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oodmanm\Desktop\Desktop\C00-01 approved docs\New Folder\construction\Approved documents\RTD01-2025-26\advertised\"/>
    </mc:Choice>
  </mc:AlternateContent>
  <xr:revisionPtr revIDLastSave="0" documentId="13_ncr:1_{C94D76B3-5700-4051-AAAF-FE65FBC3288F}" xr6:coauthVersionLast="47" xr6:coauthVersionMax="47" xr10:uidLastSave="{00000000-0000-0000-0000-000000000000}"/>
  <bookViews>
    <workbookView xWindow="-120" yWindow="-120" windowWidth="20730" windowHeight="11160" tabRatio="965" firstSheet="12" activeTab="22" xr2:uid="{00000000-000D-0000-FFFF-FFFF00000000}"/>
  </bookViews>
  <sheets>
    <sheet name="Section 001" sheetId="2" r:id="rId1"/>
    <sheet name="Section 002" sheetId="4" r:id="rId2"/>
    <sheet name="Section 101" sheetId="5" r:id="rId3"/>
    <sheet name="Section 102" sheetId="6" r:id="rId4"/>
    <sheet name="Section 107" sheetId="37" r:id="rId5"/>
    <sheet name="Section 201" sheetId="11" r:id="rId6"/>
    <sheet name="Section 202" sheetId="12" r:id="rId7"/>
    <sheet name="Section 203" sheetId="13" r:id="rId8"/>
    <sheet name="Section 501" sheetId="49" r:id="rId9"/>
    <sheet name="Section 502" sheetId="15" r:id="rId10"/>
    <sheet name="Section 503" sheetId="16" r:id="rId11"/>
    <sheet name="Section 601" sheetId="19" r:id="rId12"/>
    <sheet name="Section 602" sheetId="20" r:id="rId13"/>
    <sheet name="Section 604" sheetId="42" r:id="rId14"/>
    <sheet name="Section 605" sheetId="23" r:id="rId15"/>
    <sheet name="Section 606" sheetId="40" r:id="rId16"/>
    <sheet name="Section 609" sheetId="43" r:id="rId17"/>
    <sheet name="Section 612" sheetId="44" r:id="rId18"/>
    <sheet name="Section 613" sheetId="45" r:id="rId19"/>
    <sheet name="Section 703" sheetId="46" r:id="rId20"/>
    <sheet name="Section 801" sheetId="50" r:id="rId21"/>
    <sheet name="Section 903" sheetId="36" r:id="rId22"/>
    <sheet name="Summary" sheetId="3" r:id="rId23"/>
  </sheets>
  <definedNames>
    <definedName name="_xlnm.Print_Area" localSheetId="0">'Section 001'!$A$1:$F$95</definedName>
    <definedName name="_xlnm.Print_Area" localSheetId="1">'Section 002'!$A$1:$F$31</definedName>
    <definedName name="_xlnm.Print_Area" localSheetId="2">'Section 101'!$A$1:$F$47</definedName>
    <definedName name="_xlnm.Print_Area" localSheetId="3">'Section 102'!$A$1:$F$92</definedName>
    <definedName name="_xlnm.Print_Area" localSheetId="4">'Section 107'!$A$1:$F$43</definedName>
    <definedName name="_xlnm.Print_Area" localSheetId="5">'Section 201'!$A$1:$F$45</definedName>
    <definedName name="_xlnm.Print_Area" localSheetId="6">'Section 202'!$A$1:$F$168</definedName>
    <definedName name="_xlnm.Print_Area" localSheetId="7">'Section 203'!$A$1:$F$93</definedName>
    <definedName name="_xlnm.Print_Area" localSheetId="8">'Section 501'!$A$1:$F$47</definedName>
    <definedName name="_xlnm.Print_Area" localSheetId="9">'Section 502'!$A$1:$F$128</definedName>
    <definedName name="_xlnm.Print_Area" localSheetId="10">'Section 503'!$A$1:$F$92</definedName>
    <definedName name="_xlnm.Print_Area" localSheetId="11">'Section 601'!$A$1:$F$32</definedName>
    <definedName name="_xlnm.Print_Area" localSheetId="12">'Section 602'!$A$1:$F$47</definedName>
    <definedName name="_xlnm.Print_Area" localSheetId="13">'Section 604'!$A$1:$F$47</definedName>
    <definedName name="_xlnm.Print_Area" localSheetId="14">'Section 605'!$A$1:$F$47</definedName>
    <definedName name="_xlnm.Print_Area" localSheetId="15">'Section 606'!$A$1:$F$47</definedName>
    <definedName name="_xlnm.Print_Area" localSheetId="16">'Section 609'!$A$1:$F$47</definedName>
    <definedName name="_xlnm.Print_Area" localSheetId="17">'Section 612'!$A$1:$F$47</definedName>
    <definedName name="_xlnm.Print_Area" localSheetId="18">'Section 613'!$A$1:$F$47</definedName>
    <definedName name="_xlnm.Print_Area" localSheetId="19">'Section 703'!$A$1:$F$47</definedName>
    <definedName name="_xlnm.Print_Area" localSheetId="20">'Section 801'!$A$1:$F$47</definedName>
    <definedName name="_xlnm.Print_Area" localSheetId="21">'Section 903'!$A$1:$F$47</definedName>
    <definedName name="_xlnm.Print_Area" localSheetId="22">Summary!$A$1:$C$61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0" l="1"/>
  <c r="D8" i="42" l="1"/>
  <c r="D9" i="40" l="1"/>
  <c r="D13" i="43"/>
  <c r="D10" i="19"/>
  <c r="D13" i="20"/>
  <c r="F70" i="6"/>
  <c r="F68" i="6"/>
  <c r="F66" i="6"/>
  <c r="F64" i="6"/>
  <c r="F62" i="6"/>
  <c r="F57" i="6"/>
  <c r="F55" i="6"/>
  <c r="F53" i="6"/>
  <c r="F36" i="6"/>
  <c r="F34" i="6"/>
  <c r="F32" i="6"/>
  <c r="F29" i="6"/>
  <c r="F25" i="6"/>
  <c r="F23" i="6"/>
  <c r="F21" i="6"/>
  <c r="F92" i="15"/>
  <c r="F90" i="15"/>
  <c r="F97" i="15"/>
  <c r="F56" i="15"/>
  <c r="F53" i="15"/>
  <c r="F51" i="15"/>
  <c r="F165" i="12"/>
  <c r="F163" i="12"/>
  <c r="F158" i="12"/>
  <c r="F155" i="12"/>
  <c r="F150" i="12"/>
  <c r="F147" i="12"/>
  <c r="F130" i="12"/>
  <c r="F127" i="12"/>
  <c r="F124" i="12"/>
  <c r="F122" i="12"/>
  <c r="F117" i="12"/>
  <c r="F115" i="12"/>
  <c r="F111" i="12"/>
  <c r="F109" i="12"/>
  <c r="F107" i="12"/>
  <c r="F103" i="12"/>
  <c r="F101" i="12"/>
  <c r="F99" i="12"/>
  <c r="F135" i="12"/>
  <c r="F58" i="12"/>
  <c r="F56" i="12"/>
  <c r="F54" i="12"/>
  <c r="F72" i="12"/>
  <c r="F70" i="12"/>
  <c r="F68" i="12"/>
  <c r="F62" i="12"/>
  <c r="F80" i="12"/>
  <c r="F78" i="12"/>
  <c r="F76" i="12"/>
  <c r="F39" i="12"/>
  <c r="F37" i="12"/>
  <c r="F35" i="12"/>
  <c r="F33" i="12"/>
  <c r="F29" i="12"/>
  <c r="F27" i="12"/>
  <c r="F25" i="12"/>
  <c r="F23" i="12"/>
  <c r="F19" i="12"/>
  <c r="F17" i="12"/>
  <c r="F15" i="12"/>
  <c r="F13" i="12"/>
  <c r="F39" i="37"/>
  <c r="F38" i="37"/>
  <c r="F37" i="37"/>
  <c r="F36" i="37"/>
  <c r="F34" i="37"/>
  <c r="F45" i="12" l="1"/>
  <c r="F66" i="2" l="1"/>
  <c r="F64" i="2"/>
  <c r="F58" i="2"/>
  <c r="F45" i="2"/>
  <c r="D56" i="2" s="1"/>
  <c r="F56" i="2" s="1"/>
  <c r="F41" i="2"/>
  <c r="F38" i="2"/>
  <c r="F35" i="2"/>
  <c r="F33" i="2"/>
  <c r="F31" i="2"/>
  <c r="F16" i="4"/>
  <c r="D17" i="19"/>
  <c r="D10" i="23"/>
  <c r="D28" i="16"/>
  <c r="D18" i="43"/>
  <c r="D21" i="5"/>
  <c r="F76" i="15"/>
  <c r="F74" i="15"/>
  <c r="F20" i="43"/>
  <c r="F11" i="50" l="1"/>
  <c r="F45" i="50" s="1"/>
  <c r="C38" i="3" s="1"/>
  <c r="D28" i="44"/>
  <c r="D16" i="44"/>
  <c r="F9" i="49"/>
  <c r="F40" i="5"/>
  <c r="D30" i="5"/>
  <c r="F38" i="5"/>
  <c r="F37" i="5"/>
  <c r="D36" i="5"/>
  <c r="F36" i="5" s="1"/>
  <c r="F35" i="5"/>
  <c r="F32" i="5"/>
  <c r="D28" i="5"/>
  <c r="F45" i="49" l="1"/>
  <c r="C19" i="3" s="1"/>
  <c r="F35" i="15"/>
  <c r="F33" i="15"/>
  <c r="F29" i="15"/>
  <c r="F31" i="15"/>
  <c r="F27" i="15"/>
  <c r="F25" i="15"/>
  <c r="F22" i="40" l="1"/>
  <c r="F19" i="13" l="1"/>
  <c r="F17" i="19"/>
  <c r="F13" i="4"/>
  <c r="F17" i="4"/>
  <c r="F18" i="4"/>
  <c r="F19" i="4"/>
  <c r="F20" i="4"/>
  <c r="F21" i="4"/>
  <c r="F22" i="4"/>
  <c r="F23" i="4"/>
  <c r="F24" i="4"/>
  <c r="F26" i="4"/>
  <c r="F27" i="4"/>
  <c r="F25" i="4"/>
  <c r="F37" i="13"/>
  <c r="F34" i="13"/>
  <c r="F32" i="13"/>
  <c r="F30" i="13"/>
  <c r="F28" i="13"/>
  <c r="F26" i="13"/>
  <c r="F21" i="13"/>
  <c r="F17" i="13"/>
  <c r="F15" i="13"/>
  <c r="F43" i="16"/>
  <c r="F40" i="16"/>
  <c r="F37" i="16"/>
  <c r="F34" i="16"/>
  <c r="F28" i="16"/>
  <c r="F21" i="16"/>
  <c r="F17" i="16"/>
  <c r="F15" i="16"/>
  <c r="F13" i="16"/>
  <c r="F11" i="16"/>
  <c r="F10" i="19"/>
  <c r="F21" i="20"/>
  <c r="F10" i="23"/>
  <c r="F20" i="40"/>
  <c r="F13" i="43"/>
  <c r="D24" i="36"/>
  <c r="F24" i="36" s="1"/>
  <c r="F22" i="36"/>
  <c r="F17" i="36"/>
  <c r="F15" i="36"/>
  <c r="F55" i="16"/>
  <c r="F45" i="16" l="1"/>
  <c r="F63" i="15"/>
  <c r="F18" i="43"/>
  <c r="F45" i="43" s="1"/>
  <c r="F12" i="46"/>
  <c r="F45" i="46" s="1"/>
  <c r="C35" i="3" s="1"/>
  <c r="F19" i="45"/>
  <c r="F15" i="45"/>
  <c r="F13" i="45"/>
  <c r="F10" i="45"/>
  <c r="F45" i="45" s="1"/>
  <c r="F28" i="44"/>
  <c r="F23" i="44"/>
  <c r="F20" i="44"/>
  <c r="F16" i="44"/>
  <c r="F13" i="40"/>
  <c r="F11" i="40"/>
  <c r="F9" i="40"/>
  <c r="F45" i="40" l="1"/>
  <c r="C32" i="3"/>
  <c r="F45" i="44"/>
  <c r="C31" i="3" s="1"/>
  <c r="C30" i="3"/>
  <c r="F12" i="42"/>
  <c r="F8" i="42"/>
  <c r="C26" i="3"/>
  <c r="F65" i="13"/>
  <c r="F63" i="13"/>
  <c r="F59" i="13"/>
  <c r="F52" i="13"/>
  <c r="F30" i="5"/>
  <c r="F28" i="5"/>
  <c r="F23" i="5"/>
  <c r="F21" i="5"/>
  <c r="F19" i="5"/>
  <c r="F14" i="5"/>
  <c r="F45" i="42" l="1"/>
  <c r="C27" i="3" s="1"/>
  <c r="C29" i="3"/>
  <c r="F9" i="5" l="1"/>
  <c r="F45" i="5" s="1"/>
  <c r="F9" i="4"/>
  <c r="F29" i="4" s="1"/>
  <c r="F11" i="2" l="1"/>
  <c r="F9" i="2"/>
  <c r="C5" i="3"/>
  <c r="F101" i="15"/>
  <c r="F16" i="15"/>
  <c r="F14" i="6"/>
  <c r="F15" i="6"/>
  <c r="F16" i="6"/>
  <c r="F17" i="6"/>
  <c r="F18" i="6"/>
  <c r="F44" i="6"/>
  <c r="F9" i="6"/>
  <c r="F10" i="6"/>
  <c r="F11" i="6"/>
  <c r="F12" i="6"/>
  <c r="F13" i="6"/>
  <c r="F8" i="6"/>
  <c r="F27" i="2"/>
  <c r="F25" i="2"/>
  <c r="F14" i="2"/>
  <c r="F104" i="15"/>
  <c r="F10" i="36"/>
  <c r="F45" i="23"/>
  <c r="F13" i="20"/>
  <c r="F45" i="20" s="1"/>
  <c r="F28" i="19"/>
  <c r="F23" i="19"/>
  <c r="F113" i="15"/>
  <c r="F111" i="15"/>
  <c r="F106" i="15"/>
  <c r="F23" i="15"/>
  <c r="F14" i="15"/>
  <c r="F12" i="15"/>
  <c r="F10" i="13"/>
  <c r="F8" i="11"/>
  <c r="F32" i="37"/>
  <c r="F30" i="37"/>
  <c r="F28" i="37"/>
  <c r="F13" i="37"/>
  <c r="D22" i="37" s="1"/>
  <c r="F22" i="37" s="1"/>
  <c r="F11" i="37"/>
  <c r="D20" i="37" s="1"/>
  <c r="F20" i="37" s="1"/>
  <c r="F9" i="37"/>
  <c r="C8" i="3"/>
  <c r="F30" i="19" l="1"/>
  <c r="C24" i="3" s="1"/>
  <c r="F45" i="6"/>
  <c r="F50" i="6" s="1"/>
  <c r="F90" i="6" s="1"/>
  <c r="F37" i="15"/>
  <c r="F42" i="15" s="1"/>
  <c r="C28" i="3"/>
  <c r="F50" i="12"/>
  <c r="F90" i="12" s="1"/>
  <c r="F50" i="16"/>
  <c r="F90" i="16" s="1"/>
  <c r="C21" i="3" s="1"/>
  <c r="C25" i="3"/>
  <c r="F45" i="13"/>
  <c r="F43" i="11"/>
  <c r="C14" i="3" s="1"/>
  <c r="D18" i="37"/>
  <c r="F18" i="37" s="1"/>
  <c r="C11" i="3" s="1"/>
  <c r="F53" i="2"/>
  <c r="C9" i="3" l="1"/>
  <c r="F95" i="12"/>
  <c r="F137" i="12" s="1"/>
  <c r="F142" i="12" s="1"/>
  <c r="F166" i="12" s="1"/>
  <c r="C15" i="3" s="1"/>
  <c r="F81" i="15"/>
  <c r="F86" i="15" s="1"/>
  <c r="F50" i="13"/>
  <c r="F91" i="13" s="1"/>
  <c r="C16" i="3" s="1"/>
  <c r="F126" i="15" l="1"/>
  <c r="C20" i="3" s="1"/>
  <c r="C51" i="3" l="1"/>
  <c r="C52" i="3" s="1"/>
  <c r="C53" i="3" s="1"/>
  <c r="C54" i="3" l="1"/>
  <c r="C57" i="3" s="1"/>
  <c r="C5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deonvi</author>
  </authors>
  <commentList>
    <comment ref="E2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2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29" authorId="0" shapeId="0" xr:uid="{0CE53EC7-B42F-457B-A9BA-FAA9354CFD3C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31" authorId="0" shapeId="0" xr:uid="{ABFFBF16-9AC5-424F-A1D4-EA73488C1B6C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3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33" authorId="0" shapeId="0" xr:uid="{A2DBEEEA-C237-49BB-8939-AD993446006A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35" authorId="0" shapeId="0" xr:uid="{40BA3C88-976D-4E97-B211-32EEA3639774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  <comment ref="E66" authorId="0" shapeId="0" xr:uid="{7BFB6834-2BE4-4743-A7EF-91D15A317F86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only amount filled in no rate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deonvi</author>
  </authors>
  <commentList>
    <comment ref="F90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821 690,00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deonvi</author>
  </authors>
  <commentList>
    <comment ref="F45" authorId="0" shapeId="0" xr:uid="{0823B4DE-5A57-4546-A627-B716EB30BC1B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1 603 750,00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deonvi</author>
  </authors>
  <commentList>
    <comment ref="F37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1 603 750,00</t>
        </r>
      </text>
    </comment>
    <comment ref="F81" authorId="0" shapeId="0" xr:uid="{00000000-0006-0000-0C00-000002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1 916 855</t>
        </r>
      </text>
    </comment>
    <comment ref="F126" authorId="0" shapeId="0" xr:uid="{00000000-0006-0000-0C00-000003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2 038 255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tc={D25B2A21-2327-4DEA-BE03-6B9AF81A52D1}</author>
    <author>deonvi</author>
  </authors>
  <commentList>
    <comment ref="B34" authorId="0" shapeId="0" xr:uid="{D25B2A21-2327-4DEA-BE03-6B9AF81A52D1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b or C type kerb</t>
      </text>
    </comment>
    <comment ref="F45" authorId="1" shapeId="0" xr:uid="{00000000-0006-0000-0D00-000001000000}">
      <text>
        <r>
          <rPr>
            <b/>
            <sz val="8"/>
            <color indexed="81"/>
            <rFont val="Tahoma"/>
            <family val="2"/>
          </rPr>
          <t>deonvi:</t>
        </r>
        <r>
          <rPr>
            <sz val="8"/>
            <color indexed="81"/>
            <rFont val="Tahoma"/>
            <family val="2"/>
          </rPr>
          <t xml:space="preserve">
tender calc to R 657 750</t>
        </r>
      </text>
    </comment>
  </commentList>
</comments>
</file>

<file path=xl/sharedStrings.xml><?xml version="1.0" encoding="utf-8"?>
<sst xmlns="http://schemas.openxmlformats.org/spreadsheetml/2006/main" count="1279" uniqueCount="717">
  <si>
    <t>Soilcrete</t>
  </si>
  <si>
    <t>Provision of personal protective</t>
  </si>
  <si>
    <t>clothing and equipment</t>
  </si>
  <si>
    <t>Provision of safety fences, signs and</t>
  </si>
  <si>
    <t>barricades</t>
  </si>
  <si>
    <t>SUMMARY OF PRICING SCHEDULE</t>
  </si>
  <si>
    <t>Section 202</t>
  </si>
  <si>
    <t>202.01</t>
  </si>
  <si>
    <t>Trench excavation</t>
  </si>
  <si>
    <t>Up to 1,0m deep</t>
  </si>
  <si>
    <t>Over 1,0m deep and up to 1,5m deep</t>
  </si>
  <si>
    <t>Over 1,5m deep and up to 2,0m deep</t>
  </si>
  <si>
    <t>Over 2,0m deep and up to 2,5m deep</t>
  </si>
  <si>
    <t>Over 1,0m and up to 2,0m wide</t>
  </si>
  <si>
    <t>202.01.02</t>
  </si>
  <si>
    <t>202.01.02.02</t>
  </si>
  <si>
    <t>202.01.02.01</t>
  </si>
  <si>
    <t>202.01.02.03</t>
  </si>
  <si>
    <t>202.01.02.04</t>
  </si>
  <si>
    <t>202.01.02.05</t>
  </si>
  <si>
    <t>Section 201</t>
  </si>
  <si>
    <t>201.02</t>
  </si>
  <si>
    <t>Temporary stockpiling of material</t>
  </si>
  <si>
    <t>202.02</t>
  </si>
  <si>
    <t>Treatment and maintenance of areas</t>
  </si>
  <si>
    <t>Intermediate material</t>
  </si>
  <si>
    <t>Hard material</t>
  </si>
  <si>
    <t>Hand excavation (extra over item</t>
  </si>
  <si>
    <t>202.01)</t>
  </si>
  <si>
    <t>202.02.01</t>
  </si>
  <si>
    <t>202.02.02</t>
  </si>
  <si>
    <t>202.03</t>
  </si>
  <si>
    <t>202.04</t>
  </si>
  <si>
    <t>202.06</t>
  </si>
  <si>
    <t>The backfilling of trenches (excluding</t>
  </si>
  <si>
    <t>the backfill around the pipe barrel)</t>
  </si>
  <si>
    <t>with material obtained from</t>
  </si>
  <si>
    <t>excavations</t>
  </si>
  <si>
    <t>202.07</t>
  </si>
  <si>
    <t>Extra over items 202.06 and 202.13</t>
  </si>
  <si>
    <t>for using backfill material obtained -</t>
  </si>
  <si>
    <t>From borrow areas</t>
  </si>
  <si>
    <t>From sources provided by the</t>
  </si>
  <si>
    <t>contractor</t>
  </si>
  <si>
    <t>202.07.01</t>
  </si>
  <si>
    <t>202.07.02</t>
  </si>
  <si>
    <t>202.10</t>
  </si>
  <si>
    <t>Removal of spoil material -</t>
  </si>
  <si>
    <t>To positions indicated on the</t>
  </si>
  <si>
    <t>Drawings or by the Engineer</t>
  </si>
  <si>
    <t>To dumping areas to be provided by</t>
  </si>
  <si>
    <t>Contractor</t>
  </si>
  <si>
    <t>202.10.01</t>
  </si>
  <si>
    <t>202.10.02</t>
  </si>
  <si>
    <t>202.12</t>
  </si>
  <si>
    <t>Extra over item 202.06 for additional</t>
  </si>
  <si>
    <t>compaction of backfill to 93% of</t>
  </si>
  <si>
    <t>modified AASHTO density in road</t>
  </si>
  <si>
    <t>reserves</t>
  </si>
  <si>
    <t>Backfilling trenches with soilcrete</t>
  </si>
  <si>
    <t>202.13</t>
  </si>
  <si>
    <t>Section 203</t>
  </si>
  <si>
    <t>203.01</t>
  </si>
  <si>
    <t>Excavation and borrow to fill</t>
  </si>
  <si>
    <t>203.01.01</t>
  </si>
  <si>
    <t>Compaction to 90% of modified</t>
  </si>
  <si>
    <t>AASHTO density</t>
  </si>
  <si>
    <t>Extra over item 203.01 for excavating</t>
  </si>
  <si>
    <t>in -</t>
  </si>
  <si>
    <t>Boulder material class  A</t>
  </si>
  <si>
    <t>203.02</t>
  </si>
  <si>
    <t>203.02.01</t>
  </si>
  <si>
    <t>203.02.02</t>
  </si>
  <si>
    <t>203.02.03</t>
  </si>
  <si>
    <t>203.02.04</t>
  </si>
  <si>
    <t>203.03</t>
  </si>
  <si>
    <t>Excavate and spoil of -</t>
  </si>
  <si>
    <t>Soft material</t>
  </si>
  <si>
    <t>203.03.01</t>
  </si>
  <si>
    <t>203.03.02</t>
  </si>
  <si>
    <t>203.03.03</t>
  </si>
  <si>
    <t>203.03.04</t>
  </si>
  <si>
    <t>203.03.05</t>
  </si>
  <si>
    <t>203.04</t>
  </si>
  <si>
    <t>Removal of oversize material</t>
  </si>
  <si>
    <t>modified AASHTO density</t>
  </si>
  <si>
    <t>PROTECTION</t>
  </si>
  <si>
    <t>DRAINAGE AND EROSION</t>
  </si>
  <si>
    <t>Series B107</t>
  </si>
  <si>
    <t>Construction Plant</t>
  </si>
  <si>
    <t>Backfilling with selected excavated</t>
  </si>
  <si>
    <t>material compacted to -</t>
  </si>
  <si>
    <t>502.01.01</t>
  </si>
  <si>
    <t>90% of modified AASHTO density</t>
  </si>
  <si>
    <t>93% of modified AASHTO density</t>
  </si>
  <si>
    <t>95% of modified AASHTO density</t>
  </si>
  <si>
    <t>502.02</t>
  </si>
  <si>
    <t>502.02.01</t>
  </si>
  <si>
    <t>502.02.01.01</t>
  </si>
  <si>
    <t>Class B bedding / Class 100D</t>
  </si>
  <si>
    <t>Class 20/19</t>
  </si>
  <si>
    <t>Class 25/19</t>
  </si>
  <si>
    <t>502.10.03</t>
  </si>
  <si>
    <t>502.10.03.01</t>
  </si>
  <si>
    <t>502.10.03.02</t>
  </si>
  <si>
    <t xml:space="preserve">Extra over Items 503.03.01, 503.03.02, </t>
  </si>
  <si>
    <t xml:space="preserve">503.03.03, 503.04.04 for variations </t>
  </si>
  <si>
    <t>Extra over Items 502.20.04.01.01</t>
  </si>
  <si>
    <t>and 502.20.04.01.02 for variation</t>
  </si>
  <si>
    <t xml:space="preserve">in length from the standard </t>
  </si>
  <si>
    <t>1,5m length</t>
  </si>
  <si>
    <t>502.20.04.01.03</t>
  </si>
  <si>
    <t>Extra over Item 502.20.04.02.01</t>
  </si>
  <si>
    <t xml:space="preserve">for variation in span from the </t>
  </si>
  <si>
    <t>standard 1,0m span</t>
  </si>
  <si>
    <t>502.20.04.02.02</t>
  </si>
  <si>
    <t>502.20.05</t>
  </si>
  <si>
    <t>Catchpit steel frame</t>
  </si>
  <si>
    <t>(see drawing STD003 - Sheet 2)</t>
  </si>
  <si>
    <t>502.21</t>
  </si>
  <si>
    <t>502.22</t>
  </si>
  <si>
    <t>Extra over Items 502.01 and 502.21</t>
  </si>
  <si>
    <t>for using material obtained</t>
  </si>
  <si>
    <t>502.22.02</t>
  </si>
  <si>
    <t>502.23</t>
  </si>
  <si>
    <t>Section 502</t>
  </si>
  <si>
    <t>Section 503</t>
  </si>
  <si>
    <t>503.01</t>
  </si>
  <si>
    <t>Concrete kerbing Class 20/19</t>
  </si>
  <si>
    <t>(See drawing STD007 - Sheet 1)</t>
  </si>
  <si>
    <t>Edge beam</t>
  </si>
  <si>
    <t>400mm Sloping kerb</t>
  </si>
  <si>
    <t>300mm Sloping  kerb</t>
  </si>
  <si>
    <t>500mm Sloping kerb</t>
  </si>
  <si>
    <t>Concrete kerbing-channelling</t>
  </si>
  <si>
    <t>503.01.01</t>
  </si>
  <si>
    <t>503.01.02</t>
  </si>
  <si>
    <t>502.01.03</t>
  </si>
  <si>
    <t>503.01.04</t>
  </si>
  <si>
    <t>503.02</t>
  </si>
  <si>
    <t>503.03</t>
  </si>
  <si>
    <t>Transition sections</t>
  </si>
  <si>
    <t>(See drawing STD007 - Sheet 2)</t>
  </si>
  <si>
    <t>300mm sloping kerb</t>
  </si>
  <si>
    <t>400mm sloping kerb</t>
  </si>
  <si>
    <t>500mm sloping kerb</t>
  </si>
  <si>
    <t>503.03.01</t>
  </si>
  <si>
    <t>503.03.02</t>
  </si>
  <si>
    <t>503.03.03</t>
  </si>
  <si>
    <t>503.03.04</t>
  </si>
  <si>
    <t>503.02.01</t>
  </si>
  <si>
    <t>Dayworks</t>
  </si>
  <si>
    <t>B107.01</t>
  </si>
  <si>
    <t>B107.01.01</t>
  </si>
  <si>
    <t>B107.01.02</t>
  </si>
  <si>
    <t>B107.02</t>
  </si>
  <si>
    <t>B107.03</t>
  </si>
  <si>
    <t>B107.03.01</t>
  </si>
  <si>
    <t>B107.02.01</t>
  </si>
  <si>
    <t>B107.02.02</t>
  </si>
  <si>
    <t>107</t>
  </si>
  <si>
    <t>Engineers Accommodation</t>
  </si>
  <si>
    <t>Section 601</t>
  </si>
  <si>
    <t>601.03.02</t>
  </si>
  <si>
    <t>601.03.02.01</t>
  </si>
  <si>
    <t>601.04</t>
  </si>
  <si>
    <t>Extra over item 601.03 for obtaining</t>
  </si>
  <si>
    <t>material from</t>
  </si>
  <si>
    <t>Intermediate excavations</t>
  </si>
  <si>
    <t>601.04.01</t>
  </si>
  <si>
    <t>Crushed-stone Pavement Layers</t>
  </si>
  <si>
    <t>Section 602</t>
  </si>
  <si>
    <t>602.01</t>
  </si>
  <si>
    <t>Commercial sources</t>
  </si>
  <si>
    <t>G2 material compacted to 100% of</t>
  </si>
  <si>
    <t>602.01.01</t>
  </si>
  <si>
    <t>Excavations outside the normal</t>
  </si>
  <si>
    <t>trench profile</t>
  </si>
  <si>
    <t>Boulder material class B</t>
  </si>
  <si>
    <t>602.01.01.02</t>
  </si>
  <si>
    <t>Section 605</t>
  </si>
  <si>
    <t>903</t>
  </si>
  <si>
    <t>502.01</t>
  </si>
  <si>
    <t>502.01.02</t>
  </si>
  <si>
    <t>From sources provided by Contractor</t>
  </si>
  <si>
    <t>503.01.05</t>
  </si>
  <si>
    <t>Crushed-stone base constructed</t>
  </si>
  <si>
    <t>ℓ</t>
  </si>
  <si>
    <t>605.01</t>
  </si>
  <si>
    <t>Prime coat</t>
  </si>
  <si>
    <t>605.01.04</t>
  </si>
  <si>
    <t>B107.03.02</t>
  </si>
  <si>
    <t>B107.03.06</t>
  </si>
  <si>
    <t>B107.03.09</t>
  </si>
  <si>
    <t>Tipper trucks</t>
  </si>
  <si>
    <t>6m³ capacity</t>
  </si>
  <si>
    <t>10m³ capacity</t>
  </si>
  <si>
    <t>B107.03.01.01</t>
  </si>
  <si>
    <t>B107.03.01.02</t>
  </si>
  <si>
    <t>Backhoe loaders (Mass 7 - 8 ton)</t>
  </si>
  <si>
    <t>Grader (Mass 16 - 20 ton)</t>
  </si>
  <si>
    <t>Rollers</t>
  </si>
  <si>
    <t>(7 - 10 ton)</t>
  </si>
  <si>
    <t>Single drum vibratory smooth roller</t>
  </si>
  <si>
    <t>B107.03.09.04</t>
  </si>
  <si>
    <t>(See Drawing STD-001)</t>
  </si>
  <si>
    <t>903.03</t>
  </si>
  <si>
    <t>Special tests on concrete and asphalt</t>
  </si>
  <si>
    <t>concrete cubes</t>
  </si>
  <si>
    <t>Compressive-strength tests on</t>
  </si>
  <si>
    <t>903.03.01</t>
  </si>
  <si>
    <t>Section 903</t>
  </si>
  <si>
    <t>903.01</t>
  </si>
  <si>
    <t>Provision of testing equipment</t>
  </si>
  <si>
    <t>150mm x 150mm x150mm concrete-</t>
  </si>
  <si>
    <t>cube moulds</t>
  </si>
  <si>
    <t>903.01.03</t>
  </si>
  <si>
    <t>km</t>
  </si>
  <si>
    <t>Contract Notice Board</t>
  </si>
  <si>
    <t xml:space="preserve">Labour during normal working hours </t>
  </si>
  <si>
    <t>Unskilled labour</t>
  </si>
  <si>
    <t>Semi-skilled labour</t>
  </si>
  <si>
    <t>B107.01.03</t>
  </si>
  <si>
    <t>Skilled labour</t>
  </si>
  <si>
    <t>Extra-over item B107.02 for charges</t>
  </si>
  <si>
    <t>and overheads</t>
  </si>
  <si>
    <t>B107.02.03</t>
  </si>
  <si>
    <t>Extra over item 503.01.01 for variations</t>
  </si>
  <si>
    <t>in concrete volume due to variations</t>
  </si>
  <si>
    <t>in standard dimensions</t>
  </si>
  <si>
    <t>Preliminary and General Charges:</t>
  </si>
  <si>
    <t>Community liaison officer</t>
  </si>
  <si>
    <t>Supplying and laying of concrete</t>
  </si>
  <si>
    <t>pipe culverts (type SC-pipes)</t>
  </si>
  <si>
    <t>101.04.02</t>
  </si>
  <si>
    <t>102.03</t>
  </si>
  <si>
    <t>Gravel wearing courses for</t>
  </si>
  <si>
    <t>bypasses</t>
  </si>
  <si>
    <t>Accommodation of traffic and</t>
  </si>
  <si>
    <t>Moveable barricade / road sign</t>
  </si>
  <si>
    <t>%</t>
  </si>
  <si>
    <t>001</t>
  </si>
  <si>
    <t>002</t>
  </si>
  <si>
    <t>101</t>
  </si>
  <si>
    <t>102</t>
  </si>
  <si>
    <t>103</t>
  </si>
  <si>
    <t>202</t>
  </si>
  <si>
    <t>203</t>
  </si>
  <si>
    <t>502</t>
  </si>
  <si>
    <t>503</t>
  </si>
  <si>
    <t>601</t>
  </si>
  <si>
    <t>602</t>
  </si>
  <si>
    <t>605</t>
  </si>
  <si>
    <t>General Requirements and Charges</t>
  </si>
  <si>
    <t>Site Clearing and Grubbing</t>
  </si>
  <si>
    <t>Overhaul</t>
  </si>
  <si>
    <t>Trenching</t>
  </si>
  <si>
    <t>Mass Earthworks</t>
  </si>
  <si>
    <t>Prefabricated Culverts and Stormwater Drainage</t>
  </si>
  <si>
    <t>Kerbing and Channelling</t>
  </si>
  <si>
    <t>Gravel Pavement Layers</t>
  </si>
  <si>
    <t>Prime Coat</t>
  </si>
  <si>
    <t>Testing</t>
  </si>
  <si>
    <t>SERIES 0</t>
  </si>
  <si>
    <t>GENERAL</t>
  </si>
  <si>
    <t>ITEM</t>
  </si>
  <si>
    <t>DESCRIPTION</t>
  </si>
  <si>
    <t>UNIT</t>
  </si>
  <si>
    <t>QTY</t>
  </si>
  <si>
    <t>RATE</t>
  </si>
  <si>
    <t>AMOUNT</t>
  </si>
  <si>
    <t>TOTAL CARRIED TO SUMMARY</t>
  </si>
  <si>
    <t>Signature of person authorised to sign the tender:</t>
  </si>
  <si>
    <t>Date</t>
  </si>
  <si>
    <t>TOTAL CARRIED FORWARD</t>
  </si>
  <si>
    <t>TOTAL BROUGHT FORWARD</t>
  </si>
  <si>
    <t>SECTION</t>
  </si>
  <si>
    <t>Section 001</t>
  </si>
  <si>
    <t xml:space="preserve">Excavate by hand to expose existing </t>
  </si>
  <si>
    <t>services and backfill</t>
  </si>
  <si>
    <t>m³</t>
  </si>
  <si>
    <t>001.03</t>
  </si>
  <si>
    <t>Compliance with the Occupational</t>
  </si>
  <si>
    <t>Health and Safety Act and applicable</t>
  </si>
  <si>
    <t>regulations</t>
  </si>
  <si>
    <t>Provision of a Health and Safety Plan</t>
  </si>
  <si>
    <t>Provision of a Health and Safety File</t>
  </si>
  <si>
    <t>Monthly Wage</t>
  </si>
  <si>
    <t>charges and profit</t>
  </si>
  <si>
    <t>Section 002</t>
  </si>
  <si>
    <t>Engineer's Accommodation</t>
  </si>
  <si>
    <t>Services</t>
  </si>
  <si>
    <t>as specified</t>
  </si>
  <si>
    <t>Provision of survey equipment and</t>
  </si>
  <si>
    <t>assistants</t>
  </si>
  <si>
    <t>ANCILLARY WORK</t>
  </si>
  <si>
    <t>SERIES 2</t>
  </si>
  <si>
    <t>EARTHWORKS</t>
  </si>
  <si>
    <t>201</t>
  </si>
  <si>
    <t>General</t>
  </si>
  <si>
    <t xml:space="preserve">GENERAL   </t>
  </si>
  <si>
    <t xml:space="preserve">SERIES 1 </t>
  </si>
  <si>
    <t>SERIES 5</t>
  </si>
  <si>
    <t>DRAINAGE AND EROSION PROTECTION</t>
  </si>
  <si>
    <t>SERIES 6</t>
  </si>
  <si>
    <t>ROADS AND PARKING AREAS</t>
  </si>
  <si>
    <t>Add 10% for contingencies</t>
  </si>
  <si>
    <t>CONTRACT PRICE CARRIED FORWARD TO FORM OF OFFER</t>
  </si>
  <si>
    <t>TOTAL OF SCHEDULED PRICES</t>
  </si>
  <si>
    <t>SERIES 9</t>
  </si>
  <si>
    <t>TOTAL SCHEDULE OF PRICES</t>
  </si>
  <si>
    <t>SERIES 1</t>
  </si>
  <si>
    <t>Section 101</t>
  </si>
  <si>
    <t>101.01</t>
  </si>
  <si>
    <t>Clearing and grubbing</t>
  </si>
  <si>
    <t>Areas</t>
  </si>
  <si>
    <t>101.01.01</t>
  </si>
  <si>
    <t>m²</t>
  </si>
  <si>
    <t>no</t>
  </si>
  <si>
    <t>101.04</t>
  </si>
  <si>
    <t>Re-clearing of areas (only on the</t>
  </si>
  <si>
    <t>written instructions of the Engineer)</t>
  </si>
  <si>
    <t>Areas not classified as strips</t>
  </si>
  <si>
    <t>101.05</t>
  </si>
  <si>
    <t>elements</t>
  </si>
  <si>
    <t>m</t>
  </si>
  <si>
    <t>101.05.02</t>
  </si>
  <si>
    <t>Section 102:</t>
  </si>
  <si>
    <t>Accommodation of Traffic</t>
  </si>
  <si>
    <t>maintenance of bypasses</t>
  </si>
  <si>
    <t>Earthworks for bypasses</t>
  </si>
  <si>
    <t>Shaping of bypasses</t>
  </si>
  <si>
    <t>Watering of bypasses</t>
  </si>
  <si>
    <t>kℓ</t>
  </si>
  <si>
    <t>102.02</t>
  </si>
  <si>
    <t>102.04</t>
  </si>
  <si>
    <t>102.14</t>
  </si>
  <si>
    <t>Temporary traffic-control facilities</t>
  </si>
  <si>
    <t>Flagmen</t>
  </si>
  <si>
    <t>Portable Stop and Go signs</t>
  </si>
  <si>
    <t>Amber flashing lights</t>
  </si>
  <si>
    <t>Road signs, TR-series, 1200mm in</t>
  </si>
  <si>
    <t>Road signs, TW-series, 1524mm</t>
  </si>
  <si>
    <t>sides</t>
  </si>
  <si>
    <t>Road signs, TG-series</t>
  </si>
  <si>
    <t>Danger plates and delineators</t>
  </si>
  <si>
    <t>combination</t>
  </si>
  <si>
    <t>102.14.02</t>
  </si>
  <si>
    <t>102.14.03</t>
  </si>
  <si>
    <t>102.14.04</t>
  </si>
  <si>
    <t>102.14.05</t>
  </si>
  <si>
    <t>102.14.06</t>
  </si>
  <si>
    <t>102.14.07</t>
  </si>
  <si>
    <t>102.14.08</t>
  </si>
  <si>
    <t>102.15</t>
  </si>
  <si>
    <t>Re-use or removal of traffic-control</t>
  </si>
  <si>
    <t>facilities</t>
  </si>
  <si>
    <t>Traffic cones</t>
  </si>
  <si>
    <t>102.14.10</t>
  </si>
  <si>
    <t>diameter or 900mm x 675mm if</t>
  </si>
  <si>
    <t>rectangular</t>
  </si>
  <si>
    <t>Amber flicker lights</t>
  </si>
  <si>
    <t>Road signs, TR and TW series</t>
  </si>
  <si>
    <t>Plastic New Jersey barrier</t>
  </si>
  <si>
    <t>102.15.01</t>
  </si>
  <si>
    <t>102.15.02</t>
  </si>
  <si>
    <t>102.15.03</t>
  </si>
  <si>
    <t>102.15.04</t>
  </si>
  <si>
    <t>102.15.05</t>
  </si>
  <si>
    <t>h</t>
  </si>
  <si>
    <t>QUALITY CONTROL</t>
  </si>
  <si>
    <t>kg</t>
  </si>
  <si>
    <t>Cleaning existing pipe culverts</t>
  </si>
  <si>
    <t>Over 2,5m deep and up to 4.5m deep</t>
  </si>
  <si>
    <t>001.01.01</t>
  </si>
  <si>
    <t>001.01.02</t>
  </si>
  <si>
    <t>Lump sum</t>
  </si>
  <si>
    <t>001.04</t>
  </si>
  <si>
    <t>001.05.02</t>
  </si>
  <si>
    <t>001.04.01</t>
  </si>
  <si>
    <t>001.04.02</t>
  </si>
  <si>
    <t>001.04.04</t>
  </si>
  <si>
    <t>001.04.04.02</t>
  </si>
  <si>
    <t>001.04.05</t>
  </si>
  <si>
    <t>Percentage on item 001.05.01 for</t>
  </si>
  <si>
    <t>001.05</t>
  </si>
  <si>
    <t>001.01</t>
  </si>
  <si>
    <t>002.01</t>
  </si>
  <si>
    <t>002.02</t>
  </si>
  <si>
    <t>002.03.01</t>
  </si>
  <si>
    <t>002.03</t>
  </si>
  <si>
    <t>002.04</t>
  </si>
  <si>
    <t>102.14.01</t>
  </si>
  <si>
    <t>102.01</t>
  </si>
  <si>
    <t>102.02.01</t>
  </si>
  <si>
    <t>102.14.09</t>
  </si>
  <si>
    <t>lump sum</t>
  </si>
  <si>
    <t xml:space="preserve">Fixed charges </t>
  </si>
  <si>
    <t xml:space="preserve">Time-related charges </t>
  </si>
  <si>
    <t>Lump Sum</t>
  </si>
  <si>
    <t>001.04.06</t>
  </si>
  <si>
    <r>
      <t>m</t>
    </r>
    <r>
      <rPr>
        <vertAlign val="superscript"/>
        <sz val="9"/>
        <rFont val="Calibri"/>
        <family val="2"/>
      </rPr>
      <t>3</t>
    </r>
  </si>
  <si>
    <t xml:space="preserve">Invert bitumen emulsion which </t>
  </si>
  <si>
    <t>complies with SANS 1260 (MSP 1)</t>
  </si>
  <si>
    <t>Section 606</t>
  </si>
  <si>
    <t>Asphalt Base and Surfacing</t>
  </si>
  <si>
    <t>606.10</t>
  </si>
  <si>
    <t xml:space="preserve">Saw-cutting of asphalt,
asphalt base </t>
  </si>
  <si>
    <t>606.10.01</t>
  </si>
  <si>
    <t>or paving</t>
  </si>
  <si>
    <t>directed by Engineer on Site.</t>
  </si>
  <si>
    <t xml:space="preserve">Saw cutting of existing road </t>
  </si>
  <si>
    <t>pavement layers (0mm -150mm) as</t>
  </si>
  <si>
    <t>Asphalt tests on cores</t>
  </si>
  <si>
    <t>903.06</t>
  </si>
  <si>
    <t xml:space="preserve">Other special tests requested by the </t>
  </si>
  <si>
    <t>Engineer</t>
  </si>
  <si>
    <t>903.06.01</t>
  </si>
  <si>
    <t>Cost of testing</t>
  </si>
  <si>
    <t>PC Sum</t>
  </si>
  <si>
    <t>903.06.02</t>
  </si>
  <si>
    <t>Charge on prime cost sum</t>
  </si>
  <si>
    <t>101.05.01</t>
  </si>
  <si>
    <t>Concrete Kerbing/Kerbing combination</t>
  </si>
  <si>
    <t>Concrete or brick elements (reinforced)</t>
  </si>
  <si>
    <t>105.05.02.02</t>
  </si>
  <si>
    <t xml:space="preserve">Etc for other elements and types of </t>
  </si>
  <si>
    <t xml:space="preserve">material : </t>
  </si>
  <si>
    <t>203.08</t>
  </si>
  <si>
    <t xml:space="preserve">Preparation and compaction of </t>
  </si>
  <si>
    <t xml:space="preserve">construction bed material to 90% of </t>
  </si>
  <si>
    <t>203.10</t>
  </si>
  <si>
    <t>In situ treatment of the construction</t>
  </si>
  <si>
    <t>bed</t>
  </si>
  <si>
    <t>203.10.01</t>
  </si>
  <si>
    <t>In situ treatment by ripping</t>
  </si>
  <si>
    <t>203.11</t>
  </si>
  <si>
    <t>Finishing off slopes</t>
  </si>
  <si>
    <t>203.11.01</t>
  </si>
  <si>
    <t>203.11.02</t>
  </si>
  <si>
    <t>Excavation slopes</t>
  </si>
  <si>
    <t>Fill slopes</t>
  </si>
  <si>
    <r>
      <t>m</t>
    </r>
    <r>
      <rPr>
        <vertAlign val="superscript"/>
        <sz val="9"/>
        <rFont val="Calibri"/>
        <family val="2"/>
      </rPr>
      <t>2</t>
    </r>
  </si>
  <si>
    <t>601.01</t>
  </si>
  <si>
    <t>in situ subgrade material to -</t>
  </si>
  <si>
    <t>601.01.02</t>
  </si>
  <si>
    <t xml:space="preserve">Gravel layers constructed from material </t>
  </si>
  <si>
    <t>Crushed-stone subbase constructed</t>
  </si>
  <si>
    <t>602.02.01</t>
  </si>
  <si>
    <t xml:space="preserve">G5 material compacted to 95% of </t>
  </si>
  <si>
    <t>602.02.02.03</t>
  </si>
  <si>
    <t>Section 604</t>
  </si>
  <si>
    <t>Stabilization</t>
  </si>
  <si>
    <t>604.02</t>
  </si>
  <si>
    <t>604.01</t>
  </si>
  <si>
    <t>Chemical stabilization, extra over</t>
  </si>
  <si>
    <t>Chemical stabilizing agent</t>
  </si>
  <si>
    <t>604.02.02</t>
  </si>
  <si>
    <t>Blast-furnace cement (CEM III)</t>
  </si>
  <si>
    <t>ton</t>
  </si>
  <si>
    <t>606.02</t>
  </si>
  <si>
    <t>Asphalt surfacing</t>
  </si>
  <si>
    <t>606.02.01</t>
  </si>
  <si>
    <t>606.05</t>
  </si>
  <si>
    <t>Tack coat of 30% stable grade emulsion</t>
  </si>
  <si>
    <t>litre</t>
  </si>
  <si>
    <t>606.09</t>
  </si>
  <si>
    <t>Section 609</t>
  </si>
  <si>
    <t>Segmented Paving</t>
  </si>
  <si>
    <t>609.01</t>
  </si>
  <si>
    <t xml:space="preserve">Construction of segmental block paving </t>
  </si>
  <si>
    <t>made from -</t>
  </si>
  <si>
    <t>609.01.01</t>
  </si>
  <si>
    <t xml:space="preserve">SANS equivalent 1058:2021, </t>
  </si>
  <si>
    <t>200mmx100mmx60mm concrete block</t>
  </si>
  <si>
    <t>pavers</t>
  </si>
  <si>
    <t>Section 612</t>
  </si>
  <si>
    <t>Traffic Signs</t>
  </si>
  <si>
    <t>612.01</t>
  </si>
  <si>
    <t xml:space="preserve">Sign boards with painted back-ground, </t>
  </si>
  <si>
    <t xml:space="preserve">symbols, lettering and borders in </t>
  </si>
  <si>
    <t>engineering-grade retro-reflective</t>
  </si>
  <si>
    <t>material with signboards constructed</t>
  </si>
  <si>
    <t xml:space="preserve">from - </t>
  </si>
  <si>
    <t>612.01.01</t>
  </si>
  <si>
    <t xml:space="preserve">Aluminium sheet (2,0 mm thick) </t>
  </si>
  <si>
    <t>with an -</t>
  </si>
  <si>
    <t>612.01.01.01</t>
  </si>
  <si>
    <r>
      <t>Area not exceeding 2 m</t>
    </r>
    <r>
      <rPr>
        <vertAlign val="superscript"/>
        <sz val="9"/>
        <rFont val="Calibri"/>
        <family val="2"/>
      </rPr>
      <t>2</t>
    </r>
  </si>
  <si>
    <t>612.03</t>
  </si>
  <si>
    <t>Sign Supports</t>
  </si>
  <si>
    <t>612.03.02</t>
  </si>
  <si>
    <t>Steel tubing</t>
  </si>
  <si>
    <t>612.05</t>
  </si>
  <si>
    <t>Excavation and backfilling for sign</t>
  </si>
  <si>
    <t>supports</t>
  </si>
  <si>
    <t>612.06</t>
  </si>
  <si>
    <t>Dismantling, storing and re-erecting</t>
  </si>
  <si>
    <t xml:space="preserve"> traffic signs with a surface area of -</t>
  </si>
  <si>
    <t>612.06.02</t>
  </si>
  <si>
    <r>
      <t>Over 2 m</t>
    </r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but not exceeding 5 m</t>
    </r>
    <r>
      <rPr>
        <vertAlign val="superscript"/>
        <sz val="9"/>
        <rFont val="Calibri"/>
        <family val="2"/>
      </rPr>
      <t>2</t>
    </r>
  </si>
  <si>
    <t>Section 613</t>
  </si>
  <si>
    <t>Traffic Markings</t>
  </si>
  <si>
    <t>613.02</t>
  </si>
  <si>
    <t>Retro-reflective road-marking paint</t>
  </si>
  <si>
    <t>613.02.01</t>
  </si>
  <si>
    <t>White lines (broken or unbroken)</t>
  </si>
  <si>
    <t>(100mm)</t>
  </si>
  <si>
    <t>(300mm)</t>
  </si>
  <si>
    <t>613.02.03</t>
  </si>
  <si>
    <t>White lettering and symbols</t>
  </si>
  <si>
    <t>613.06</t>
  </si>
  <si>
    <t>Setting out and the pre-marking of</t>
  </si>
  <si>
    <t>lines (excluding traffic-island markings,</t>
  </si>
  <si>
    <t>lettering and symbols)</t>
  </si>
  <si>
    <t>SERIES 7</t>
  </si>
  <si>
    <t>STRUCTURES</t>
  </si>
  <si>
    <t>Section 703</t>
  </si>
  <si>
    <t>703.03</t>
  </si>
  <si>
    <t>Welded steel fabric for -</t>
  </si>
  <si>
    <t>Cast in situ concrete</t>
  </si>
  <si>
    <t>8mm Mesh Ref395 for cast in-situ</t>
  </si>
  <si>
    <t xml:space="preserve"> concrete  driveway reinstatements </t>
  </si>
  <si>
    <t>inclusive of tying and spacers</t>
  </si>
  <si>
    <t xml:space="preserve">as directed by Engineer on Site </t>
  </si>
  <si>
    <t>609.03</t>
  </si>
  <si>
    <t>The construction of edge restraints with</t>
  </si>
  <si>
    <t>609.03.01</t>
  </si>
  <si>
    <t xml:space="preserve">Fig.12 edge restraint precast concrete </t>
  </si>
  <si>
    <t>502.10</t>
  </si>
  <si>
    <t xml:space="preserve">In inlet and outlet structures, </t>
  </si>
  <si>
    <t xml:space="preserve">catchpits, manholes and junction </t>
  </si>
  <si>
    <t>boxes excluding form-work, but</t>
  </si>
  <si>
    <t>including class U2 surface finish</t>
  </si>
  <si>
    <t>502.10.04</t>
  </si>
  <si>
    <t>Formwork for concrete under item</t>
  </si>
  <si>
    <t>502.16</t>
  </si>
  <si>
    <t>Manholes, catchpits, precast inlet and</t>
  </si>
  <si>
    <t xml:space="preserve"> outlet structures and junction boxes </t>
  </si>
  <si>
    <t>complete</t>
  </si>
  <si>
    <t>502.16.01</t>
  </si>
  <si>
    <t xml:space="preserve">Manholes (type and standard depth </t>
  </si>
  <si>
    <t>502.16.02</t>
  </si>
  <si>
    <t>502.16.05</t>
  </si>
  <si>
    <t xml:space="preserve">Precast semi-mountable kerbs </t>
  </si>
  <si>
    <t>Removal and Disposal of specific</t>
  </si>
  <si>
    <t xml:space="preserve">Extra over items 202.01 for excavating </t>
  </si>
  <si>
    <t>603</t>
  </si>
  <si>
    <t>604</t>
  </si>
  <si>
    <t>606</t>
  </si>
  <si>
    <t>609</t>
  </si>
  <si>
    <t>612</t>
  </si>
  <si>
    <t>613</t>
  </si>
  <si>
    <t>TESTING</t>
  </si>
  <si>
    <t>STEEL REINFORCING FOR STRUCTURES</t>
  </si>
  <si>
    <t>TRAFFIC MARKINGS</t>
  </si>
  <si>
    <t>TRAFFIC SIGNS</t>
  </si>
  <si>
    <t>SEGMENTED PAVING</t>
  </si>
  <si>
    <t>ASPHALT BASE AND SURFACING</t>
  </si>
  <si>
    <t>PRIME COAT</t>
  </si>
  <si>
    <t>STABILIZATION</t>
  </si>
  <si>
    <t>CRUSHED-STONE PAVEMENT LAYERS</t>
  </si>
  <si>
    <t>GRAVEL PAVEMENT LAYERS</t>
  </si>
  <si>
    <t>KERBING AND CHANNELLING</t>
  </si>
  <si>
    <t xml:space="preserve">concrete (See drawing STD007 - Sheet 1) </t>
  </si>
  <si>
    <t>PREFABRICATED CULVERTS AND</t>
  </si>
  <si>
    <t>STORMWATER SEWERS</t>
  </si>
  <si>
    <t>MASS EARTHWORKS</t>
  </si>
  <si>
    <t>GENERAL REQUIREMENTS AND CHARGES</t>
  </si>
  <si>
    <t>002.01.01</t>
  </si>
  <si>
    <t>002.01.02</t>
  </si>
  <si>
    <t xml:space="preserve">facilities on Site for the Engineer’s </t>
  </si>
  <si>
    <t>Site staff</t>
  </si>
  <si>
    <t>Continuously graded (30mm Sa-S10)</t>
  </si>
  <si>
    <t>Subbase (C4)</t>
  </si>
  <si>
    <t>Compacted to 95-97% of modified</t>
  </si>
  <si>
    <t>AASHTO density UCS + ITS</t>
  </si>
  <si>
    <t xml:space="preserve">Compacted to 95% of modified </t>
  </si>
  <si>
    <t>Subgrade (G5)</t>
  </si>
  <si>
    <t>502.10.03.01 + 502.10.03.02 above</t>
  </si>
  <si>
    <t>703</t>
  </si>
  <si>
    <t>No</t>
  </si>
  <si>
    <t>Add 15% VAT</t>
  </si>
  <si>
    <t xml:space="preserve">Full time - Safety Officer </t>
  </si>
  <si>
    <t xml:space="preserve">Lump Sum </t>
  </si>
  <si>
    <t>Full Time - Safety Representative/s</t>
  </si>
  <si>
    <t xml:space="preserve">Compliance with the Environmental </t>
  </si>
  <si>
    <t>Act and applicable regulations</t>
  </si>
  <si>
    <t xml:space="preserve">month </t>
  </si>
  <si>
    <t xml:space="preserve">i) Monitoring of complaince with and reporting on the EMP </t>
  </si>
  <si>
    <t>ii) Dedicated environmental officer</t>
  </si>
  <si>
    <t>(i) 450mm Ø</t>
  </si>
  <si>
    <t>(ii) 600mm Ø</t>
  </si>
  <si>
    <t>(iii) 750mm Ø</t>
  </si>
  <si>
    <t>502.02.01.02</t>
  </si>
  <si>
    <t>(iv) 825mm Ø</t>
  </si>
  <si>
    <t>Section 501</t>
  </si>
  <si>
    <t>SUBSURFACE DRAINS AND DRAINAGE</t>
  </si>
  <si>
    <t>BLANKETS</t>
  </si>
  <si>
    <t>501.07</t>
  </si>
  <si>
    <t>501</t>
  </si>
  <si>
    <t>Subsurface Drains and Drainage Blankets</t>
  </si>
  <si>
    <t>(i) 600mm Ø</t>
  </si>
  <si>
    <t>(ii) 750mm Ø</t>
  </si>
  <si>
    <t>(iii) 825mm Ø</t>
  </si>
  <si>
    <t>Over 2,0m and up to 3,0m wide</t>
  </si>
  <si>
    <t>202.01.03</t>
  </si>
  <si>
    <t>(i) 900mm Ø</t>
  </si>
  <si>
    <t>(ii) 1050mm Ø</t>
  </si>
  <si>
    <t>(iii) 1200mm Ø</t>
  </si>
  <si>
    <t>d) 825mmØ</t>
  </si>
  <si>
    <t>c) 750mmØ</t>
  </si>
  <si>
    <t>b) 525mmØ</t>
  </si>
  <si>
    <t>a) 450mmØ</t>
  </si>
  <si>
    <t>Concrete or brick elements (unreinforced)</t>
  </si>
  <si>
    <t>Concrete outlet structures for subsurface drains, including formwork (Class25/19 for outlet headwalls and trapezoidal channel) as directed by Engineer on Site</t>
  </si>
  <si>
    <t>SERIES 8</t>
  </si>
  <si>
    <t>SPECIFIC WORKS</t>
  </si>
  <si>
    <t>Section 801</t>
  </si>
  <si>
    <t>ROOF SHEETING AND ACCESSORIES</t>
  </si>
  <si>
    <t>(a) Roof sheeting</t>
  </si>
  <si>
    <t xml:space="preserve">805.08 </t>
  </si>
  <si>
    <t>Roof sheeting</t>
  </si>
  <si>
    <t>801</t>
  </si>
  <si>
    <t>Steel Reinforcing for Structures</t>
  </si>
  <si>
    <t>Roof Sheeting and Accessories</t>
  </si>
  <si>
    <t>Unpaved Areas</t>
  </si>
  <si>
    <t>(i) Galvanized-steel sheeting incl tube posts for new carport / awning as directed by Engineer on Site</t>
  </si>
  <si>
    <t>609.06</t>
  </si>
  <si>
    <t>Construction of pedestrian
ramps for the disabled as per Drawing No. STD009</t>
  </si>
  <si>
    <t>502.16.02.01</t>
  </si>
  <si>
    <t>502.16.02.02</t>
  </si>
  <si>
    <t>6m Side Inlet</t>
  </si>
  <si>
    <t>502.16.05.01</t>
  </si>
  <si>
    <t>502.16.05.02</t>
  </si>
  <si>
    <t>Type A1 and A2. Depth : 0,0m to 2,0m</t>
  </si>
  <si>
    <t>Type B1, B2 and B3. Depth : 0,0m to 2,0m</t>
  </si>
  <si>
    <t xml:space="preserve">Services for  ablution </t>
  </si>
  <si>
    <t>(fig 8 in SANS 927)</t>
  </si>
  <si>
    <t>Precast semi-mountable kerbs (fig 8)</t>
  </si>
  <si>
    <t>100mm Ø cores in asphalt paving</t>
  </si>
  <si>
    <t>B606.10.02</t>
  </si>
  <si>
    <t>B805.1</t>
  </si>
  <si>
    <t>Junction boxes (size indicated) as per Drawing STD004 (Sht2 and Sht3 of 7) complete inclusive of benching, plaster, cover lids combinations (iron and or concrete), frames,  transitions, brickworks splays:</t>
  </si>
  <si>
    <t xml:space="preserve">kerb </t>
  </si>
  <si>
    <t xml:space="preserve">Catchpits (kerb inlets )complete </t>
  </si>
  <si>
    <t xml:space="preserve">inclusive of benching, plaster, cover </t>
  </si>
  <si>
    <t xml:space="preserve">lids combinations (iron and or concrete), </t>
  </si>
  <si>
    <t xml:space="preserve">concrete), frames, transitions, brickworks </t>
  </si>
  <si>
    <t>splays</t>
  </si>
  <si>
    <t xml:space="preserve">frames, transitions, brickworks </t>
  </si>
  <si>
    <t>Continuously graded (Sa-S14) for the construction of City of Tshwane spec asphalt speed hump as detailed on STD015. Contractor to include in rate all related road markings and signages.</t>
  </si>
  <si>
    <t xml:space="preserve">001.05.01 </t>
  </si>
  <si>
    <t>001.04.07</t>
  </si>
  <si>
    <t xml:space="preserve"> 450mm Ø</t>
  </si>
  <si>
    <t xml:space="preserve"> 600mm Ø</t>
  </si>
  <si>
    <t>750mm Ø</t>
  </si>
  <si>
    <t xml:space="preserve"> 825mm Ø</t>
  </si>
  <si>
    <t xml:space="preserve"> 900mm Ø</t>
  </si>
  <si>
    <t>1050mm Ø</t>
  </si>
  <si>
    <t xml:space="preserve"> 1200mm Ø</t>
  </si>
  <si>
    <t>502.02.01.03</t>
  </si>
  <si>
    <t>502.02.01.04</t>
  </si>
  <si>
    <t>502.02.01.05</t>
  </si>
  <si>
    <t>502.02.01.06</t>
  </si>
  <si>
    <t>502.02.01.07</t>
  </si>
  <si>
    <t>(fig 8c in SANS 927)</t>
  </si>
  <si>
    <t xml:space="preserve">unstabilized compacted layers </t>
  </si>
  <si>
    <t>B001.03.02</t>
  </si>
  <si>
    <t>Relocating of existing services</t>
  </si>
  <si>
    <t xml:space="preserve">Services include payments for services </t>
  </si>
  <si>
    <t xml:space="preserve">relocated by others, all carried out under the </t>
  </si>
  <si>
    <t>direction and supervision of the Engineer</t>
  </si>
  <si>
    <t>Prov- sum</t>
  </si>
  <si>
    <t>Provision of a safety officer</t>
  </si>
  <si>
    <t>Health and safety training</t>
  </si>
  <si>
    <t>TOTAL CARRIED SUMMARY</t>
  </si>
  <si>
    <t xml:space="preserve">indicated) complete inclusive of on </t>
  </si>
  <si>
    <t xml:space="preserve">cover lids combinations (iron and or </t>
  </si>
  <si>
    <t xml:space="preserve">the drawings benching, plaster, </t>
  </si>
  <si>
    <t>3m Side Inlet</t>
  </si>
  <si>
    <t>601.03</t>
  </si>
  <si>
    <t>601.03.01</t>
  </si>
  <si>
    <t>601.03.01.02</t>
  </si>
  <si>
    <t>703.03.01.01</t>
  </si>
  <si>
    <t>B101.05.02.02.01</t>
  </si>
  <si>
    <t>B101.05.02.02.02</t>
  </si>
  <si>
    <t>B101.05.02.02.03</t>
  </si>
  <si>
    <t>B101.05.02.02.04</t>
  </si>
  <si>
    <t>B101.05.02.02.05</t>
  </si>
  <si>
    <t>B001.07</t>
  </si>
  <si>
    <t>B001.08</t>
  </si>
  <si>
    <t>Ceta acredited Training</t>
  </si>
  <si>
    <t>Prov-Sum</t>
  </si>
  <si>
    <t>Acredited Training</t>
  </si>
  <si>
    <t>B001.08.01</t>
  </si>
  <si>
    <t>B001.08.02</t>
  </si>
  <si>
    <t>Percentage on item B001.08.01 for charges and profit</t>
  </si>
  <si>
    <t>B001.06</t>
  </si>
  <si>
    <t>Month</t>
  </si>
  <si>
    <t xml:space="preserve">Services for offices </t>
  </si>
  <si>
    <t xml:space="preserve">surrounding offices </t>
  </si>
  <si>
    <t>Office accommodation</t>
  </si>
  <si>
    <t>Provision of office accommodation,</t>
  </si>
  <si>
    <t xml:space="preserve">including fittings, furniture and </t>
  </si>
  <si>
    <t xml:space="preserve">equipment and car ports, </t>
  </si>
  <si>
    <t>Removal of rubble as directed by Engineer on Site</t>
  </si>
  <si>
    <t>Removal of exisiting stormwater pipes as directed by Engineer on Site :</t>
  </si>
  <si>
    <t>Existing carport / awning structure (incl posts, signs, all accessories and concrete foundations) as directed by Engineer on Site</t>
  </si>
  <si>
    <t>Existing driveways, roadways and  sidewalks (brick, concrete or asphalt incl saw cutting) as directed by Engineer on Site</t>
  </si>
  <si>
    <t>Existing road signages (incl posts, signs, all accessories and concrete foundations) as directed by Engineer on Site</t>
  </si>
  <si>
    <t>obtained from comercial sources:</t>
  </si>
  <si>
    <t>903.03.02</t>
  </si>
  <si>
    <t xml:space="preserve">Grey block bricks type or approved </t>
  </si>
  <si>
    <t>SUBTOTAL A</t>
  </si>
  <si>
    <t>SUBTOTAL B</t>
  </si>
  <si>
    <t>estimated CPA at 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</si>
</sst>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&quot;* #,##0.00_-;\-&quot;R&quot;* #,##0.00_-;_-&quot;R&quot;* &quot;-&quot;??_-;_-@_-"/>
    <numFmt numFmtId="164" formatCode="&quot;R&quot;\ #,##0.00"/>
    <numFmt numFmtId="165" formatCode="#,##0.000"/>
    <numFmt numFmtId="166" formatCode="&quot;R&quot;#,##0.00"/>
    <numFmt numFmtId="167" formatCode="#,##0.0"/>
    <numFmt numFmtId="168" formatCode="_-[$R-1C09]* #,##0.00_-;\-[$R-1C09]* #,##0.00_-;_-[$R-1C09]* &quot;-&quot;??_-;_-@_-"/>
  </numFmts>
  <fonts count="12" x14ac:knownFonts="1">
    <font>
      <sz val="10"/>
      <name val="Arial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rgb="FFFF0000"/>
      <name val="Calibri"/>
      <family val="2"/>
    </font>
    <font>
      <sz val="10"/>
      <name val="Arial"/>
      <family val="2"/>
    </font>
    <font>
      <vertAlign val="superscript"/>
      <sz val="9"/>
      <name val="Calibri"/>
      <family val="2"/>
    </font>
    <font>
      <b/>
      <strike/>
      <sz val="9"/>
      <name val="Calibri"/>
      <family val="2"/>
    </font>
    <font>
      <strike/>
      <sz val="9"/>
      <name val="Calibri"/>
      <family val="2"/>
    </font>
    <font>
      <b/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66">
    <xf numFmtId="0" fontId="0" fillId="0" borderId="0" xfId="0"/>
    <xf numFmtId="49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49" fontId="3" fillId="2" borderId="11" xfId="0" applyNumberFormat="1" applyFont="1" applyFill="1" applyBorder="1"/>
    <xf numFmtId="0" fontId="3" fillId="2" borderId="12" xfId="0" applyFont="1" applyFill="1" applyBorder="1"/>
    <xf numFmtId="0" fontId="3" fillId="2" borderId="12" xfId="0" applyFont="1" applyFill="1" applyBorder="1" applyAlignment="1">
      <alignment horizontal="center"/>
    </xf>
    <xf numFmtId="3" fontId="3" fillId="2" borderId="12" xfId="0" applyNumberFormat="1" applyFont="1" applyFill="1" applyBorder="1" applyAlignment="1">
      <alignment horizontal="center"/>
    </xf>
    <xf numFmtId="164" fontId="3" fillId="2" borderId="12" xfId="0" applyNumberFormat="1" applyFont="1" applyFill="1" applyBorder="1"/>
    <xf numFmtId="164" fontId="3" fillId="2" borderId="2" xfId="0" applyNumberFormat="1" applyFont="1" applyFill="1" applyBorder="1"/>
    <xf numFmtId="164" fontId="3" fillId="2" borderId="0" xfId="0" applyNumberFormat="1" applyFont="1" applyFill="1"/>
    <xf numFmtId="49" fontId="2" fillId="2" borderId="8" xfId="0" applyNumberFormat="1" applyFont="1" applyFill="1" applyBorder="1"/>
    <xf numFmtId="0" fontId="2" fillId="2" borderId="7" xfId="0" applyFont="1" applyFill="1" applyBorder="1"/>
    <xf numFmtId="0" fontId="3" fillId="2" borderId="7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164" fontId="3" fillId="2" borderId="7" xfId="0" applyNumberFormat="1" applyFont="1" applyFill="1" applyBorder="1"/>
    <xf numFmtId="164" fontId="3" fillId="2" borderId="3" xfId="0" applyNumberFormat="1" applyFont="1" applyFill="1" applyBorder="1"/>
    <xf numFmtId="49" fontId="3" fillId="2" borderId="8" xfId="0" applyNumberFormat="1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left"/>
    </xf>
    <xf numFmtId="164" fontId="3" fillId="2" borderId="7" xfId="0" applyNumberFormat="1" applyFont="1" applyFill="1" applyBorder="1" applyProtection="1">
      <protection locked="0"/>
    </xf>
    <xf numFmtId="0" fontId="2" fillId="2" borderId="7" xfId="0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49" fontId="3" fillId="2" borderId="8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 applyProtection="1">
      <alignment vertical="center"/>
      <protection locked="0"/>
    </xf>
    <xf numFmtId="164" fontId="3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164" fontId="3" fillId="2" borderId="37" xfId="0" applyNumberFormat="1" applyFont="1" applyFill="1" applyBorder="1"/>
    <xf numFmtId="164" fontId="3" fillId="2" borderId="0" xfId="0" applyNumberFormat="1" applyFont="1" applyFill="1" applyAlignment="1">
      <alignment vertical="center" wrapText="1"/>
    </xf>
    <xf numFmtId="164" fontId="3" fillId="2" borderId="0" xfId="0" applyNumberFormat="1" applyFont="1" applyFill="1" applyAlignment="1">
      <alignment vertical="center"/>
    </xf>
    <xf numFmtId="49" fontId="3" fillId="2" borderId="13" xfId="0" applyNumberFormat="1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horizontal="center"/>
    </xf>
    <xf numFmtId="3" fontId="3" fillId="2" borderId="14" xfId="0" applyNumberFormat="1" applyFont="1" applyFill="1" applyBorder="1" applyAlignment="1">
      <alignment horizontal="center"/>
    </xf>
    <xf numFmtId="164" fontId="3" fillId="2" borderId="14" xfId="0" applyNumberFormat="1" applyFont="1" applyFill="1" applyBorder="1"/>
    <xf numFmtId="164" fontId="3" fillId="2" borderId="4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3" fontId="2" fillId="2" borderId="15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/>
    </xf>
    <xf numFmtId="4" fontId="3" fillId="2" borderId="7" xfId="0" applyNumberFormat="1" applyFont="1" applyFill="1" applyBorder="1"/>
    <xf numFmtId="0" fontId="3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center"/>
    </xf>
    <xf numFmtId="49" fontId="10" fillId="2" borderId="8" xfId="0" applyNumberFormat="1" applyFont="1" applyFill="1" applyBorder="1"/>
    <xf numFmtId="0" fontId="10" fillId="2" borderId="7" xfId="0" applyFont="1" applyFill="1" applyBorder="1"/>
    <xf numFmtId="0" fontId="10" fillId="2" borderId="7" xfId="0" applyFont="1" applyFill="1" applyBorder="1" applyAlignment="1">
      <alignment horizontal="center"/>
    </xf>
    <xf numFmtId="3" fontId="10" fillId="2" borderId="7" xfId="0" applyNumberFormat="1" applyFont="1" applyFill="1" applyBorder="1" applyAlignment="1">
      <alignment horizontal="center"/>
    </xf>
    <xf numFmtId="164" fontId="10" fillId="2" borderId="7" xfId="0" applyNumberFormat="1" applyFont="1" applyFill="1" applyBorder="1" applyProtection="1">
      <protection locked="0"/>
    </xf>
    <xf numFmtId="164" fontId="10" fillId="2" borderId="3" xfId="0" applyNumberFormat="1" applyFont="1" applyFill="1" applyBorder="1"/>
    <xf numFmtId="49" fontId="3" fillId="2" borderId="32" xfId="0" applyNumberFormat="1" applyFont="1" applyFill="1" applyBorder="1"/>
    <xf numFmtId="0" fontId="3" fillId="2" borderId="33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/>
    </xf>
    <xf numFmtId="0" fontId="6" fillId="2" borderId="0" xfId="0" applyFont="1" applyFill="1"/>
    <xf numFmtId="49" fontId="3" fillId="2" borderId="0" xfId="0" applyNumberFormat="1" applyFont="1" applyFill="1"/>
    <xf numFmtId="164" fontId="2" fillId="2" borderId="5" xfId="0" applyNumberFormat="1" applyFont="1" applyFill="1" applyBorder="1" applyAlignment="1">
      <alignment vertical="center"/>
    </xf>
    <xf numFmtId="10" fontId="3" fillId="2" borderId="7" xfId="0" applyNumberFormat="1" applyFont="1" applyFill="1" applyBorder="1"/>
    <xf numFmtId="10" fontId="3" fillId="2" borderId="7" xfId="0" applyNumberFormat="1" applyFont="1" applyFill="1" applyBorder="1" applyProtection="1">
      <protection locked="0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168" fontId="3" fillId="2" borderId="7" xfId="0" applyNumberFormat="1" applyFont="1" applyFill="1" applyBorder="1"/>
    <xf numFmtId="168" fontId="3" fillId="2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3" fontId="2" fillId="2" borderId="0" xfId="0" applyNumberFormat="1" applyFont="1" applyFill="1" applyAlignment="1">
      <alignment horizontal="center" vertical="center"/>
    </xf>
    <xf numFmtId="49" fontId="3" fillId="2" borderId="15" xfId="0" applyNumberFormat="1" applyFont="1" applyFill="1" applyBorder="1"/>
    <xf numFmtId="0" fontId="3" fillId="2" borderId="15" xfId="0" applyFont="1" applyFill="1" applyBorder="1"/>
    <xf numFmtId="3" fontId="3" fillId="2" borderId="15" xfId="0" applyNumberFormat="1" applyFont="1" applyFill="1" applyBorder="1" applyAlignment="1">
      <alignment horizontal="center"/>
    </xf>
    <xf numFmtId="164" fontId="3" fillId="2" borderId="15" xfId="0" applyNumberFormat="1" applyFont="1" applyFill="1" applyBorder="1"/>
    <xf numFmtId="164" fontId="3" fillId="2" borderId="3" xfId="0" quotePrefix="1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4" fontId="3" fillId="2" borderId="7" xfId="0" quotePrefix="1" applyNumberFormat="1" applyFont="1" applyFill="1" applyBorder="1" applyAlignment="1">
      <alignment horizontal="center"/>
    </xf>
    <xf numFmtId="4" fontId="3" fillId="2" borderId="7" xfId="0" applyNumberFormat="1" applyFont="1" applyFill="1" applyBorder="1" applyAlignment="1">
      <alignment horizontal="center"/>
    </xf>
    <xf numFmtId="4" fontId="10" fillId="2" borderId="7" xfId="0" applyNumberFormat="1" applyFont="1" applyFill="1" applyBorder="1" applyAlignment="1">
      <alignment horizontal="center"/>
    </xf>
    <xf numFmtId="164" fontId="10" fillId="2" borderId="7" xfId="0" applyNumberFormat="1" applyFont="1" applyFill="1" applyBorder="1"/>
    <xf numFmtId="4" fontId="10" fillId="2" borderId="7" xfId="0" quotePrefix="1" applyNumberFormat="1" applyFont="1" applyFill="1" applyBorder="1" applyAlignment="1">
      <alignment horizontal="center"/>
    </xf>
    <xf numFmtId="3" fontId="3" fillId="2" borderId="12" xfId="0" applyNumberFormat="1" applyFont="1" applyFill="1" applyBorder="1"/>
    <xf numFmtId="3" fontId="3" fillId="2" borderId="7" xfId="0" applyNumberFormat="1" applyFont="1" applyFill="1" applyBorder="1"/>
    <xf numFmtId="164" fontId="3" fillId="2" borderId="3" xfId="0" applyNumberFormat="1" applyFont="1" applyFill="1" applyBorder="1" applyAlignment="1">
      <alignment horizontal="right"/>
    </xf>
    <xf numFmtId="3" fontId="10" fillId="2" borderId="7" xfId="0" applyNumberFormat="1" applyFont="1" applyFill="1" applyBorder="1"/>
    <xf numFmtId="3" fontId="2" fillId="2" borderId="0" xfId="0" applyNumberFormat="1" applyFont="1" applyFill="1" applyAlignment="1">
      <alignment vertical="center"/>
    </xf>
    <xf numFmtId="3" fontId="3" fillId="2" borderId="0" xfId="0" applyNumberFormat="1" applyFont="1" applyFill="1"/>
    <xf numFmtId="3" fontId="3" fillId="2" borderId="14" xfId="0" applyNumberFormat="1" applyFont="1" applyFill="1" applyBorder="1"/>
    <xf numFmtId="3" fontId="2" fillId="2" borderId="15" xfId="0" applyNumberFormat="1" applyFont="1" applyFill="1" applyBorder="1" applyAlignment="1">
      <alignment vertical="center"/>
    </xf>
    <xf numFmtId="167" fontId="3" fillId="2" borderId="7" xfId="0" applyNumberFormat="1" applyFont="1" applyFill="1" applyBorder="1" applyAlignment="1">
      <alignment horizontal="center"/>
    </xf>
    <xf numFmtId="0" fontId="2" fillId="2" borderId="0" xfId="0" applyFont="1" applyFill="1"/>
    <xf numFmtId="1" fontId="3" fillId="2" borderId="7" xfId="0" applyNumberFormat="1" applyFont="1" applyFill="1" applyBorder="1" applyAlignment="1">
      <alignment horizontal="center"/>
    </xf>
    <xf numFmtId="49" fontId="9" fillId="2" borderId="8" xfId="0" applyNumberFormat="1" applyFont="1" applyFill="1" applyBorder="1"/>
    <xf numFmtId="0" fontId="9" fillId="2" borderId="7" xfId="0" applyFont="1" applyFill="1" applyBorder="1"/>
    <xf numFmtId="49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vertical="center"/>
    </xf>
    <xf numFmtId="49" fontId="2" fillId="2" borderId="8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 wrapText="1"/>
    </xf>
    <xf numFmtId="166" fontId="3" fillId="2" borderId="0" xfId="0" applyNumberFormat="1" applyFont="1" applyFill="1"/>
    <xf numFmtId="49" fontId="3" fillId="2" borderId="8" xfId="1" applyNumberFormat="1" applyFont="1" applyFill="1" applyBorder="1"/>
    <xf numFmtId="0" fontId="3" fillId="2" borderId="7" xfId="1" applyFont="1" applyFill="1" applyBorder="1"/>
    <xf numFmtId="0" fontId="3" fillId="2" borderId="7" xfId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vertical="center"/>
    </xf>
    <xf numFmtId="0" fontId="3" fillId="2" borderId="7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horizontal="center" vertical="center"/>
    </xf>
    <xf numFmtId="44" fontId="3" fillId="2" borderId="7" xfId="0" applyNumberFormat="1" applyFont="1" applyFill="1" applyBorder="1" applyProtection="1">
      <protection locked="0"/>
    </xf>
    <xf numFmtId="49" fontId="3" fillId="2" borderId="8" xfId="0" applyNumberFormat="1" applyFont="1" applyFill="1" applyBorder="1" applyAlignment="1">
      <alignment horizontal="left" vertical="center"/>
    </xf>
    <xf numFmtId="44" fontId="3" fillId="2" borderId="7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/>
    </xf>
    <xf numFmtId="165" fontId="3" fillId="2" borderId="7" xfId="0" applyNumberFormat="1" applyFont="1" applyFill="1" applyBorder="1" applyAlignment="1">
      <alignment horizontal="center"/>
    </xf>
    <xf numFmtId="0" fontId="11" fillId="2" borderId="7" xfId="0" applyFont="1" applyFill="1" applyBorder="1"/>
    <xf numFmtId="49" fontId="2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2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64" fontId="3" fillId="2" borderId="16" xfId="0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49" fontId="3" fillId="2" borderId="25" xfId="0" applyNumberFormat="1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164" fontId="3" fillId="2" borderId="26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49" fontId="3" fillId="2" borderId="29" xfId="0" applyNumberFormat="1" applyFont="1" applyFill="1" applyBorder="1" applyAlignment="1">
      <alignment vertical="center"/>
    </xf>
    <xf numFmtId="49" fontId="3" fillId="2" borderId="30" xfId="0" applyNumberFormat="1" applyFont="1" applyFill="1" applyBorder="1" applyAlignment="1">
      <alignment vertical="center"/>
    </xf>
    <xf numFmtId="49" fontId="3" fillId="2" borderId="31" xfId="0" applyNumberFormat="1" applyFont="1" applyFill="1" applyBorder="1" applyAlignment="1">
      <alignment vertical="center"/>
    </xf>
    <xf numFmtId="49" fontId="3" fillId="2" borderId="38" xfId="0" applyNumberFormat="1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left" vertical="center"/>
    </xf>
    <xf numFmtId="0" fontId="2" fillId="2" borderId="3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3" fillId="2" borderId="32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49" fontId="3" fillId="2" borderId="27" xfId="0" applyNumberFormat="1" applyFont="1" applyFill="1" applyBorder="1"/>
    <xf numFmtId="0" fontId="3" fillId="2" borderId="28" xfId="0" applyFont="1" applyFill="1" applyBorder="1"/>
    <xf numFmtId="49" fontId="3" fillId="2" borderId="22" xfId="0" applyNumberFormat="1" applyFont="1" applyFill="1" applyBorder="1" applyAlignment="1">
      <alignment vertical="center"/>
    </xf>
    <xf numFmtId="0" fontId="3" fillId="2" borderId="35" xfId="0" applyFont="1" applyFill="1" applyBorder="1"/>
    <xf numFmtId="0" fontId="3" fillId="2" borderId="36" xfId="0" applyFont="1" applyFill="1" applyBorder="1"/>
    <xf numFmtId="0" fontId="2" fillId="2" borderId="34" xfId="0" applyFont="1" applyFill="1" applyBorder="1" applyAlignment="1">
      <alignment horizontal="left" vertical="center"/>
    </xf>
    <xf numFmtId="49" fontId="3" fillId="2" borderId="20" xfId="0" applyNumberFormat="1" applyFont="1" applyFill="1" applyBorder="1"/>
    <xf numFmtId="0" fontId="3" fillId="2" borderId="21" xfId="0" applyFont="1" applyFill="1" applyBorder="1"/>
    <xf numFmtId="0" fontId="2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4">
    <cellStyle name="Currency 2" xfId="3" xr:uid="{F0C080A8-6A3F-4558-873C-462FBC65F58C}"/>
    <cellStyle name="Normal" xfId="0" builtinId="0"/>
    <cellStyle name="Normal 13" xfId="1" xr:uid="{289BEBF5-F9C5-425D-8D05-F985AA220B3D}"/>
    <cellStyle name="Percent 2" xfId="2" xr:uid="{F5C9C612-61B5-44AC-99F1-9A640F5577CD}"/>
  </cellStyles>
  <dxfs count="402"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  <dxf>
      <fill>
        <patternFill>
          <bgColor indexed="29"/>
        </patternFill>
      </fill>
    </dxf>
    <dxf>
      <font>
        <condense val="0"/>
        <extend val="0"/>
        <color indexed="8"/>
      </font>
      <fill>
        <patternFill>
          <bgColor indexed="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3300"/>
      <rgbColor rgb="000066CC"/>
      <rgbColor rgb="00F0F0F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9191B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00"/>
      <color rgb="FF31869B"/>
      <color rgb="FF993366"/>
      <color rgb="FF9191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Relationship Id="rId30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wi" id="{7907E210-3973-402A-BA96-491D180419D1}" userId="Zwi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4" dT="2025-06-06T09:07:30.85" personId="{7907E210-3973-402A-BA96-491D180419D1}" id="{D25B2A21-2327-4DEA-BE03-6B9AF81A52D1}">
    <text>Check b or C type kerb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O409"/>
  <sheetViews>
    <sheetView showZeros="0" view="pageBreakPreview" zoomScale="115" zoomScaleNormal="100" zoomScaleSheetLayoutView="115" workbookViewId="0">
      <selection sqref="A1:F50"/>
    </sheetView>
  </sheetViews>
  <sheetFormatPr defaultColWidth="9.28515625" defaultRowHeight="12" customHeight="1" x14ac:dyDescent="0.2"/>
  <cols>
    <col min="1" max="1" width="11.7109375" style="7" customWidth="1"/>
    <col min="2" max="2" width="29.7109375" style="7" customWidth="1"/>
    <col min="3" max="3" width="9.28515625" style="7" customWidth="1"/>
    <col min="4" max="4" width="10.7109375" style="49" customWidth="1"/>
    <col min="5" max="5" width="12.7109375" style="7" customWidth="1"/>
    <col min="6" max="6" width="16.7109375" style="7" customWidth="1"/>
    <col min="7" max="7" width="85.42578125" style="7" bestFit="1" customWidth="1"/>
    <col min="8" max="14" width="9.28515625" style="7"/>
    <col min="15" max="15" width="9.28515625" style="51"/>
    <col min="16" max="16384" width="9.28515625" style="7"/>
  </cols>
  <sheetData>
    <row r="1" spans="1:6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</row>
    <row r="2" spans="1:6" ht="14.1" customHeight="1" x14ac:dyDescent="0.2">
      <c r="A2" s="8"/>
      <c r="B2" s="9"/>
      <c r="C2" s="10"/>
      <c r="D2" s="11"/>
      <c r="E2" s="12"/>
      <c r="F2" s="13"/>
    </row>
    <row r="3" spans="1:6" ht="14.1" customHeight="1" x14ac:dyDescent="0.2">
      <c r="A3" s="15" t="s">
        <v>263</v>
      </c>
      <c r="B3" s="16" t="s">
        <v>264</v>
      </c>
      <c r="C3" s="17"/>
      <c r="D3" s="18"/>
      <c r="E3" s="19"/>
      <c r="F3" s="20"/>
    </row>
    <row r="4" spans="1:6" ht="14.1" customHeight="1" x14ac:dyDescent="0.2">
      <c r="A4" s="21"/>
      <c r="B4" s="22"/>
      <c r="C4" s="17"/>
      <c r="D4" s="18"/>
      <c r="E4" s="19"/>
      <c r="F4" s="20"/>
    </row>
    <row r="5" spans="1:6" ht="14.1" customHeight="1" x14ac:dyDescent="0.2">
      <c r="A5" s="15" t="s">
        <v>277</v>
      </c>
      <c r="B5" s="16" t="s">
        <v>568</v>
      </c>
      <c r="C5" s="17"/>
      <c r="D5" s="18"/>
      <c r="E5" s="19"/>
      <c r="F5" s="20"/>
    </row>
    <row r="6" spans="1:6" ht="14.1" customHeight="1" x14ac:dyDescent="0.2">
      <c r="A6" s="21"/>
      <c r="B6" s="23"/>
      <c r="C6" s="17"/>
      <c r="D6" s="18"/>
      <c r="E6" s="19"/>
      <c r="F6" s="20"/>
    </row>
    <row r="7" spans="1:6" ht="14.1" customHeight="1" x14ac:dyDescent="0.2">
      <c r="A7" s="15" t="s">
        <v>386</v>
      </c>
      <c r="B7" s="16" t="s">
        <v>230</v>
      </c>
      <c r="C7" s="17"/>
      <c r="D7" s="18"/>
      <c r="E7" s="19"/>
      <c r="F7" s="20"/>
    </row>
    <row r="8" spans="1:6" ht="14.1" customHeight="1" x14ac:dyDescent="0.2">
      <c r="A8" s="21"/>
      <c r="B8" s="22"/>
      <c r="C8" s="17"/>
      <c r="D8" s="18"/>
      <c r="E8" s="19"/>
      <c r="F8" s="20"/>
    </row>
    <row r="9" spans="1:6" ht="14.1" customHeight="1" x14ac:dyDescent="0.2">
      <c r="A9" s="21" t="s">
        <v>374</v>
      </c>
      <c r="B9" s="22" t="s">
        <v>397</v>
      </c>
      <c r="C9" s="17" t="s">
        <v>376</v>
      </c>
      <c r="D9" s="18">
        <v>1</v>
      </c>
      <c r="E9" s="25"/>
      <c r="F9" s="20" t="str">
        <f>IF(TRIM(D9)="rate only","ro",IF(ISBLANK(E9)," ",D9*E9))</f>
        <v xml:space="preserve"> </v>
      </c>
    </row>
    <row r="10" spans="1:6" ht="14.1" customHeight="1" x14ac:dyDescent="0.2">
      <c r="A10" s="21"/>
      <c r="B10" s="22"/>
      <c r="C10" s="17"/>
      <c r="D10" s="18"/>
      <c r="E10" s="52"/>
      <c r="F10" s="20"/>
    </row>
    <row r="11" spans="1:6" ht="14.1" customHeight="1" x14ac:dyDescent="0.2">
      <c r="A11" s="21" t="s">
        <v>375</v>
      </c>
      <c r="B11" s="22" t="s">
        <v>398</v>
      </c>
      <c r="C11" s="17" t="s">
        <v>399</v>
      </c>
      <c r="D11" s="18">
        <v>1</v>
      </c>
      <c r="E11" s="25"/>
      <c r="F11" s="20" t="str">
        <f>IF(TRIM(D11)="rate only","ro",IF(ISBLANK(E11)," ",D11*E11))</f>
        <v xml:space="preserve"> </v>
      </c>
    </row>
    <row r="12" spans="1:6" ht="14.1" customHeight="1" x14ac:dyDescent="0.2">
      <c r="A12" s="21"/>
      <c r="B12" s="22"/>
      <c r="C12" s="17"/>
      <c r="D12" s="18"/>
      <c r="E12" s="19"/>
      <c r="F12" s="20"/>
    </row>
    <row r="13" spans="1:6" ht="14.1" customHeight="1" x14ac:dyDescent="0.2">
      <c r="A13" s="15" t="s">
        <v>281</v>
      </c>
      <c r="B13" s="16" t="s">
        <v>278</v>
      </c>
      <c r="C13" s="17"/>
      <c r="D13" s="18"/>
      <c r="E13" s="52"/>
      <c r="F13" s="20"/>
    </row>
    <row r="14" spans="1:6" ht="14.1" customHeight="1" x14ac:dyDescent="0.2">
      <c r="A14" s="15"/>
      <c r="B14" s="16" t="s">
        <v>279</v>
      </c>
      <c r="C14" s="17" t="s">
        <v>280</v>
      </c>
      <c r="D14" s="18">
        <v>500</v>
      </c>
      <c r="E14" s="25"/>
      <c r="F14" s="20" t="str">
        <f>IF(TRIM(D14)="rate only","ro",IF(ISBLANK(E14)," ",D14*E14))</f>
        <v xml:space="preserve"> </v>
      </c>
    </row>
    <row r="15" spans="1:6" ht="14.1" customHeight="1" x14ac:dyDescent="0.2">
      <c r="A15" s="15"/>
      <c r="B15" s="16"/>
      <c r="C15" s="17"/>
      <c r="D15" s="18"/>
      <c r="E15" s="25"/>
      <c r="F15" s="20"/>
    </row>
    <row r="16" spans="1:6" ht="14.1" customHeight="1" x14ac:dyDescent="0.2">
      <c r="A16" s="21" t="s">
        <v>668</v>
      </c>
      <c r="B16" s="22" t="s">
        <v>669</v>
      </c>
      <c r="C16" s="17"/>
      <c r="D16" s="18"/>
      <c r="E16" s="52"/>
      <c r="F16" s="20"/>
    </row>
    <row r="17" spans="1:6" ht="14.1" customHeight="1" x14ac:dyDescent="0.2">
      <c r="A17" s="21"/>
      <c r="B17" s="22" t="s">
        <v>670</v>
      </c>
      <c r="C17" s="17" t="s">
        <v>673</v>
      </c>
      <c r="D17" s="18">
        <v>1</v>
      </c>
      <c r="E17" s="52">
        <v>300000</v>
      </c>
      <c r="F17" s="20">
        <v>300000</v>
      </c>
    </row>
    <row r="18" spans="1:6" ht="14.1" customHeight="1" x14ac:dyDescent="0.2">
      <c r="A18" s="21"/>
      <c r="B18" s="22" t="s">
        <v>671</v>
      </c>
      <c r="C18" s="17"/>
      <c r="D18" s="18"/>
      <c r="E18" s="52"/>
      <c r="F18" s="20"/>
    </row>
    <row r="19" spans="1:6" ht="14.1" customHeight="1" x14ac:dyDescent="0.2">
      <c r="A19" s="21"/>
      <c r="B19" s="22" t="s">
        <v>672</v>
      </c>
      <c r="C19" s="17"/>
      <c r="D19" s="18"/>
      <c r="E19" s="52"/>
      <c r="F19" s="20"/>
    </row>
    <row r="20" spans="1:6" ht="14.1" customHeight="1" x14ac:dyDescent="0.2">
      <c r="A20" s="21"/>
      <c r="B20" s="22"/>
      <c r="C20" s="17"/>
      <c r="D20" s="18"/>
      <c r="E20" s="52"/>
      <c r="F20" s="20"/>
    </row>
    <row r="21" spans="1:6" ht="14.1" customHeight="1" x14ac:dyDescent="0.2">
      <c r="A21" s="15" t="s">
        <v>377</v>
      </c>
      <c r="B21" s="16" t="s">
        <v>282</v>
      </c>
      <c r="C21" s="17"/>
      <c r="D21" s="18"/>
      <c r="E21" s="52"/>
      <c r="F21" s="20"/>
    </row>
    <row r="22" spans="1:6" ht="14.1" customHeight="1" x14ac:dyDescent="0.2">
      <c r="A22" s="15"/>
      <c r="B22" s="16" t="s">
        <v>283</v>
      </c>
      <c r="C22" s="17"/>
      <c r="D22" s="18"/>
      <c r="E22" s="52"/>
      <c r="F22" s="20"/>
    </row>
    <row r="23" spans="1:6" ht="14.1" customHeight="1" x14ac:dyDescent="0.2">
      <c r="A23" s="15"/>
      <c r="B23" s="16" t="s">
        <v>284</v>
      </c>
      <c r="C23" s="17"/>
      <c r="D23" s="18"/>
      <c r="E23" s="52"/>
      <c r="F23" s="20"/>
    </row>
    <row r="24" spans="1:6" ht="14.1" customHeight="1" x14ac:dyDescent="0.2">
      <c r="A24" s="21"/>
      <c r="B24" s="22"/>
      <c r="C24" s="17"/>
      <c r="D24" s="18"/>
      <c r="E24" s="52"/>
      <c r="F24" s="20"/>
    </row>
    <row r="25" spans="1:6" ht="14.1" customHeight="1" x14ac:dyDescent="0.2">
      <c r="A25" s="21" t="s">
        <v>379</v>
      </c>
      <c r="B25" s="22" t="s">
        <v>285</v>
      </c>
      <c r="C25" s="17" t="s">
        <v>376</v>
      </c>
      <c r="D25" s="18">
        <v>1</v>
      </c>
      <c r="E25" s="25"/>
      <c r="F25" s="20" t="str">
        <f>IF(TRIM(D25)="rate only","ro",IF(ISBLANK(E25)," ",D25*E25))</f>
        <v xml:space="preserve"> </v>
      </c>
    </row>
    <row r="26" spans="1:6" ht="14.1" customHeight="1" x14ac:dyDescent="0.2">
      <c r="A26" s="21"/>
      <c r="B26" s="22"/>
      <c r="C26" s="17"/>
      <c r="D26" s="18"/>
      <c r="E26" s="52"/>
      <c r="F26" s="20"/>
    </row>
    <row r="27" spans="1:6" ht="14.1" customHeight="1" x14ac:dyDescent="0.2">
      <c r="A27" s="21" t="s">
        <v>380</v>
      </c>
      <c r="B27" s="22" t="s">
        <v>286</v>
      </c>
      <c r="C27" s="17" t="s">
        <v>376</v>
      </c>
      <c r="D27" s="18">
        <v>1</v>
      </c>
      <c r="E27" s="25"/>
      <c r="F27" s="20" t="str">
        <f>IF(TRIM(D27)="rate only","ro",IF(ISBLANK(E27)," ",D27*E27))</f>
        <v xml:space="preserve"> </v>
      </c>
    </row>
    <row r="28" spans="1:6" ht="14.1" customHeight="1" x14ac:dyDescent="0.2">
      <c r="A28" s="21"/>
      <c r="B28" s="22"/>
      <c r="C28" s="17"/>
      <c r="D28" s="18"/>
      <c r="E28" s="52"/>
      <c r="F28" s="20"/>
    </row>
    <row r="29" spans="1:6" ht="14.1" customHeight="1" x14ac:dyDescent="0.2">
      <c r="A29" s="21" t="s">
        <v>381</v>
      </c>
      <c r="B29" s="53" t="s">
        <v>674</v>
      </c>
      <c r="C29" s="17"/>
      <c r="D29" s="54"/>
      <c r="E29" s="19"/>
      <c r="F29" s="20"/>
    </row>
    <row r="30" spans="1:6" ht="14.1" customHeight="1" x14ac:dyDescent="0.2">
      <c r="A30" s="55"/>
      <c r="B30" s="56"/>
      <c r="C30" s="57"/>
      <c r="D30" s="58"/>
      <c r="E30" s="59"/>
      <c r="F30" s="20"/>
    </row>
    <row r="31" spans="1:6" ht="14.1" customHeight="1" x14ac:dyDescent="0.2">
      <c r="A31" s="21" t="s">
        <v>382</v>
      </c>
      <c r="B31" s="22" t="s">
        <v>583</v>
      </c>
      <c r="C31" s="17" t="s">
        <v>376</v>
      </c>
      <c r="D31" s="18">
        <v>1</v>
      </c>
      <c r="E31" s="25"/>
      <c r="F31" s="20" t="str">
        <f>IF(TRIM(D31)="rate only","ro",IF(ISBLANK(E31)," ",D31*E31))</f>
        <v xml:space="preserve"> </v>
      </c>
    </row>
    <row r="32" spans="1:6" ht="14.1" hidden="1" customHeight="1" x14ac:dyDescent="0.2">
      <c r="A32" s="21"/>
      <c r="B32" s="29"/>
      <c r="C32" s="17"/>
      <c r="D32" s="54"/>
      <c r="E32" s="19"/>
      <c r="F32" s="20"/>
    </row>
    <row r="33" spans="1:7" ht="14.1" hidden="1" customHeight="1" x14ac:dyDescent="0.2">
      <c r="A33" s="21" t="s">
        <v>382</v>
      </c>
      <c r="B33" s="22" t="s">
        <v>585</v>
      </c>
      <c r="C33" s="17" t="s">
        <v>584</v>
      </c>
      <c r="D33" s="18">
        <v>1</v>
      </c>
      <c r="E33" s="25"/>
      <c r="F33" s="20" t="str">
        <f>IF(TRIM(D33)="rate only","ro",IF(ISBLANK(E33)," ",D33*E33))</f>
        <v xml:space="preserve"> </v>
      </c>
    </row>
    <row r="34" spans="1:7" ht="14.1" customHeight="1" x14ac:dyDescent="0.2">
      <c r="A34" s="21"/>
      <c r="B34" s="22"/>
      <c r="C34" s="17"/>
      <c r="D34" s="18"/>
      <c r="E34" s="19"/>
      <c r="F34" s="20"/>
    </row>
    <row r="35" spans="1:7" ht="14.1" customHeight="1" x14ac:dyDescent="0.2">
      <c r="A35" s="61" t="s">
        <v>383</v>
      </c>
      <c r="B35" s="132" t="s">
        <v>675</v>
      </c>
      <c r="C35" s="62" t="s">
        <v>376</v>
      </c>
      <c r="D35" s="18">
        <v>1</v>
      </c>
      <c r="E35" s="25"/>
      <c r="F35" s="20" t="str">
        <f>IF(TRIM(D35)="rate only","ro",IF(ISBLANK(E35)," ",D35*E35))</f>
        <v xml:space="preserve"> </v>
      </c>
    </row>
    <row r="36" spans="1:7" ht="14.1" customHeight="1" x14ac:dyDescent="0.2">
      <c r="A36" s="61"/>
      <c r="B36" s="132"/>
      <c r="C36" s="62"/>
      <c r="D36" s="18"/>
      <c r="E36" s="19"/>
      <c r="F36" s="20"/>
    </row>
    <row r="37" spans="1:7" ht="14.1" customHeight="1" x14ac:dyDescent="0.2">
      <c r="A37" s="21" t="s">
        <v>400</v>
      </c>
      <c r="B37" s="22" t="s">
        <v>1</v>
      </c>
      <c r="C37" s="17"/>
      <c r="D37" s="18"/>
      <c r="E37" s="19"/>
      <c r="F37" s="20"/>
    </row>
    <row r="38" spans="1:7" ht="14.1" customHeight="1" x14ac:dyDescent="0.2">
      <c r="A38" s="21"/>
      <c r="B38" s="22" t="s">
        <v>2</v>
      </c>
      <c r="C38" s="17" t="s">
        <v>376</v>
      </c>
      <c r="D38" s="18">
        <v>1</v>
      </c>
      <c r="E38" s="25"/>
      <c r="F38" s="20" t="str">
        <f>IF(TRIM(D38)="rate only","ro",IF(ISBLANK(E38)," ",D38*E38))</f>
        <v xml:space="preserve"> </v>
      </c>
    </row>
    <row r="39" spans="1:7" ht="14.1" customHeight="1" x14ac:dyDescent="0.2">
      <c r="A39" s="21"/>
      <c r="B39" s="22"/>
      <c r="C39" s="17"/>
      <c r="D39" s="18"/>
      <c r="E39" s="25"/>
      <c r="F39" s="20"/>
    </row>
    <row r="40" spans="1:7" ht="14.1" customHeight="1" x14ac:dyDescent="0.2">
      <c r="A40" s="21" t="s">
        <v>653</v>
      </c>
      <c r="B40" s="22" t="s">
        <v>3</v>
      </c>
      <c r="C40" s="17"/>
      <c r="D40" s="18"/>
      <c r="E40" s="25"/>
      <c r="F40" s="20"/>
    </row>
    <row r="41" spans="1:7" ht="14.1" customHeight="1" x14ac:dyDescent="0.2">
      <c r="A41" s="21"/>
      <c r="B41" s="22" t="s">
        <v>4</v>
      </c>
      <c r="C41" s="17" t="s">
        <v>376</v>
      </c>
      <c r="D41" s="18">
        <v>1</v>
      </c>
      <c r="E41" s="25"/>
      <c r="F41" s="20" t="str">
        <f>IF(TRIM(D41)="rate only","ro",IF(ISBLANK(E41)," ",D41*E41))</f>
        <v xml:space="preserve"> </v>
      </c>
    </row>
    <row r="42" spans="1:7" ht="14.1" customHeight="1" x14ac:dyDescent="0.2">
      <c r="A42" s="21"/>
      <c r="B42" s="22"/>
      <c r="C42" s="17"/>
      <c r="D42" s="18"/>
      <c r="E42" s="25"/>
      <c r="F42" s="20"/>
    </row>
    <row r="43" spans="1:7" ht="14.1" customHeight="1" x14ac:dyDescent="0.2">
      <c r="A43" s="15" t="s">
        <v>385</v>
      </c>
      <c r="B43" s="16" t="s">
        <v>231</v>
      </c>
      <c r="C43" s="17"/>
      <c r="D43" s="18"/>
      <c r="E43" s="19"/>
      <c r="F43" s="20"/>
    </row>
    <row r="44" spans="1:7" ht="14.1" customHeight="1" x14ac:dyDescent="0.2">
      <c r="A44" s="21"/>
      <c r="B44" s="22"/>
      <c r="C44" s="17"/>
      <c r="D44" s="18"/>
      <c r="E44" s="19"/>
      <c r="F44" s="20"/>
    </row>
    <row r="45" spans="1:7" ht="14.1" customHeight="1" x14ac:dyDescent="0.2">
      <c r="A45" s="63" t="s">
        <v>652</v>
      </c>
      <c r="B45" s="64" t="s">
        <v>287</v>
      </c>
      <c r="C45" s="30" t="s">
        <v>699</v>
      </c>
      <c r="D45" s="31">
        <v>16</v>
      </c>
      <c r="E45" s="32">
        <v>16928</v>
      </c>
      <c r="F45" s="33">
        <f>IF(TRIM(D45)="rate only","ro",IF(ISBLANK(E45)," ",D45*E45))</f>
        <v>270848</v>
      </c>
    </row>
    <row r="46" spans="1:7" ht="14.1" customHeight="1" x14ac:dyDescent="0.2">
      <c r="A46" s="21"/>
      <c r="B46" s="22"/>
      <c r="C46" s="17"/>
      <c r="D46" s="18"/>
      <c r="E46" s="25"/>
      <c r="F46" s="20"/>
    </row>
    <row r="47" spans="1:7" ht="14.1" customHeight="1" thickBot="1" x14ac:dyDescent="0.25">
      <c r="A47" s="21"/>
      <c r="B47" s="65"/>
      <c r="C47" s="17"/>
      <c r="D47" s="18"/>
      <c r="E47" s="19"/>
      <c r="F47" s="20"/>
      <c r="G47" s="66"/>
    </row>
    <row r="48" spans="1:7" ht="28.15" customHeight="1" thickBot="1" x14ac:dyDescent="0.25">
      <c r="A48" s="136" t="s">
        <v>274</v>
      </c>
      <c r="B48" s="137"/>
      <c r="C48" s="137"/>
      <c r="D48" s="137"/>
      <c r="E48" s="138"/>
      <c r="F48" s="44"/>
    </row>
    <row r="49" spans="1:15" ht="14.1" customHeight="1" x14ac:dyDescent="0.2">
      <c r="A49" s="45"/>
      <c r="B49" s="45"/>
      <c r="C49" s="45"/>
      <c r="D49" s="46"/>
      <c r="E49" s="45"/>
      <c r="F49" s="47"/>
    </row>
    <row r="50" spans="1:15" ht="28.15" customHeight="1" x14ac:dyDescent="0.2">
      <c r="A50" s="133" t="s">
        <v>272</v>
      </c>
      <c r="B50" s="134"/>
      <c r="C50" s="134"/>
      <c r="D50" s="134"/>
      <c r="E50" s="135" t="s">
        <v>273</v>
      </c>
      <c r="F50" s="134"/>
    </row>
    <row r="51" spans="1:15" ht="10.15" customHeight="1" thickBot="1" x14ac:dyDescent="0.25">
      <c r="A51" s="67"/>
      <c r="E51" s="14"/>
    </row>
    <row r="52" spans="1:15" ht="28.15" customHeight="1" thickBot="1" x14ac:dyDescent="0.25">
      <c r="A52" s="1" t="s">
        <v>265</v>
      </c>
      <c r="B52" s="2" t="s">
        <v>266</v>
      </c>
      <c r="C52" s="2" t="s">
        <v>267</v>
      </c>
      <c r="D52" s="3" t="s">
        <v>268</v>
      </c>
      <c r="E52" s="4" t="s">
        <v>269</v>
      </c>
      <c r="F52" s="5" t="s">
        <v>270</v>
      </c>
    </row>
    <row r="53" spans="1:15" ht="28.15" customHeight="1" x14ac:dyDescent="0.2">
      <c r="A53" s="139" t="s">
        <v>275</v>
      </c>
      <c r="B53" s="140"/>
      <c r="C53" s="140"/>
      <c r="D53" s="140"/>
      <c r="E53" s="141"/>
      <c r="F53" s="68">
        <f>F48</f>
        <v>0</v>
      </c>
    </row>
    <row r="54" spans="1:15" ht="14.1" customHeight="1" x14ac:dyDescent="0.2">
      <c r="A54" s="21"/>
      <c r="B54" s="22"/>
      <c r="C54" s="17"/>
      <c r="D54" s="18"/>
      <c r="E54" s="19"/>
      <c r="F54" s="20"/>
    </row>
    <row r="55" spans="1:15" ht="14.1" customHeight="1" x14ac:dyDescent="0.2">
      <c r="A55" s="21" t="s">
        <v>378</v>
      </c>
      <c r="B55" s="22" t="s">
        <v>384</v>
      </c>
      <c r="C55" s="17"/>
      <c r="D55" s="18"/>
      <c r="E55" s="69"/>
      <c r="F55" s="19"/>
    </row>
    <row r="56" spans="1:15" ht="14.1" customHeight="1" x14ac:dyDescent="0.2">
      <c r="A56" s="21"/>
      <c r="B56" s="22" t="s">
        <v>288</v>
      </c>
      <c r="C56" s="17" t="s">
        <v>240</v>
      </c>
      <c r="D56" s="18">
        <f>F45</f>
        <v>270848</v>
      </c>
      <c r="E56" s="70"/>
      <c r="F56" s="19" t="str">
        <f>IF(TRIM(D56)="rate only","ro",IF(ISBLANK(E56)," ",D56*E56))</f>
        <v xml:space="preserve"> </v>
      </c>
    </row>
    <row r="57" spans="1:15" ht="14.1" customHeight="1" x14ac:dyDescent="0.2">
      <c r="A57" s="21"/>
      <c r="B57" s="22"/>
      <c r="C57" s="17"/>
      <c r="D57" s="18"/>
      <c r="E57" s="19"/>
      <c r="F57" s="19"/>
    </row>
    <row r="58" spans="1:15" ht="14.1" customHeight="1" x14ac:dyDescent="0.2">
      <c r="A58" s="15" t="s">
        <v>698</v>
      </c>
      <c r="B58" s="16" t="s">
        <v>218</v>
      </c>
      <c r="C58" s="17" t="s">
        <v>318</v>
      </c>
      <c r="D58" s="18">
        <v>4</v>
      </c>
      <c r="E58" s="25"/>
      <c r="F58" s="19" t="str">
        <f>IF(TRIM(D58)="rate only","ro",IF(ISBLANK(E58)," ",D58*E58))</f>
        <v xml:space="preserve"> </v>
      </c>
    </row>
    <row r="59" spans="1:15" ht="14.1" customHeight="1" x14ac:dyDescent="0.2">
      <c r="A59" s="21"/>
      <c r="B59" s="22" t="s">
        <v>205</v>
      </c>
      <c r="C59" s="17"/>
      <c r="D59" s="18"/>
      <c r="E59" s="19"/>
      <c r="F59" s="19"/>
    </row>
    <row r="60" spans="1:15" ht="14.1" customHeight="1" x14ac:dyDescent="0.2">
      <c r="A60" s="63"/>
      <c r="B60" s="64"/>
      <c r="C60" s="30"/>
      <c r="D60" s="31"/>
      <c r="E60" s="32"/>
      <c r="F60" s="33"/>
    </row>
    <row r="61" spans="1:15" ht="14.1" customHeight="1" x14ac:dyDescent="0.2">
      <c r="A61" s="71" t="s">
        <v>690</v>
      </c>
      <c r="B61" s="16" t="s">
        <v>586</v>
      </c>
      <c r="C61" s="17"/>
      <c r="D61" s="18"/>
      <c r="E61" s="52"/>
      <c r="F61" s="20"/>
    </row>
    <row r="62" spans="1:15" ht="14.1" customHeight="1" x14ac:dyDescent="0.2">
      <c r="A62" s="15"/>
      <c r="B62" s="16" t="s">
        <v>587</v>
      </c>
      <c r="C62" s="17"/>
      <c r="D62" s="18"/>
      <c r="E62" s="52"/>
      <c r="F62" s="20"/>
    </row>
    <row r="63" spans="1:15" s="34" customFormat="1" x14ac:dyDescent="0.2">
      <c r="A63" s="15"/>
      <c r="B63" s="16"/>
      <c r="C63" s="17"/>
      <c r="D63" s="18"/>
      <c r="E63" s="52"/>
      <c r="F63" s="20"/>
      <c r="O63" s="72"/>
    </row>
    <row r="64" spans="1:15" ht="24" x14ac:dyDescent="0.2">
      <c r="A64" s="71"/>
      <c r="B64" s="29" t="s">
        <v>589</v>
      </c>
      <c r="C64" s="30" t="s">
        <v>588</v>
      </c>
      <c r="D64" s="31">
        <v>16</v>
      </c>
      <c r="E64" s="32"/>
      <c r="F64" s="33">
        <f>E64*D64</f>
        <v>0</v>
      </c>
    </row>
    <row r="65" spans="1:15" ht="14.1" customHeight="1" x14ac:dyDescent="0.2">
      <c r="A65" s="21"/>
      <c r="B65" s="22"/>
      <c r="C65" s="17"/>
      <c r="D65" s="18"/>
      <c r="E65" s="52"/>
      <c r="F65" s="20"/>
    </row>
    <row r="66" spans="1:15" ht="14.1" hidden="1" customHeight="1" x14ac:dyDescent="0.2">
      <c r="A66" s="21"/>
      <c r="B66" s="22" t="s">
        <v>590</v>
      </c>
      <c r="C66" s="17" t="s">
        <v>588</v>
      </c>
      <c r="D66" s="18">
        <v>16</v>
      </c>
      <c r="E66" s="32"/>
      <c r="F66" s="33">
        <f>E66*D66</f>
        <v>0</v>
      </c>
    </row>
    <row r="67" spans="1:15" ht="14.1" hidden="1" customHeight="1" x14ac:dyDescent="0.2">
      <c r="A67" s="21"/>
      <c r="B67" s="22"/>
      <c r="C67" s="17"/>
      <c r="D67" s="18"/>
      <c r="E67" s="32"/>
      <c r="F67" s="33"/>
    </row>
    <row r="68" spans="1:15" ht="14.1" customHeight="1" x14ac:dyDescent="0.2">
      <c r="A68" s="15" t="s">
        <v>691</v>
      </c>
      <c r="B68" s="16" t="s">
        <v>694</v>
      </c>
      <c r="C68" s="17"/>
      <c r="D68" s="18"/>
      <c r="E68" s="52"/>
      <c r="F68" s="52"/>
    </row>
    <row r="69" spans="1:15" ht="14.1" customHeight="1" x14ac:dyDescent="0.2">
      <c r="A69" s="21"/>
      <c r="B69" s="22"/>
      <c r="C69" s="17"/>
      <c r="D69" s="18"/>
      <c r="E69" s="52"/>
      <c r="F69" s="20"/>
    </row>
    <row r="70" spans="1:15" ht="14.1" hidden="1" customHeight="1" x14ac:dyDescent="0.2">
      <c r="A70" s="21"/>
      <c r="B70" s="22"/>
      <c r="C70" s="17"/>
      <c r="D70" s="18"/>
      <c r="E70" s="25"/>
      <c r="F70" s="20"/>
    </row>
    <row r="71" spans="1:15" ht="14.1" customHeight="1" x14ac:dyDescent="0.2">
      <c r="A71" s="21" t="s">
        <v>695</v>
      </c>
      <c r="B71" s="22" t="s">
        <v>692</v>
      </c>
      <c r="C71" s="17" t="s">
        <v>693</v>
      </c>
      <c r="D71" s="18">
        <v>1</v>
      </c>
      <c r="E71" s="73">
        <v>250000</v>
      </c>
      <c r="F71" s="20">
        <v>250000</v>
      </c>
    </row>
    <row r="72" spans="1:15" ht="14.1" customHeight="1" x14ac:dyDescent="0.2">
      <c r="A72" s="15"/>
      <c r="B72" s="16"/>
      <c r="C72" s="17"/>
      <c r="D72" s="18"/>
      <c r="E72" s="52"/>
      <c r="F72" s="20"/>
    </row>
    <row r="73" spans="1:15" ht="24" x14ac:dyDescent="0.2">
      <c r="A73" s="34" t="s">
        <v>696</v>
      </c>
      <c r="B73" s="29" t="s">
        <v>697</v>
      </c>
      <c r="C73" s="30" t="s">
        <v>240</v>
      </c>
      <c r="D73" s="74">
        <v>250000</v>
      </c>
      <c r="E73" s="32"/>
      <c r="F73" s="33"/>
    </row>
    <row r="74" spans="1:15" ht="14.1" customHeight="1" x14ac:dyDescent="0.2">
      <c r="A74" s="21"/>
      <c r="B74" s="22"/>
      <c r="C74" s="17"/>
      <c r="D74" s="18"/>
      <c r="E74" s="52"/>
      <c r="F74" s="20"/>
    </row>
    <row r="75" spans="1:15" ht="14.1" customHeight="1" x14ac:dyDescent="0.2">
      <c r="A75" s="21"/>
      <c r="B75" s="22"/>
      <c r="C75" s="17"/>
      <c r="D75" s="18"/>
      <c r="E75" s="32"/>
      <c r="F75" s="33"/>
    </row>
    <row r="76" spans="1:15" s="34" customFormat="1" x14ac:dyDescent="0.2">
      <c r="A76" s="21"/>
      <c r="B76" s="22"/>
      <c r="C76" s="17"/>
      <c r="D76" s="18"/>
      <c r="E76" s="52"/>
      <c r="F76" s="20"/>
      <c r="O76" s="72"/>
    </row>
    <row r="77" spans="1:15" ht="14.1" customHeight="1" x14ac:dyDescent="0.2">
      <c r="A77" s="21"/>
      <c r="B77" s="22"/>
      <c r="C77" s="17"/>
      <c r="D77" s="18"/>
      <c r="E77" s="25"/>
      <c r="F77" s="20"/>
    </row>
    <row r="78" spans="1:15" ht="14.1" customHeight="1" x14ac:dyDescent="0.2">
      <c r="A78" s="21"/>
      <c r="B78" s="22"/>
      <c r="C78" s="17"/>
      <c r="D78" s="18"/>
      <c r="E78" s="32"/>
      <c r="F78" s="33"/>
    </row>
    <row r="79" spans="1:15" ht="14.1" customHeight="1" x14ac:dyDescent="0.2">
      <c r="A79" s="21"/>
      <c r="B79" s="22"/>
      <c r="C79" s="17"/>
      <c r="D79" s="18"/>
      <c r="E79" s="52"/>
      <c r="F79" s="20"/>
    </row>
    <row r="80" spans="1:15" ht="14.1" customHeight="1" x14ac:dyDescent="0.2">
      <c r="A80" s="21"/>
      <c r="B80" s="22"/>
      <c r="C80" s="17"/>
      <c r="D80" s="18"/>
      <c r="E80" s="25"/>
      <c r="F80" s="20"/>
    </row>
    <row r="81" spans="1:6" ht="14.1" customHeight="1" x14ac:dyDescent="0.2">
      <c r="A81" s="15"/>
      <c r="B81" s="16"/>
      <c r="C81" s="17"/>
      <c r="D81" s="18"/>
      <c r="E81" s="52"/>
      <c r="F81" s="20"/>
    </row>
    <row r="82" spans="1:6" ht="14.1" customHeight="1" x14ac:dyDescent="0.2">
      <c r="A82" s="15"/>
      <c r="B82" s="16"/>
      <c r="C82" s="17"/>
      <c r="D82" s="18"/>
      <c r="E82" s="52"/>
      <c r="F82" s="20"/>
    </row>
    <row r="83" spans="1:6" ht="14.1" customHeight="1" x14ac:dyDescent="0.2">
      <c r="A83" s="15"/>
      <c r="B83" s="16"/>
      <c r="C83" s="17"/>
      <c r="D83" s="18"/>
      <c r="E83" s="52"/>
      <c r="F83" s="20"/>
    </row>
    <row r="84" spans="1:6" ht="14.1" customHeight="1" x14ac:dyDescent="0.2">
      <c r="A84" s="15"/>
      <c r="B84" s="16"/>
      <c r="C84" s="17"/>
      <c r="D84" s="18"/>
      <c r="E84" s="52"/>
      <c r="F84" s="20"/>
    </row>
    <row r="85" spans="1:6" ht="14.1" customHeight="1" x14ac:dyDescent="0.2">
      <c r="A85" s="15"/>
      <c r="B85" s="16"/>
      <c r="C85" s="17"/>
      <c r="D85" s="18"/>
      <c r="E85" s="22"/>
      <c r="F85" s="75"/>
    </row>
    <row r="86" spans="1:6" ht="14.1" customHeight="1" x14ac:dyDescent="0.2">
      <c r="A86" s="15"/>
      <c r="B86" s="16"/>
      <c r="C86" s="17"/>
      <c r="D86" s="18"/>
      <c r="E86" s="22"/>
      <c r="F86" s="75"/>
    </row>
    <row r="87" spans="1:6" ht="14.1" customHeight="1" x14ac:dyDescent="0.2">
      <c r="A87" s="15"/>
      <c r="B87" s="16"/>
      <c r="C87" s="17"/>
      <c r="D87" s="18"/>
      <c r="E87" s="22"/>
      <c r="F87" s="75"/>
    </row>
    <row r="88" spans="1:6" ht="14.1" customHeight="1" x14ac:dyDescent="0.2">
      <c r="A88" s="15"/>
      <c r="B88" s="16"/>
      <c r="C88" s="17"/>
      <c r="D88" s="18"/>
      <c r="E88" s="22"/>
      <c r="F88" s="75"/>
    </row>
    <row r="89" spans="1:6" ht="14.1" customHeight="1" x14ac:dyDescent="0.2">
      <c r="A89" s="21"/>
      <c r="B89" s="22"/>
      <c r="C89" s="17"/>
      <c r="D89" s="18"/>
      <c r="E89" s="52"/>
      <c r="F89" s="20"/>
    </row>
    <row r="90" spans="1:6" ht="14.1" customHeight="1" x14ac:dyDescent="0.2">
      <c r="A90" s="15"/>
      <c r="B90" s="16"/>
      <c r="C90" s="17"/>
      <c r="D90" s="18"/>
      <c r="E90" s="52"/>
      <c r="F90" s="20"/>
    </row>
    <row r="91" spans="1:6" ht="14.1" customHeight="1" x14ac:dyDescent="0.2">
      <c r="A91" s="21"/>
      <c r="B91" s="22"/>
      <c r="C91" s="17"/>
      <c r="D91" s="18"/>
      <c r="E91" s="19"/>
      <c r="F91" s="20"/>
    </row>
    <row r="92" spans="1:6" ht="14.1" customHeight="1" thickBot="1" x14ac:dyDescent="0.25">
      <c r="A92" s="38"/>
      <c r="B92" s="39"/>
      <c r="C92" s="40"/>
      <c r="D92" s="41"/>
      <c r="E92" s="42"/>
      <c r="F92" s="43"/>
    </row>
    <row r="93" spans="1:6" ht="28.15" customHeight="1" thickBot="1" x14ac:dyDescent="0.25">
      <c r="A93" s="136" t="s">
        <v>274</v>
      </c>
      <c r="B93" s="137"/>
      <c r="C93" s="137"/>
      <c r="D93" s="137"/>
      <c r="E93" s="138"/>
      <c r="F93" s="44"/>
    </row>
    <row r="94" spans="1:6" ht="14.1" customHeight="1" x14ac:dyDescent="0.2">
      <c r="A94" s="71"/>
      <c r="B94" s="71"/>
      <c r="C94" s="71"/>
      <c r="D94" s="76"/>
      <c r="E94" s="71"/>
      <c r="F94" s="37"/>
    </row>
    <row r="95" spans="1:6" ht="28.15" customHeight="1" thickBot="1" x14ac:dyDescent="0.25">
      <c r="A95" s="133" t="s">
        <v>272</v>
      </c>
      <c r="B95" s="134"/>
      <c r="C95" s="134"/>
      <c r="D95" s="134"/>
      <c r="E95" s="135" t="s">
        <v>273</v>
      </c>
      <c r="F95" s="134"/>
    </row>
    <row r="96" spans="1:6" ht="10.15" customHeight="1" x14ac:dyDescent="0.2">
      <c r="A96" s="77"/>
      <c r="B96" s="78"/>
      <c r="C96" s="78"/>
      <c r="D96" s="79"/>
      <c r="E96" s="80"/>
      <c r="F96" s="78"/>
    </row>
    <row r="97" ht="10.15" customHeight="1" x14ac:dyDescent="0.2"/>
    <row r="98" ht="28.15" customHeight="1" x14ac:dyDescent="0.2"/>
    <row r="99" ht="28.15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28.15" customHeight="1" x14ac:dyDescent="0.2"/>
    <row r="146" ht="14.1" customHeight="1" x14ac:dyDescent="0.2"/>
    <row r="147" ht="28.15" customHeight="1" x14ac:dyDescent="0.2"/>
    <row r="148" ht="42" customHeight="1" x14ac:dyDescent="0.2"/>
    <row r="149" ht="10.15" customHeight="1" x14ac:dyDescent="0.2"/>
    <row r="150" ht="28.15" customHeight="1" x14ac:dyDescent="0.2"/>
    <row r="151" ht="28.15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28.15" customHeight="1" x14ac:dyDescent="0.2"/>
    <row r="198" ht="14.1" customHeight="1" x14ac:dyDescent="0.2"/>
    <row r="199" ht="28.15" customHeight="1" x14ac:dyDescent="0.2"/>
    <row r="200" ht="42" customHeight="1" x14ac:dyDescent="0.2"/>
    <row r="201" ht="10.15" customHeight="1" x14ac:dyDescent="0.2"/>
    <row r="202" ht="28.15" customHeight="1" x14ac:dyDescent="0.2"/>
    <row r="203" ht="28.15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28.15" customHeight="1" x14ac:dyDescent="0.2"/>
    <row r="250" ht="14.1" customHeight="1" x14ac:dyDescent="0.2"/>
    <row r="251" ht="28.15" customHeight="1" x14ac:dyDescent="0.2"/>
    <row r="252" ht="42" customHeight="1" x14ac:dyDescent="0.2"/>
    <row r="253" ht="10.15" customHeight="1" x14ac:dyDescent="0.2"/>
    <row r="254" ht="28.15" customHeight="1" x14ac:dyDescent="0.2"/>
    <row r="255" ht="28.15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28.15" customHeight="1" x14ac:dyDescent="0.2"/>
    <row r="302" ht="14.1" customHeight="1" x14ac:dyDescent="0.2"/>
    <row r="303" ht="28.15" customHeight="1" x14ac:dyDescent="0.2"/>
    <row r="304" ht="42" customHeight="1" x14ac:dyDescent="0.2"/>
    <row r="305" ht="10.15" customHeight="1" x14ac:dyDescent="0.2"/>
    <row r="306" ht="28.15" customHeight="1" x14ac:dyDescent="0.2"/>
    <row r="307" ht="28.15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28.15" customHeight="1" x14ac:dyDescent="0.2"/>
    <row r="354" ht="14.1" customHeight="1" x14ac:dyDescent="0.2"/>
    <row r="355" ht="28.15" customHeight="1" x14ac:dyDescent="0.2"/>
    <row r="356" ht="42" customHeight="1" x14ac:dyDescent="0.2"/>
    <row r="357" ht="10.15" customHeight="1" x14ac:dyDescent="0.2"/>
    <row r="358" ht="28.15" customHeight="1" x14ac:dyDescent="0.2"/>
    <row r="359" ht="28.15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28.15" customHeight="1" x14ac:dyDescent="0.2"/>
    <row r="406" ht="14.1" customHeight="1" x14ac:dyDescent="0.2"/>
    <row r="407" ht="28.15" customHeight="1" x14ac:dyDescent="0.2"/>
    <row r="408" ht="42" customHeight="1" x14ac:dyDescent="0.2"/>
    <row r="409" ht="10.15" customHeight="1" x14ac:dyDescent="0.2"/>
  </sheetData>
  <sheetProtection selectLockedCells="1"/>
  <mergeCells count="8">
    <mergeCell ref="B35:B36"/>
    <mergeCell ref="A95:D95"/>
    <mergeCell ref="E95:F95"/>
    <mergeCell ref="A48:E48"/>
    <mergeCell ref="A50:D50"/>
    <mergeCell ref="E50:F50"/>
    <mergeCell ref="A53:E53"/>
    <mergeCell ref="A93:E93"/>
  </mergeCells>
  <phoneticPr fontId="1" type="noConversion"/>
  <conditionalFormatting sqref="F69:F70">
    <cfRule type="cellIs" dxfId="401" priority="39" stopIfTrue="1" operator="equal">
      <formula>"ro"</formula>
    </cfRule>
    <cfRule type="cellIs" dxfId="400" priority="40" stopIfTrue="1" operator="equal">
      <formula>" "</formula>
    </cfRule>
  </conditionalFormatting>
  <conditionalFormatting sqref="F15 F60:F67 F69:F71">
    <cfRule type="cellIs" dxfId="397" priority="66" stopIfTrue="1" operator="equal">
      <formula>" "</formula>
    </cfRule>
  </conditionalFormatting>
  <conditionalFormatting sqref="F42">
    <cfRule type="cellIs" dxfId="394" priority="13" stopIfTrue="1" operator="equal">
      <formula>"ro"</formula>
    </cfRule>
    <cfRule type="cellIs" dxfId="393" priority="14" stopIfTrue="1" operator="equal">
      <formula>" "</formula>
    </cfRule>
  </conditionalFormatting>
  <conditionalFormatting sqref="F44:F46">
    <cfRule type="cellIs" dxfId="392" priority="11" stopIfTrue="1" operator="equal">
      <formula>"ro"</formula>
    </cfRule>
    <cfRule type="cellIs" dxfId="391" priority="12" stopIfTrue="1" operator="equal">
      <formula>" "</formula>
    </cfRule>
  </conditionalFormatting>
  <conditionalFormatting sqref="F64">
    <cfRule type="cellIs" dxfId="388" priority="7" stopIfTrue="1" operator="equal">
      <formula>"ro"</formula>
    </cfRule>
    <cfRule type="cellIs" dxfId="387" priority="8" stopIfTrue="1" operator="equal">
      <formula>" "</formula>
    </cfRule>
  </conditionalFormatting>
  <conditionalFormatting sqref="F66:F67">
    <cfRule type="cellIs" dxfId="386" priority="5" stopIfTrue="1" operator="equal">
      <formula>"ro"</formula>
    </cfRule>
    <cfRule type="cellIs" dxfId="385" priority="6" stopIfTrue="1" operator="equal">
      <formula>" "</formula>
    </cfRule>
  </conditionalFormatting>
  <conditionalFormatting sqref="F69:F71 F60:F67 F15">
    <cfRule type="cellIs" dxfId="384" priority="65" stopIfTrue="1" operator="equal">
      <formula>"ro"</formula>
    </cfRule>
  </conditionalFormatting>
  <conditionalFormatting sqref="F73">
    <cfRule type="cellIs" dxfId="383" priority="1" stopIfTrue="1" operator="equal">
      <formula>"ro"</formula>
    </cfRule>
    <cfRule type="cellIs" dxfId="382" priority="2" stopIfTrue="1" operator="equal">
      <formula>" "</formula>
    </cfRule>
    <cfRule type="cellIs" dxfId="381" priority="3" stopIfTrue="1" operator="equal">
      <formula>"ro"</formula>
    </cfRule>
    <cfRule type="cellIs" dxfId="380" priority="4" stopIfTrue="1" operator="equal">
      <formula>" "</formula>
    </cfRule>
  </conditionalFormatting>
  <conditionalFormatting sqref="F75:F78">
    <cfRule type="cellIs" dxfId="379" priority="15" stopIfTrue="1" operator="equal">
      <formula>"ro"</formula>
    </cfRule>
    <cfRule type="cellIs" dxfId="378" priority="16" stopIfTrue="1" operator="equal">
      <formula>" "</formula>
    </cfRule>
  </conditionalFormatting>
  <conditionalFormatting sqref="F80">
    <cfRule type="cellIs" dxfId="377" priority="21" stopIfTrue="1" operator="equal">
      <formula>"ro"</formula>
    </cfRule>
    <cfRule type="cellIs" dxfId="376" priority="2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3" firstPageNumber="6" orientation="portrait" blackAndWhite="1" useFirstPageNumber="1" r:id="rId1"/>
  <headerFooter alignWithMargins="0">
    <oddHeader>&amp;L&amp;"Calibri,Regular"&amp;8Contract: CB 117/2011: Tender for the Construction of Various Proects in Tshwane, As &amp; When Required, 3-Year Term
Part C2: Pricing Data</oddHeader>
    <oddFooter>&amp;C&amp;"Calibri,Regular"&amp;8Part C2: Page &amp;P&amp;  of 80</oddFooter>
  </headerFooter>
  <rowBreaks count="1" manualBreakCount="1">
    <brk id="50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F448"/>
  <sheetViews>
    <sheetView showZeros="0" view="pageBreakPreview" topLeftCell="A10" zoomScaleNormal="100" zoomScaleSheetLayoutView="100" workbookViewId="0">
      <selection sqref="A1:F31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16384" width="9.28515625" style="7"/>
  </cols>
  <sheetData>
    <row r="1" spans="1:6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</row>
    <row r="2" spans="1:6" ht="14.1" customHeight="1" x14ac:dyDescent="0.2">
      <c r="A2" s="8"/>
      <c r="B2" s="9"/>
      <c r="C2" s="10"/>
      <c r="D2" s="11"/>
      <c r="E2" s="12"/>
      <c r="F2" s="13"/>
    </row>
    <row r="3" spans="1:6" ht="14.1" customHeight="1" x14ac:dyDescent="0.2">
      <c r="A3" s="15" t="s">
        <v>263</v>
      </c>
      <c r="B3" s="16" t="s">
        <v>264</v>
      </c>
      <c r="C3" s="17"/>
      <c r="D3" s="18"/>
      <c r="E3" s="19"/>
      <c r="F3" s="20"/>
    </row>
    <row r="4" spans="1:6" ht="14.1" customHeight="1" x14ac:dyDescent="0.2">
      <c r="A4" s="15"/>
      <c r="B4" s="16"/>
      <c r="C4" s="17"/>
      <c r="D4" s="18"/>
      <c r="E4" s="19"/>
      <c r="F4" s="20"/>
    </row>
    <row r="5" spans="1:6" ht="14.1" customHeight="1" x14ac:dyDescent="0.2">
      <c r="A5" s="15" t="s">
        <v>289</v>
      </c>
      <c r="B5" s="16" t="s">
        <v>290</v>
      </c>
      <c r="C5" s="17"/>
      <c r="D5" s="18"/>
      <c r="E5" s="19"/>
      <c r="F5" s="20"/>
    </row>
    <row r="6" spans="1:6" ht="14.1" customHeight="1" x14ac:dyDescent="0.2">
      <c r="A6" s="21"/>
      <c r="B6" s="23"/>
      <c r="C6" s="17"/>
      <c r="D6" s="18"/>
      <c r="E6" s="19"/>
      <c r="F6" s="20"/>
    </row>
    <row r="7" spans="1:6" ht="14.1" customHeight="1" x14ac:dyDescent="0.2">
      <c r="A7" s="15" t="s">
        <v>387</v>
      </c>
      <c r="B7" s="16" t="s">
        <v>291</v>
      </c>
      <c r="C7" s="17"/>
      <c r="D7" s="18"/>
      <c r="E7" s="19"/>
      <c r="F7" s="20"/>
    </row>
    <row r="8" spans="1:6" ht="14.1" customHeight="1" x14ac:dyDescent="0.2">
      <c r="A8" s="21"/>
      <c r="B8" s="22"/>
      <c r="C8" s="17"/>
      <c r="D8" s="18"/>
      <c r="E8" s="19"/>
      <c r="F8" s="20"/>
    </row>
    <row r="9" spans="1:6" ht="14.1" customHeight="1" x14ac:dyDescent="0.2">
      <c r="A9" s="21" t="s">
        <v>569</v>
      </c>
      <c r="B9" s="22" t="s">
        <v>700</v>
      </c>
      <c r="C9" s="17" t="s">
        <v>376</v>
      </c>
      <c r="D9" s="18">
        <v>1</v>
      </c>
      <c r="E9" s="25"/>
      <c r="F9" s="20" t="str">
        <f>IF(TRIM(D9)="rate only","ro",IF(ISBLANK(E9)," ",D9*E9))</f>
        <v xml:space="preserve"> </v>
      </c>
    </row>
    <row r="10" spans="1:6" ht="14.1" customHeight="1" x14ac:dyDescent="0.2">
      <c r="A10" s="21"/>
      <c r="B10" s="22"/>
      <c r="C10" s="17"/>
      <c r="D10" s="18"/>
      <c r="E10" s="19"/>
      <c r="F10" s="20"/>
    </row>
    <row r="11" spans="1:6" ht="14.1" customHeight="1" x14ac:dyDescent="0.2">
      <c r="A11" s="21" t="s">
        <v>570</v>
      </c>
      <c r="B11" s="22" t="s">
        <v>637</v>
      </c>
      <c r="C11" s="17"/>
      <c r="D11" s="18"/>
      <c r="E11" s="19"/>
      <c r="F11" s="20"/>
    </row>
    <row r="12" spans="1:6" ht="14.1" customHeight="1" x14ac:dyDescent="0.2">
      <c r="A12" s="15"/>
      <c r="B12" s="22" t="s">
        <v>571</v>
      </c>
      <c r="C12" s="17"/>
      <c r="D12" s="18"/>
      <c r="E12" s="19"/>
      <c r="F12" s="20"/>
    </row>
    <row r="13" spans="1:6" ht="14.1" customHeight="1" x14ac:dyDescent="0.2">
      <c r="A13" s="15"/>
      <c r="B13" s="22" t="s">
        <v>572</v>
      </c>
      <c r="C13" s="17" t="s">
        <v>376</v>
      </c>
      <c r="D13" s="18">
        <v>1</v>
      </c>
      <c r="E13" s="25"/>
      <c r="F13" s="20" t="str">
        <f>IF(TRIM(D13)="rate only","ro",IF(ISBLANK(E13)," ",D13*E13))</f>
        <v xml:space="preserve"> </v>
      </c>
    </row>
    <row r="14" spans="1:6" ht="14.1" customHeight="1" x14ac:dyDescent="0.2">
      <c r="A14" s="15"/>
      <c r="B14" s="16"/>
      <c r="C14" s="17"/>
      <c r="D14" s="18"/>
      <c r="E14" s="19"/>
      <c r="F14" s="81"/>
    </row>
    <row r="15" spans="1:6" ht="14.1" customHeight="1" x14ac:dyDescent="0.2">
      <c r="A15" s="15" t="s">
        <v>388</v>
      </c>
      <c r="B15" s="16" t="s">
        <v>24</v>
      </c>
      <c r="C15" s="17"/>
      <c r="D15" s="18"/>
      <c r="E15" s="19"/>
      <c r="F15" s="20"/>
    </row>
    <row r="16" spans="1:6" ht="14.1" customHeight="1" x14ac:dyDescent="0.2">
      <c r="A16" s="15"/>
      <c r="B16" s="16" t="s">
        <v>701</v>
      </c>
      <c r="C16" s="17" t="s">
        <v>376</v>
      </c>
      <c r="D16" s="18">
        <v>1</v>
      </c>
      <c r="E16" s="25"/>
      <c r="F16" s="20" t="str">
        <f>IF(TRIM(D16)="rate only","ro",IF(ISBLANK(E16)," ",D16*E16))</f>
        <v xml:space="preserve"> </v>
      </c>
    </row>
    <row r="17" spans="1:6" ht="14.1" customHeight="1" x14ac:dyDescent="0.2">
      <c r="A17" s="15"/>
      <c r="B17" s="16"/>
      <c r="C17" s="17"/>
      <c r="D17" s="18"/>
      <c r="E17" s="19"/>
      <c r="F17" s="81">
        <f t="shared" ref="F17:F22" si="0">E17</f>
        <v>0</v>
      </c>
    </row>
    <row r="18" spans="1:6" ht="14.1" customHeight="1" x14ac:dyDescent="0.2">
      <c r="A18" s="15" t="s">
        <v>390</v>
      </c>
      <c r="B18" s="16" t="s">
        <v>702</v>
      </c>
      <c r="C18" s="17"/>
      <c r="D18" s="18"/>
      <c r="E18" s="19"/>
      <c r="F18" s="81">
        <f t="shared" si="0"/>
        <v>0</v>
      </c>
    </row>
    <row r="19" spans="1:6" ht="14.1" customHeight="1" x14ac:dyDescent="0.2">
      <c r="A19" s="21"/>
      <c r="B19" s="22"/>
      <c r="C19" s="17"/>
      <c r="D19" s="18"/>
      <c r="E19" s="19"/>
      <c r="F19" s="81">
        <f t="shared" si="0"/>
        <v>0</v>
      </c>
    </row>
    <row r="20" spans="1:6" ht="14.1" customHeight="1" x14ac:dyDescent="0.2">
      <c r="A20" s="21" t="s">
        <v>389</v>
      </c>
      <c r="B20" s="22" t="s">
        <v>703</v>
      </c>
      <c r="C20" s="17"/>
      <c r="D20" s="18"/>
      <c r="E20" s="19"/>
      <c r="F20" s="81">
        <f t="shared" si="0"/>
        <v>0</v>
      </c>
    </row>
    <row r="21" spans="1:6" ht="14.1" customHeight="1" x14ac:dyDescent="0.2">
      <c r="A21" s="21"/>
      <c r="B21" s="22" t="s">
        <v>704</v>
      </c>
      <c r="C21" s="17"/>
      <c r="D21" s="18"/>
      <c r="E21" s="19"/>
      <c r="F21" s="81">
        <f t="shared" si="0"/>
        <v>0</v>
      </c>
    </row>
    <row r="22" spans="1:6" ht="14.1" customHeight="1" x14ac:dyDescent="0.2">
      <c r="A22" s="21"/>
      <c r="B22" s="22" t="s">
        <v>705</v>
      </c>
      <c r="C22" s="17"/>
      <c r="D22" s="18"/>
      <c r="E22" s="19"/>
      <c r="F22" s="81">
        <f t="shared" si="0"/>
        <v>0</v>
      </c>
    </row>
    <row r="23" spans="1:6" ht="14.1" customHeight="1" x14ac:dyDescent="0.2">
      <c r="A23" s="21"/>
      <c r="B23" s="22" t="s">
        <v>292</v>
      </c>
      <c r="C23" s="17" t="s">
        <v>376</v>
      </c>
      <c r="D23" s="18">
        <v>1</v>
      </c>
      <c r="E23" s="25"/>
      <c r="F23" s="20" t="str">
        <f>IF(TRIM(D23)="rate only","ro",IF(ISBLANK(E23)," ",D23*E23))</f>
        <v xml:space="preserve"> </v>
      </c>
    </row>
    <row r="24" spans="1:6" ht="14.1" customHeight="1" x14ac:dyDescent="0.2">
      <c r="A24" s="21"/>
      <c r="B24" s="22"/>
      <c r="C24" s="17"/>
      <c r="D24" s="18"/>
      <c r="E24" s="19"/>
      <c r="F24" s="81">
        <f>E24</f>
        <v>0</v>
      </c>
    </row>
    <row r="25" spans="1:6" ht="14.1" customHeight="1" x14ac:dyDescent="0.2">
      <c r="A25" s="15" t="s">
        <v>391</v>
      </c>
      <c r="B25" s="16" t="s">
        <v>293</v>
      </c>
      <c r="C25" s="17" t="s">
        <v>376</v>
      </c>
      <c r="D25" s="18">
        <v>1</v>
      </c>
      <c r="E25" s="25"/>
      <c r="F25" s="20" t="str">
        <f>IF(TRIM(D25)="rate only","ro",IF(ISBLANK(E25)," ",D25*E25))</f>
        <v xml:space="preserve"> </v>
      </c>
    </row>
    <row r="26" spans="1:6" ht="14.1" customHeight="1" x14ac:dyDescent="0.2">
      <c r="A26" s="15"/>
      <c r="B26" s="16" t="s">
        <v>294</v>
      </c>
      <c r="C26" s="17"/>
      <c r="D26" s="18"/>
      <c r="E26" s="19"/>
      <c r="F26" s="81">
        <f>E26</f>
        <v>0</v>
      </c>
    </row>
    <row r="27" spans="1:6" ht="14.1" customHeight="1" x14ac:dyDescent="0.2">
      <c r="A27" s="21"/>
      <c r="B27" s="22"/>
      <c r="C27" s="17"/>
      <c r="D27" s="18"/>
      <c r="E27" s="19"/>
      <c r="F27" s="81">
        <f>E27</f>
        <v>0</v>
      </c>
    </row>
    <row r="28" spans="1:6" ht="14.1" customHeight="1" thickBot="1" x14ac:dyDescent="0.25">
      <c r="A28" s="38"/>
      <c r="B28" s="39"/>
      <c r="C28" s="40"/>
      <c r="D28" s="41"/>
      <c r="E28" s="42"/>
      <c r="F28" s="43"/>
    </row>
    <row r="29" spans="1:6" ht="28.15" customHeight="1" thickBot="1" x14ac:dyDescent="0.25">
      <c r="A29" s="136" t="s">
        <v>271</v>
      </c>
      <c r="B29" s="137"/>
      <c r="C29" s="137"/>
      <c r="D29" s="137"/>
      <c r="E29" s="138"/>
      <c r="F29" s="44">
        <f>SUM(F2:F28)</f>
        <v>0</v>
      </c>
    </row>
    <row r="30" spans="1:6" ht="14.1" customHeight="1" thickBot="1" x14ac:dyDescent="0.25">
      <c r="A30" s="45"/>
      <c r="B30" s="45"/>
      <c r="C30" s="45"/>
      <c r="D30" s="46"/>
      <c r="E30" s="45"/>
      <c r="F30" s="47"/>
    </row>
    <row r="31" spans="1:6" ht="28.15" customHeight="1" x14ac:dyDescent="0.2">
      <c r="A31" s="142" t="s">
        <v>272</v>
      </c>
      <c r="B31" s="143"/>
      <c r="C31" s="143"/>
      <c r="D31" s="143"/>
      <c r="E31" s="144" t="s">
        <v>273</v>
      </c>
      <c r="F31" s="145"/>
    </row>
    <row r="32" spans="1:6" ht="10.15" customHeight="1" x14ac:dyDescent="0.2"/>
    <row r="33" ht="28.15" customHeight="1" x14ac:dyDescent="0.2"/>
    <row r="34" ht="28.15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28.15" customHeight="1" x14ac:dyDescent="0.2"/>
    <row r="81" ht="14.1" customHeight="1" x14ac:dyDescent="0.2"/>
    <row r="82" ht="28.15" customHeight="1" x14ac:dyDescent="0.2"/>
    <row r="83" ht="42" customHeight="1" x14ac:dyDescent="0.2"/>
    <row r="84" ht="10.15" customHeight="1" x14ac:dyDescent="0.2"/>
    <row r="85" ht="28.15" customHeight="1" x14ac:dyDescent="0.2"/>
    <row r="86" ht="28.15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28.15" customHeight="1" x14ac:dyDescent="0.2"/>
    <row r="133" ht="14.1" customHeight="1" x14ac:dyDescent="0.2"/>
    <row r="134" ht="28.15" customHeight="1" x14ac:dyDescent="0.2"/>
    <row r="135" ht="42" customHeight="1" x14ac:dyDescent="0.2"/>
    <row r="136" ht="10.15" customHeight="1" x14ac:dyDescent="0.2"/>
    <row r="137" ht="28.15" customHeight="1" x14ac:dyDescent="0.2"/>
    <row r="138" ht="28.15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28.15" customHeight="1" x14ac:dyDescent="0.2"/>
    <row r="185" ht="14.1" customHeight="1" x14ac:dyDescent="0.2"/>
    <row r="186" ht="28.15" customHeight="1" x14ac:dyDescent="0.2"/>
    <row r="187" ht="42" customHeight="1" x14ac:dyDescent="0.2"/>
    <row r="188" ht="10.15" customHeight="1" x14ac:dyDescent="0.2"/>
    <row r="189" ht="28.15" customHeight="1" x14ac:dyDescent="0.2"/>
    <row r="190" ht="28.15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28.15" customHeight="1" x14ac:dyDescent="0.2"/>
    <row r="237" ht="14.1" customHeight="1" x14ac:dyDescent="0.2"/>
    <row r="238" ht="28.15" customHeight="1" x14ac:dyDescent="0.2"/>
    <row r="239" ht="42" customHeight="1" x14ac:dyDescent="0.2"/>
    <row r="240" ht="10.15" customHeight="1" x14ac:dyDescent="0.2"/>
    <row r="241" ht="28.15" customHeight="1" x14ac:dyDescent="0.2"/>
    <row r="242" ht="28.15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28.15" customHeight="1" x14ac:dyDescent="0.2"/>
    <row r="289" ht="14.1" customHeight="1" x14ac:dyDescent="0.2"/>
    <row r="290" ht="28.15" customHeight="1" x14ac:dyDescent="0.2"/>
    <row r="291" ht="42" customHeight="1" x14ac:dyDescent="0.2"/>
    <row r="292" ht="10.15" customHeight="1" x14ac:dyDescent="0.2"/>
    <row r="293" ht="28.15" customHeight="1" x14ac:dyDescent="0.2"/>
    <row r="294" ht="28.15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28.15" customHeight="1" x14ac:dyDescent="0.2"/>
    <row r="341" ht="14.1" customHeight="1" x14ac:dyDescent="0.2"/>
    <row r="342" ht="28.15" customHeight="1" x14ac:dyDescent="0.2"/>
    <row r="343" ht="42" customHeight="1" x14ac:dyDescent="0.2"/>
    <row r="344" ht="10.15" customHeight="1" x14ac:dyDescent="0.2"/>
    <row r="345" ht="28.15" customHeight="1" x14ac:dyDescent="0.2"/>
    <row r="346" ht="28.15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28.15" customHeight="1" x14ac:dyDescent="0.2"/>
    <row r="393" ht="14.1" customHeight="1" x14ac:dyDescent="0.2"/>
    <row r="394" ht="28.15" customHeight="1" x14ac:dyDescent="0.2"/>
    <row r="395" ht="42" customHeight="1" x14ac:dyDescent="0.2"/>
    <row r="396" ht="10.15" customHeight="1" x14ac:dyDescent="0.2"/>
    <row r="397" ht="28.15" customHeight="1" x14ac:dyDescent="0.2"/>
    <row r="398" ht="28.15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28.15" customHeight="1" x14ac:dyDescent="0.2"/>
    <row r="445" ht="14.1" customHeight="1" x14ac:dyDescent="0.2"/>
    <row r="446" ht="28.15" customHeight="1" x14ac:dyDescent="0.2"/>
    <row r="447" ht="42" customHeight="1" x14ac:dyDescent="0.2"/>
    <row r="448" ht="10.15" customHeight="1" x14ac:dyDescent="0.2"/>
  </sheetData>
  <mergeCells count="3">
    <mergeCell ref="A29:E29"/>
    <mergeCell ref="A31:D31"/>
    <mergeCell ref="E31:F31"/>
  </mergeCells>
  <phoneticPr fontId="1" type="noConversion"/>
  <conditionalFormatting sqref="F9 F13 F16 F19:F20 F23:F26">
    <cfRule type="cellIs" dxfId="375" priority="3" stopIfTrue="1" operator="equal">
      <formula>"ro"</formula>
    </cfRule>
    <cfRule type="cellIs" dxfId="374" priority="4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4" firstPageNumber="9" orientation="portrait" blackAndWhite="1" useFirstPageNumber="1" r:id="rId1"/>
  <headerFooter alignWithMargins="0">
    <oddHeader>&amp;L&amp;"Calibri,Regular"&amp;8Contract: CB117/2011: Tender for the Construction of Various Projects in Tshwane, As &amp; When Required, 3-Year Term
Part C2: Pricing Data</oddHeader>
    <oddFooter>&amp;C&amp;"Calibri,Regular"&amp;8Part C2: Page &amp;P&amp;  of 80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</sheetPr>
  <dimension ref="A1:G397"/>
  <sheetViews>
    <sheetView showZeros="0" view="pageBreakPreview" topLeftCell="A39" zoomScaleNormal="100" zoomScaleSheetLayoutView="100" workbookViewId="0">
      <selection activeCell="E39" sqref="E39"/>
    </sheetView>
  </sheetViews>
  <sheetFormatPr defaultColWidth="9.28515625" defaultRowHeight="12" customHeight="1" x14ac:dyDescent="0.2"/>
  <cols>
    <col min="1" max="1" width="13.28515625" style="7" customWidth="1"/>
    <col min="2" max="2" width="30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311</v>
      </c>
      <c r="B3" s="16" t="s">
        <v>295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312</v>
      </c>
      <c r="B5" s="16" t="s">
        <v>254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313</v>
      </c>
      <c r="B7" s="16" t="s">
        <v>314</v>
      </c>
      <c r="C7" s="17"/>
      <c r="D7" s="18"/>
      <c r="E7" s="19"/>
      <c r="F7" s="20"/>
      <c r="G7" s="14"/>
    </row>
    <row r="8" spans="1:7" ht="14.1" customHeight="1" x14ac:dyDescent="0.2">
      <c r="A8" s="21"/>
      <c r="B8" s="22"/>
      <c r="C8" s="17"/>
      <c r="D8" s="18"/>
      <c r="E8" s="19"/>
      <c r="F8" s="20"/>
      <c r="G8" s="14"/>
    </row>
    <row r="9" spans="1:7" ht="14.1" customHeight="1" x14ac:dyDescent="0.2">
      <c r="A9" s="21" t="s">
        <v>316</v>
      </c>
      <c r="B9" s="22" t="s">
        <v>315</v>
      </c>
      <c r="C9" s="17" t="s">
        <v>317</v>
      </c>
      <c r="D9" s="18">
        <v>19500</v>
      </c>
      <c r="E9" s="25"/>
      <c r="F9" s="20" t="str">
        <f>IF(TRIM(D9)="rate only","ro",IF(ISBLANK(E9)," ",D9*E9))</f>
        <v xml:space="preserve"> </v>
      </c>
      <c r="G9" s="14"/>
    </row>
    <row r="10" spans="1:7" ht="14.1" customHeight="1" x14ac:dyDescent="0.2">
      <c r="A10" s="21"/>
      <c r="B10" s="22"/>
      <c r="C10" s="17"/>
      <c r="D10" s="18"/>
      <c r="E10" s="19"/>
      <c r="F10" s="20"/>
      <c r="G10" s="14"/>
    </row>
    <row r="11" spans="1:7" ht="14.1" customHeight="1" x14ac:dyDescent="0.2">
      <c r="A11" s="15" t="s">
        <v>319</v>
      </c>
      <c r="B11" s="16" t="s">
        <v>320</v>
      </c>
      <c r="C11" s="17"/>
      <c r="D11" s="18"/>
      <c r="E11" s="19"/>
      <c r="F11" s="20"/>
      <c r="G11" s="14"/>
    </row>
    <row r="12" spans="1:7" ht="14.1" customHeight="1" x14ac:dyDescent="0.2">
      <c r="A12" s="15"/>
      <c r="B12" s="16" t="s">
        <v>321</v>
      </c>
      <c r="C12" s="17"/>
      <c r="D12" s="18"/>
      <c r="E12" s="19"/>
      <c r="F12" s="20"/>
      <c r="G12" s="14"/>
    </row>
    <row r="13" spans="1:7" ht="14.1" customHeight="1" x14ac:dyDescent="0.2">
      <c r="A13" s="21"/>
      <c r="B13" s="22"/>
      <c r="C13" s="17"/>
      <c r="D13" s="18"/>
      <c r="E13" s="19"/>
      <c r="F13" s="20"/>
      <c r="G13" s="14"/>
    </row>
    <row r="14" spans="1:7" ht="14.1" customHeight="1" x14ac:dyDescent="0.2">
      <c r="A14" s="21" t="s">
        <v>234</v>
      </c>
      <c r="B14" s="22" t="s">
        <v>322</v>
      </c>
      <c r="C14" s="17" t="s">
        <v>317</v>
      </c>
      <c r="D14" s="18">
        <v>1000</v>
      </c>
      <c r="E14" s="25"/>
      <c r="F14" s="20" t="str">
        <f>IF(TRIM(D14)="rate only","ro",IF(ISBLANK(E14)," ",D14*E14))</f>
        <v xml:space="preserve"> </v>
      </c>
      <c r="G14" s="14"/>
    </row>
    <row r="15" spans="1:7" ht="14.1" customHeight="1" x14ac:dyDescent="0.2">
      <c r="A15" s="22"/>
      <c r="B15" s="22"/>
      <c r="C15" s="22"/>
      <c r="D15" s="18"/>
      <c r="E15" s="22"/>
      <c r="F15" s="20"/>
    </row>
    <row r="16" spans="1:7" ht="14.1" customHeight="1" x14ac:dyDescent="0.2">
      <c r="A16" s="21" t="s">
        <v>323</v>
      </c>
      <c r="B16" s="24" t="s">
        <v>545</v>
      </c>
      <c r="C16" s="17"/>
      <c r="D16" s="18"/>
      <c r="E16" s="19"/>
      <c r="F16" s="20"/>
      <c r="G16" s="14"/>
    </row>
    <row r="17" spans="1:7" ht="14.1" customHeight="1" x14ac:dyDescent="0.2">
      <c r="A17" s="15"/>
      <c r="B17" s="16" t="s">
        <v>324</v>
      </c>
      <c r="C17" s="17"/>
      <c r="D17" s="18"/>
      <c r="E17" s="19"/>
      <c r="F17" s="20"/>
      <c r="G17" s="14"/>
    </row>
    <row r="18" spans="1:7" ht="14.1" customHeight="1" x14ac:dyDescent="0.2">
      <c r="A18" s="15"/>
      <c r="B18" s="16"/>
      <c r="C18" s="17"/>
      <c r="D18" s="18"/>
      <c r="E18" s="19"/>
      <c r="F18" s="20"/>
      <c r="G18" s="14"/>
    </row>
    <row r="19" spans="1:7" ht="14.1" customHeight="1" x14ac:dyDescent="0.2">
      <c r="A19" s="21" t="s">
        <v>422</v>
      </c>
      <c r="B19" s="22" t="s">
        <v>423</v>
      </c>
      <c r="C19" s="17" t="s">
        <v>325</v>
      </c>
      <c r="D19" s="18">
        <v>2000</v>
      </c>
      <c r="E19" s="25"/>
      <c r="F19" s="20" t="str">
        <f>IF(TRIM(D19)="rate only","ro",IF(ISBLANK(E19)," ",D19*E19))</f>
        <v xml:space="preserve"> </v>
      </c>
      <c r="G19" s="14"/>
    </row>
    <row r="20" spans="1:7" ht="14.1" customHeight="1" x14ac:dyDescent="0.2">
      <c r="A20" s="21"/>
      <c r="B20" s="22"/>
      <c r="C20" s="17"/>
      <c r="D20" s="18"/>
      <c r="E20" s="25"/>
      <c r="F20" s="20"/>
      <c r="G20" s="14"/>
    </row>
    <row r="21" spans="1:7" ht="14.1" customHeight="1" x14ac:dyDescent="0.2">
      <c r="A21" s="21" t="s">
        <v>326</v>
      </c>
      <c r="B21" s="22" t="s">
        <v>424</v>
      </c>
      <c r="C21" s="17" t="s">
        <v>401</v>
      </c>
      <c r="D21" s="18">
        <f>470+500</f>
        <v>970</v>
      </c>
      <c r="E21" s="25"/>
      <c r="F21" s="20" t="str">
        <f>IF(TRIM(D21)="rate only","ro",IF(ISBLANK(E21)," ",D21*E21))</f>
        <v xml:space="preserve"> </v>
      </c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14"/>
    </row>
    <row r="23" spans="1:7" ht="14.1" customHeight="1" x14ac:dyDescent="0.2">
      <c r="A23" s="21" t="s">
        <v>326</v>
      </c>
      <c r="B23" s="22" t="s">
        <v>614</v>
      </c>
      <c r="C23" s="17" t="s">
        <v>401</v>
      </c>
      <c r="D23" s="18">
        <v>50</v>
      </c>
      <c r="E23" s="25"/>
      <c r="F23" s="20" t="str">
        <f>IF(TRIM(D23)="rate only","ro",IF(ISBLANK(E23)," ",D23*E23))</f>
        <v xml:space="preserve"> </v>
      </c>
      <c r="G23" s="14"/>
    </row>
    <row r="24" spans="1:7" ht="14.1" customHeight="1" x14ac:dyDescent="0.2">
      <c r="A24" s="21"/>
      <c r="B24" s="22"/>
      <c r="C24" s="17"/>
      <c r="D24" s="18"/>
      <c r="E24" s="19"/>
      <c r="F24" s="20"/>
      <c r="G24" s="14"/>
    </row>
    <row r="25" spans="1:7" ht="14.1" customHeight="1" x14ac:dyDescent="0.2">
      <c r="A25" s="21" t="s">
        <v>425</v>
      </c>
      <c r="B25" s="22" t="s">
        <v>426</v>
      </c>
      <c r="C25" s="17"/>
      <c r="D25" s="18"/>
      <c r="E25" s="25"/>
      <c r="F25" s="20"/>
      <c r="G25" s="14"/>
    </row>
    <row r="26" spans="1:7" ht="14.1" customHeight="1" x14ac:dyDescent="0.2">
      <c r="A26" s="21"/>
      <c r="B26" s="22" t="s">
        <v>427</v>
      </c>
      <c r="C26" s="17"/>
      <c r="D26" s="18"/>
      <c r="E26" s="19"/>
      <c r="F26" s="20"/>
      <c r="G26" s="35"/>
    </row>
    <row r="27" spans="1:7" ht="14.1" customHeight="1" x14ac:dyDescent="0.2">
      <c r="A27" s="21"/>
      <c r="B27" s="22"/>
      <c r="C27" s="17"/>
      <c r="D27" s="18"/>
      <c r="E27" s="19"/>
      <c r="F27" s="20"/>
      <c r="G27" s="14"/>
    </row>
    <row r="28" spans="1:7" s="85" customFormat="1" ht="45" customHeight="1" x14ac:dyDescent="0.2">
      <c r="A28" s="63" t="s">
        <v>685</v>
      </c>
      <c r="B28" s="29" t="s">
        <v>710</v>
      </c>
      <c r="C28" s="82" t="s">
        <v>581</v>
      </c>
      <c r="D28" s="83">
        <f>5+5+7+3</f>
        <v>20</v>
      </c>
      <c r="E28" s="84"/>
      <c r="F28" s="20" t="str">
        <f>IF(TRIM(D28)="rate only","ro",IF(ISBLANK(E28)," ",D28*E28))</f>
        <v xml:space="preserve"> </v>
      </c>
      <c r="G28" s="36"/>
    </row>
    <row r="29" spans="1:7" ht="14.1" customHeight="1" x14ac:dyDescent="0.2">
      <c r="A29" s="15"/>
      <c r="B29" s="16"/>
      <c r="C29" s="17"/>
      <c r="D29" s="18"/>
      <c r="E29" s="19"/>
      <c r="F29" s="20"/>
      <c r="G29" s="14"/>
    </row>
    <row r="30" spans="1:7" s="34" customFormat="1" ht="45" customHeight="1" x14ac:dyDescent="0.2">
      <c r="A30" s="63" t="s">
        <v>686</v>
      </c>
      <c r="B30" s="29" t="s">
        <v>709</v>
      </c>
      <c r="C30" s="30" t="s">
        <v>401</v>
      </c>
      <c r="D30" s="31">
        <f>150+(5*5*0.2)+(5*3*0.2)+(250*2*0.2)+22+ (150*0.7*3)</f>
        <v>595</v>
      </c>
      <c r="E30" s="32"/>
      <c r="F30" s="20" t="str">
        <f>IF(TRIM(D30)="rate only","ro",IF(ISBLANK(E30)," ",D30*E30))</f>
        <v xml:space="preserve"> </v>
      </c>
      <c r="G30" s="37"/>
    </row>
    <row r="31" spans="1:7" ht="14.1" customHeight="1" x14ac:dyDescent="0.2">
      <c r="A31" s="15"/>
      <c r="B31" s="22"/>
      <c r="C31" s="17"/>
      <c r="D31" s="18"/>
      <c r="E31" s="19"/>
      <c r="F31" s="20"/>
      <c r="G31" s="14"/>
    </row>
    <row r="32" spans="1:7" ht="49.9" customHeight="1" x14ac:dyDescent="0.2">
      <c r="A32" s="63" t="s">
        <v>687</v>
      </c>
      <c r="B32" s="29" t="s">
        <v>708</v>
      </c>
      <c r="C32" s="30" t="s">
        <v>442</v>
      </c>
      <c r="D32" s="31">
        <v>80</v>
      </c>
      <c r="E32" s="32"/>
      <c r="F32" s="20" t="str">
        <f>IF(TRIM(D32)="rate only","ro",IF(ISBLANK(E32)," ",D32*E32))</f>
        <v xml:space="preserve"> </v>
      </c>
      <c r="G32" s="37"/>
    </row>
    <row r="33" spans="1:7" s="86" customFormat="1" ht="15" customHeight="1" x14ac:dyDescent="0.2">
      <c r="A33" s="15"/>
      <c r="B33" s="22"/>
      <c r="C33" s="17"/>
      <c r="D33" s="18"/>
      <c r="E33" s="19"/>
      <c r="F33" s="20"/>
      <c r="G33" s="14"/>
    </row>
    <row r="34" spans="1:7" ht="30" customHeight="1" x14ac:dyDescent="0.2">
      <c r="A34" s="63" t="s">
        <v>688</v>
      </c>
      <c r="B34" s="29" t="s">
        <v>707</v>
      </c>
      <c r="C34" s="17"/>
      <c r="D34" s="18"/>
      <c r="E34" s="19"/>
      <c r="F34" s="20"/>
      <c r="G34" s="14"/>
    </row>
    <row r="35" spans="1:7" ht="14.1" customHeight="1" x14ac:dyDescent="0.2">
      <c r="A35" s="21"/>
      <c r="B35" s="22" t="s">
        <v>613</v>
      </c>
      <c r="C35" s="17" t="s">
        <v>325</v>
      </c>
      <c r="D35" s="18">
        <v>370</v>
      </c>
      <c r="E35" s="32"/>
      <c r="F35" s="20" t="str">
        <f>IF(TRIM(D35)="rate only","ro",IF(ISBLANK(E35)," ",D35*E35))</f>
        <v xml:space="preserve"> </v>
      </c>
      <c r="G35" s="37"/>
    </row>
    <row r="36" spans="1:7" ht="14.1" customHeight="1" x14ac:dyDescent="0.2">
      <c r="A36" s="21"/>
      <c r="B36" s="22" t="s">
        <v>612</v>
      </c>
      <c r="C36" s="17" t="s">
        <v>325</v>
      </c>
      <c r="D36" s="18">
        <f>100</f>
        <v>100</v>
      </c>
      <c r="E36" s="32"/>
      <c r="F36" s="20" t="str">
        <f>IF(TRIM(D36)="rate only","ro",IF(ISBLANK(E36)," ",D36*E36))</f>
        <v xml:space="preserve"> </v>
      </c>
      <c r="G36" s="37"/>
    </row>
    <row r="37" spans="1:7" ht="14.1" customHeight="1" x14ac:dyDescent="0.2">
      <c r="A37" s="21"/>
      <c r="B37" s="22" t="s">
        <v>611</v>
      </c>
      <c r="C37" s="17" t="s">
        <v>325</v>
      </c>
      <c r="D37" s="18">
        <v>300</v>
      </c>
      <c r="E37" s="32"/>
      <c r="F37" s="20" t="str">
        <f>IF(TRIM(D37)="rate only","ro",IF(ISBLANK(E37)," ",D37*E37))</f>
        <v xml:space="preserve"> </v>
      </c>
      <c r="G37" s="37"/>
    </row>
    <row r="38" spans="1:7" s="34" customFormat="1" ht="15" customHeight="1" x14ac:dyDescent="0.2">
      <c r="A38" s="21"/>
      <c r="B38" s="22" t="s">
        <v>610</v>
      </c>
      <c r="C38" s="17" t="s">
        <v>325</v>
      </c>
      <c r="D38" s="18">
        <v>270</v>
      </c>
      <c r="E38" s="32"/>
      <c r="F38" s="20" t="str">
        <f>IF(TRIM(D38)="rate only","ro",IF(ISBLANK(E38)," ",D38*E38))</f>
        <v xml:space="preserve"> </v>
      </c>
      <c r="G38" s="37"/>
    </row>
    <row r="39" spans="1:7" ht="14.1" customHeight="1" x14ac:dyDescent="0.2">
      <c r="A39" s="15"/>
      <c r="B39" s="22"/>
      <c r="C39" s="17"/>
      <c r="D39" s="18"/>
      <c r="E39" s="19"/>
      <c r="F39" s="20"/>
      <c r="G39" s="14"/>
    </row>
    <row r="40" spans="1:7" s="34" customFormat="1" ht="30" customHeight="1" x14ac:dyDescent="0.2">
      <c r="A40" s="63" t="s">
        <v>689</v>
      </c>
      <c r="B40" s="29" t="s">
        <v>706</v>
      </c>
      <c r="C40" s="30" t="s">
        <v>401</v>
      </c>
      <c r="D40" s="31">
        <v>30</v>
      </c>
      <c r="E40" s="32"/>
      <c r="F40" s="20" t="str">
        <f>IF(TRIM(D40)="rate only","ro",IF(ISBLANK(E40)," ",D40*E40))</f>
        <v xml:space="preserve"> </v>
      </c>
      <c r="G40" s="37"/>
    </row>
    <row r="41" spans="1:7" s="34" customFormat="1" x14ac:dyDescent="0.2">
      <c r="A41" s="63"/>
      <c r="B41" s="29"/>
      <c r="C41" s="30"/>
      <c r="D41" s="31"/>
      <c r="E41" s="32"/>
      <c r="F41" s="20"/>
      <c r="G41" s="37"/>
    </row>
    <row r="42" spans="1:7" s="34" customFormat="1" x14ac:dyDescent="0.2">
      <c r="A42" s="63"/>
      <c r="B42" s="29"/>
      <c r="C42" s="30"/>
      <c r="D42" s="31"/>
      <c r="E42" s="32"/>
      <c r="F42" s="20"/>
      <c r="G42" s="37"/>
    </row>
    <row r="43" spans="1:7" s="34" customFormat="1" x14ac:dyDescent="0.2">
      <c r="A43" s="63"/>
      <c r="B43" s="29"/>
      <c r="C43" s="30"/>
      <c r="D43" s="31"/>
      <c r="E43" s="32"/>
      <c r="F43" s="20"/>
      <c r="G43" s="37"/>
    </row>
    <row r="44" spans="1:7" ht="14.1" customHeight="1" thickBot="1" x14ac:dyDescent="0.25">
      <c r="A44" s="21"/>
      <c r="B44" s="22"/>
      <c r="C44" s="17"/>
      <c r="D44" s="18"/>
      <c r="E44" s="32"/>
      <c r="F44" s="20"/>
      <c r="G44" s="37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  <c r="G45" s="50"/>
    </row>
    <row r="46" spans="1:7" x14ac:dyDescent="0.2">
      <c r="A46" s="45"/>
      <c r="B46" s="45"/>
      <c r="C46" s="45"/>
      <c r="D46" s="45"/>
      <c r="E46" s="45"/>
      <c r="F46" s="47"/>
      <c r="G46" s="50"/>
    </row>
    <row r="47" spans="1:7" ht="28.15" customHeight="1" x14ac:dyDescent="0.2">
      <c r="A47" s="146" t="s">
        <v>272</v>
      </c>
      <c r="B47" s="147"/>
      <c r="C47" s="147"/>
      <c r="D47" s="148"/>
      <c r="E47" s="135" t="s">
        <v>273</v>
      </c>
      <c r="F47" s="134"/>
      <c r="G47" s="34"/>
    </row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28.15" customHeight="1" x14ac:dyDescent="0.2"/>
    <row r="82" ht="14.1" customHeight="1" x14ac:dyDescent="0.2"/>
    <row r="83" ht="28.15" customHeight="1" x14ac:dyDescent="0.2"/>
    <row r="84" ht="42" customHeight="1" x14ac:dyDescent="0.2"/>
    <row r="85" ht="10.15" customHeight="1" x14ac:dyDescent="0.2"/>
    <row r="86" ht="28.15" customHeight="1" x14ac:dyDescent="0.2"/>
    <row r="87" ht="28.15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28.15" customHeight="1" x14ac:dyDescent="0.2"/>
    <row r="134" ht="14.1" customHeight="1" x14ac:dyDescent="0.2"/>
    <row r="135" ht="28.15" customHeight="1" x14ac:dyDescent="0.2"/>
    <row r="136" ht="42" customHeight="1" x14ac:dyDescent="0.2"/>
    <row r="137" ht="10.15" customHeight="1" x14ac:dyDescent="0.2"/>
    <row r="138" ht="28.15" customHeight="1" x14ac:dyDescent="0.2"/>
    <row r="139" ht="28.15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28.15" customHeight="1" x14ac:dyDescent="0.2"/>
    <row r="186" ht="14.1" customHeight="1" x14ac:dyDescent="0.2"/>
    <row r="187" ht="28.15" customHeight="1" x14ac:dyDescent="0.2"/>
    <row r="188" ht="42" customHeight="1" x14ac:dyDescent="0.2"/>
    <row r="189" ht="10.15" customHeight="1" x14ac:dyDescent="0.2"/>
    <row r="190" ht="28.15" customHeight="1" x14ac:dyDescent="0.2"/>
    <row r="191" ht="28.15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28.15" customHeight="1" x14ac:dyDescent="0.2"/>
    <row r="238" ht="14.1" customHeight="1" x14ac:dyDescent="0.2"/>
    <row r="239" ht="28.15" customHeight="1" x14ac:dyDescent="0.2"/>
    <row r="240" ht="42" customHeight="1" x14ac:dyDescent="0.2"/>
    <row r="241" ht="10.15" customHeight="1" x14ac:dyDescent="0.2"/>
    <row r="242" ht="28.15" customHeight="1" x14ac:dyDescent="0.2"/>
    <row r="243" ht="28.15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28.15" customHeight="1" x14ac:dyDescent="0.2"/>
    <row r="290" ht="14.1" customHeight="1" x14ac:dyDescent="0.2"/>
    <row r="291" ht="28.15" customHeight="1" x14ac:dyDescent="0.2"/>
    <row r="292" ht="42" customHeight="1" x14ac:dyDescent="0.2"/>
    <row r="293" ht="10.15" customHeight="1" x14ac:dyDescent="0.2"/>
    <row r="294" ht="28.15" customHeight="1" x14ac:dyDescent="0.2"/>
    <row r="295" ht="28.15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28.15" customHeight="1" x14ac:dyDescent="0.2"/>
    <row r="342" ht="14.1" customHeight="1" x14ac:dyDescent="0.2"/>
    <row r="343" ht="28.15" customHeight="1" x14ac:dyDescent="0.2"/>
    <row r="344" ht="42" customHeight="1" x14ac:dyDescent="0.2"/>
    <row r="345" ht="10.15" customHeight="1" x14ac:dyDescent="0.2"/>
    <row r="346" ht="28.15" customHeight="1" x14ac:dyDescent="0.2"/>
    <row r="347" ht="28.15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28.15" customHeight="1" x14ac:dyDescent="0.2"/>
    <row r="394" ht="14.1" customHeight="1" x14ac:dyDescent="0.2"/>
    <row r="395" ht="28.15" customHeight="1" x14ac:dyDescent="0.2"/>
    <row r="396" ht="42" customHeight="1" x14ac:dyDescent="0.2"/>
    <row r="397" ht="10.15" customHeight="1" x14ac:dyDescent="0.2"/>
  </sheetData>
  <mergeCells count="3">
    <mergeCell ref="A45:E45"/>
    <mergeCell ref="A47:D47"/>
    <mergeCell ref="E47:F47"/>
  </mergeCells>
  <phoneticPr fontId="1" type="noConversion"/>
  <conditionalFormatting sqref="G9 G11 G19:G26 G35">
    <cfRule type="cellIs" dxfId="373" priority="36" stopIfTrue="1" operator="equal">
      <formula>" "</formula>
    </cfRule>
  </conditionalFormatting>
  <conditionalFormatting sqref="G14:G15">
    <cfRule type="cellIs" dxfId="372" priority="11" stopIfTrue="1" operator="equal">
      <formula>"ro"</formula>
    </cfRule>
    <cfRule type="cellIs" dxfId="371" priority="12" stopIfTrue="1" operator="equal">
      <formula>" "</formula>
    </cfRule>
  </conditionalFormatting>
  <conditionalFormatting sqref="G28:G33">
    <cfRule type="cellIs" dxfId="370" priority="5" stopIfTrue="1" operator="equal">
      <formula>"ro"</formula>
    </cfRule>
    <cfRule type="cellIs" dxfId="369" priority="6" stopIfTrue="1" operator="equal">
      <formula>" "</formula>
    </cfRule>
  </conditionalFormatting>
  <conditionalFormatting sqref="G35 G9 G11 G19:G26">
    <cfRule type="cellIs" dxfId="368" priority="35" stopIfTrue="1" operator="equal">
      <formula>"ro"</formula>
    </cfRule>
  </conditionalFormatting>
  <conditionalFormatting sqref="G35:G38">
    <cfRule type="cellIs" dxfId="367" priority="3" stopIfTrue="1" operator="equal">
      <formula>"ro"</formula>
    </cfRule>
    <cfRule type="cellIs" dxfId="366" priority="4" stopIfTrue="1" operator="equal">
      <formula>" "</formula>
    </cfRule>
  </conditionalFormatting>
  <conditionalFormatting sqref="G38:G39">
    <cfRule type="cellIs" dxfId="365" priority="9" stopIfTrue="1" operator="equal">
      <formula>"ro"</formula>
    </cfRule>
    <cfRule type="cellIs" dxfId="364" priority="10" stopIfTrue="1" operator="equal">
      <formula>" "</formula>
    </cfRule>
  </conditionalFormatting>
  <conditionalFormatting sqref="G40:G44">
    <cfRule type="cellIs" dxfId="363" priority="1" stopIfTrue="1" operator="equal">
      <formula>"ro"</formula>
    </cfRule>
    <cfRule type="cellIs" dxfId="362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1" firstPageNumber="10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</sheetPr>
  <dimension ref="A1:G457"/>
  <sheetViews>
    <sheetView showZeros="0" view="pageBreakPreview" topLeftCell="A72" zoomScaleNormal="100" zoomScaleSheetLayoutView="100" workbookViewId="0">
      <selection activeCell="A49" sqref="A49:F92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311</v>
      </c>
      <c r="B3" s="16" t="s">
        <v>295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327</v>
      </c>
      <c r="B5" s="16" t="s">
        <v>328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393</v>
      </c>
      <c r="B7" s="16" t="s">
        <v>238</v>
      </c>
      <c r="C7" s="17"/>
      <c r="D7" s="18"/>
      <c r="E7" s="19"/>
      <c r="F7" s="20"/>
      <c r="G7" s="14"/>
    </row>
    <row r="8" spans="1:7" ht="14.1" customHeight="1" x14ac:dyDescent="0.2">
      <c r="A8" s="15"/>
      <c r="B8" s="16" t="s">
        <v>329</v>
      </c>
      <c r="C8" s="17" t="s">
        <v>317</v>
      </c>
      <c r="D8" s="87">
        <v>10850</v>
      </c>
      <c r="E8" s="25"/>
      <c r="F8" s="20">
        <f t="shared" ref="F8:F18" si="0">E8*D8</f>
        <v>0</v>
      </c>
      <c r="G8" s="14"/>
    </row>
    <row r="9" spans="1:7" ht="14.1" customHeight="1" x14ac:dyDescent="0.2">
      <c r="A9" s="21"/>
      <c r="B9" s="22"/>
      <c r="C9" s="17"/>
      <c r="D9" s="88"/>
      <c r="E9" s="19"/>
      <c r="F9" s="20">
        <f t="shared" si="0"/>
        <v>0</v>
      </c>
      <c r="G9" s="14"/>
    </row>
    <row r="10" spans="1:7" ht="14.1" customHeight="1" x14ac:dyDescent="0.2">
      <c r="A10" s="15" t="s">
        <v>334</v>
      </c>
      <c r="B10" s="16" t="s">
        <v>330</v>
      </c>
      <c r="C10" s="17"/>
      <c r="D10" s="88"/>
      <c r="E10" s="19"/>
      <c r="F10" s="20">
        <f t="shared" si="0"/>
        <v>0</v>
      </c>
      <c r="G10" s="14"/>
    </row>
    <row r="11" spans="1:7" ht="14.1" customHeight="1" x14ac:dyDescent="0.2">
      <c r="A11" s="21"/>
      <c r="B11" s="22"/>
      <c r="C11" s="17"/>
      <c r="D11" s="88"/>
      <c r="E11" s="19"/>
      <c r="F11" s="20">
        <f t="shared" si="0"/>
        <v>0</v>
      </c>
      <c r="G11" s="14"/>
    </row>
    <row r="12" spans="1:7" ht="14.1" customHeight="1" x14ac:dyDescent="0.2">
      <c r="A12" s="21" t="s">
        <v>394</v>
      </c>
      <c r="B12" s="22" t="s">
        <v>331</v>
      </c>
      <c r="C12" s="17" t="s">
        <v>317</v>
      </c>
      <c r="D12" s="87">
        <v>4000</v>
      </c>
      <c r="E12" s="25"/>
      <c r="F12" s="20">
        <f t="shared" si="0"/>
        <v>0</v>
      </c>
      <c r="G12" s="14"/>
    </row>
    <row r="13" spans="1:7" ht="14.1" customHeight="1" x14ac:dyDescent="0.2">
      <c r="A13" s="21"/>
      <c r="B13" s="22"/>
      <c r="C13" s="17"/>
      <c r="D13" s="88"/>
      <c r="E13" s="19"/>
      <c r="F13" s="20">
        <f t="shared" si="0"/>
        <v>0</v>
      </c>
      <c r="G13" s="14"/>
    </row>
    <row r="14" spans="1:7" ht="14.1" customHeight="1" x14ac:dyDescent="0.2">
      <c r="A14" s="15" t="s">
        <v>235</v>
      </c>
      <c r="B14" s="16" t="s">
        <v>236</v>
      </c>
      <c r="C14" s="27"/>
      <c r="D14" s="88"/>
      <c r="E14" s="19"/>
      <c r="F14" s="20">
        <f t="shared" si="0"/>
        <v>0</v>
      </c>
      <c r="G14" s="14"/>
    </row>
    <row r="15" spans="1:7" ht="14.1" customHeight="1" x14ac:dyDescent="0.2">
      <c r="A15" s="21"/>
      <c r="B15" s="16" t="s">
        <v>237</v>
      </c>
      <c r="C15" s="17" t="s">
        <v>280</v>
      </c>
      <c r="D15" s="87">
        <v>100</v>
      </c>
      <c r="E15" s="25"/>
      <c r="F15" s="20">
        <f t="shared" si="0"/>
        <v>0</v>
      </c>
      <c r="G15" s="14"/>
    </row>
    <row r="16" spans="1:7" ht="14.1" customHeight="1" x14ac:dyDescent="0.2">
      <c r="A16" s="21"/>
      <c r="B16" s="22"/>
      <c r="C16" s="17"/>
      <c r="D16" s="88"/>
      <c r="E16" s="19"/>
      <c r="F16" s="20">
        <f t="shared" si="0"/>
        <v>0</v>
      </c>
      <c r="G16" s="14"/>
    </row>
    <row r="17" spans="1:7" ht="14.1" customHeight="1" x14ac:dyDescent="0.2">
      <c r="A17" s="15" t="s">
        <v>335</v>
      </c>
      <c r="B17" s="16" t="s">
        <v>332</v>
      </c>
      <c r="C17" s="27" t="s">
        <v>333</v>
      </c>
      <c r="D17" s="87">
        <v>500</v>
      </c>
      <c r="E17" s="25"/>
      <c r="F17" s="20">
        <f t="shared" si="0"/>
        <v>0</v>
      </c>
      <c r="G17" s="14"/>
    </row>
    <row r="18" spans="1:7" ht="14.1" customHeight="1" x14ac:dyDescent="0.2">
      <c r="A18" s="21"/>
      <c r="B18" s="22"/>
      <c r="C18" s="17"/>
      <c r="D18" s="88"/>
      <c r="E18" s="19"/>
      <c r="F18" s="20">
        <f t="shared" si="0"/>
        <v>0</v>
      </c>
      <c r="G18" s="14"/>
    </row>
    <row r="19" spans="1:7" ht="14.1" customHeight="1" x14ac:dyDescent="0.2">
      <c r="A19" s="15" t="s">
        <v>336</v>
      </c>
      <c r="B19" s="16" t="s">
        <v>337</v>
      </c>
      <c r="C19" s="17"/>
      <c r="D19" s="18"/>
      <c r="E19" s="19"/>
      <c r="F19" s="20"/>
      <c r="G19" s="14"/>
    </row>
    <row r="20" spans="1:7" ht="14.1" customHeight="1" x14ac:dyDescent="0.2">
      <c r="A20" s="21"/>
      <c r="B20" s="23"/>
      <c r="C20" s="17"/>
      <c r="D20" s="18"/>
      <c r="E20" s="19"/>
      <c r="F20" s="20"/>
      <c r="G20" s="35"/>
    </row>
    <row r="21" spans="1:7" ht="14.1" customHeight="1" x14ac:dyDescent="0.2">
      <c r="A21" s="21" t="s">
        <v>392</v>
      </c>
      <c r="B21" s="22" t="s">
        <v>338</v>
      </c>
      <c r="C21" s="17" t="s">
        <v>396</v>
      </c>
      <c r="D21" s="18">
        <v>1</v>
      </c>
      <c r="E21" s="25"/>
      <c r="F21" s="20">
        <f>E21</f>
        <v>0</v>
      </c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36"/>
    </row>
    <row r="23" spans="1:7" ht="14.1" customHeight="1" x14ac:dyDescent="0.2">
      <c r="A23" s="21" t="s">
        <v>347</v>
      </c>
      <c r="B23" s="22" t="s">
        <v>339</v>
      </c>
      <c r="C23" s="17" t="s">
        <v>318</v>
      </c>
      <c r="D23" s="18">
        <v>4</v>
      </c>
      <c r="E23" s="25"/>
      <c r="F23" s="25" t="str">
        <f>IF(TRIM(D23)="rate only","ro",IF(ISBLANK(E23)," ",D23*E23))</f>
        <v xml:space="preserve"> </v>
      </c>
      <c r="G23" s="14"/>
    </row>
    <row r="24" spans="1:7" ht="14.1" customHeight="1" x14ac:dyDescent="0.2">
      <c r="A24" s="21"/>
      <c r="B24" s="22"/>
      <c r="C24" s="17"/>
      <c r="D24" s="18"/>
      <c r="E24" s="19"/>
      <c r="F24" s="20"/>
      <c r="G24" s="37"/>
    </row>
    <row r="25" spans="1:7" ht="14.1" hidden="1" customHeight="1" x14ac:dyDescent="0.2">
      <c r="A25" s="21" t="s">
        <v>348</v>
      </c>
      <c r="B25" s="22" t="s">
        <v>340</v>
      </c>
      <c r="C25" s="17" t="s">
        <v>318</v>
      </c>
      <c r="D25" s="18">
        <v>6</v>
      </c>
      <c r="E25" s="25"/>
      <c r="F25" s="20" t="str">
        <f>IF(TRIM(D25)="rate only","ro",IF(ISBLANK(E25)," ",D25*E25))</f>
        <v xml:space="preserve"> </v>
      </c>
      <c r="G25" s="14"/>
    </row>
    <row r="26" spans="1:7" ht="14.1" hidden="1" customHeight="1" x14ac:dyDescent="0.2">
      <c r="A26" s="21"/>
      <c r="B26" s="22"/>
      <c r="C26" s="17"/>
      <c r="D26" s="18"/>
      <c r="E26" s="19"/>
      <c r="F26" s="20"/>
      <c r="G26" s="14"/>
    </row>
    <row r="27" spans="1:7" ht="14.1" customHeight="1" x14ac:dyDescent="0.2">
      <c r="A27" s="21" t="s">
        <v>349</v>
      </c>
      <c r="B27" s="22" t="s">
        <v>341</v>
      </c>
      <c r="C27" s="17"/>
      <c r="D27" s="18"/>
      <c r="E27" s="19"/>
      <c r="F27" s="20"/>
      <c r="G27" s="14"/>
    </row>
    <row r="28" spans="1:7" ht="14.1" customHeight="1" x14ac:dyDescent="0.2">
      <c r="A28" s="21"/>
      <c r="B28" s="22" t="s">
        <v>359</v>
      </c>
      <c r="C28" s="17"/>
      <c r="D28" s="18"/>
      <c r="E28" s="19"/>
      <c r="F28" s="25"/>
      <c r="G28" s="14"/>
    </row>
    <row r="29" spans="1:7" ht="14.1" customHeight="1" x14ac:dyDescent="0.2">
      <c r="A29" s="21"/>
      <c r="B29" s="22" t="s">
        <v>360</v>
      </c>
      <c r="C29" s="17" t="s">
        <v>318</v>
      </c>
      <c r="D29" s="18">
        <v>10</v>
      </c>
      <c r="E29" s="25"/>
      <c r="F29" s="25" t="str">
        <f>IF(TRIM(D29)="rate only","ro",IF(ISBLANK(E29)," ",D29*E29))</f>
        <v xml:space="preserve"> </v>
      </c>
      <c r="G29" s="14"/>
    </row>
    <row r="30" spans="1:7" ht="14.1" customHeight="1" x14ac:dyDescent="0.2">
      <c r="A30" s="21"/>
      <c r="B30" s="22"/>
      <c r="C30" s="17"/>
      <c r="D30" s="18"/>
      <c r="E30" s="19"/>
      <c r="F30" s="25"/>
      <c r="G30" s="14"/>
    </row>
    <row r="31" spans="1:7" ht="14.1" customHeight="1" x14ac:dyDescent="0.2">
      <c r="A31" s="21" t="s">
        <v>350</v>
      </c>
      <c r="B31" s="22" t="s">
        <v>342</v>
      </c>
      <c r="C31" s="17"/>
      <c r="D31" s="18"/>
      <c r="E31" s="19"/>
      <c r="F31" s="25"/>
      <c r="G31" s="37"/>
    </row>
    <row r="32" spans="1:7" ht="14.1" customHeight="1" x14ac:dyDescent="0.2">
      <c r="A32" s="21"/>
      <c r="B32" s="22" t="s">
        <v>343</v>
      </c>
      <c r="C32" s="17" t="s">
        <v>318</v>
      </c>
      <c r="D32" s="18">
        <v>5</v>
      </c>
      <c r="E32" s="25"/>
      <c r="F32" s="25" t="str">
        <f>IF(TRIM(D32)="rate only","ro",IF(ISBLANK(E32)," ",D32*E32))</f>
        <v xml:space="preserve"> </v>
      </c>
      <c r="G32" s="14"/>
    </row>
    <row r="33" spans="1:7" ht="14.1" customHeight="1" x14ac:dyDescent="0.2">
      <c r="A33" s="21"/>
      <c r="B33" s="22"/>
      <c r="C33" s="17"/>
      <c r="D33" s="18"/>
      <c r="E33" s="19"/>
      <c r="F33" s="25"/>
      <c r="G33" s="14"/>
    </row>
    <row r="34" spans="1:7" ht="14.1" customHeight="1" x14ac:dyDescent="0.2">
      <c r="A34" s="21" t="s">
        <v>351</v>
      </c>
      <c r="B34" s="22" t="s">
        <v>344</v>
      </c>
      <c r="C34" s="17" t="s">
        <v>317</v>
      </c>
      <c r="D34" s="18">
        <v>5</v>
      </c>
      <c r="E34" s="25"/>
      <c r="F34" s="25" t="str">
        <f>IF(TRIM(D34)="rate only","ro",IF(ISBLANK(E34)," ",D34*E34))</f>
        <v xml:space="preserve"> </v>
      </c>
      <c r="G34" s="37"/>
    </row>
    <row r="35" spans="1:7" ht="14.1" customHeight="1" x14ac:dyDescent="0.2">
      <c r="A35" s="21"/>
      <c r="B35" s="22"/>
      <c r="C35" s="17"/>
      <c r="D35" s="18"/>
      <c r="E35" s="19"/>
      <c r="F35" s="25"/>
      <c r="G35" s="37"/>
    </row>
    <row r="36" spans="1:7" ht="14.1" customHeight="1" x14ac:dyDescent="0.2">
      <c r="A36" s="21" t="s">
        <v>352</v>
      </c>
      <c r="B36" s="22" t="s">
        <v>345</v>
      </c>
      <c r="C36" s="17" t="s">
        <v>318</v>
      </c>
      <c r="D36" s="18">
        <v>100</v>
      </c>
      <c r="E36" s="25"/>
      <c r="F36" s="25" t="str">
        <f>IF(TRIM(D36)="rate only","ro",IF(ISBLANK(E36)," ",D36*E36))</f>
        <v xml:space="preserve"> </v>
      </c>
      <c r="G36" s="37"/>
    </row>
    <row r="37" spans="1:7" ht="14.1" customHeight="1" thickBot="1" x14ac:dyDescent="0.25">
      <c r="A37" s="55"/>
      <c r="B37" s="56"/>
      <c r="C37" s="57"/>
      <c r="D37" s="89"/>
      <c r="E37" s="90"/>
      <c r="F37" s="20"/>
      <c r="G37" s="37"/>
    </row>
    <row r="38" spans="1:7" ht="14.1" hidden="1" customHeight="1" x14ac:dyDescent="0.2">
      <c r="A38" s="55"/>
      <c r="B38" s="56"/>
      <c r="C38" s="57"/>
      <c r="D38" s="89"/>
      <c r="E38" s="90"/>
      <c r="F38" s="59"/>
      <c r="G38" s="37"/>
    </row>
    <row r="39" spans="1:7" ht="14.1" hidden="1" customHeight="1" x14ac:dyDescent="0.2">
      <c r="A39" s="55"/>
      <c r="B39" s="56"/>
      <c r="C39" s="57"/>
      <c r="D39" s="89"/>
      <c r="E39" s="90"/>
      <c r="F39" s="59"/>
      <c r="G39" s="37"/>
    </row>
    <row r="40" spans="1:7" ht="14.1" hidden="1" customHeight="1" x14ac:dyDescent="0.2">
      <c r="A40" s="55"/>
      <c r="B40" s="56"/>
      <c r="C40" s="57"/>
      <c r="D40" s="89"/>
      <c r="E40" s="90"/>
      <c r="F40" s="59"/>
      <c r="G40" s="37"/>
    </row>
    <row r="41" spans="1:7" ht="14.1" hidden="1" customHeight="1" x14ac:dyDescent="0.2">
      <c r="A41" s="55"/>
      <c r="B41" s="56"/>
      <c r="C41" s="57"/>
      <c r="D41" s="91"/>
      <c r="E41" s="59"/>
      <c r="F41" s="59"/>
      <c r="G41" s="37"/>
    </row>
    <row r="42" spans="1:7" ht="14.1" hidden="1" customHeight="1" x14ac:dyDescent="0.2">
      <c r="A42" s="55"/>
      <c r="B42" s="56"/>
      <c r="C42" s="57"/>
      <c r="D42" s="89"/>
      <c r="E42" s="90"/>
      <c r="F42" s="59"/>
      <c r="G42" s="14"/>
    </row>
    <row r="43" spans="1:7" ht="14.1" hidden="1" customHeight="1" x14ac:dyDescent="0.2">
      <c r="A43" s="55"/>
      <c r="B43" s="56"/>
      <c r="C43" s="57"/>
      <c r="D43" s="91"/>
      <c r="E43" s="59"/>
      <c r="F43" s="59"/>
      <c r="G43" s="37"/>
    </row>
    <row r="44" spans="1:7" ht="14.1" hidden="1" customHeight="1" thickBot="1" x14ac:dyDescent="0.25">
      <c r="A44" s="55"/>
      <c r="B44" s="56"/>
      <c r="C44" s="57"/>
      <c r="D44" s="89"/>
      <c r="E44" s="90"/>
      <c r="F44" s="59">
        <f>E44*D44</f>
        <v>0</v>
      </c>
      <c r="G44" s="37"/>
    </row>
    <row r="45" spans="1:7" ht="28.15" customHeight="1" thickBot="1" x14ac:dyDescent="0.25">
      <c r="A45" s="136" t="s">
        <v>274</v>
      </c>
      <c r="B45" s="137"/>
      <c r="C45" s="137"/>
      <c r="D45" s="137"/>
      <c r="E45" s="138"/>
      <c r="F45" s="44">
        <f>SUM(F2:F44)</f>
        <v>0</v>
      </c>
      <c r="G45" s="37"/>
    </row>
    <row r="46" spans="1:7" ht="14.1" customHeight="1" x14ac:dyDescent="0.2">
      <c r="A46" s="45"/>
      <c r="B46" s="45"/>
      <c r="C46" s="45"/>
      <c r="D46" s="46"/>
      <c r="E46" s="45"/>
      <c r="F46" s="47"/>
      <c r="G46" s="37"/>
    </row>
    <row r="47" spans="1:7" ht="28.15" customHeight="1" x14ac:dyDescent="0.2">
      <c r="A47" s="133" t="s">
        <v>272</v>
      </c>
      <c r="B47" s="134"/>
      <c r="C47" s="134"/>
      <c r="D47" s="134"/>
      <c r="E47" s="135" t="s">
        <v>273</v>
      </c>
      <c r="F47" s="134"/>
      <c r="G47" s="14"/>
    </row>
    <row r="48" spans="1:7" ht="10.15" customHeight="1" thickBot="1" x14ac:dyDescent="0.25">
      <c r="A48" s="67"/>
      <c r="E48" s="14"/>
      <c r="G48" s="14"/>
    </row>
    <row r="49" spans="1:7" ht="28.15" customHeight="1" thickBot="1" x14ac:dyDescent="0.25">
      <c r="A49" s="1" t="s">
        <v>265</v>
      </c>
      <c r="B49" s="2" t="s">
        <v>266</v>
      </c>
      <c r="C49" s="2" t="s">
        <v>267</v>
      </c>
      <c r="D49" s="3" t="s">
        <v>268</v>
      </c>
      <c r="E49" s="4" t="s">
        <v>269</v>
      </c>
      <c r="F49" s="5" t="s">
        <v>270</v>
      </c>
      <c r="G49" s="14"/>
    </row>
    <row r="50" spans="1:7" ht="28.15" customHeight="1" x14ac:dyDescent="0.2">
      <c r="A50" s="139" t="s">
        <v>275</v>
      </c>
      <c r="B50" s="140"/>
      <c r="C50" s="140"/>
      <c r="D50" s="140"/>
      <c r="E50" s="141"/>
      <c r="F50" s="68">
        <f>F45</f>
        <v>0</v>
      </c>
      <c r="G50" s="14"/>
    </row>
    <row r="51" spans="1:7" ht="14.1" customHeight="1" x14ac:dyDescent="0.2">
      <c r="A51" s="21"/>
      <c r="B51" s="22"/>
      <c r="C51" s="17"/>
      <c r="D51" s="18"/>
      <c r="E51" s="19"/>
      <c r="F51" s="20"/>
      <c r="G51" s="50"/>
    </row>
    <row r="52" spans="1:7" ht="14.1" customHeight="1" x14ac:dyDescent="0.2">
      <c r="A52" s="21" t="s">
        <v>353</v>
      </c>
      <c r="B52" s="22" t="s">
        <v>239</v>
      </c>
      <c r="C52" s="17"/>
      <c r="D52" s="18"/>
      <c r="E52" s="19"/>
      <c r="F52" s="20"/>
      <c r="G52" s="50"/>
    </row>
    <row r="53" spans="1:7" ht="14.1" customHeight="1" x14ac:dyDescent="0.2">
      <c r="A53" s="21"/>
      <c r="B53" s="22" t="s">
        <v>346</v>
      </c>
      <c r="C53" s="17" t="s">
        <v>318</v>
      </c>
      <c r="D53" s="18">
        <v>4</v>
      </c>
      <c r="E53" s="25"/>
      <c r="F53" s="20" t="str">
        <f>IF(TRIM(D53)="rate only","ro",IF(ISBLANK(E53)," ",D53*E53))</f>
        <v xml:space="preserve"> </v>
      </c>
      <c r="G53" s="34"/>
    </row>
    <row r="54" spans="1:7" ht="14.1" customHeight="1" x14ac:dyDescent="0.2">
      <c r="A54" s="21"/>
      <c r="B54" s="22"/>
      <c r="C54" s="17"/>
      <c r="D54" s="18"/>
      <c r="E54" s="19"/>
      <c r="F54" s="20"/>
    </row>
    <row r="55" spans="1:7" ht="14.1" customHeight="1" x14ac:dyDescent="0.2">
      <c r="A55" s="21" t="s">
        <v>395</v>
      </c>
      <c r="B55" s="22" t="s">
        <v>357</v>
      </c>
      <c r="C55" s="17" t="s">
        <v>318</v>
      </c>
      <c r="D55" s="18">
        <v>100</v>
      </c>
      <c r="E55" s="25"/>
      <c r="F55" s="20" t="str">
        <f>IF(TRIM(D55)="rate only","ro",IF(ISBLANK(E55)," ",D55*E55))</f>
        <v xml:space="preserve"> </v>
      </c>
    </row>
    <row r="56" spans="1:7" ht="14.1" customHeight="1" x14ac:dyDescent="0.2">
      <c r="A56" s="21"/>
      <c r="B56" s="22"/>
      <c r="C56" s="17"/>
      <c r="D56" s="18"/>
      <c r="E56" s="19"/>
      <c r="F56" s="20"/>
    </row>
    <row r="57" spans="1:7" ht="14.1" customHeight="1" x14ac:dyDescent="0.2">
      <c r="A57" s="21" t="s">
        <v>358</v>
      </c>
      <c r="B57" s="22" t="s">
        <v>363</v>
      </c>
      <c r="C57" s="17" t="s">
        <v>318</v>
      </c>
      <c r="D57" s="18">
        <v>10</v>
      </c>
      <c r="E57" s="25"/>
      <c r="F57" s="20" t="str">
        <f>IF(TRIM(D57)="rate only","ro",IF(ISBLANK(E57)," ",D57*E57))</f>
        <v xml:space="preserve"> </v>
      </c>
    </row>
    <row r="58" spans="1:7" ht="14.1" customHeight="1" x14ac:dyDescent="0.2">
      <c r="A58" s="21"/>
      <c r="B58" s="22"/>
      <c r="C58" s="17"/>
      <c r="D58" s="18"/>
      <c r="E58" s="19"/>
      <c r="F58" s="20"/>
    </row>
    <row r="59" spans="1:7" ht="14.1" customHeight="1" x14ac:dyDescent="0.2">
      <c r="A59" s="15" t="s">
        <v>354</v>
      </c>
      <c r="B59" s="16" t="s">
        <v>355</v>
      </c>
      <c r="C59" s="17"/>
      <c r="D59" s="18"/>
      <c r="E59" s="19"/>
      <c r="F59" s="20"/>
    </row>
    <row r="60" spans="1:7" ht="14.1" customHeight="1" x14ac:dyDescent="0.2">
      <c r="A60" s="21"/>
      <c r="B60" s="16" t="s">
        <v>356</v>
      </c>
      <c r="C60" s="17"/>
      <c r="D60" s="18"/>
      <c r="E60" s="19"/>
      <c r="F60" s="20"/>
    </row>
    <row r="61" spans="1:7" ht="14.1" customHeight="1" x14ac:dyDescent="0.2">
      <c r="A61" s="21"/>
      <c r="B61" s="22"/>
      <c r="C61" s="17"/>
      <c r="D61" s="18"/>
      <c r="E61" s="19"/>
      <c r="F61" s="20"/>
    </row>
    <row r="62" spans="1:7" ht="14.1" hidden="1" customHeight="1" x14ac:dyDescent="0.2">
      <c r="A62" s="21" t="s">
        <v>364</v>
      </c>
      <c r="B62" s="22" t="s">
        <v>361</v>
      </c>
      <c r="C62" s="17" t="s">
        <v>318</v>
      </c>
      <c r="D62" s="18">
        <v>6</v>
      </c>
      <c r="E62" s="25"/>
      <c r="F62" s="20" t="str">
        <f>IF(TRIM(D62)="rate only","ro",IF(ISBLANK(E62)," ",D62*E62))</f>
        <v xml:space="preserve"> </v>
      </c>
    </row>
    <row r="63" spans="1:7" ht="14.1" hidden="1" customHeight="1" x14ac:dyDescent="0.2">
      <c r="A63" s="21"/>
      <c r="B63" s="22"/>
      <c r="C63" s="17"/>
      <c r="D63" s="18"/>
      <c r="E63" s="19"/>
      <c r="F63" s="20"/>
    </row>
    <row r="64" spans="1:7" ht="14.1" customHeight="1" x14ac:dyDescent="0.2">
      <c r="A64" s="21" t="s">
        <v>365</v>
      </c>
      <c r="B64" s="22" t="s">
        <v>362</v>
      </c>
      <c r="C64" s="17" t="s">
        <v>318</v>
      </c>
      <c r="D64" s="18">
        <v>10</v>
      </c>
      <c r="E64" s="25"/>
      <c r="F64" s="20" t="str">
        <f>IF(TRIM(D64)="rate only","ro",IF(ISBLANK(E64)," ",D64*E64))</f>
        <v xml:space="preserve"> </v>
      </c>
    </row>
    <row r="65" spans="1:6" ht="14.1" customHeight="1" x14ac:dyDescent="0.2">
      <c r="A65" s="21"/>
      <c r="B65" s="22"/>
      <c r="C65" s="17"/>
      <c r="D65" s="18"/>
      <c r="E65" s="19"/>
      <c r="F65" s="20"/>
    </row>
    <row r="66" spans="1:6" ht="14.1" customHeight="1" x14ac:dyDescent="0.2">
      <c r="A66" s="21" t="s">
        <v>366</v>
      </c>
      <c r="B66" s="22" t="s">
        <v>344</v>
      </c>
      <c r="C66" s="17" t="s">
        <v>318</v>
      </c>
      <c r="D66" s="18">
        <v>5</v>
      </c>
      <c r="E66" s="25"/>
      <c r="F66" s="20" t="str">
        <f>IF(TRIM(D66)="rate only","ro",IF(ISBLANK(E66)," ",D66*E66))</f>
        <v xml:space="preserve"> </v>
      </c>
    </row>
    <row r="67" spans="1:6" ht="14.1" customHeight="1" x14ac:dyDescent="0.2">
      <c r="A67" s="21"/>
      <c r="B67" s="22"/>
      <c r="C67" s="17"/>
      <c r="D67" s="18"/>
      <c r="E67" s="19"/>
      <c r="F67" s="20"/>
    </row>
    <row r="68" spans="1:6" ht="14.1" customHeight="1" x14ac:dyDescent="0.2">
      <c r="A68" s="21" t="s">
        <v>367</v>
      </c>
      <c r="B68" s="22" t="s">
        <v>345</v>
      </c>
      <c r="C68" s="17" t="s">
        <v>318</v>
      </c>
      <c r="D68" s="18">
        <v>5</v>
      </c>
      <c r="E68" s="25"/>
      <c r="F68" s="20" t="str">
        <f>IF(TRIM(D68)="rate only","ro",IF(ISBLANK(E68)," ",D68*E68))</f>
        <v xml:space="preserve"> </v>
      </c>
    </row>
    <row r="69" spans="1:6" ht="14.1" customHeight="1" x14ac:dyDescent="0.2">
      <c r="A69" s="21"/>
      <c r="B69" s="22"/>
      <c r="C69" s="17"/>
      <c r="D69" s="18"/>
      <c r="E69" s="19"/>
      <c r="F69" s="20"/>
    </row>
    <row r="70" spans="1:6" ht="14.1" customHeight="1" x14ac:dyDescent="0.2">
      <c r="A70" s="21" t="s">
        <v>368</v>
      </c>
      <c r="B70" s="22" t="s">
        <v>363</v>
      </c>
      <c r="C70" s="17" t="s">
        <v>318</v>
      </c>
      <c r="D70" s="18">
        <v>10</v>
      </c>
      <c r="E70" s="25"/>
      <c r="F70" s="20" t="str">
        <f>IF(TRIM(D70)="rate only","ro",IF(ISBLANK(E70)," ",D70*E70))</f>
        <v xml:space="preserve"> </v>
      </c>
    </row>
    <row r="71" spans="1:6" ht="14.1" customHeight="1" x14ac:dyDescent="0.2">
      <c r="A71" s="21"/>
      <c r="B71" s="22"/>
      <c r="C71" s="17"/>
      <c r="D71" s="18"/>
      <c r="E71" s="19"/>
      <c r="F71" s="20"/>
    </row>
    <row r="72" spans="1:6" ht="14.1" customHeight="1" x14ac:dyDescent="0.2">
      <c r="A72" s="21"/>
      <c r="B72" s="22"/>
      <c r="C72" s="17"/>
      <c r="D72" s="18"/>
      <c r="E72" s="25"/>
      <c r="F72" s="20"/>
    </row>
    <row r="73" spans="1:6" ht="14.1" customHeight="1" x14ac:dyDescent="0.2">
      <c r="A73" s="21"/>
      <c r="B73" s="22"/>
      <c r="C73" s="17"/>
      <c r="D73" s="18"/>
      <c r="E73" s="19"/>
      <c r="F73" s="20"/>
    </row>
    <row r="74" spans="1:6" ht="14.1" customHeight="1" x14ac:dyDescent="0.2">
      <c r="A74" s="21"/>
      <c r="B74" s="22"/>
      <c r="C74" s="17"/>
      <c r="D74" s="18"/>
      <c r="E74" s="25"/>
      <c r="F74" s="20"/>
    </row>
    <row r="75" spans="1:6" ht="14.1" customHeight="1" x14ac:dyDescent="0.2">
      <c r="A75" s="21"/>
      <c r="B75" s="22"/>
      <c r="C75" s="17"/>
      <c r="D75" s="18"/>
      <c r="E75" s="19"/>
      <c r="F75" s="20"/>
    </row>
    <row r="76" spans="1:6" ht="14.1" customHeight="1" x14ac:dyDescent="0.2">
      <c r="A76" s="21"/>
      <c r="B76" s="22"/>
      <c r="C76" s="17"/>
      <c r="D76" s="18"/>
      <c r="E76" s="25"/>
      <c r="F76" s="20"/>
    </row>
    <row r="77" spans="1:6" ht="14.1" customHeight="1" x14ac:dyDescent="0.2">
      <c r="A77" s="21"/>
      <c r="B77" s="22"/>
      <c r="C77" s="17"/>
      <c r="D77" s="18"/>
      <c r="E77" s="19"/>
      <c r="F77" s="20"/>
    </row>
    <row r="78" spans="1:6" ht="14.1" customHeight="1" x14ac:dyDescent="0.2">
      <c r="A78" s="15"/>
      <c r="B78" s="16"/>
      <c r="C78" s="17"/>
      <c r="D78" s="18"/>
      <c r="E78" s="19"/>
      <c r="F78" s="20"/>
    </row>
    <row r="79" spans="1:6" ht="14.1" customHeight="1" x14ac:dyDescent="0.2">
      <c r="A79" s="21"/>
      <c r="B79" s="16"/>
      <c r="C79" s="17"/>
      <c r="D79" s="18"/>
      <c r="E79" s="19"/>
      <c r="F79" s="20"/>
    </row>
    <row r="80" spans="1:6" ht="14.1" customHeight="1" x14ac:dyDescent="0.2">
      <c r="A80" s="21"/>
      <c r="B80" s="22"/>
      <c r="C80" s="17"/>
      <c r="D80" s="18"/>
      <c r="E80" s="19"/>
      <c r="F80" s="20"/>
    </row>
    <row r="81" spans="1:6" ht="14.1" customHeight="1" x14ac:dyDescent="0.2">
      <c r="A81" s="21"/>
      <c r="B81" s="22"/>
      <c r="C81" s="17"/>
      <c r="D81" s="18"/>
      <c r="E81" s="25"/>
      <c r="F81" s="20"/>
    </row>
    <row r="82" spans="1:6" ht="14.1" customHeight="1" x14ac:dyDescent="0.2">
      <c r="A82" s="21"/>
      <c r="B82" s="22"/>
      <c r="C82" s="17"/>
      <c r="D82" s="18"/>
      <c r="E82" s="19"/>
      <c r="F82" s="20"/>
    </row>
    <row r="83" spans="1:6" ht="14.1" customHeight="1" x14ac:dyDescent="0.2">
      <c r="A83" s="21"/>
      <c r="B83" s="22"/>
      <c r="C83" s="17"/>
      <c r="D83" s="18"/>
      <c r="E83" s="25"/>
      <c r="F83" s="20"/>
    </row>
    <row r="84" spans="1:6" ht="14.1" customHeight="1" x14ac:dyDescent="0.2">
      <c r="A84" s="21"/>
      <c r="B84" s="22"/>
      <c r="C84" s="17"/>
      <c r="D84" s="18"/>
      <c r="E84" s="19"/>
      <c r="F84" s="20"/>
    </row>
    <row r="85" spans="1:6" ht="14.1" customHeight="1" x14ac:dyDescent="0.2">
      <c r="A85" s="21"/>
      <c r="B85" s="22"/>
      <c r="C85" s="17"/>
      <c r="D85" s="18"/>
      <c r="E85" s="25"/>
      <c r="F85" s="20"/>
    </row>
    <row r="86" spans="1:6" ht="14.1" customHeight="1" x14ac:dyDescent="0.2">
      <c r="A86" s="21"/>
      <c r="B86" s="22"/>
      <c r="C86" s="17"/>
      <c r="D86" s="18"/>
      <c r="E86" s="19"/>
      <c r="F86" s="20"/>
    </row>
    <row r="87" spans="1:6" ht="14.1" customHeight="1" x14ac:dyDescent="0.2">
      <c r="A87" s="21"/>
      <c r="B87" s="22"/>
      <c r="C87" s="17"/>
      <c r="D87" s="18"/>
      <c r="E87" s="25"/>
      <c r="F87" s="20"/>
    </row>
    <row r="88" spans="1:6" ht="14.1" customHeight="1" x14ac:dyDescent="0.2">
      <c r="A88" s="21"/>
      <c r="B88" s="22"/>
      <c r="C88" s="17"/>
      <c r="D88" s="18"/>
      <c r="E88" s="19"/>
      <c r="F88" s="20"/>
    </row>
    <row r="89" spans="1:6" ht="14.1" customHeight="1" thickBot="1" x14ac:dyDescent="0.25">
      <c r="A89" s="21"/>
      <c r="B89" s="22"/>
      <c r="C89" s="17"/>
      <c r="D89" s="18"/>
      <c r="E89" s="19"/>
      <c r="F89" s="20"/>
    </row>
    <row r="90" spans="1:6" ht="28.15" customHeight="1" thickBot="1" x14ac:dyDescent="0.25">
      <c r="A90" s="136" t="s">
        <v>271</v>
      </c>
      <c r="B90" s="137"/>
      <c r="C90" s="137"/>
      <c r="D90" s="137"/>
      <c r="E90" s="138"/>
      <c r="F90" s="44">
        <f>SUM(F50:F89)</f>
        <v>0</v>
      </c>
    </row>
    <row r="91" spans="1:6" ht="14.1" customHeight="1" x14ac:dyDescent="0.2">
      <c r="A91" s="67"/>
      <c r="C91" s="27"/>
      <c r="E91" s="14"/>
      <c r="F91" s="14"/>
    </row>
    <row r="92" spans="1:6" ht="28.15" customHeight="1" x14ac:dyDescent="0.2">
      <c r="A92" s="133" t="s">
        <v>272</v>
      </c>
      <c r="B92" s="134"/>
      <c r="C92" s="134"/>
      <c r="D92" s="134"/>
      <c r="E92" s="135" t="s">
        <v>273</v>
      </c>
      <c r="F92" s="134"/>
    </row>
    <row r="93" spans="1:6" ht="10.15" customHeight="1" x14ac:dyDescent="0.2"/>
    <row r="94" spans="1:6" ht="28.15" customHeight="1" x14ac:dyDescent="0.2"/>
    <row r="95" spans="1:6" ht="28.15" customHeight="1" x14ac:dyDescent="0.2"/>
    <row r="96" spans="1: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28.15" customHeight="1" x14ac:dyDescent="0.2"/>
    <row r="142" ht="14.1" customHeight="1" x14ac:dyDescent="0.2"/>
    <row r="143" ht="28.15" customHeight="1" x14ac:dyDescent="0.2"/>
    <row r="144" ht="42" customHeight="1" x14ac:dyDescent="0.2"/>
    <row r="145" ht="10.15" customHeight="1" x14ac:dyDescent="0.2"/>
    <row r="146" ht="28.15" customHeight="1" x14ac:dyDescent="0.2"/>
    <row r="147" ht="28.15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28.15" customHeight="1" x14ac:dyDescent="0.2"/>
    <row r="194" ht="14.1" customHeight="1" x14ac:dyDescent="0.2"/>
    <row r="195" ht="28.15" customHeight="1" x14ac:dyDescent="0.2"/>
    <row r="196" ht="42" customHeight="1" x14ac:dyDescent="0.2"/>
    <row r="197" ht="10.15" customHeight="1" x14ac:dyDescent="0.2"/>
    <row r="198" ht="28.15" customHeight="1" x14ac:dyDescent="0.2"/>
    <row r="199" ht="28.15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28.15" customHeight="1" x14ac:dyDescent="0.2"/>
    <row r="246" ht="14.1" customHeight="1" x14ac:dyDescent="0.2"/>
    <row r="247" ht="28.15" customHeight="1" x14ac:dyDescent="0.2"/>
    <row r="248" ht="42" customHeight="1" x14ac:dyDescent="0.2"/>
    <row r="249" ht="10.15" customHeight="1" x14ac:dyDescent="0.2"/>
    <row r="250" ht="28.15" customHeight="1" x14ac:dyDescent="0.2"/>
    <row r="251" ht="28.15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28.15" customHeight="1" x14ac:dyDescent="0.2"/>
    <row r="298" ht="14.1" customHeight="1" x14ac:dyDescent="0.2"/>
    <row r="299" ht="28.15" customHeight="1" x14ac:dyDescent="0.2"/>
    <row r="300" ht="42" customHeight="1" x14ac:dyDescent="0.2"/>
    <row r="301" ht="10.15" customHeight="1" x14ac:dyDescent="0.2"/>
    <row r="302" ht="28.15" customHeight="1" x14ac:dyDescent="0.2"/>
    <row r="303" ht="28.15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28.15" customHeight="1" x14ac:dyDescent="0.2"/>
    <row r="350" ht="14.1" customHeight="1" x14ac:dyDescent="0.2"/>
    <row r="351" ht="28.15" customHeight="1" x14ac:dyDescent="0.2"/>
    <row r="352" ht="42" customHeight="1" x14ac:dyDescent="0.2"/>
    <row r="353" ht="10.15" customHeight="1" x14ac:dyDescent="0.2"/>
    <row r="354" ht="28.15" customHeight="1" x14ac:dyDescent="0.2"/>
    <row r="355" ht="28.15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28.15" customHeight="1" x14ac:dyDescent="0.2"/>
    <row r="402" ht="14.1" customHeight="1" x14ac:dyDescent="0.2"/>
    <row r="403" ht="28.15" customHeight="1" x14ac:dyDescent="0.2"/>
    <row r="404" ht="42" customHeight="1" x14ac:dyDescent="0.2"/>
    <row r="405" ht="10.15" customHeight="1" x14ac:dyDescent="0.2"/>
    <row r="406" ht="28.15" customHeight="1" x14ac:dyDescent="0.2"/>
    <row r="407" ht="28.15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28.15" customHeight="1" x14ac:dyDescent="0.2"/>
    <row r="454" ht="14.1" customHeight="1" x14ac:dyDescent="0.2"/>
    <row r="455" ht="28.15" customHeight="1" x14ac:dyDescent="0.2"/>
    <row r="456" ht="42" customHeight="1" x14ac:dyDescent="0.2"/>
    <row r="457" ht="10.15" customHeight="1" x14ac:dyDescent="0.2"/>
  </sheetData>
  <mergeCells count="7">
    <mergeCell ref="E92:F92"/>
    <mergeCell ref="A45:E45"/>
    <mergeCell ref="A47:D47"/>
    <mergeCell ref="E47:F47"/>
    <mergeCell ref="A50:E50"/>
    <mergeCell ref="A90:E90"/>
    <mergeCell ref="A92:D92"/>
  </mergeCells>
  <phoneticPr fontId="1" type="noConversion"/>
  <conditionalFormatting sqref="F21:F22 F24:F27 F37">
    <cfRule type="cellIs" dxfId="361" priority="3" stopIfTrue="1" operator="equal">
      <formula>"ro"</formula>
    </cfRule>
    <cfRule type="cellIs" dxfId="360" priority="4" stopIfTrue="1" operator="equal">
      <formula>" "</formula>
    </cfRule>
  </conditionalFormatting>
  <conditionalFormatting sqref="F74 F76 F81 F83 F85 F87 F89">
    <cfRule type="cellIs" dxfId="359" priority="19" stopIfTrue="1" operator="equal">
      <formula>"ro"</formula>
    </cfRule>
    <cfRule type="cellIs" dxfId="358" priority="20" stopIfTrue="1" operator="equal">
      <formula>" "</formula>
    </cfRule>
  </conditionalFormatting>
  <conditionalFormatting sqref="G9:G10 G34">
    <cfRule type="cellIs" dxfId="357" priority="18" stopIfTrue="1" operator="equal">
      <formula>" "</formula>
    </cfRule>
  </conditionalFormatting>
  <conditionalFormatting sqref="G13:G20">
    <cfRule type="cellIs" dxfId="356" priority="13" stopIfTrue="1" operator="equal">
      <formula>"ro"</formula>
    </cfRule>
    <cfRule type="cellIs" dxfId="355" priority="14" stopIfTrue="1" operator="equal">
      <formula>" "</formula>
    </cfRule>
  </conditionalFormatting>
  <conditionalFormatting sqref="G22:G32">
    <cfRule type="cellIs" dxfId="354" priority="9" stopIfTrue="1" operator="equal">
      <formula>"ro"</formula>
    </cfRule>
    <cfRule type="cellIs" dxfId="353" priority="10" stopIfTrue="1" operator="equal">
      <formula>" "</formula>
    </cfRule>
  </conditionalFormatting>
  <conditionalFormatting sqref="G34 G9:G10">
    <cfRule type="cellIs" dxfId="352" priority="17" stopIfTrue="1" operator="equal">
      <formula>"ro"</formula>
    </cfRule>
  </conditionalFormatting>
  <conditionalFormatting sqref="G34:G41">
    <cfRule type="cellIs" dxfId="351" priority="7" stopIfTrue="1" operator="equal">
      <formula>"ro"</formula>
    </cfRule>
    <cfRule type="cellIs" dxfId="350" priority="8" stopIfTrue="1" operator="equal">
      <formula>" "</formula>
    </cfRule>
  </conditionalFormatting>
  <conditionalFormatting sqref="G41:G42">
    <cfRule type="cellIs" dxfId="349" priority="11" stopIfTrue="1" operator="equal">
      <formula>"ro"</formula>
    </cfRule>
    <cfRule type="cellIs" dxfId="348" priority="12" stopIfTrue="1" operator="equal">
      <formula>" "</formula>
    </cfRule>
  </conditionalFormatting>
  <conditionalFormatting sqref="G43:G46">
    <cfRule type="cellIs" dxfId="347" priority="5" stopIfTrue="1" operator="equal">
      <formula>"ro"</formula>
    </cfRule>
    <cfRule type="cellIs" dxfId="346" priority="6" stopIfTrue="1" operator="equal">
      <formula>" "</formula>
    </cfRule>
  </conditionalFormatting>
  <conditionalFormatting sqref="F6:F18">
    <cfRule type="cellIs" dxfId="345" priority="1" stopIfTrue="1" operator="equal">
      <formula>"ro"</formula>
    </cfRule>
    <cfRule type="cellIs" dxfId="344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12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rowBreaks count="1" manualBreakCount="1">
    <brk id="47" max="5" man="1"/>
  </rowBreaks>
  <colBreaks count="1" manualBreakCount="1">
    <brk id="6" max="9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0"/>
  </sheetPr>
  <dimension ref="A1:G356"/>
  <sheetViews>
    <sheetView showZeros="0" view="pageBreakPreview" topLeftCell="A22" zoomScaleNormal="120" zoomScaleSheetLayoutView="100" workbookViewId="0">
      <selection sqref="A1:F43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311</v>
      </c>
      <c r="B3" s="16" t="s">
        <v>295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88</v>
      </c>
      <c r="B5" s="16" t="s">
        <v>151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152</v>
      </c>
      <c r="B7" s="16" t="s">
        <v>219</v>
      </c>
      <c r="C7" s="17"/>
      <c r="D7" s="93"/>
      <c r="E7" s="19"/>
      <c r="F7" s="20"/>
      <c r="G7" s="14"/>
    </row>
    <row r="8" spans="1:7" ht="14.1" customHeight="1" x14ac:dyDescent="0.2">
      <c r="A8" s="21"/>
      <c r="B8" s="22"/>
      <c r="C8" s="17"/>
      <c r="D8" s="93"/>
      <c r="E8" s="19"/>
      <c r="F8" s="20"/>
      <c r="G8" s="14"/>
    </row>
    <row r="9" spans="1:7" ht="14.1" customHeight="1" x14ac:dyDescent="0.2">
      <c r="A9" s="21" t="s">
        <v>153</v>
      </c>
      <c r="B9" s="22" t="s">
        <v>220</v>
      </c>
      <c r="C9" s="17" t="s">
        <v>369</v>
      </c>
      <c r="D9" s="18">
        <v>150</v>
      </c>
      <c r="E9" s="25"/>
      <c r="F9" s="20" t="str">
        <f>IF(TRIM(D9)="rate only","ro",IF(ISBLANK(E9)," ",D9*E9))</f>
        <v xml:space="preserve"> </v>
      </c>
      <c r="G9" s="14"/>
    </row>
    <row r="10" spans="1:7" ht="14.1" customHeight="1" x14ac:dyDescent="0.2">
      <c r="A10" s="21"/>
      <c r="B10" s="22"/>
      <c r="C10" s="17"/>
      <c r="D10" s="93"/>
      <c r="E10" s="19"/>
      <c r="F10" s="20"/>
      <c r="G10" s="14"/>
    </row>
    <row r="11" spans="1:7" ht="14.1" customHeight="1" x14ac:dyDescent="0.2">
      <c r="A11" s="21" t="s">
        <v>154</v>
      </c>
      <c r="B11" s="22" t="s">
        <v>221</v>
      </c>
      <c r="C11" s="17" t="s">
        <v>369</v>
      </c>
      <c r="D11" s="18">
        <v>150</v>
      </c>
      <c r="E11" s="25"/>
      <c r="F11" s="20" t="str">
        <f>IF(TRIM(D11)="rate only","ro",IF(ISBLANK(E11)," ",D11*E11))</f>
        <v xml:space="preserve"> </v>
      </c>
      <c r="G11" s="14"/>
    </row>
    <row r="12" spans="1:7" ht="14.1" customHeight="1" x14ac:dyDescent="0.2">
      <c r="A12" s="21"/>
      <c r="B12" s="22"/>
      <c r="C12" s="17"/>
      <c r="D12" s="93"/>
      <c r="E12" s="19"/>
      <c r="F12" s="20"/>
      <c r="G12" s="14"/>
    </row>
    <row r="13" spans="1:7" ht="14.1" customHeight="1" x14ac:dyDescent="0.2">
      <c r="A13" s="21" t="s">
        <v>222</v>
      </c>
      <c r="B13" s="22" t="s">
        <v>223</v>
      </c>
      <c r="C13" s="17" t="s">
        <v>369</v>
      </c>
      <c r="D13" s="18">
        <v>150</v>
      </c>
      <c r="E13" s="25"/>
      <c r="F13" s="20" t="str">
        <f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93"/>
      <c r="E14" s="19"/>
      <c r="F14" s="20"/>
      <c r="G14" s="14"/>
    </row>
    <row r="15" spans="1:7" ht="14.1" customHeight="1" x14ac:dyDescent="0.2">
      <c r="A15" s="15" t="s">
        <v>155</v>
      </c>
      <c r="B15" s="16" t="s">
        <v>224</v>
      </c>
      <c r="C15" s="17"/>
      <c r="D15" s="93"/>
      <c r="E15" s="19"/>
      <c r="F15" s="20"/>
      <c r="G15" s="14"/>
    </row>
    <row r="16" spans="1:7" ht="14.1" customHeight="1" x14ac:dyDescent="0.2">
      <c r="A16" s="21"/>
      <c r="B16" s="16" t="s">
        <v>225</v>
      </c>
      <c r="C16" s="17"/>
      <c r="D16" s="93"/>
      <c r="E16" s="19"/>
      <c r="F16" s="20"/>
      <c r="G16" s="14"/>
    </row>
    <row r="17" spans="1:7" ht="14.1" customHeight="1" x14ac:dyDescent="0.2">
      <c r="A17" s="21"/>
      <c r="B17" s="22"/>
      <c r="C17" s="17"/>
      <c r="D17" s="93"/>
      <c r="E17" s="19"/>
      <c r="F17" s="20"/>
      <c r="G17" s="14"/>
    </row>
    <row r="18" spans="1:7" ht="14.1" customHeight="1" x14ac:dyDescent="0.2">
      <c r="A18" s="21" t="s">
        <v>158</v>
      </c>
      <c r="B18" s="22" t="s">
        <v>220</v>
      </c>
      <c r="C18" s="17" t="s">
        <v>240</v>
      </c>
      <c r="D18" s="18" t="str">
        <f>+F9</f>
        <v xml:space="preserve"> </v>
      </c>
      <c r="E18" s="70"/>
      <c r="F18" s="20" t="str">
        <f>IF(TRIM(D18)="rate only","ro",IF(ISBLANK(E18)," ",D18*E18))</f>
        <v xml:space="preserve"> </v>
      </c>
      <c r="G18" s="14"/>
    </row>
    <row r="19" spans="1:7" ht="14.1" customHeight="1" x14ac:dyDescent="0.2">
      <c r="A19" s="21"/>
      <c r="B19" s="22"/>
      <c r="C19" s="17"/>
      <c r="D19" s="93"/>
      <c r="E19" s="19"/>
      <c r="F19" s="20"/>
      <c r="G19" s="14"/>
    </row>
    <row r="20" spans="1:7" ht="14.1" customHeight="1" x14ac:dyDescent="0.2">
      <c r="A20" s="21" t="s">
        <v>159</v>
      </c>
      <c r="B20" s="22" t="s">
        <v>221</v>
      </c>
      <c r="C20" s="17" t="s">
        <v>240</v>
      </c>
      <c r="D20" s="18" t="str">
        <f>+F11</f>
        <v xml:space="preserve"> </v>
      </c>
      <c r="E20" s="70"/>
      <c r="F20" s="20" t="str">
        <f>IF(TRIM(D20)="rate only","ro",IF(ISBLANK(E20)," ",D20*E20))</f>
        <v xml:space="preserve"> </v>
      </c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21" t="s">
        <v>226</v>
      </c>
      <c r="B22" s="22" t="s">
        <v>223</v>
      </c>
      <c r="C22" s="17" t="s">
        <v>240</v>
      </c>
      <c r="D22" s="18" t="str">
        <f>+F13</f>
        <v xml:space="preserve"> </v>
      </c>
      <c r="E22" s="70"/>
      <c r="F22" s="20" t="str">
        <f>IF(TRIM(D22)="rate only","ro",IF(ISBLANK(E22)," ",D22*E22))</f>
        <v xml:space="preserve"> </v>
      </c>
      <c r="G22" s="14"/>
    </row>
    <row r="23" spans="1:7" ht="14.1" customHeight="1" x14ac:dyDescent="0.2">
      <c r="A23" s="21"/>
      <c r="B23" s="22"/>
      <c r="C23" s="17"/>
      <c r="D23" s="93"/>
      <c r="E23" s="19"/>
      <c r="F23" s="20"/>
      <c r="G23" s="14"/>
    </row>
    <row r="24" spans="1:7" ht="14.1" customHeight="1" x14ac:dyDescent="0.2">
      <c r="A24" s="15" t="s">
        <v>156</v>
      </c>
      <c r="B24" s="16" t="s">
        <v>89</v>
      </c>
      <c r="C24" s="17"/>
      <c r="D24" s="93"/>
      <c r="E24" s="19"/>
      <c r="F24" s="20"/>
      <c r="G24" s="35"/>
    </row>
    <row r="25" spans="1:7" ht="14.1" customHeight="1" x14ac:dyDescent="0.2">
      <c r="A25" s="21"/>
      <c r="B25" s="22"/>
      <c r="C25" s="17"/>
      <c r="D25" s="93"/>
      <c r="E25" s="19"/>
      <c r="F25" s="20"/>
      <c r="G25" s="14"/>
    </row>
    <row r="26" spans="1:7" ht="14.1" customHeight="1" x14ac:dyDescent="0.2">
      <c r="A26" s="21" t="s">
        <v>157</v>
      </c>
      <c r="B26" s="22" t="s">
        <v>194</v>
      </c>
      <c r="C26" s="17"/>
      <c r="D26" s="93"/>
      <c r="E26" s="19"/>
      <c r="F26" s="20"/>
      <c r="G26" s="36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 t="s">
        <v>197</v>
      </c>
      <c r="B28" s="22" t="s">
        <v>195</v>
      </c>
      <c r="C28" s="17" t="s">
        <v>369</v>
      </c>
      <c r="D28" s="18">
        <v>50</v>
      </c>
      <c r="E28" s="25"/>
      <c r="F28" s="20" t="str">
        <f>IF(TRIM(D28)="rate only","ro",IF(ISBLANK(E28)," ",D28*E28))</f>
        <v xml:space="preserve"> </v>
      </c>
      <c r="G28" s="37"/>
    </row>
    <row r="29" spans="1:7" ht="14.1" customHeight="1" x14ac:dyDescent="0.2">
      <c r="A29" s="21"/>
      <c r="B29" s="22"/>
      <c r="C29" s="17"/>
      <c r="D29" s="93"/>
      <c r="E29" s="19"/>
      <c r="F29" s="20"/>
      <c r="G29" s="14"/>
    </row>
    <row r="30" spans="1:7" ht="14.1" customHeight="1" x14ac:dyDescent="0.2">
      <c r="A30" s="21" t="s">
        <v>198</v>
      </c>
      <c r="B30" s="22" t="s">
        <v>196</v>
      </c>
      <c r="C30" s="17" t="s">
        <v>369</v>
      </c>
      <c r="D30" s="18">
        <v>50</v>
      </c>
      <c r="E30" s="25"/>
      <c r="F30" s="20" t="str">
        <f>IF(TRIM(D30)="rate only","ro",IF(ISBLANK(E30)," ",D30*E30))</f>
        <v xml:space="preserve"> </v>
      </c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21" t="s">
        <v>191</v>
      </c>
      <c r="B32" s="22" t="s">
        <v>199</v>
      </c>
      <c r="C32" s="17" t="s">
        <v>369</v>
      </c>
      <c r="D32" s="18">
        <v>50</v>
      </c>
      <c r="E32" s="25"/>
      <c r="F32" s="20" t="str">
        <f>IF(TRIM(D32)="rate only","ro",IF(ISBLANK(E32)," ",D32*E32))</f>
        <v xml:space="preserve"> </v>
      </c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37"/>
    </row>
    <row r="34" spans="1:7" ht="14.1" customHeight="1" x14ac:dyDescent="0.2">
      <c r="A34" s="21" t="s">
        <v>192</v>
      </c>
      <c r="B34" s="22" t="s">
        <v>200</v>
      </c>
      <c r="C34" s="17" t="s">
        <v>369</v>
      </c>
      <c r="D34" s="18">
        <v>50</v>
      </c>
      <c r="E34" s="25"/>
      <c r="F34" s="94">
        <f>D34*E34</f>
        <v>0</v>
      </c>
      <c r="G34" s="14"/>
    </row>
    <row r="35" spans="1:7" ht="14.1" customHeight="1" x14ac:dyDescent="0.2">
      <c r="A35" s="55"/>
      <c r="B35" s="56"/>
      <c r="C35" s="57"/>
      <c r="D35" s="95"/>
      <c r="E35" s="90"/>
      <c r="F35" s="60"/>
      <c r="G35" s="37"/>
    </row>
    <row r="36" spans="1:7" ht="14.1" customHeight="1" x14ac:dyDescent="0.2">
      <c r="A36" s="21" t="s">
        <v>193</v>
      </c>
      <c r="B36" s="22" t="s">
        <v>201</v>
      </c>
      <c r="C36" s="17"/>
      <c r="D36" s="93"/>
      <c r="E36" s="19"/>
      <c r="F36" s="94">
        <f>E36*D36</f>
        <v>0</v>
      </c>
      <c r="G36" s="37"/>
    </row>
    <row r="37" spans="1:7" ht="14.1" customHeight="1" x14ac:dyDescent="0.2">
      <c r="A37" s="21"/>
      <c r="B37" s="22"/>
      <c r="C37" s="17"/>
      <c r="D37" s="93"/>
      <c r="E37" s="19"/>
      <c r="F37" s="94">
        <f>E37*D37</f>
        <v>0</v>
      </c>
      <c r="G37" s="37"/>
    </row>
    <row r="38" spans="1:7" ht="14.1" customHeight="1" x14ac:dyDescent="0.2">
      <c r="A38" s="21" t="s">
        <v>204</v>
      </c>
      <c r="B38" s="22" t="s">
        <v>203</v>
      </c>
      <c r="C38" s="17"/>
      <c r="D38" s="93"/>
      <c r="E38" s="19"/>
      <c r="F38" s="94">
        <f>E38*D38</f>
        <v>0</v>
      </c>
      <c r="G38" s="37"/>
    </row>
    <row r="39" spans="1:7" ht="14.1" customHeight="1" x14ac:dyDescent="0.2">
      <c r="A39" s="21"/>
      <c r="B39" s="22" t="s">
        <v>202</v>
      </c>
      <c r="C39" s="17" t="s">
        <v>369</v>
      </c>
      <c r="D39" s="18">
        <v>50</v>
      </c>
      <c r="E39" s="25"/>
      <c r="F39" s="94">
        <f>E39*D39</f>
        <v>0</v>
      </c>
      <c r="G39" s="14"/>
    </row>
    <row r="40" spans="1:7" ht="14.1" customHeight="1" thickBot="1" x14ac:dyDescent="0.25">
      <c r="A40" s="21"/>
      <c r="B40" s="22"/>
      <c r="C40" s="17"/>
      <c r="D40" s="18"/>
      <c r="E40" s="25"/>
      <c r="F40" s="94"/>
      <c r="G40" s="14"/>
    </row>
    <row r="41" spans="1:7" ht="28.15" customHeight="1" thickBot="1" x14ac:dyDescent="0.25">
      <c r="A41" s="136" t="s">
        <v>676</v>
      </c>
      <c r="B41" s="137"/>
      <c r="C41" s="137"/>
      <c r="D41" s="137"/>
      <c r="E41" s="138"/>
      <c r="F41" s="44"/>
    </row>
    <row r="42" spans="1:7" ht="14.1" customHeight="1" x14ac:dyDescent="0.2">
      <c r="A42" s="71"/>
      <c r="B42" s="71"/>
      <c r="C42" s="71"/>
      <c r="D42" s="96"/>
      <c r="E42" s="71"/>
      <c r="F42" s="37"/>
    </row>
    <row r="43" spans="1:7" ht="28.15" customHeight="1" x14ac:dyDescent="0.2">
      <c r="A43" s="133" t="s">
        <v>272</v>
      </c>
      <c r="B43" s="134"/>
      <c r="C43" s="134"/>
      <c r="D43" s="134"/>
      <c r="E43" s="135" t="s">
        <v>273</v>
      </c>
      <c r="F43" s="134"/>
    </row>
    <row r="44" spans="1:7" ht="10.15" customHeight="1" x14ac:dyDescent="0.2"/>
    <row r="45" spans="1:7" ht="28.15" customHeight="1" x14ac:dyDescent="0.2"/>
    <row r="46" spans="1:7" ht="28.15" customHeight="1" x14ac:dyDescent="0.2"/>
    <row r="47" spans="1:7" ht="14.1" customHeight="1" x14ac:dyDescent="0.2"/>
    <row r="48" spans="1:7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28.15" customHeight="1" x14ac:dyDescent="0.2"/>
    <row r="93" ht="14.1" customHeight="1" x14ac:dyDescent="0.2"/>
    <row r="94" ht="28.15" customHeight="1" x14ac:dyDescent="0.2"/>
    <row r="95" ht="42" customHeight="1" x14ac:dyDescent="0.2"/>
    <row r="96" ht="10.15" customHeight="1" x14ac:dyDescent="0.2"/>
    <row r="97" ht="28.15" customHeight="1" x14ac:dyDescent="0.2"/>
    <row r="98" ht="28.15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28.15" customHeight="1" x14ac:dyDescent="0.2"/>
    <row r="145" ht="14.1" customHeight="1" x14ac:dyDescent="0.2"/>
    <row r="146" ht="28.15" customHeight="1" x14ac:dyDescent="0.2"/>
    <row r="147" ht="42" customHeight="1" x14ac:dyDescent="0.2"/>
    <row r="148" ht="10.15" customHeight="1" x14ac:dyDescent="0.2"/>
    <row r="149" ht="28.15" customHeight="1" x14ac:dyDescent="0.2"/>
    <row r="150" ht="28.15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28.15" customHeight="1" x14ac:dyDescent="0.2"/>
    <row r="197" ht="14.1" customHeight="1" x14ac:dyDescent="0.2"/>
    <row r="198" ht="28.15" customHeight="1" x14ac:dyDescent="0.2"/>
    <row r="199" ht="42" customHeight="1" x14ac:dyDescent="0.2"/>
    <row r="200" ht="10.15" customHeight="1" x14ac:dyDescent="0.2"/>
    <row r="201" ht="28.15" customHeight="1" x14ac:dyDescent="0.2"/>
    <row r="202" ht="28.15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28.15" customHeight="1" x14ac:dyDescent="0.2"/>
    <row r="249" ht="14.1" customHeight="1" x14ac:dyDescent="0.2"/>
    <row r="250" ht="28.15" customHeight="1" x14ac:dyDescent="0.2"/>
    <row r="251" ht="42" customHeight="1" x14ac:dyDescent="0.2"/>
    <row r="252" ht="10.15" customHeight="1" x14ac:dyDescent="0.2"/>
    <row r="253" ht="28.15" customHeight="1" x14ac:dyDescent="0.2"/>
    <row r="254" ht="28.15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28.15" customHeight="1" x14ac:dyDescent="0.2"/>
    <row r="301" ht="14.1" customHeight="1" x14ac:dyDescent="0.2"/>
    <row r="302" ht="28.15" customHeight="1" x14ac:dyDescent="0.2"/>
    <row r="303" ht="42" customHeight="1" x14ac:dyDescent="0.2"/>
    <row r="304" ht="10.15" customHeight="1" x14ac:dyDescent="0.2"/>
    <row r="305" ht="28.15" customHeight="1" x14ac:dyDescent="0.2"/>
    <row r="306" ht="28.15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28.15" customHeight="1" x14ac:dyDescent="0.2"/>
    <row r="353" ht="14.1" customHeight="1" x14ac:dyDescent="0.2"/>
    <row r="354" ht="28.15" customHeight="1" x14ac:dyDescent="0.2"/>
    <row r="355" ht="42" customHeight="1" x14ac:dyDescent="0.2"/>
    <row r="356" ht="10.15" customHeight="1" x14ac:dyDescent="0.2"/>
  </sheetData>
  <mergeCells count="3">
    <mergeCell ref="A43:D43"/>
    <mergeCell ref="E43:F43"/>
    <mergeCell ref="A41:E41"/>
  </mergeCells>
  <phoneticPr fontId="1" type="noConversion"/>
  <conditionalFormatting sqref="F34:G34 F36:F40">
    <cfRule type="cellIs" dxfId="343" priority="15" stopIfTrue="1" operator="equal">
      <formula>"ro"</formula>
    </cfRule>
    <cfRule type="cellIs" dxfId="342" priority="16" stopIfTrue="1" operator="equal">
      <formula>" "</formula>
    </cfRule>
  </conditionalFormatting>
  <conditionalFormatting sqref="G9 G11 G18:G24 G32">
    <cfRule type="cellIs" dxfId="341" priority="14" stopIfTrue="1" operator="equal">
      <formula>" "</formula>
    </cfRule>
  </conditionalFormatting>
  <conditionalFormatting sqref="G32 G9 G11 G18:G24">
    <cfRule type="cellIs" dxfId="340" priority="13" stopIfTrue="1" operator="equal">
      <formula>"ro"</formula>
    </cfRule>
  </conditionalFormatting>
  <conditionalFormatting sqref="G14">
    <cfRule type="cellIs" dxfId="339" priority="11" stopIfTrue="1" operator="equal">
      <formula>"ro"</formula>
    </cfRule>
    <cfRule type="cellIs" dxfId="338" priority="12" stopIfTrue="1" operator="equal">
      <formula>" "</formula>
    </cfRule>
  </conditionalFormatting>
  <conditionalFormatting sqref="G26:G33">
    <cfRule type="cellIs" dxfId="337" priority="5" stopIfTrue="1" operator="equal">
      <formula>"ro"</formula>
    </cfRule>
    <cfRule type="cellIs" dxfId="336" priority="6" stopIfTrue="1" operator="equal">
      <formula>" "</formula>
    </cfRule>
  </conditionalFormatting>
  <conditionalFormatting sqref="G35:G38">
    <cfRule type="cellIs" dxfId="335" priority="3" stopIfTrue="1" operator="equal">
      <formula>"ro"</formula>
    </cfRule>
    <cfRule type="cellIs" dxfId="334" priority="4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5" firstPageNumber="21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colBreaks count="1" manualBreakCount="1">
    <brk id="6" max="15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2"/>
  </sheetPr>
  <dimension ref="A1:G462"/>
  <sheetViews>
    <sheetView showZeros="0" view="pageBreakPreview" topLeftCell="A24" zoomScaleNormal="100" zoomScaleSheetLayoutView="100" workbookViewId="0">
      <selection sqref="A1:F45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296</v>
      </c>
      <c r="B3" s="16" t="s">
        <v>297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20</v>
      </c>
      <c r="B5" s="16" t="s">
        <v>299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21"/>
      <c r="B7" s="22"/>
      <c r="C7" s="17"/>
      <c r="D7" s="18"/>
      <c r="E7" s="19"/>
      <c r="F7" s="20"/>
      <c r="G7" s="14"/>
    </row>
    <row r="8" spans="1:7" ht="14.1" customHeight="1" x14ac:dyDescent="0.2">
      <c r="A8" s="15" t="s">
        <v>21</v>
      </c>
      <c r="B8" s="16" t="s">
        <v>22</v>
      </c>
      <c r="C8" s="17" t="s">
        <v>280</v>
      </c>
      <c r="D8" s="18">
        <v>250</v>
      </c>
      <c r="E8" s="25"/>
      <c r="F8" s="19" t="str">
        <f>IF(TRIM(D8)="rate only","ro",IF(ISBLANK(E8)," ",D8*E8))</f>
        <v xml:space="preserve"> </v>
      </c>
      <c r="G8" s="14"/>
    </row>
    <row r="9" spans="1:7" ht="14.1" customHeight="1" x14ac:dyDescent="0.2">
      <c r="A9" s="21"/>
      <c r="B9" s="22"/>
      <c r="C9" s="17"/>
      <c r="D9" s="93"/>
      <c r="E9" s="19"/>
      <c r="F9" s="20"/>
      <c r="G9" s="14"/>
    </row>
    <row r="10" spans="1:7" ht="14.1" customHeight="1" x14ac:dyDescent="0.2">
      <c r="A10" s="21"/>
      <c r="B10" s="22"/>
      <c r="C10" s="17"/>
      <c r="D10" s="93"/>
      <c r="E10" s="19"/>
      <c r="F10" s="20"/>
      <c r="G10" s="14"/>
    </row>
    <row r="11" spans="1:7" ht="14.1" customHeight="1" x14ac:dyDescent="0.2">
      <c r="A11" s="21"/>
      <c r="B11" s="22"/>
      <c r="C11" s="17"/>
      <c r="D11" s="93"/>
      <c r="E11" s="19"/>
      <c r="F11" s="20"/>
      <c r="G11" s="14"/>
    </row>
    <row r="12" spans="1:7" ht="14.1" customHeight="1" x14ac:dyDescent="0.2">
      <c r="A12" s="21"/>
      <c r="B12" s="22"/>
      <c r="C12" s="17"/>
      <c r="D12" s="93"/>
      <c r="E12" s="19"/>
      <c r="F12" s="20"/>
      <c r="G12" s="14"/>
    </row>
    <row r="13" spans="1:7" ht="14.1" customHeight="1" x14ac:dyDescent="0.2">
      <c r="A13" s="21"/>
      <c r="B13" s="22"/>
      <c r="C13" s="17"/>
      <c r="D13" s="93"/>
      <c r="E13" s="19"/>
      <c r="F13" s="20"/>
    </row>
    <row r="14" spans="1:7" ht="14.1" customHeight="1" x14ac:dyDescent="0.2">
      <c r="A14" s="21"/>
      <c r="B14" s="22"/>
      <c r="C14" s="17"/>
      <c r="D14" s="93"/>
      <c r="E14" s="19"/>
      <c r="F14" s="20"/>
      <c r="G14" s="14"/>
    </row>
    <row r="15" spans="1:7" ht="14.1" customHeight="1" x14ac:dyDescent="0.2">
      <c r="A15" s="21"/>
      <c r="B15" s="22"/>
      <c r="C15" s="17"/>
      <c r="D15" s="93"/>
      <c r="E15" s="19"/>
      <c r="F15" s="20"/>
      <c r="G15" s="14"/>
    </row>
    <row r="16" spans="1:7" ht="14.1" customHeight="1" x14ac:dyDescent="0.2">
      <c r="A16" s="21"/>
      <c r="B16" s="22"/>
      <c r="C16" s="17"/>
      <c r="D16" s="93"/>
      <c r="E16" s="19"/>
      <c r="F16" s="20"/>
      <c r="G16" s="14"/>
    </row>
    <row r="17" spans="1:7" ht="14.1" customHeight="1" x14ac:dyDescent="0.2">
      <c r="A17" s="21"/>
      <c r="B17" s="22"/>
      <c r="C17" s="17"/>
      <c r="D17" s="93"/>
      <c r="E17" s="19"/>
      <c r="F17" s="20"/>
      <c r="G17" s="14"/>
    </row>
    <row r="18" spans="1:7" ht="14.1" customHeight="1" x14ac:dyDescent="0.2">
      <c r="A18" s="21"/>
      <c r="B18" s="22"/>
      <c r="C18" s="17"/>
      <c r="D18" s="93"/>
      <c r="E18" s="19"/>
      <c r="F18" s="20"/>
      <c r="G18" s="14"/>
    </row>
    <row r="19" spans="1:7" ht="14.1" customHeight="1" x14ac:dyDescent="0.2">
      <c r="A19" s="21"/>
      <c r="B19" s="22"/>
      <c r="C19" s="17"/>
      <c r="D19" s="93"/>
      <c r="E19" s="19"/>
      <c r="F19" s="20"/>
      <c r="G19" s="14"/>
    </row>
    <row r="20" spans="1:7" ht="14.1" customHeight="1" x14ac:dyDescent="0.2">
      <c r="A20" s="21"/>
      <c r="B20" s="22"/>
      <c r="C20" s="17"/>
      <c r="D20" s="93"/>
      <c r="E20" s="19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21"/>
      <c r="B22" s="22"/>
      <c r="C22" s="17"/>
      <c r="D22" s="93"/>
      <c r="E22" s="19"/>
      <c r="F22" s="20"/>
      <c r="G22" s="14"/>
    </row>
    <row r="23" spans="1:7" ht="14.1" customHeight="1" x14ac:dyDescent="0.2">
      <c r="A23" s="21"/>
      <c r="B23" s="22"/>
      <c r="C23" s="17"/>
      <c r="D23" s="93"/>
      <c r="E23" s="19"/>
      <c r="F23" s="20"/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35"/>
    </row>
    <row r="25" spans="1:7" ht="14.1" customHeight="1" x14ac:dyDescent="0.2">
      <c r="A25" s="21"/>
      <c r="B25" s="22"/>
      <c r="C25" s="17"/>
      <c r="D25" s="93"/>
      <c r="E25" s="19"/>
      <c r="F25" s="20"/>
      <c r="G25" s="14"/>
    </row>
    <row r="26" spans="1:7" ht="14.1" customHeight="1" x14ac:dyDescent="0.2">
      <c r="A26" s="21"/>
      <c r="B26" s="22"/>
      <c r="C26" s="17"/>
      <c r="D26" s="93"/>
      <c r="E26" s="19"/>
      <c r="F26" s="20"/>
      <c r="G26" s="36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/>
      <c r="B28" s="22"/>
      <c r="C28" s="17"/>
      <c r="D28" s="93"/>
      <c r="E28" s="19"/>
      <c r="F28" s="20"/>
      <c r="G28" s="37"/>
    </row>
    <row r="29" spans="1:7" ht="14.1" customHeight="1" x14ac:dyDescent="0.2">
      <c r="A29" s="21"/>
      <c r="B29" s="22"/>
      <c r="C29" s="17"/>
      <c r="D29" s="93"/>
      <c r="E29" s="19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21"/>
      <c r="B32" s="22"/>
      <c r="C32" s="17"/>
      <c r="D32" s="93"/>
      <c r="E32" s="19"/>
      <c r="F32" s="20"/>
      <c r="G32" s="14"/>
    </row>
    <row r="33" spans="1:7" ht="14.1" customHeight="1" x14ac:dyDescent="0.2">
      <c r="A33" s="21"/>
      <c r="B33" s="22"/>
      <c r="C33" s="17"/>
      <c r="D33" s="93"/>
      <c r="E33" s="19"/>
      <c r="F33" s="20"/>
      <c r="G33" s="37"/>
    </row>
    <row r="34" spans="1:7" ht="14.1" customHeight="1" x14ac:dyDescent="0.2">
      <c r="A34" s="21"/>
      <c r="B34" s="22"/>
      <c r="C34" s="17"/>
      <c r="D34" s="93"/>
      <c r="E34" s="19"/>
      <c r="F34" s="20"/>
      <c r="G34" s="37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93"/>
      <c r="E36" s="19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14"/>
    </row>
    <row r="40" spans="1:7" ht="14.1" customHeight="1" x14ac:dyDescent="0.2">
      <c r="A40" s="21"/>
      <c r="B40" s="22"/>
      <c r="C40" s="17"/>
      <c r="D40" s="93"/>
      <c r="E40" s="19"/>
      <c r="F40" s="20"/>
      <c r="G40" s="14"/>
    </row>
    <row r="41" spans="1:7" ht="14.1" customHeight="1" x14ac:dyDescent="0.2">
      <c r="A41" s="21"/>
      <c r="B41" s="22"/>
      <c r="C41" s="17"/>
      <c r="D41" s="93"/>
      <c r="E41" s="19"/>
      <c r="F41" s="20"/>
      <c r="G41" s="14"/>
    </row>
    <row r="42" spans="1:7" ht="14.1" customHeight="1" thickBot="1" x14ac:dyDescent="0.25">
      <c r="A42" s="38"/>
      <c r="B42" s="39"/>
      <c r="C42" s="40"/>
      <c r="D42" s="98"/>
      <c r="E42" s="42"/>
      <c r="F42" s="43"/>
      <c r="G42" s="50"/>
    </row>
    <row r="43" spans="1:7" ht="28.15" customHeight="1" thickBot="1" x14ac:dyDescent="0.25">
      <c r="A43" s="136" t="s">
        <v>271</v>
      </c>
      <c r="B43" s="137"/>
      <c r="C43" s="137"/>
      <c r="D43" s="137"/>
      <c r="E43" s="138"/>
      <c r="F43" s="44">
        <f>SUM(F2:F42)</f>
        <v>0</v>
      </c>
      <c r="G43" s="50"/>
    </row>
    <row r="44" spans="1:7" ht="14.1" customHeight="1" x14ac:dyDescent="0.2">
      <c r="A44" s="45"/>
      <c r="B44" s="45"/>
      <c r="C44" s="45"/>
      <c r="D44" s="99"/>
      <c r="E44" s="45"/>
      <c r="F44" s="47"/>
      <c r="G44" s="34"/>
    </row>
    <row r="45" spans="1:7" ht="28.15" customHeight="1" x14ac:dyDescent="0.2">
      <c r="A45" s="133" t="s">
        <v>272</v>
      </c>
      <c r="B45" s="134"/>
      <c r="C45" s="134"/>
      <c r="D45" s="134"/>
      <c r="E45" s="135" t="s">
        <v>273</v>
      </c>
      <c r="F45" s="134"/>
    </row>
    <row r="46" spans="1:7" ht="10.15" customHeight="1" x14ac:dyDescent="0.2">
      <c r="A46" s="67"/>
      <c r="E46" s="14"/>
    </row>
    <row r="47" spans="1:7" ht="28.15" customHeight="1" x14ac:dyDescent="0.2"/>
    <row r="48" spans="1:7" ht="28.15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28.15" customHeight="1" x14ac:dyDescent="0.2"/>
    <row r="95" ht="14.1" customHeight="1" x14ac:dyDescent="0.2"/>
    <row r="96" ht="28.15" customHeight="1" x14ac:dyDescent="0.2"/>
    <row r="97" ht="42" customHeight="1" x14ac:dyDescent="0.2"/>
    <row r="98" ht="10.15" customHeight="1" x14ac:dyDescent="0.2"/>
    <row r="99" ht="28.15" customHeight="1" x14ac:dyDescent="0.2"/>
    <row r="100" ht="28.15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28.15" customHeight="1" x14ac:dyDescent="0.2"/>
    <row r="147" ht="14.1" customHeight="1" x14ac:dyDescent="0.2"/>
    <row r="148" ht="28.15" customHeight="1" x14ac:dyDescent="0.2"/>
    <row r="149" ht="42" customHeight="1" x14ac:dyDescent="0.2"/>
    <row r="150" ht="10.15" customHeight="1" x14ac:dyDescent="0.2"/>
    <row r="151" ht="28.15" customHeight="1" x14ac:dyDescent="0.2"/>
    <row r="152" ht="28.15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28.15" customHeight="1" x14ac:dyDescent="0.2"/>
    <row r="199" ht="14.1" customHeight="1" x14ac:dyDescent="0.2"/>
    <row r="200" ht="28.15" customHeight="1" x14ac:dyDescent="0.2"/>
    <row r="201" ht="42" customHeight="1" x14ac:dyDescent="0.2"/>
    <row r="202" ht="10.15" customHeight="1" x14ac:dyDescent="0.2"/>
    <row r="203" ht="28.15" customHeight="1" x14ac:dyDescent="0.2"/>
    <row r="204" ht="28.15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28.15" customHeight="1" x14ac:dyDescent="0.2"/>
    <row r="251" ht="14.1" customHeight="1" x14ac:dyDescent="0.2"/>
    <row r="252" ht="28.15" customHeight="1" x14ac:dyDescent="0.2"/>
    <row r="253" ht="42" customHeight="1" x14ac:dyDescent="0.2"/>
    <row r="254" ht="10.15" customHeight="1" x14ac:dyDescent="0.2"/>
    <row r="255" ht="28.15" customHeight="1" x14ac:dyDescent="0.2"/>
    <row r="256" ht="28.15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28.15" customHeight="1" x14ac:dyDescent="0.2"/>
    <row r="303" ht="14.1" customHeight="1" x14ac:dyDescent="0.2"/>
    <row r="304" ht="28.15" customHeight="1" x14ac:dyDescent="0.2"/>
    <row r="305" ht="42" customHeight="1" x14ac:dyDescent="0.2"/>
    <row r="306" ht="10.15" customHeight="1" x14ac:dyDescent="0.2"/>
    <row r="307" ht="28.15" customHeight="1" x14ac:dyDescent="0.2"/>
    <row r="308" ht="28.15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28.15" customHeight="1" x14ac:dyDescent="0.2"/>
    <row r="355" ht="14.1" customHeight="1" x14ac:dyDescent="0.2"/>
    <row r="356" ht="28.15" customHeight="1" x14ac:dyDescent="0.2"/>
    <row r="357" ht="42" customHeight="1" x14ac:dyDescent="0.2"/>
    <row r="358" ht="10.15" customHeight="1" x14ac:dyDescent="0.2"/>
    <row r="359" ht="28.15" customHeight="1" x14ac:dyDescent="0.2"/>
    <row r="360" ht="28.15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28.15" customHeight="1" x14ac:dyDescent="0.2"/>
    <row r="407" ht="14.1" customHeight="1" x14ac:dyDescent="0.2"/>
    <row r="408" ht="28.15" customHeight="1" x14ac:dyDescent="0.2"/>
    <row r="409" ht="42" customHeight="1" x14ac:dyDescent="0.2"/>
    <row r="410" ht="10.15" customHeight="1" x14ac:dyDescent="0.2"/>
    <row r="411" ht="28.15" customHeight="1" x14ac:dyDescent="0.2"/>
    <row r="412" ht="28.15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28.15" customHeight="1" x14ac:dyDescent="0.2"/>
    <row r="459" ht="14.1" customHeight="1" x14ac:dyDescent="0.2"/>
    <row r="460" ht="28.15" customHeight="1" x14ac:dyDescent="0.2"/>
    <row r="461" ht="42" customHeight="1" x14ac:dyDescent="0.2"/>
    <row r="462" ht="10.15" customHeight="1" x14ac:dyDescent="0.2"/>
  </sheetData>
  <mergeCells count="3">
    <mergeCell ref="A43:E43"/>
    <mergeCell ref="A45:D45"/>
    <mergeCell ref="E45:F45"/>
  </mergeCells>
  <phoneticPr fontId="1" type="noConversion"/>
  <conditionalFormatting sqref="G7 G9 G17:G24 G33">
    <cfRule type="cellIs" dxfId="331" priority="12" stopIfTrue="1" operator="equal">
      <formula>" "</formula>
    </cfRule>
  </conditionalFormatting>
  <conditionalFormatting sqref="G12:G13">
    <cfRule type="cellIs" dxfId="330" priority="9" stopIfTrue="1" operator="equal">
      <formula>"ro"</formula>
    </cfRule>
    <cfRule type="cellIs" dxfId="329" priority="10" stopIfTrue="1" operator="equal">
      <formula>" "</formula>
    </cfRule>
  </conditionalFormatting>
  <conditionalFormatting sqref="G26:G31">
    <cfRule type="cellIs" dxfId="328" priority="5" stopIfTrue="1" operator="equal">
      <formula>"ro"</formula>
    </cfRule>
    <cfRule type="cellIs" dxfId="327" priority="6" stopIfTrue="1" operator="equal">
      <formula>" "</formula>
    </cfRule>
  </conditionalFormatting>
  <conditionalFormatting sqref="G33 G7 G9 G17:G24">
    <cfRule type="cellIs" dxfId="326" priority="11" stopIfTrue="1" operator="equal">
      <formula>"ro"</formula>
    </cfRule>
  </conditionalFormatting>
  <conditionalFormatting sqref="G33:G38">
    <cfRule type="cellIs" dxfId="325" priority="3" stopIfTrue="1" operator="equal">
      <formula>"ro"</formula>
    </cfRule>
    <cfRule type="cellIs" dxfId="324" priority="4" stopIfTrue="1" operator="equal">
      <formula>" "</formula>
    </cfRule>
  </conditionalFormatting>
  <conditionalFormatting sqref="G36:G39">
    <cfRule type="cellIs" dxfId="323" priority="7" stopIfTrue="1" operator="equal">
      <formula>"ro"</formula>
    </cfRule>
    <cfRule type="cellIs" dxfId="322" priority="8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24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colBreaks count="1" manualBreakCount="1">
    <brk id="6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52"/>
  </sheetPr>
  <dimension ref="A1:G401"/>
  <sheetViews>
    <sheetView showZeros="0" view="pageBreakPreview" topLeftCell="A152" zoomScaleNormal="100" zoomScaleSheetLayoutView="100" workbookViewId="0">
      <selection activeCell="A141" sqref="A141:F168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296</v>
      </c>
      <c r="B3" s="16" t="s">
        <v>297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6</v>
      </c>
      <c r="B5" s="16" t="s">
        <v>256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7</v>
      </c>
      <c r="B7" s="16" t="s">
        <v>8</v>
      </c>
      <c r="C7" s="17"/>
      <c r="D7" s="18"/>
      <c r="E7" s="19"/>
      <c r="F7" s="20"/>
      <c r="G7" s="14"/>
    </row>
    <row r="8" spans="1:7" ht="14.1" customHeight="1" x14ac:dyDescent="0.2">
      <c r="A8" s="21"/>
      <c r="B8" s="22"/>
      <c r="C8" s="17"/>
      <c r="D8" s="18"/>
      <c r="E8" s="19"/>
      <c r="F8" s="20"/>
      <c r="G8" s="14"/>
    </row>
    <row r="9" spans="1:7" ht="14.1" customHeight="1" x14ac:dyDescent="0.2">
      <c r="A9" s="15" t="s">
        <v>14</v>
      </c>
      <c r="B9" s="16" t="s">
        <v>13</v>
      </c>
      <c r="C9" s="17"/>
      <c r="D9" s="18"/>
      <c r="E9" s="19"/>
      <c r="F9" s="20"/>
      <c r="G9" s="14"/>
    </row>
    <row r="10" spans="1:7" ht="14.1" customHeight="1" x14ac:dyDescent="0.2">
      <c r="A10" s="21"/>
      <c r="B10" s="22"/>
      <c r="C10" s="17"/>
      <c r="D10" s="18"/>
      <c r="E10" s="19"/>
      <c r="F10" s="20"/>
      <c r="G10" s="14"/>
    </row>
    <row r="11" spans="1:7" ht="14.1" customHeight="1" x14ac:dyDescent="0.2">
      <c r="A11" s="21" t="s">
        <v>16</v>
      </c>
      <c r="B11" s="22" t="s">
        <v>9</v>
      </c>
      <c r="C11" s="57"/>
      <c r="D11" s="58"/>
      <c r="E11" s="59"/>
      <c r="F11" s="60"/>
      <c r="G11" s="14"/>
    </row>
    <row r="12" spans="1:7" ht="14.1" customHeight="1" x14ac:dyDescent="0.2">
      <c r="A12" s="21"/>
      <c r="B12" s="22"/>
      <c r="C12" s="17"/>
      <c r="D12" s="18"/>
      <c r="E12" s="25"/>
      <c r="F12" s="25"/>
      <c r="G12" s="14"/>
    </row>
    <row r="13" spans="1:7" ht="14.1" customHeight="1" x14ac:dyDescent="0.2">
      <c r="A13" s="21"/>
      <c r="B13" s="22" t="s">
        <v>591</v>
      </c>
      <c r="C13" s="17" t="s">
        <v>280</v>
      </c>
      <c r="D13" s="18">
        <v>1500</v>
      </c>
      <c r="E13" s="25"/>
      <c r="F13" s="25" t="str">
        <f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18"/>
      <c r="E14" s="25"/>
      <c r="F14" s="25"/>
      <c r="G14" s="14"/>
    </row>
    <row r="15" spans="1:7" ht="14.1" customHeight="1" x14ac:dyDescent="0.2">
      <c r="A15" s="21"/>
      <c r="B15" s="22" t="s">
        <v>592</v>
      </c>
      <c r="C15" s="17" t="s">
        <v>280</v>
      </c>
      <c r="D15" s="18">
        <v>780</v>
      </c>
      <c r="E15" s="25"/>
      <c r="F15" s="25" t="str">
        <f>IF(TRIM(D15)="rate only","ro",IF(ISBLANK(E15)," ",D15*E15))</f>
        <v xml:space="preserve"> </v>
      </c>
    </row>
    <row r="16" spans="1:7" ht="14.1" customHeight="1" x14ac:dyDescent="0.2">
      <c r="A16" s="21"/>
      <c r="B16" s="22"/>
      <c r="C16" s="17"/>
      <c r="D16" s="18"/>
      <c r="E16" s="25"/>
      <c r="F16" s="25"/>
      <c r="G16" s="14"/>
    </row>
    <row r="17" spans="1:7" ht="14.1" customHeight="1" x14ac:dyDescent="0.2">
      <c r="A17" s="21"/>
      <c r="B17" s="22" t="s">
        <v>593</v>
      </c>
      <c r="C17" s="17" t="s">
        <v>280</v>
      </c>
      <c r="D17" s="18">
        <v>395</v>
      </c>
      <c r="E17" s="25"/>
      <c r="F17" s="25" t="str">
        <f>IF(TRIM(D17)="rate only","ro",IF(ISBLANK(E17)," ",D17*E17))</f>
        <v xml:space="preserve"> </v>
      </c>
      <c r="G17" s="14"/>
    </row>
    <row r="18" spans="1:7" ht="14.1" customHeight="1" x14ac:dyDescent="0.2">
      <c r="A18" s="21"/>
      <c r="B18" s="22"/>
      <c r="C18" s="17"/>
      <c r="D18" s="18"/>
      <c r="E18" s="25"/>
      <c r="F18" s="25"/>
      <c r="G18" s="14"/>
    </row>
    <row r="19" spans="1:7" ht="14.1" customHeight="1" x14ac:dyDescent="0.2">
      <c r="A19" s="21"/>
      <c r="B19" s="22" t="s">
        <v>595</v>
      </c>
      <c r="C19" s="17" t="s">
        <v>280</v>
      </c>
      <c r="D19" s="18">
        <v>285</v>
      </c>
      <c r="E19" s="25"/>
      <c r="F19" s="25" t="str">
        <f>IF(TRIM(D19)="rate only","ro",IF(ISBLANK(E19)," ",D19*E19))</f>
        <v xml:space="preserve"> </v>
      </c>
      <c r="G19" s="14"/>
    </row>
    <row r="20" spans="1:7" ht="14.1" customHeight="1" x14ac:dyDescent="0.2">
      <c r="A20" s="21"/>
      <c r="B20" s="22"/>
      <c r="C20" s="17"/>
      <c r="D20" s="18"/>
      <c r="E20" s="19"/>
      <c r="F20" s="25"/>
      <c r="G20" s="14"/>
    </row>
    <row r="21" spans="1:7" ht="14.1" customHeight="1" x14ac:dyDescent="0.2">
      <c r="A21" s="21" t="s">
        <v>15</v>
      </c>
      <c r="B21" s="22" t="s">
        <v>10</v>
      </c>
      <c r="C21" s="57"/>
      <c r="D21" s="58"/>
      <c r="E21" s="59"/>
      <c r="F21" s="25"/>
      <c r="G21" s="14"/>
    </row>
    <row r="22" spans="1:7" ht="14.1" customHeight="1" x14ac:dyDescent="0.2">
      <c r="A22" s="21"/>
      <c r="B22" s="22"/>
      <c r="C22" s="17"/>
      <c r="D22" s="18"/>
      <c r="E22" s="25"/>
      <c r="F22" s="25"/>
      <c r="G22" s="14"/>
    </row>
    <row r="23" spans="1:7" ht="14.1" customHeight="1" x14ac:dyDescent="0.2">
      <c r="A23" s="21"/>
      <c r="B23" s="22" t="s">
        <v>591</v>
      </c>
      <c r="C23" s="17" t="s">
        <v>280</v>
      </c>
      <c r="D23" s="18">
        <v>605</v>
      </c>
      <c r="E23" s="25"/>
      <c r="F23" s="25" t="str">
        <f>IF(TRIM(D23)="rate only","ro",IF(ISBLANK(E23)," ",D23*E23))</f>
        <v xml:space="preserve"> </v>
      </c>
      <c r="G23" s="14"/>
    </row>
    <row r="24" spans="1:7" ht="14.1" customHeight="1" x14ac:dyDescent="0.2">
      <c r="A24" s="21"/>
      <c r="B24" s="22"/>
      <c r="C24" s="17"/>
      <c r="D24" s="18"/>
      <c r="E24" s="25"/>
      <c r="F24" s="25"/>
      <c r="G24" s="14"/>
    </row>
    <row r="25" spans="1:7" ht="14.1" customHeight="1" x14ac:dyDescent="0.2">
      <c r="A25" s="21"/>
      <c r="B25" s="22" t="s">
        <v>592</v>
      </c>
      <c r="C25" s="17" t="s">
        <v>280</v>
      </c>
      <c r="D25" s="18">
        <v>390</v>
      </c>
      <c r="E25" s="25"/>
      <c r="F25" s="25" t="str">
        <f>IF(TRIM(D25)="rate only","ro",IF(ISBLANK(E25)," ",D25*E25))</f>
        <v xml:space="preserve"> </v>
      </c>
      <c r="G25" s="14"/>
    </row>
    <row r="26" spans="1:7" ht="14.1" customHeight="1" x14ac:dyDescent="0.2">
      <c r="A26" s="21"/>
      <c r="B26" s="22"/>
      <c r="C26" s="17"/>
      <c r="D26" s="18"/>
      <c r="E26" s="25"/>
      <c r="F26" s="25"/>
      <c r="G26" s="35"/>
    </row>
    <row r="27" spans="1:7" ht="14.1" customHeight="1" x14ac:dyDescent="0.2">
      <c r="A27" s="21"/>
      <c r="B27" s="22" t="s">
        <v>593</v>
      </c>
      <c r="C27" s="17" t="s">
        <v>280</v>
      </c>
      <c r="D27" s="18">
        <v>200</v>
      </c>
      <c r="E27" s="25"/>
      <c r="F27" s="25" t="str">
        <f>IF(TRIM(D27)="rate only","ro",IF(ISBLANK(E27)," ",D27*E27))</f>
        <v xml:space="preserve"> </v>
      </c>
      <c r="G27" s="14"/>
    </row>
    <row r="28" spans="1:7" ht="14.1" customHeight="1" x14ac:dyDescent="0.2">
      <c r="A28" s="21"/>
      <c r="B28" s="22"/>
      <c r="C28" s="17"/>
      <c r="D28" s="18"/>
      <c r="E28" s="25"/>
      <c r="F28" s="25"/>
      <c r="G28" s="36"/>
    </row>
    <row r="29" spans="1:7" ht="14.1" customHeight="1" x14ac:dyDescent="0.2">
      <c r="A29" s="21"/>
      <c r="B29" s="22" t="s">
        <v>595</v>
      </c>
      <c r="C29" s="17" t="s">
        <v>280</v>
      </c>
      <c r="D29" s="18">
        <v>145</v>
      </c>
      <c r="E29" s="25"/>
      <c r="F29" s="25" t="str">
        <f>IF(TRIM(D29)="rate only","ro",IF(ISBLANK(E29)," ",D29*E29))</f>
        <v xml:space="preserve"> </v>
      </c>
      <c r="G29" s="14"/>
    </row>
    <row r="30" spans="1:7" ht="14.1" customHeight="1" x14ac:dyDescent="0.2">
      <c r="A30" s="21"/>
      <c r="B30" s="22"/>
      <c r="C30" s="17"/>
      <c r="D30" s="18"/>
      <c r="E30" s="25"/>
      <c r="F30" s="25"/>
      <c r="G30" s="37"/>
    </row>
    <row r="31" spans="1:7" ht="14.1" customHeight="1" x14ac:dyDescent="0.2">
      <c r="A31" s="21" t="s">
        <v>17</v>
      </c>
      <c r="B31" s="22" t="s">
        <v>11</v>
      </c>
      <c r="C31" s="57"/>
      <c r="D31" s="58"/>
      <c r="E31" s="59"/>
      <c r="F31" s="25"/>
      <c r="G31" s="14"/>
    </row>
    <row r="32" spans="1:7" ht="14.1" customHeight="1" x14ac:dyDescent="0.2">
      <c r="A32" s="21"/>
      <c r="B32" s="22"/>
      <c r="C32" s="17"/>
      <c r="D32" s="18"/>
      <c r="E32" s="25"/>
      <c r="F32" s="60"/>
      <c r="G32" s="37"/>
    </row>
    <row r="33" spans="1:7" ht="14.1" customHeight="1" x14ac:dyDescent="0.2">
      <c r="A33" s="21"/>
      <c r="B33" s="22" t="s">
        <v>591</v>
      </c>
      <c r="C33" s="17" t="s">
        <v>280</v>
      </c>
      <c r="D33" s="18">
        <v>40</v>
      </c>
      <c r="E33" s="25"/>
      <c r="F33" s="25" t="str">
        <f>IF(TRIM(D33)="rate only","ro",IF(ISBLANK(E33)," ",D33*E33))</f>
        <v xml:space="preserve"> </v>
      </c>
      <c r="G33" s="14"/>
    </row>
    <row r="34" spans="1:7" ht="14.1" customHeight="1" x14ac:dyDescent="0.2">
      <c r="A34" s="21"/>
      <c r="B34" s="22"/>
      <c r="C34" s="17"/>
      <c r="D34" s="18"/>
      <c r="E34" s="25"/>
      <c r="F34" s="25"/>
      <c r="G34" s="14"/>
    </row>
    <row r="35" spans="1:7" ht="14.1" customHeight="1" x14ac:dyDescent="0.2">
      <c r="A35" s="21"/>
      <c r="B35" s="22" t="s">
        <v>592</v>
      </c>
      <c r="C35" s="17" t="s">
        <v>280</v>
      </c>
      <c r="D35" s="18">
        <v>105</v>
      </c>
      <c r="E35" s="25"/>
      <c r="F35" s="25" t="str">
        <f>IF(TRIM(D35)="rate only","ro",IF(ISBLANK(E35)," ",D35*E35))</f>
        <v xml:space="preserve"> </v>
      </c>
      <c r="G35" s="37"/>
    </row>
    <row r="36" spans="1:7" ht="14.1" customHeight="1" x14ac:dyDescent="0.2">
      <c r="A36" s="21"/>
      <c r="B36" s="22"/>
      <c r="C36" s="17"/>
      <c r="D36" s="18"/>
      <c r="E36" s="25"/>
      <c r="F36" s="25"/>
      <c r="G36" s="37"/>
    </row>
    <row r="37" spans="1:7" ht="14.1" customHeight="1" x14ac:dyDescent="0.2">
      <c r="A37" s="21"/>
      <c r="B37" s="22" t="s">
        <v>593</v>
      </c>
      <c r="C37" s="17" t="s">
        <v>280</v>
      </c>
      <c r="D37" s="18">
        <v>150</v>
      </c>
      <c r="E37" s="25"/>
      <c r="F37" s="25" t="str">
        <f>IF(TRIM(D37)="rate only","ro",IF(ISBLANK(E37)," ",D37*E37))</f>
        <v xml:space="preserve"> </v>
      </c>
      <c r="G37" s="37"/>
    </row>
    <row r="38" spans="1:7" ht="14.1" customHeight="1" x14ac:dyDescent="0.2">
      <c r="A38" s="21"/>
      <c r="B38" s="22"/>
      <c r="C38" s="17"/>
      <c r="D38" s="18"/>
      <c r="E38" s="25"/>
      <c r="F38" s="25"/>
      <c r="G38" s="37"/>
    </row>
    <row r="39" spans="1:7" ht="14.1" customHeight="1" x14ac:dyDescent="0.2">
      <c r="A39" s="21"/>
      <c r="B39" s="22" t="s">
        <v>595</v>
      </c>
      <c r="C39" s="17" t="s">
        <v>280</v>
      </c>
      <c r="D39" s="18">
        <v>145</v>
      </c>
      <c r="E39" s="25"/>
      <c r="F39" s="25" t="str">
        <f>IF(TRIM(D39)="rate only","ro",IF(ISBLANK(E39)," ",D39*E39))</f>
        <v xml:space="preserve"> </v>
      </c>
      <c r="G39" s="14"/>
    </row>
    <row r="40" spans="1:7" ht="14.1" customHeight="1" thickBot="1" x14ac:dyDescent="0.25">
      <c r="A40" s="21"/>
      <c r="B40" s="22"/>
      <c r="C40" s="17"/>
      <c r="D40" s="18"/>
      <c r="E40" s="25"/>
      <c r="F40" s="20"/>
      <c r="G40" s="37"/>
    </row>
    <row r="41" spans="1:7" ht="14.1" hidden="1" customHeight="1" x14ac:dyDescent="0.2">
      <c r="A41" s="21"/>
      <c r="B41" s="22"/>
      <c r="C41" s="17"/>
      <c r="D41" s="18"/>
      <c r="E41" s="25"/>
      <c r="F41" s="20"/>
      <c r="G41" s="37"/>
    </row>
    <row r="42" spans="1:7" ht="14.1" hidden="1" customHeight="1" x14ac:dyDescent="0.2">
      <c r="A42" s="21"/>
      <c r="B42" s="22"/>
      <c r="C42" s="17"/>
      <c r="D42" s="18"/>
      <c r="E42" s="25"/>
      <c r="F42" s="20"/>
      <c r="G42" s="37"/>
    </row>
    <row r="43" spans="1:7" ht="14.1" hidden="1" customHeight="1" x14ac:dyDescent="0.2">
      <c r="A43" s="21"/>
      <c r="B43" s="22"/>
      <c r="C43" s="17"/>
      <c r="D43" s="18"/>
      <c r="E43" s="25"/>
      <c r="F43" s="20"/>
      <c r="G43" s="37"/>
    </row>
    <row r="44" spans="1:7" ht="14.1" hidden="1" customHeight="1" thickBot="1" x14ac:dyDescent="0.25">
      <c r="A44" s="21"/>
      <c r="B44" s="22"/>
      <c r="C44" s="17"/>
      <c r="D44" s="18"/>
      <c r="E44" s="25"/>
      <c r="F44" s="20"/>
      <c r="G44" s="37"/>
    </row>
    <row r="45" spans="1:7" ht="28.15" customHeight="1" thickBot="1" x14ac:dyDescent="0.25">
      <c r="A45" s="136" t="s">
        <v>274</v>
      </c>
      <c r="B45" s="137"/>
      <c r="C45" s="137"/>
      <c r="D45" s="137"/>
      <c r="E45" s="138"/>
      <c r="F45" s="44">
        <f>SUM(F2:F44)</f>
        <v>0</v>
      </c>
    </row>
    <row r="46" spans="1:7" ht="14.1" customHeight="1" x14ac:dyDescent="0.2">
      <c r="A46" s="45"/>
      <c r="B46" s="45"/>
      <c r="C46" s="45"/>
      <c r="D46" s="46"/>
      <c r="E46" s="45"/>
      <c r="F46" s="47"/>
    </row>
    <row r="47" spans="1:7" ht="28.15" customHeight="1" x14ac:dyDescent="0.2">
      <c r="A47" s="133" t="s">
        <v>272</v>
      </c>
      <c r="B47" s="134"/>
      <c r="C47" s="134"/>
      <c r="D47" s="134"/>
      <c r="E47" s="135" t="s">
        <v>273</v>
      </c>
      <c r="F47" s="134"/>
    </row>
    <row r="48" spans="1:7" ht="10.15" customHeight="1" thickBot="1" x14ac:dyDescent="0.25">
      <c r="A48" s="67"/>
      <c r="E48" s="14"/>
    </row>
    <row r="49" spans="1:6" ht="28.15" customHeight="1" thickBot="1" x14ac:dyDescent="0.25">
      <c r="A49" s="1" t="s">
        <v>265</v>
      </c>
      <c r="B49" s="2" t="s">
        <v>266</v>
      </c>
      <c r="C49" s="2" t="s">
        <v>267</v>
      </c>
      <c r="D49" s="3" t="s">
        <v>268</v>
      </c>
      <c r="E49" s="4" t="s">
        <v>269</v>
      </c>
      <c r="F49" s="5" t="s">
        <v>270</v>
      </c>
    </row>
    <row r="50" spans="1:6" ht="28.15" customHeight="1" x14ac:dyDescent="0.2">
      <c r="A50" s="139" t="s">
        <v>275</v>
      </c>
      <c r="B50" s="140"/>
      <c r="C50" s="140"/>
      <c r="D50" s="140"/>
      <c r="E50" s="141"/>
      <c r="F50" s="68">
        <f>F45</f>
        <v>0</v>
      </c>
    </row>
    <row r="51" spans="1:6" ht="14.1" customHeight="1" x14ac:dyDescent="0.2">
      <c r="A51" s="21"/>
      <c r="B51" s="22"/>
      <c r="C51" s="17"/>
      <c r="D51" s="18"/>
      <c r="E51" s="19"/>
      <c r="F51" s="20"/>
    </row>
    <row r="52" spans="1:6" ht="14.1" customHeight="1" x14ac:dyDescent="0.2">
      <c r="A52" s="21" t="s">
        <v>18</v>
      </c>
      <c r="B52" s="22" t="s">
        <v>12</v>
      </c>
      <c r="C52" s="17"/>
      <c r="D52" s="18"/>
      <c r="E52" s="25"/>
      <c r="F52" s="20"/>
    </row>
    <row r="53" spans="1:6" ht="14.1" customHeight="1" x14ac:dyDescent="0.2">
      <c r="A53" s="21"/>
      <c r="B53" s="22"/>
      <c r="C53" s="17"/>
      <c r="D53" s="18"/>
      <c r="E53" s="25"/>
      <c r="F53" s="25"/>
    </row>
    <row r="54" spans="1:6" ht="14.1" customHeight="1" x14ac:dyDescent="0.2">
      <c r="A54" s="21"/>
      <c r="B54" s="22" t="s">
        <v>602</v>
      </c>
      <c r="C54" s="17" t="s">
        <v>280</v>
      </c>
      <c r="D54" s="18">
        <v>5</v>
      </c>
      <c r="E54" s="25"/>
      <c r="F54" s="25" t="str">
        <f>IF(TRIM(D54)="rate only","ro",IF(ISBLANK(E54)," ",D54*E54))</f>
        <v xml:space="preserve"> </v>
      </c>
    </row>
    <row r="55" spans="1:6" ht="14.1" customHeight="1" x14ac:dyDescent="0.2">
      <c r="A55" s="21"/>
      <c r="B55" s="22"/>
      <c r="C55" s="17"/>
      <c r="D55" s="18"/>
      <c r="E55" s="25"/>
      <c r="F55" s="25"/>
    </row>
    <row r="56" spans="1:6" ht="14.1" customHeight="1" x14ac:dyDescent="0.2">
      <c r="A56" s="21"/>
      <c r="B56" s="22" t="s">
        <v>603</v>
      </c>
      <c r="C56" s="17" t="s">
        <v>280</v>
      </c>
      <c r="D56" s="18">
        <v>50</v>
      </c>
      <c r="E56" s="25"/>
      <c r="F56" s="25" t="str">
        <f>IF(TRIM(D56)="rate only","ro",IF(ISBLANK(E56)," ",D56*E56))</f>
        <v xml:space="preserve"> </v>
      </c>
    </row>
    <row r="57" spans="1:6" ht="14.1" customHeight="1" x14ac:dyDescent="0.2">
      <c r="A57" s="21"/>
      <c r="B57" s="22"/>
      <c r="C57" s="17"/>
      <c r="D57" s="18"/>
      <c r="E57" s="25"/>
      <c r="F57" s="25"/>
    </row>
    <row r="58" spans="1:6" ht="14.1" customHeight="1" x14ac:dyDescent="0.2">
      <c r="A58" s="21"/>
      <c r="B58" s="22" t="s">
        <v>604</v>
      </c>
      <c r="C58" s="17" t="s">
        <v>280</v>
      </c>
      <c r="D58" s="100">
        <v>7.5</v>
      </c>
      <c r="E58" s="25"/>
      <c r="F58" s="25" t="str">
        <f>IF(TRIM(D58)="rate only","ro",IF(ISBLANK(E58)," ",D58*E58))</f>
        <v xml:space="preserve"> </v>
      </c>
    </row>
    <row r="59" spans="1:6" ht="14.1" customHeight="1" x14ac:dyDescent="0.2">
      <c r="A59" s="21"/>
      <c r="B59" s="22"/>
      <c r="C59" s="17"/>
      <c r="D59" s="18"/>
      <c r="E59" s="19"/>
      <c r="F59" s="25"/>
    </row>
    <row r="60" spans="1:6" ht="14.1" customHeight="1" x14ac:dyDescent="0.2">
      <c r="A60" s="21" t="s">
        <v>19</v>
      </c>
      <c r="B60" s="22" t="s">
        <v>373</v>
      </c>
      <c r="C60" s="17"/>
      <c r="D60" s="18"/>
      <c r="E60" s="25"/>
      <c r="F60" s="25"/>
    </row>
    <row r="61" spans="1:6" ht="14.1" customHeight="1" x14ac:dyDescent="0.2">
      <c r="A61" s="21"/>
      <c r="B61" s="22"/>
      <c r="C61" s="17"/>
      <c r="D61" s="18"/>
      <c r="E61" s="25"/>
      <c r="F61" s="25"/>
    </row>
    <row r="62" spans="1:6" ht="14.1" customHeight="1" x14ac:dyDescent="0.2">
      <c r="A62" s="21"/>
      <c r="B62" s="22" t="s">
        <v>593</v>
      </c>
      <c r="C62" s="17" t="s">
        <v>280</v>
      </c>
      <c r="D62" s="18">
        <v>1</v>
      </c>
      <c r="E62" s="25"/>
      <c r="F62" s="25" t="str">
        <f>IF(TRIM(D62)="rate only","ro",IF(ISBLANK(E62)," ",D62*E62))</f>
        <v xml:space="preserve"> </v>
      </c>
    </row>
    <row r="63" spans="1:6" ht="14.1" customHeight="1" x14ac:dyDescent="0.2">
      <c r="A63" s="21"/>
      <c r="B63" s="22"/>
      <c r="C63" s="17"/>
      <c r="D63" s="18"/>
      <c r="E63" s="25"/>
      <c r="F63" s="25"/>
    </row>
    <row r="64" spans="1:6" ht="14.1" customHeight="1" x14ac:dyDescent="0.2">
      <c r="A64" s="15" t="s">
        <v>606</v>
      </c>
      <c r="B64" s="16" t="s">
        <v>605</v>
      </c>
      <c r="C64" s="17"/>
      <c r="D64" s="18"/>
      <c r="E64" s="25"/>
      <c r="F64" s="25"/>
    </row>
    <row r="65" spans="1:6" ht="14.1" customHeight="1" x14ac:dyDescent="0.2">
      <c r="A65" s="21"/>
      <c r="B65" s="22"/>
      <c r="C65" s="17"/>
      <c r="D65" s="18"/>
      <c r="E65" s="25"/>
      <c r="F65" s="25"/>
    </row>
    <row r="66" spans="1:6" ht="14.1" customHeight="1" x14ac:dyDescent="0.2">
      <c r="A66" s="21" t="s">
        <v>16</v>
      </c>
      <c r="B66" s="22" t="s">
        <v>9</v>
      </c>
      <c r="C66" s="57"/>
      <c r="D66" s="58"/>
      <c r="E66" s="59"/>
      <c r="F66" s="25"/>
    </row>
    <row r="67" spans="1:6" ht="14.1" customHeight="1" x14ac:dyDescent="0.2">
      <c r="A67" s="21"/>
      <c r="B67" s="22"/>
      <c r="C67" s="17"/>
      <c r="D67" s="18"/>
      <c r="E67" s="25"/>
      <c r="F67" s="25"/>
    </row>
    <row r="68" spans="1:6" ht="14.1" customHeight="1" x14ac:dyDescent="0.2">
      <c r="A68" s="21"/>
      <c r="B68" s="22" t="s">
        <v>607</v>
      </c>
      <c r="C68" s="17" t="s">
        <v>280</v>
      </c>
      <c r="D68" s="18">
        <v>1000</v>
      </c>
      <c r="E68" s="25"/>
      <c r="F68" s="25" t="str">
        <f>IF(TRIM(D68)="rate only","ro",IF(ISBLANK(E68)," ",D68*E68))</f>
        <v xml:space="preserve"> </v>
      </c>
    </row>
    <row r="69" spans="1:6" ht="14.1" customHeight="1" x14ac:dyDescent="0.2">
      <c r="A69" s="21"/>
      <c r="B69" s="22"/>
      <c r="C69" s="17"/>
      <c r="D69" s="18"/>
      <c r="E69" s="25"/>
      <c r="F69" s="25"/>
    </row>
    <row r="70" spans="1:6" ht="14.1" customHeight="1" x14ac:dyDescent="0.2">
      <c r="A70" s="21"/>
      <c r="B70" s="22" t="s">
        <v>608</v>
      </c>
      <c r="C70" s="17" t="s">
        <v>280</v>
      </c>
      <c r="D70" s="18">
        <v>210</v>
      </c>
      <c r="E70" s="25"/>
      <c r="F70" s="25" t="str">
        <f>IF(TRIM(D70)="rate only","ro",IF(ISBLANK(E70)," ",D70*E70))</f>
        <v xml:space="preserve"> </v>
      </c>
    </row>
    <row r="71" spans="1:6" ht="14.1" customHeight="1" x14ac:dyDescent="0.2">
      <c r="A71" s="21"/>
      <c r="B71" s="22"/>
      <c r="C71" s="17"/>
      <c r="D71" s="18"/>
      <c r="E71" s="25"/>
      <c r="F71" s="25"/>
    </row>
    <row r="72" spans="1:6" ht="14.1" customHeight="1" x14ac:dyDescent="0.2">
      <c r="A72" s="21"/>
      <c r="B72" s="22" t="s">
        <v>609</v>
      </c>
      <c r="C72" s="17" t="s">
        <v>280</v>
      </c>
      <c r="D72" s="18">
        <v>1500</v>
      </c>
      <c r="E72" s="25"/>
      <c r="F72" s="25" t="str">
        <f>IF(TRIM(D72)="rate only","ro",IF(ISBLANK(E72)," ",D72*E72))</f>
        <v xml:space="preserve"> </v>
      </c>
    </row>
    <row r="73" spans="1:6" ht="14.1" customHeight="1" x14ac:dyDescent="0.2">
      <c r="A73" s="15"/>
      <c r="B73" s="16"/>
      <c r="C73" s="17"/>
      <c r="D73" s="18"/>
      <c r="E73" s="19"/>
      <c r="F73" s="25"/>
    </row>
    <row r="74" spans="1:6" ht="14.1" customHeight="1" x14ac:dyDescent="0.2">
      <c r="A74" s="21" t="s">
        <v>15</v>
      </c>
      <c r="B74" s="22" t="s">
        <v>10</v>
      </c>
      <c r="C74" s="57"/>
      <c r="D74" s="58"/>
      <c r="E74" s="59"/>
      <c r="F74" s="25"/>
    </row>
    <row r="75" spans="1:6" ht="14.1" customHeight="1" x14ac:dyDescent="0.2">
      <c r="A75" s="21"/>
      <c r="B75" s="22"/>
      <c r="C75" s="17"/>
      <c r="D75" s="18"/>
      <c r="E75" s="25"/>
      <c r="F75" s="25"/>
    </row>
    <row r="76" spans="1:6" ht="14.1" customHeight="1" x14ac:dyDescent="0.2">
      <c r="A76" s="21"/>
      <c r="B76" s="22" t="s">
        <v>607</v>
      </c>
      <c r="C76" s="17" t="s">
        <v>280</v>
      </c>
      <c r="D76" s="18">
        <v>500</v>
      </c>
      <c r="E76" s="25"/>
      <c r="F76" s="25" t="str">
        <f>IF(TRIM(D76)="rate only","ro",IF(ISBLANK(E76)," ",D76*E76))</f>
        <v xml:space="preserve"> </v>
      </c>
    </row>
    <row r="77" spans="1:6" ht="14.1" customHeight="1" x14ac:dyDescent="0.2">
      <c r="A77" s="21"/>
      <c r="B77" s="22"/>
      <c r="C77" s="17"/>
      <c r="D77" s="18"/>
      <c r="E77" s="25"/>
      <c r="F77" s="25"/>
    </row>
    <row r="78" spans="1:6" ht="14.1" customHeight="1" x14ac:dyDescent="0.2">
      <c r="A78" s="21"/>
      <c r="B78" s="22" t="s">
        <v>608</v>
      </c>
      <c r="C78" s="17" t="s">
        <v>280</v>
      </c>
      <c r="D78" s="18">
        <v>105</v>
      </c>
      <c r="E78" s="25"/>
      <c r="F78" s="25" t="str">
        <f>IF(TRIM(D78)="rate only","ro",IF(ISBLANK(E78)," ",D78*E78))</f>
        <v xml:space="preserve"> </v>
      </c>
    </row>
    <row r="79" spans="1:6" ht="14.1" customHeight="1" x14ac:dyDescent="0.2">
      <c r="A79" s="21"/>
      <c r="B79" s="22"/>
      <c r="C79" s="17"/>
      <c r="D79" s="18"/>
      <c r="E79" s="25"/>
      <c r="F79" s="25"/>
    </row>
    <row r="80" spans="1:6" ht="14.1" customHeight="1" x14ac:dyDescent="0.2">
      <c r="A80" s="21"/>
      <c r="B80" s="22" t="s">
        <v>609</v>
      </c>
      <c r="C80" s="17" t="s">
        <v>280</v>
      </c>
      <c r="D80" s="18">
        <v>705</v>
      </c>
      <c r="E80" s="25"/>
      <c r="F80" s="25" t="str">
        <f>IF(TRIM(D80)="rate only","ro",IF(ISBLANK(E80)," ",D80*E80))</f>
        <v xml:space="preserve"> </v>
      </c>
    </row>
    <row r="81" spans="1:6" ht="14.1" customHeight="1" thickBot="1" x14ac:dyDescent="0.25">
      <c r="A81" s="21"/>
      <c r="B81" s="22"/>
      <c r="C81" s="17"/>
      <c r="D81" s="18"/>
      <c r="E81" s="25"/>
      <c r="F81" s="94"/>
    </row>
    <row r="82" spans="1:6" ht="14.1" hidden="1" customHeight="1" x14ac:dyDescent="0.2">
      <c r="A82" s="21"/>
      <c r="B82" s="22"/>
      <c r="C82" s="57"/>
      <c r="D82" s="58"/>
      <c r="E82" s="59"/>
      <c r="F82" s="60"/>
    </row>
    <row r="83" spans="1:6" ht="14.1" hidden="1" customHeight="1" x14ac:dyDescent="0.2">
      <c r="A83" s="21"/>
      <c r="B83" s="22"/>
      <c r="C83" s="57"/>
      <c r="D83" s="58"/>
      <c r="E83" s="59"/>
      <c r="F83" s="60"/>
    </row>
    <row r="84" spans="1:6" ht="14.1" hidden="1" customHeight="1" x14ac:dyDescent="0.2">
      <c r="A84" s="21"/>
      <c r="B84" s="22"/>
      <c r="C84" s="57"/>
      <c r="D84" s="58"/>
      <c r="E84" s="59"/>
      <c r="F84" s="60"/>
    </row>
    <row r="85" spans="1:6" ht="14.1" hidden="1" customHeight="1" x14ac:dyDescent="0.2">
      <c r="A85" s="21"/>
      <c r="B85" s="22"/>
      <c r="C85" s="17"/>
      <c r="D85" s="18"/>
      <c r="E85" s="25"/>
      <c r="F85" s="20"/>
    </row>
    <row r="86" spans="1:6" ht="14.1" hidden="1" customHeight="1" x14ac:dyDescent="0.2">
      <c r="A86" s="21"/>
      <c r="B86" s="22"/>
      <c r="C86" s="17"/>
      <c r="D86" s="18"/>
      <c r="E86" s="25"/>
      <c r="F86" s="20"/>
    </row>
    <row r="87" spans="1:6" ht="14.1" hidden="1" customHeight="1" x14ac:dyDescent="0.2">
      <c r="A87" s="21"/>
      <c r="B87" s="22"/>
      <c r="C87" s="17"/>
      <c r="D87" s="18"/>
      <c r="E87" s="19"/>
      <c r="F87" s="20"/>
    </row>
    <row r="88" spans="1:6" ht="14.1" hidden="1" customHeight="1" x14ac:dyDescent="0.2">
      <c r="A88" s="21"/>
      <c r="B88" s="22"/>
      <c r="C88" s="17"/>
      <c r="D88" s="18"/>
      <c r="E88" s="19"/>
      <c r="F88" s="20"/>
    </row>
    <row r="89" spans="1:6" ht="14.1" hidden="1" customHeight="1" thickBot="1" x14ac:dyDescent="0.25">
      <c r="A89" s="38"/>
      <c r="B89" s="39"/>
      <c r="C89" s="40"/>
      <c r="D89" s="41"/>
      <c r="E89" s="42"/>
      <c r="F89" s="43"/>
    </row>
    <row r="90" spans="1:6" ht="28.15" customHeight="1" thickBot="1" x14ac:dyDescent="0.25">
      <c r="A90" s="136" t="s">
        <v>274</v>
      </c>
      <c r="B90" s="137"/>
      <c r="C90" s="137"/>
      <c r="D90" s="137"/>
      <c r="E90" s="138"/>
      <c r="F90" s="44">
        <f>SUM(F50:F89)</f>
        <v>0</v>
      </c>
    </row>
    <row r="91" spans="1:6" ht="14.1" customHeight="1" x14ac:dyDescent="0.2">
      <c r="A91" s="67"/>
      <c r="C91" s="27"/>
      <c r="E91" s="14"/>
      <c r="F91" s="14"/>
    </row>
    <row r="92" spans="1:6" ht="28.15" customHeight="1" x14ac:dyDescent="0.2">
      <c r="A92" s="133" t="s">
        <v>272</v>
      </c>
      <c r="B92" s="134"/>
      <c r="C92" s="134"/>
      <c r="D92" s="134"/>
      <c r="E92" s="135" t="s">
        <v>273</v>
      </c>
      <c r="F92" s="134"/>
    </row>
    <row r="93" spans="1:6" ht="12.75" thickBot="1" x14ac:dyDescent="0.25">
      <c r="A93" s="149"/>
      <c r="B93" s="149"/>
      <c r="C93" s="149"/>
      <c r="D93" s="149"/>
      <c r="E93" s="149"/>
      <c r="F93" s="149"/>
    </row>
    <row r="94" spans="1:6" ht="28.9" customHeight="1" thickBot="1" x14ac:dyDescent="0.25">
      <c r="A94" s="1" t="s">
        <v>265</v>
      </c>
      <c r="B94" s="2" t="s">
        <v>266</v>
      </c>
      <c r="C94" s="2" t="s">
        <v>267</v>
      </c>
      <c r="D94" s="3" t="s">
        <v>268</v>
      </c>
      <c r="E94" s="4" t="s">
        <v>269</v>
      </c>
      <c r="F94" s="5" t="s">
        <v>270</v>
      </c>
    </row>
    <row r="95" spans="1:6" ht="28.9" customHeight="1" x14ac:dyDescent="0.2">
      <c r="A95" s="139" t="s">
        <v>275</v>
      </c>
      <c r="B95" s="140"/>
      <c r="C95" s="140"/>
      <c r="D95" s="140"/>
      <c r="E95" s="141"/>
      <c r="F95" s="68">
        <f>F90</f>
        <v>0</v>
      </c>
    </row>
    <row r="96" spans="1:6" ht="14.1" customHeight="1" x14ac:dyDescent="0.2">
      <c r="A96" s="21"/>
      <c r="B96" s="22"/>
      <c r="C96" s="17"/>
      <c r="D96" s="18"/>
      <c r="E96" s="25"/>
      <c r="F96" s="20"/>
    </row>
    <row r="97" spans="1:6" ht="14.1" customHeight="1" x14ac:dyDescent="0.2">
      <c r="A97" s="21" t="s">
        <v>17</v>
      </c>
      <c r="B97" s="22" t="s">
        <v>11</v>
      </c>
      <c r="C97" s="57"/>
      <c r="D97" s="58"/>
      <c r="E97" s="59"/>
      <c r="F97" s="25"/>
    </row>
    <row r="98" spans="1:6" ht="14.1" customHeight="1" x14ac:dyDescent="0.2">
      <c r="A98" s="21"/>
      <c r="B98" s="22"/>
      <c r="C98" s="17"/>
      <c r="D98" s="18"/>
      <c r="E98" s="25"/>
      <c r="F98" s="25"/>
    </row>
    <row r="99" spans="1:6" ht="14.1" customHeight="1" x14ac:dyDescent="0.2">
      <c r="A99" s="21"/>
      <c r="B99" s="22" t="s">
        <v>607</v>
      </c>
      <c r="C99" s="17" t="s">
        <v>280</v>
      </c>
      <c r="D99" s="18">
        <v>500</v>
      </c>
      <c r="E99" s="25"/>
      <c r="F99" s="25" t="str">
        <f>IF(TRIM(D99)="rate only","ro",IF(ISBLANK(E99)," ",D99*E99))</f>
        <v xml:space="preserve"> </v>
      </c>
    </row>
    <row r="100" spans="1:6" ht="14.1" customHeight="1" x14ac:dyDescent="0.2">
      <c r="A100" s="21"/>
      <c r="B100" s="22"/>
      <c r="C100" s="17"/>
      <c r="D100" s="18"/>
      <c r="E100" s="25"/>
      <c r="F100" s="25"/>
    </row>
    <row r="101" spans="1:6" ht="14.1" customHeight="1" x14ac:dyDescent="0.2">
      <c r="A101" s="21"/>
      <c r="B101" s="22" t="s">
        <v>608</v>
      </c>
      <c r="C101" s="17" t="s">
        <v>280</v>
      </c>
      <c r="D101" s="18">
        <v>105</v>
      </c>
      <c r="E101" s="25"/>
      <c r="F101" s="25" t="str">
        <f>IF(TRIM(D101)="rate only","ro",IF(ISBLANK(E101)," ",D101*E101))</f>
        <v xml:space="preserve"> </v>
      </c>
    </row>
    <row r="102" spans="1:6" ht="14.1" customHeight="1" x14ac:dyDescent="0.2">
      <c r="A102" s="21"/>
      <c r="B102" s="22"/>
      <c r="C102" s="17"/>
      <c r="D102" s="18"/>
      <c r="E102" s="25"/>
      <c r="F102" s="25"/>
    </row>
    <row r="103" spans="1:6" ht="14.1" customHeight="1" x14ac:dyDescent="0.2">
      <c r="A103" s="21"/>
      <c r="B103" s="22" t="s">
        <v>609</v>
      </c>
      <c r="C103" s="17" t="s">
        <v>280</v>
      </c>
      <c r="D103" s="18">
        <v>690</v>
      </c>
      <c r="E103" s="25"/>
      <c r="F103" s="25" t="str">
        <f>IF(TRIM(D103)="rate only","ro",IF(ISBLANK(E103)," ",D103*E103))</f>
        <v xml:space="preserve"> </v>
      </c>
    </row>
    <row r="104" spans="1:6" ht="14.1" customHeight="1" x14ac:dyDescent="0.2">
      <c r="A104" s="21"/>
      <c r="B104" s="22"/>
      <c r="C104" s="17"/>
      <c r="D104" s="18"/>
      <c r="E104" s="25"/>
      <c r="F104" s="25"/>
    </row>
    <row r="105" spans="1:6" ht="14.1" customHeight="1" x14ac:dyDescent="0.2">
      <c r="A105" s="21" t="s">
        <v>18</v>
      </c>
      <c r="B105" s="22" t="s">
        <v>12</v>
      </c>
      <c r="C105" s="17"/>
      <c r="D105" s="18"/>
      <c r="E105" s="25"/>
      <c r="F105" s="25"/>
    </row>
    <row r="106" spans="1:6" ht="14.1" customHeight="1" x14ac:dyDescent="0.2">
      <c r="A106" s="21"/>
      <c r="B106" s="22"/>
      <c r="C106" s="17"/>
      <c r="D106" s="18"/>
      <c r="E106" s="25"/>
      <c r="F106" s="25"/>
    </row>
    <row r="107" spans="1:6" ht="14.1" customHeight="1" x14ac:dyDescent="0.2">
      <c r="A107" s="21"/>
      <c r="B107" s="22" t="s">
        <v>607</v>
      </c>
      <c r="C107" s="17" t="s">
        <v>280</v>
      </c>
      <c r="D107" s="18">
        <v>100</v>
      </c>
      <c r="E107" s="25"/>
      <c r="F107" s="25" t="str">
        <f>IF(TRIM(D107)="rate only","ro",IF(ISBLANK(E107)," ",D107*E107))</f>
        <v xml:space="preserve"> </v>
      </c>
    </row>
    <row r="108" spans="1:6" ht="14.1" customHeight="1" x14ac:dyDescent="0.2">
      <c r="A108" s="21"/>
      <c r="B108" s="22"/>
      <c r="C108" s="17"/>
      <c r="D108" s="18"/>
      <c r="E108" s="25"/>
      <c r="F108" s="25"/>
    </row>
    <row r="109" spans="1:6" ht="14.1" customHeight="1" x14ac:dyDescent="0.2">
      <c r="A109" s="21"/>
      <c r="B109" s="22" t="s">
        <v>608</v>
      </c>
      <c r="C109" s="17" t="s">
        <v>280</v>
      </c>
      <c r="D109" s="18">
        <v>60</v>
      </c>
      <c r="E109" s="25"/>
      <c r="F109" s="25" t="str">
        <f>IF(TRIM(D109)="rate only","ro",IF(ISBLANK(E109)," ",D109*E109))</f>
        <v xml:space="preserve"> </v>
      </c>
    </row>
    <row r="110" spans="1:6" ht="14.1" customHeight="1" x14ac:dyDescent="0.2">
      <c r="A110" s="21"/>
      <c r="B110" s="22"/>
      <c r="C110" s="17"/>
      <c r="D110" s="18"/>
      <c r="E110" s="25"/>
      <c r="F110" s="25"/>
    </row>
    <row r="111" spans="1:6" ht="14.1" customHeight="1" x14ac:dyDescent="0.2">
      <c r="A111" s="21"/>
      <c r="B111" s="22" t="s">
        <v>609</v>
      </c>
      <c r="C111" s="17" t="s">
        <v>280</v>
      </c>
      <c r="D111" s="18">
        <v>620</v>
      </c>
      <c r="E111" s="25"/>
      <c r="F111" s="25" t="str">
        <f>IF(TRIM(D111)="rate only","ro",IF(ISBLANK(E111)," ",D111*E111))</f>
        <v xml:space="preserve"> </v>
      </c>
    </row>
    <row r="112" spans="1:6" ht="14.1" customHeight="1" x14ac:dyDescent="0.2">
      <c r="A112" s="21"/>
      <c r="B112" s="16"/>
      <c r="C112" s="17"/>
      <c r="D112" s="18"/>
      <c r="E112" s="25"/>
      <c r="F112" s="25"/>
    </row>
    <row r="113" spans="1:6" ht="14.1" customHeight="1" x14ac:dyDescent="0.2">
      <c r="A113" s="21" t="s">
        <v>19</v>
      </c>
      <c r="B113" s="22" t="s">
        <v>373</v>
      </c>
      <c r="C113" s="17"/>
      <c r="D113" s="18"/>
      <c r="E113" s="25"/>
      <c r="F113" s="25"/>
    </row>
    <row r="114" spans="1:6" ht="14.1" customHeight="1" x14ac:dyDescent="0.2">
      <c r="A114" s="21"/>
      <c r="B114" s="22"/>
      <c r="C114" s="17"/>
      <c r="D114" s="18"/>
      <c r="E114" s="25"/>
      <c r="F114" s="25"/>
    </row>
    <row r="115" spans="1:6" ht="14.1" customHeight="1" x14ac:dyDescent="0.2">
      <c r="A115" s="21"/>
      <c r="B115" s="22" t="s">
        <v>608</v>
      </c>
      <c r="C115" s="17" t="s">
        <v>280</v>
      </c>
      <c r="D115" s="18">
        <v>5</v>
      </c>
      <c r="E115" s="25"/>
      <c r="F115" s="25" t="str">
        <f>IF(TRIM(D115)="rate only","ro",IF(ISBLANK(E115)," ",D115*E115))</f>
        <v xml:space="preserve"> </v>
      </c>
    </row>
    <row r="116" spans="1:6" ht="14.1" customHeight="1" x14ac:dyDescent="0.2">
      <c r="A116" s="21"/>
      <c r="B116" s="22"/>
      <c r="C116" s="17"/>
      <c r="D116" s="18"/>
      <c r="E116" s="25"/>
      <c r="F116" s="25"/>
    </row>
    <row r="117" spans="1:6" ht="14.1" customHeight="1" x14ac:dyDescent="0.2">
      <c r="A117" s="21"/>
      <c r="B117" s="22" t="s">
        <v>609</v>
      </c>
      <c r="C117" s="17" t="s">
        <v>280</v>
      </c>
      <c r="D117" s="18">
        <v>100</v>
      </c>
      <c r="E117" s="25"/>
      <c r="F117" s="25" t="str">
        <f>IF(TRIM(D117)="rate only","ro",IF(ISBLANK(E117)," ",D117*E117))</f>
        <v xml:space="preserve"> </v>
      </c>
    </row>
    <row r="118" spans="1:6" ht="14.1" customHeight="1" x14ac:dyDescent="0.2">
      <c r="A118" s="15"/>
      <c r="B118" s="16"/>
      <c r="C118" s="17"/>
      <c r="D118" s="18"/>
      <c r="E118" s="25"/>
      <c r="F118" s="25"/>
    </row>
    <row r="119" spans="1:6" ht="14.1" customHeight="1" x14ac:dyDescent="0.2">
      <c r="A119" s="15" t="s">
        <v>23</v>
      </c>
      <c r="B119" s="16" t="s">
        <v>546</v>
      </c>
      <c r="C119" s="17"/>
      <c r="D119" s="18"/>
      <c r="E119" s="19"/>
      <c r="F119" s="25"/>
    </row>
    <row r="120" spans="1:6" ht="14.1" customHeight="1" x14ac:dyDescent="0.2">
      <c r="A120" s="15"/>
      <c r="B120" s="101" t="s">
        <v>68</v>
      </c>
      <c r="C120" s="17"/>
      <c r="D120" s="18"/>
      <c r="E120" s="19"/>
      <c r="F120" s="25"/>
    </row>
    <row r="121" spans="1:6" ht="14.1" customHeight="1" x14ac:dyDescent="0.2">
      <c r="A121" s="21"/>
      <c r="B121" s="16"/>
      <c r="C121" s="17"/>
      <c r="D121" s="18"/>
      <c r="E121" s="19"/>
      <c r="F121" s="25"/>
    </row>
    <row r="122" spans="1:6" x14ac:dyDescent="0.2">
      <c r="A122" s="21" t="s">
        <v>29</v>
      </c>
      <c r="B122" s="22" t="s">
        <v>25</v>
      </c>
      <c r="C122" s="17" t="s">
        <v>280</v>
      </c>
      <c r="D122" s="102">
        <v>1800</v>
      </c>
      <c r="E122" s="25"/>
      <c r="F122" s="25" t="str">
        <f>IF(TRIM(D122)="rate only","ro",IF(ISBLANK(E122)," ",D122*E122))</f>
        <v xml:space="preserve"> </v>
      </c>
    </row>
    <row r="123" spans="1:6" ht="14.1" customHeight="1" x14ac:dyDescent="0.2">
      <c r="A123" s="21"/>
      <c r="B123" s="22"/>
      <c r="C123" s="17"/>
      <c r="D123" s="18"/>
      <c r="E123" s="19"/>
      <c r="F123" s="25"/>
    </row>
    <row r="124" spans="1:6" x14ac:dyDescent="0.2">
      <c r="A124" s="21" t="s">
        <v>30</v>
      </c>
      <c r="B124" s="22" t="s">
        <v>26</v>
      </c>
      <c r="C124" s="17" t="s">
        <v>280</v>
      </c>
      <c r="D124" s="18">
        <v>500</v>
      </c>
      <c r="E124" s="25"/>
      <c r="F124" s="25" t="str">
        <f>IF(TRIM(D124)="rate only","ro",IF(ISBLANK(E124)," ",D124*E124))</f>
        <v xml:space="preserve"> </v>
      </c>
    </row>
    <row r="125" spans="1:6" x14ac:dyDescent="0.2">
      <c r="A125" s="15"/>
      <c r="B125" s="16"/>
      <c r="C125" s="17"/>
      <c r="D125" s="18"/>
      <c r="E125" s="25"/>
      <c r="F125" s="25"/>
    </row>
    <row r="126" spans="1:6" ht="10.15" customHeight="1" x14ac:dyDescent="0.2">
      <c r="A126" s="15" t="s">
        <v>31</v>
      </c>
      <c r="B126" s="16" t="s">
        <v>176</v>
      </c>
      <c r="C126" s="17"/>
      <c r="D126" s="18"/>
      <c r="E126" s="19"/>
      <c r="F126" s="25"/>
    </row>
    <row r="127" spans="1:6" x14ac:dyDescent="0.2">
      <c r="A127" s="21"/>
      <c r="B127" s="16" t="s">
        <v>177</v>
      </c>
      <c r="C127" s="17" t="s">
        <v>280</v>
      </c>
      <c r="D127" s="18">
        <v>20</v>
      </c>
      <c r="E127" s="25"/>
      <c r="F127" s="25">
        <f>E127*D127</f>
        <v>0</v>
      </c>
    </row>
    <row r="128" spans="1:6" x14ac:dyDescent="0.2">
      <c r="A128" s="21"/>
      <c r="B128" s="22"/>
      <c r="C128" s="17"/>
      <c r="D128" s="18"/>
      <c r="E128" s="19"/>
      <c r="F128" s="25"/>
    </row>
    <row r="129" spans="1:6" ht="14.1" customHeight="1" x14ac:dyDescent="0.2">
      <c r="A129" s="15" t="s">
        <v>32</v>
      </c>
      <c r="B129" s="16" t="s">
        <v>27</v>
      </c>
      <c r="C129" s="17"/>
      <c r="D129" s="18"/>
      <c r="E129" s="19"/>
      <c r="F129" s="25"/>
    </row>
    <row r="130" spans="1:6" ht="14.1" customHeight="1" x14ac:dyDescent="0.2">
      <c r="A130" s="21"/>
      <c r="B130" s="16" t="s">
        <v>28</v>
      </c>
      <c r="C130" s="17" t="s">
        <v>280</v>
      </c>
      <c r="D130" s="18">
        <v>20</v>
      </c>
      <c r="E130" s="25"/>
      <c r="F130" s="25">
        <f>E130*D130</f>
        <v>0</v>
      </c>
    </row>
    <row r="131" spans="1:6" ht="14.1" customHeight="1" x14ac:dyDescent="0.2">
      <c r="A131" s="21"/>
      <c r="B131" s="16"/>
      <c r="C131" s="17"/>
      <c r="D131" s="18"/>
      <c r="E131" s="19"/>
      <c r="F131" s="25"/>
    </row>
    <row r="132" spans="1:6" ht="14.1" customHeight="1" x14ac:dyDescent="0.2">
      <c r="A132" s="15" t="s">
        <v>33</v>
      </c>
      <c r="B132" s="16" t="s">
        <v>34</v>
      </c>
      <c r="C132" s="17"/>
      <c r="D132" s="18"/>
      <c r="E132" s="19"/>
      <c r="F132" s="25"/>
    </row>
    <row r="133" spans="1:6" ht="14.1" customHeight="1" x14ac:dyDescent="0.2">
      <c r="A133" s="21"/>
      <c r="B133" s="16" t="s">
        <v>35</v>
      </c>
      <c r="C133" s="17"/>
      <c r="D133" s="18"/>
      <c r="E133" s="19"/>
      <c r="F133" s="25"/>
    </row>
    <row r="134" spans="1:6" ht="14.1" customHeight="1" x14ac:dyDescent="0.2">
      <c r="A134" s="21"/>
      <c r="B134" s="16" t="s">
        <v>36</v>
      </c>
      <c r="C134" s="17"/>
      <c r="D134" s="18"/>
      <c r="E134" s="19"/>
      <c r="F134" s="25"/>
    </row>
    <row r="135" spans="1:6" ht="14.1" customHeight="1" x14ac:dyDescent="0.2">
      <c r="A135" s="21"/>
      <c r="B135" s="16" t="s">
        <v>37</v>
      </c>
      <c r="C135" s="17" t="s">
        <v>280</v>
      </c>
      <c r="D135" s="18">
        <v>8500</v>
      </c>
      <c r="E135" s="25"/>
      <c r="F135" s="25" t="str">
        <f>IF(TRIM(D135)="rate only","ro",IF(ISBLANK(E135)," ",D135*E135))</f>
        <v xml:space="preserve"> </v>
      </c>
    </row>
    <row r="136" spans="1:6" ht="14.1" customHeight="1" thickBot="1" x14ac:dyDescent="0.25">
      <c r="A136" s="21"/>
      <c r="B136" s="22"/>
      <c r="C136" s="17"/>
      <c r="D136" s="18"/>
      <c r="E136" s="19"/>
      <c r="F136" s="20"/>
    </row>
    <row r="137" spans="1:6" ht="28.15" customHeight="1" thickBot="1" x14ac:dyDescent="0.25">
      <c r="A137" s="136" t="s">
        <v>274</v>
      </c>
      <c r="B137" s="137"/>
      <c r="C137" s="137"/>
      <c r="D137" s="137"/>
      <c r="E137" s="138"/>
      <c r="F137" s="44">
        <f>SUM(F95:F136)</f>
        <v>0</v>
      </c>
    </row>
    <row r="138" spans="1:6" ht="14.1" customHeight="1" x14ac:dyDescent="0.2">
      <c r="A138" s="67"/>
      <c r="C138" s="27"/>
      <c r="E138" s="14"/>
      <c r="F138" s="14"/>
    </row>
    <row r="139" spans="1:6" ht="28.15" customHeight="1" x14ac:dyDescent="0.2">
      <c r="A139" s="133" t="s">
        <v>272</v>
      </c>
      <c r="B139" s="134"/>
      <c r="C139" s="134"/>
      <c r="D139" s="134"/>
      <c r="E139" s="135" t="s">
        <v>273</v>
      </c>
      <c r="F139" s="134"/>
    </row>
    <row r="140" spans="1:6" ht="12.75" thickBot="1" x14ac:dyDescent="0.25">
      <c r="A140" s="150"/>
      <c r="B140" s="150"/>
      <c r="C140" s="150"/>
      <c r="D140" s="150"/>
      <c r="E140" s="150"/>
      <c r="F140" s="150"/>
    </row>
    <row r="141" spans="1:6" ht="28.9" customHeight="1" thickBot="1" x14ac:dyDescent="0.25">
      <c r="A141" s="1" t="s">
        <v>265</v>
      </c>
      <c r="B141" s="2" t="s">
        <v>266</v>
      </c>
      <c r="C141" s="2" t="s">
        <v>267</v>
      </c>
      <c r="D141" s="3" t="s">
        <v>268</v>
      </c>
      <c r="E141" s="4" t="s">
        <v>269</v>
      </c>
      <c r="F141" s="5" t="s">
        <v>270</v>
      </c>
    </row>
    <row r="142" spans="1:6" ht="28.9" customHeight="1" x14ac:dyDescent="0.2">
      <c r="A142" s="139" t="s">
        <v>275</v>
      </c>
      <c r="B142" s="140"/>
      <c r="C142" s="140"/>
      <c r="D142" s="140"/>
      <c r="E142" s="141"/>
      <c r="F142" s="68">
        <f>F137</f>
        <v>0</v>
      </c>
    </row>
    <row r="143" spans="1:6" ht="14.1" customHeight="1" x14ac:dyDescent="0.2">
      <c r="A143" s="21"/>
      <c r="B143" s="22"/>
      <c r="C143" s="17"/>
      <c r="D143" s="18"/>
      <c r="E143" s="25"/>
      <c r="F143" s="20"/>
    </row>
    <row r="144" spans="1:6" ht="14.1" customHeight="1" x14ac:dyDescent="0.2">
      <c r="A144" s="15" t="s">
        <v>38</v>
      </c>
      <c r="B144" s="16" t="s">
        <v>39</v>
      </c>
      <c r="C144" s="17"/>
      <c r="D144" s="18"/>
      <c r="E144" s="19"/>
      <c r="F144" s="20"/>
    </row>
    <row r="145" spans="1:6" ht="14.1" customHeight="1" x14ac:dyDescent="0.2">
      <c r="A145" s="21"/>
      <c r="B145" s="16" t="s">
        <v>40</v>
      </c>
      <c r="C145" s="17"/>
      <c r="D145" s="18"/>
      <c r="E145" s="19"/>
      <c r="F145" s="20"/>
    </row>
    <row r="146" spans="1:6" ht="14.1" customHeight="1" x14ac:dyDescent="0.2">
      <c r="A146" s="21"/>
      <c r="B146" s="22"/>
      <c r="C146" s="17"/>
      <c r="D146" s="18"/>
      <c r="E146" s="19"/>
      <c r="F146" s="20"/>
    </row>
    <row r="147" spans="1:6" ht="14.1" customHeight="1" x14ac:dyDescent="0.2">
      <c r="A147" s="21" t="s">
        <v>44</v>
      </c>
      <c r="B147" s="22" t="s">
        <v>41</v>
      </c>
      <c r="C147" s="17" t="s">
        <v>280</v>
      </c>
      <c r="D147" s="18">
        <v>250</v>
      </c>
      <c r="E147" s="25"/>
      <c r="F147" s="94">
        <f>E147*D147</f>
        <v>0</v>
      </c>
    </row>
    <row r="148" spans="1:6" ht="14.1" customHeight="1" x14ac:dyDescent="0.2">
      <c r="A148" s="21"/>
      <c r="B148" s="22"/>
      <c r="C148" s="17"/>
      <c r="D148" s="18"/>
      <c r="E148" s="19"/>
      <c r="F148" s="20"/>
    </row>
    <row r="149" spans="1:6" ht="14.1" customHeight="1" x14ac:dyDescent="0.2">
      <c r="A149" s="21" t="s">
        <v>45</v>
      </c>
      <c r="B149" s="22" t="s">
        <v>42</v>
      </c>
      <c r="C149" s="17"/>
      <c r="D149" s="18"/>
      <c r="E149" s="19"/>
      <c r="F149" s="20"/>
    </row>
    <row r="150" spans="1:6" ht="14.1" customHeight="1" x14ac:dyDescent="0.2">
      <c r="A150" s="21"/>
      <c r="B150" s="22" t="s">
        <v>43</v>
      </c>
      <c r="C150" s="17" t="s">
        <v>280</v>
      </c>
      <c r="D150" s="18">
        <v>150</v>
      </c>
      <c r="E150" s="25"/>
      <c r="F150" s="94">
        <f>E150*D150</f>
        <v>0</v>
      </c>
    </row>
    <row r="151" spans="1:6" ht="14.1" customHeight="1" x14ac:dyDescent="0.2">
      <c r="A151" s="21"/>
      <c r="B151" s="22"/>
      <c r="C151" s="17"/>
      <c r="D151" s="18"/>
      <c r="E151" s="19"/>
      <c r="F151" s="20"/>
    </row>
    <row r="152" spans="1:6" ht="14.1" customHeight="1" x14ac:dyDescent="0.2">
      <c r="A152" s="15" t="s">
        <v>46</v>
      </c>
      <c r="B152" s="16" t="s">
        <v>47</v>
      </c>
      <c r="C152" s="17"/>
      <c r="D152" s="18"/>
      <c r="E152" s="19"/>
      <c r="F152" s="20"/>
    </row>
    <row r="153" spans="1:6" ht="14.1" customHeight="1" x14ac:dyDescent="0.2">
      <c r="A153" s="21"/>
      <c r="B153" s="22"/>
      <c r="C153" s="17"/>
      <c r="D153" s="18"/>
      <c r="E153" s="19"/>
      <c r="F153" s="20"/>
    </row>
    <row r="154" spans="1:6" ht="14.1" customHeight="1" x14ac:dyDescent="0.2">
      <c r="A154" s="21" t="s">
        <v>52</v>
      </c>
      <c r="B154" s="22" t="s">
        <v>48</v>
      </c>
      <c r="C154" s="17"/>
      <c r="D154" s="18"/>
      <c r="E154" s="19"/>
      <c r="F154" s="20"/>
    </row>
    <row r="155" spans="1:6" ht="14.1" customHeight="1" x14ac:dyDescent="0.2">
      <c r="A155" s="21"/>
      <c r="B155" s="22" t="s">
        <v>49</v>
      </c>
      <c r="C155" s="17" t="s">
        <v>280</v>
      </c>
      <c r="D155" s="18">
        <v>100</v>
      </c>
      <c r="E155" s="25"/>
      <c r="F155" s="94">
        <f>E155*D155</f>
        <v>0</v>
      </c>
    </row>
    <row r="156" spans="1:6" ht="14.1" customHeight="1" x14ac:dyDescent="0.2">
      <c r="A156" s="21"/>
      <c r="B156" s="22"/>
      <c r="C156" s="17"/>
      <c r="D156" s="18"/>
      <c r="E156" s="19"/>
      <c r="F156" s="25"/>
    </row>
    <row r="157" spans="1:6" ht="14.1" customHeight="1" x14ac:dyDescent="0.2">
      <c r="A157" s="21" t="s">
        <v>53</v>
      </c>
      <c r="B157" s="22" t="s">
        <v>50</v>
      </c>
      <c r="C157" s="17"/>
      <c r="D157" s="18"/>
      <c r="E157" s="19"/>
      <c r="F157" s="25"/>
    </row>
    <row r="158" spans="1:6" ht="14.1" customHeight="1" x14ac:dyDescent="0.2">
      <c r="A158" s="21"/>
      <c r="B158" s="22" t="s">
        <v>51</v>
      </c>
      <c r="C158" s="17" t="s">
        <v>280</v>
      </c>
      <c r="D158" s="18">
        <v>150</v>
      </c>
      <c r="E158" s="25"/>
      <c r="F158" s="25" t="str">
        <f>IF(TRIM(D158)="rate only","ro",IF(ISBLANK(E158)," ",D158*E158))</f>
        <v xml:space="preserve"> </v>
      </c>
    </row>
    <row r="159" spans="1:6" ht="14.1" customHeight="1" x14ac:dyDescent="0.2">
      <c r="A159" s="21"/>
      <c r="B159" s="22"/>
      <c r="C159" s="17"/>
      <c r="D159" s="18"/>
      <c r="E159" s="19"/>
      <c r="F159" s="25"/>
    </row>
    <row r="160" spans="1:6" ht="14.1" customHeight="1" x14ac:dyDescent="0.2">
      <c r="A160" s="15" t="s">
        <v>54</v>
      </c>
      <c r="B160" s="16" t="s">
        <v>55</v>
      </c>
      <c r="C160" s="17"/>
      <c r="D160" s="18"/>
      <c r="E160" s="19"/>
      <c r="F160" s="25"/>
    </row>
    <row r="161" spans="1:6" ht="14.1" customHeight="1" x14ac:dyDescent="0.2">
      <c r="A161" s="21"/>
      <c r="B161" s="16" t="s">
        <v>56</v>
      </c>
      <c r="C161" s="17"/>
      <c r="D161" s="18"/>
      <c r="E161" s="19"/>
      <c r="F161" s="25"/>
    </row>
    <row r="162" spans="1:6" ht="14.1" customHeight="1" x14ac:dyDescent="0.2">
      <c r="A162" s="21"/>
      <c r="B162" s="16" t="s">
        <v>57</v>
      </c>
      <c r="C162" s="17"/>
      <c r="D162" s="18"/>
      <c r="E162" s="19"/>
      <c r="F162" s="25"/>
    </row>
    <row r="163" spans="1:6" ht="14.1" customHeight="1" x14ac:dyDescent="0.2">
      <c r="A163" s="21"/>
      <c r="B163" s="16" t="s">
        <v>58</v>
      </c>
      <c r="C163" s="17" t="s">
        <v>280</v>
      </c>
      <c r="D163" s="18">
        <v>500</v>
      </c>
      <c r="E163" s="25"/>
      <c r="F163" s="25" t="str">
        <f>IF(TRIM(D163)="rate only","ro",IF(ISBLANK(E163)," ",D163*E163))</f>
        <v xml:space="preserve"> </v>
      </c>
    </row>
    <row r="164" spans="1:6" ht="14.1" customHeight="1" x14ac:dyDescent="0.2">
      <c r="A164" s="21"/>
      <c r="B164" s="22"/>
      <c r="C164" s="17"/>
      <c r="D164" s="18"/>
      <c r="E164" s="19"/>
      <c r="F164" s="20"/>
    </row>
    <row r="165" spans="1:6" ht="14.1" customHeight="1" thickBot="1" x14ac:dyDescent="0.25">
      <c r="A165" s="15" t="s">
        <v>60</v>
      </c>
      <c r="B165" s="16" t="s">
        <v>59</v>
      </c>
      <c r="C165" s="17" t="s">
        <v>280</v>
      </c>
      <c r="D165" s="18">
        <v>100</v>
      </c>
      <c r="E165" s="25"/>
      <c r="F165" s="94">
        <f>E165*D165</f>
        <v>0</v>
      </c>
    </row>
    <row r="166" spans="1:6" ht="28.9" customHeight="1" thickBot="1" x14ac:dyDescent="0.25">
      <c r="A166" s="136" t="s">
        <v>271</v>
      </c>
      <c r="B166" s="137"/>
      <c r="C166" s="137"/>
      <c r="D166" s="137"/>
      <c r="E166" s="138"/>
      <c r="F166" s="44">
        <f>SUM(F142:F165)</f>
        <v>0</v>
      </c>
    </row>
    <row r="167" spans="1:6" ht="14.1" customHeight="1" x14ac:dyDescent="0.2"/>
    <row r="168" spans="1:6" ht="28.15" customHeight="1" x14ac:dyDescent="0.2">
      <c r="A168" s="133" t="s">
        <v>272</v>
      </c>
      <c r="B168" s="134"/>
      <c r="C168" s="134"/>
      <c r="D168" s="134"/>
      <c r="E168" s="135" t="s">
        <v>273</v>
      </c>
      <c r="F168" s="134"/>
    </row>
    <row r="169" spans="1:6" ht="14.1" customHeight="1" x14ac:dyDescent="0.2"/>
    <row r="170" spans="1:6" ht="14.1" customHeight="1" x14ac:dyDescent="0.2"/>
    <row r="171" spans="1:6" ht="14.1" customHeight="1" x14ac:dyDescent="0.2"/>
    <row r="172" spans="1:6" ht="14.1" customHeight="1" x14ac:dyDescent="0.2"/>
    <row r="173" spans="1:6" ht="14.1" customHeight="1" x14ac:dyDescent="0.2"/>
    <row r="174" spans="1:6" ht="14.1" customHeight="1" x14ac:dyDescent="0.2"/>
    <row r="175" spans="1:6" ht="14.1" customHeight="1" x14ac:dyDescent="0.2"/>
    <row r="176" spans="1: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28.15" customHeight="1" x14ac:dyDescent="0.2"/>
    <row r="190" ht="14.1" customHeight="1" x14ac:dyDescent="0.2"/>
    <row r="191" ht="28.15" customHeight="1" x14ac:dyDescent="0.2"/>
    <row r="192" ht="42" customHeight="1" x14ac:dyDescent="0.2"/>
    <row r="193" ht="10.15" customHeight="1" x14ac:dyDescent="0.2"/>
    <row r="194" ht="28.15" customHeight="1" x14ac:dyDescent="0.2"/>
    <row r="195" ht="28.15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28.15" customHeight="1" x14ac:dyDescent="0.2"/>
    <row r="242" ht="14.1" customHeight="1" x14ac:dyDescent="0.2"/>
    <row r="243" ht="28.15" customHeight="1" x14ac:dyDescent="0.2"/>
    <row r="244" ht="42" customHeight="1" x14ac:dyDescent="0.2"/>
    <row r="245" ht="10.15" customHeight="1" x14ac:dyDescent="0.2"/>
    <row r="246" ht="28.15" customHeight="1" x14ac:dyDescent="0.2"/>
    <row r="247" ht="28.15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28.15" customHeight="1" x14ac:dyDescent="0.2"/>
    <row r="294" ht="14.1" customHeight="1" x14ac:dyDescent="0.2"/>
    <row r="295" ht="28.15" customHeight="1" x14ac:dyDescent="0.2"/>
    <row r="296" ht="42" customHeight="1" x14ac:dyDescent="0.2"/>
    <row r="297" ht="10.15" customHeight="1" x14ac:dyDescent="0.2"/>
    <row r="298" ht="28.15" customHeight="1" x14ac:dyDescent="0.2"/>
    <row r="299" ht="28.15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28.15" customHeight="1" x14ac:dyDescent="0.2"/>
    <row r="346" ht="14.1" customHeight="1" x14ac:dyDescent="0.2"/>
    <row r="347" ht="28.15" customHeight="1" x14ac:dyDescent="0.2"/>
    <row r="348" ht="42" customHeight="1" x14ac:dyDescent="0.2"/>
    <row r="349" ht="10.15" customHeight="1" x14ac:dyDescent="0.2"/>
    <row r="350" ht="28.15" customHeight="1" x14ac:dyDescent="0.2"/>
    <row r="351" ht="28.15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28.15" customHeight="1" x14ac:dyDescent="0.2"/>
    <row r="398" ht="14.1" customHeight="1" x14ac:dyDescent="0.2"/>
    <row r="399" ht="28.15" customHeight="1" x14ac:dyDescent="0.2"/>
    <row r="400" ht="42" customHeight="1" x14ac:dyDescent="0.2"/>
    <row r="401" ht="10.15" customHeight="1" x14ac:dyDescent="0.2"/>
  </sheetData>
  <mergeCells count="17">
    <mergeCell ref="A166:E166"/>
    <mergeCell ref="A168:D168"/>
    <mergeCell ref="E168:F168"/>
    <mergeCell ref="A93:F93"/>
    <mergeCell ref="A140:F140"/>
    <mergeCell ref="A95:E95"/>
    <mergeCell ref="A137:E137"/>
    <mergeCell ref="A139:D139"/>
    <mergeCell ref="E139:F139"/>
    <mergeCell ref="A142:E142"/>
    <mergeCell ref="A92:D92"/>
    <mergeCell ref="E92:F92"/>
    <mergeCell ref="A45:E45"/>
    <mergeCell ref="A47:D47"/>
    <mergeCell ref="E47:F47"/>
    <mergeCell ref="A50:E50"/>
    <mergeCell ref="A90:E90"/>
  </mergeCells>
  <phoneticPr fontId="1" type="noConversion"/>
  <conditionalFormatting sqref="F11 F81:F86 F32 F40:F44">
    <cfRule type="cellIs" dxfId="321" priority="37" stopIfTrue="1" operator="equal">
      <formula>"ro"</formula>
    </cfRule>
    <cfRule type="cellIs" dxfId="320" priority="38" stopIfTrue="1" operator="equal">
      <formula>" "</formula>
    </cfRule>
  </conditionalFormatting>
  <conditionalFormatting sqref="F52">
    <cfRule type="cellIs" dxfId="319" priority="17" stopIfTrue="1" operator="equal">
      <formula>"ro"</formula>
    </cfRule>
    <cfRule type="cellIs" dxfId="318" priority="18" stopIfTrue="1" operator="equal">
      <formula>" "</formula>
    </cfRule>
  </conditionalFormatting>
  <conditionalFormatting sqref="F96">
    <cfRule type="cellIs" dxfId="315" priority="7" stopIfTrue="1" operator="equal">
      <formula>"ro"</formula>
    </cfRule>
    <cfRule type="cellIs" dxfId="314" priority="8" stopIfTrue="1" operator="equal">
      <formula>" "</formula>
    </cfRule>
  </conditionalFormatting>
  <conditionalFormatting sqref="F143">
    <cfRule type="cellIs" dxfId="311" priority="5" stopIfTrue="1" operator="equal">
      <formula>"ro"</formula>
    </cfRule>
    <cfRule type="cellIs" dxfId="310" priority="6" stopIfTrue="1" operator="equal">
      <formula>" "</formula>
    </cfRule>
  </conditionalFormatting>
  <conditionalFormatting sqref="F147 F150 F155 F164:F165">
    <cfRule type="cellIs" dxfId="309" priority="1" stopIfTrue="1" operator="equal">
      <formula>"ro"</formula>
    </cfRule>
    <cfRule type="cellIs" dxfId="308" priority="2" stopIfTrue="1" operator="equal">
      <formula>" "</formula>
    </cfRule>
  </conditionalFormatting>
  <conditionalFormatting sqref="G9 G11 G19:G26 G35">
    <cfRule type="cellIs" dxfId="307" priority="36" stopIfTrue="1" operator="equal">
      <formula>" "</formula>
    </cfRule>
  </conditionalFormatting>
  <conditionalFormatting sqref="G14:G15">
    <cfRule type="cellIs" dxfId="306" priority="33" stopIfTrue="1" operator="equal">
      <formula>"ro"</formula>
    </cfRule>
    <cfRule type="cellIs" dxfId="305" priority="34" stopIfTrue="1" operator="equal">
      <formula>" "</formula>
    </cfRule>
  </conditionalFormatting>
  <conditionalFormatting sqref="G28:G33">
    <cfRule type="cellIs" dxfId="304" priority="29" stopIfTrue="1" operator="equal">
      <formula>"ro"</formula>
    </cfRule>
    <cfRule type="cellIs" dxfId="303" priority="30" stopIfTrue="1" operator="equal">
      <formula>" "</formula>
    </cfRule>
  </conditionalFormatting>
  <conditionalFormatting sqref="G35 G9 G11 G19:G26">
    <cfRule type="cellIs" dxfId="302" priority="35" stopIfTrue="1" operator="equal">
      <formula>"ro"</formula>
    </cfRule>
  </conditionalFormatting>
  <conditionalFormatting sqref="G35:G38">
    <cfRule type="cellIs" dxfId="301" priority="27" stopIfTrue="1" operator="equal">
      <formula>"ro"</formula>
    </cfRule>
    <cfRule type="cellIs" dxfId="300" priority="28" stopIfTrue="1" operator="equal">
      <formula>" "</formula>
    </cfRule>
  </conditionalFormatting>
  <conditionalFormatting sqref="G38:G39">
    <cfRule type="cellIs" dxfId="299" priority="31" stopIfTrue="1" operator="equal">
      <formula>"ro"</formula>
    </cfRule>
    <cfRule type="cellIs" dxfId="298" priority="32" stopIfTrue="1" operator="equal">
      <formula>" "</formula>
    </cfRule>
  </conditionalFormatting>
  <conditionalFormatting sqref="G40:G44">
    <cfRule type="cellIs" dxfId="297" priority="25" stopIfTrue="1" operator="equal">
      <formula>"ro"</formula>
    </cfRule>
    <cfRule type="cellIs" dxfId="296" priority="26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5" firstPageNumber="25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rowBreaks count="3" manualBreakCount="3">
    <brk id="47" max="5" man="1"/>
    <brk id="92" max="5" man="1"/>
    <brk id="13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2"/>
  </sheetPr>
  <dimension ref="A1:G407"/>
  <sheetViews>
    <sheetView showZeros="0" view="pageBreakPreview" topLeftCell="A63" zoomScaleNormal="100" zoomScaleSheetLayoutView="100" workbookViewId="0">
      <selection activeCell="A49" sqref="A49:F93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296</v>
      </c>
      <c r="B3" s="16" t="s">
        <v>297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61</v>
      </c>
      <c r="B5" s="16" t="s">
        <v>567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62</v>
      </c>
      <c r="B7" s="16" t="s">
        <v>63</v>
      </c>
      <c r="C7" s="17"/>
      <c r="D7" s="18"/>
      <c r="E7" s="19"/>
      <c r="F7" s="20"/>
      <c r="G7" s="14"/>
    </row>
    <row r="8" spans="1:7" ht="14.1" customHeight="1" x14ac:dyDescent="0.2">
      <c r="A8" s="21"/>
      <c r="B8" s="22"/>
      <c r="C8" s="17"/>
      <c r="D8" s="18"/>
      <c r="E8" s="19"/>
      <c r="F8" s="20"/>
      <c r="G8" s="14"/>
    </row>
    <row r="9" spans="1:7" ht="14.1" customHeight="1" x14ac:dyDescent="0.2">
      <c r="A9" s="21" t="s">
        <v>64</v>
      </c>
      <c r="B9" s="22" t="s">
        <v>65</v>
      </c>
      <c r="C9" s="17"/>
      <c r="D9" s="18"/>
      <c r="E9" s="19"/>
      <c r="F9" s="20"/>
      <c r="G9" s="14"/>
    </row>
    <row r="10" spans="1:7" ht="14.1" customHeight="1" x14ac:dyDescent="0.2">
      <c r="A10" s="21"/>
      <c r="B10" s="22" t="s">
        <v>66</v>
      </c>
      <c r="C10" s="17" t="s">
        <v>280</v>
      </c>
      <c r="D10" s="18">
        <v>50</v>
      </c>
      <c r="E10" s="25"/>
      <c r="F10" s="20" t="str">
        <f>IF(TRIM(D10)="rate only","ro",IF(ISBLANK(E10)," ",D10*E10))</f>
        <v xml:space="preserve"> </v>
      </c>
      <c r="G10" s="14"/>
    </row>
    <row r="11" spans="1:7" ht="14.1" customHeight="1" x14ac:dyDescent="0.2">
      <c r="A11" s="21"/>
      <c r="B11" s="22"/>
      <c r="C11" s="17"/>
      <c r="D11" s="18"/>
      <c r="E11" s="19"/>
      <c r="F11" s="20"/>
      <c r="G11" s="14"/>
    </row>
    <row r="12" spans="1:7" ht="14.1" customHeight="1" x14ac:dyDescent="0.2">
      <c r="A12" s="15" t="s">
        <v>70</v>
      </c>
      <c r="B12" s="16" t="s">
        <v>67</v>
      </c>
      <c r="C12" s="17"/>
      <c r="D12" s="18"/>
      <c r="E12" s="19"/>
      <c r="F12" s="20"/>
      <c r="G12" s="14"/>
    </row>
    <row r="13" spans="1:7" ht="14.1" customHeight="1" x14ac:dyDescent="0.2">
      <c r="A13" s="21"/>
      <c r="B13" s="16" t="s">
        <v>68</v>
      </c>
      <c r="C13" s="17"/>
      <c r="D13" s="18"/>
      <c r="E13" s="19"/>
      <c r="F13" s="20"/>
      <c r="G13" s="14"/>
    </row>
    <row r="14" spans="1:7" ht="14.1" customHeight="1" x14ac:dyDescent="0.2">
      <c r="A14" s="21"/>
      <c r="B14" s="22"/>
      <c r="C14" s="17"/>
      <c r="D14" s="18"/>
      <c r="E14" s="19"/>
      <c r="F14" s="20"/>
      <c r="G14" s="14"/>
    </row>
    <row r="15" spans="1:7" ht="14.1" customHeight="1" x14ac:dyDescent="0.2">
      <c r="A15" s="21" t="s">
        <v>71</v>
      </c>
      <c r="B15" s="22" t="s">
        <v>25</v>
      </c>
      <c r="C15" s="17" t="s">
        <v>280</v>
      </c>
      <c r="D15" s="18">
        <v>50</v>
      </c>
      <c r="E15" s="25"/>
      <c r="F15" s="20" t="str">
        <f>IF(TRIM(D15)="rate only","ro",IF(ISBLANK(E15)," ",D15*E15))</f>
        <v xml:space="preserve"> </v>
      </c>
    </row>
    <row r="16" spans="1:7" ht="14.1" customHeight="1" x14ac:dyDescent="0.2">
      <c r="A16" s="21"/>
      <c r="B16" s="22"/>
      <c r="C16" s="17"/>
      <c r="D16" s="18"/>
      <c r="E16" s="19"/>
      <c r="F16" s="20"/>
      <c r="G16" s="14"/>
    </row>
    <row r="17" spans="1:7" ht="14.1" customHeight="1" x14ac:dyDescent="0.2">
      <c r="A17" s="21" t="s">
        <v>72</v>
      </c>
      <c r="B17" s="22" t="s">
        <v>26</v>
      </c>
      <c r="C17" s="17" t="s">
        <v>280</v>
      </c>
      <c r="D17" s="18">
        <v>50</v>
      </c>
      <c r="E17" s="25"/>
      <c r="F17" s="20" t="str">
        <f>IF(TRIM(D17)="rate only","ro",IF(ISBLANK(E17)," ",D17*E17))</f>
        <v xml:space="preserve"> </v>
      </c>
      <c r="G17" s="14"/>
    </row>
    <row r="18" spans="1:7" ht="14.1" customHeight="1" x14ac:dyDescent="0.2">
      <c r="A18" s="21"/>
      <c r="B18" s="22"/>
      <c r="C18" s="17"/>
      <c r="D18" s="18"/>
      <c r="E18" s="19"/>
      <c r="F18" s="20"/>
      <c r="G18" s="14"/>
    </row>
    <row r="19" spans="1:7" ht="14.1" customHeight="1" x14ac:dyDescent="0.2">
      <c r="A19" s="21" t="s">
        <v>73</v>
      </c>
      <c r="B19" s="22" t="s">
        <v>69</v>
      </c>
      <c r="C19" s="17" t="s">
        <v>280</v>
      </c>
      <c r="D19" s="18">
        <v>20</v>
      </c>
      <c r="E19" s="25"/>
      <c r="F19" s="94">
        <f>E19*D19</f>
        <v>0</v>
      </c>
      <c r="G19" s="14"/>
    </row>
    <row r="20" spans="1:7" ht="14.1" customHeight="1" x14ac:dyDescent="0.2">
      <c r="A20" s="21"/>
      <c r="B20" s="22"/>
      <c r="C20" s="17"/>
      <c r="D20" s="18"/>
      <c r="E20" s="19"/>
      <c r="F20" s="94"/>
      <c r="G20" s="14"/>
    </row>
    <row r="21" spans="1:7" ht="14.1" customHeight="1" x14ac:dyDescent="0.2">
      <c r="A21" s="21" t="s">
        <v>74</v>
      </c>
      <c r="B21" s="22" t="s">
        <v>178</v>
      </c>
      <c r="C21" s="17" t="s">
        <v>280</v>
      </c>
      <c r="D21" s="18">
        <v>20</v>
      </c>
      <c r="E21" s="25"/>
      <c r="F21" s="94">
        <f>E21*D21</f>
        <v>0</v>
      </c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14"/>
    </row>
    <row r="23" spans="1:7" ht="14.1" customHeight="1" x14ac:dyDescent="0.2">
      <c r="A23" s="21"/>
      <c r="B23" s="22"/>
      <c r="C23" s="17"/>
      <c r="D23" s="18"/>
      <c r="E23" s="19"/>
      <c r="F23" s="20"/>
      <c r="G23" s="14"/>
    </row>
    <row r="24" spans="1:7" ht="14.1" customHeight="1" x14ac:dyDescent="0.2">
      <c r="A24" s="15" t="s">
        <v>75</v>
      </c>
      <c r="B24" s="16" t="s">
        <v>76</v>
      </c>
      <c r="C24" s="17"/>
      <c r="D24" s="18"/>
      <c r="E24" s="19"/>
      <c r="F24" s="20"/>
      <c r="G24" s="14"/>
    </row>
    <row r="25" spans="1:7" ht="14.1" customHeight="1" x14ac:dyDescent="0.2">
      <c r="A25" s="21"/>
      <c r="B25" s="22"/>
      <c r="C25" s="17"/>
      <c r="D25" s="18"/>
      <c r="E25" s="19"/>
      <c r="F25" s="20"/>
      <c r="G25" s="14"/>
    </row>
    <row r="26" spans="1:7" ht="14.1" customHeight="1" x14ac:dyDescent="0.2">
      <c r="A26" s="21" t="s">
        <v>78</v>
      </c>
      <c r="B26" s="22" t="s">
        <v>77</v>
      </c>
      <c r="C26" s="17" t="s">
        <v>280</v>
      </c>
      <c r="D26" s="18">
        <v>6000</v>
      </c>
      <c r="E26" s="25"/>
      <c r="F26" s="20" t="str">
        <f>IF(TRIM(D26)="rate only","ro",IF(ISBLANK(E26)," ",D26*E26))</f>
        <v xml:space="preserve"> </v>
      </c>
      <c r="G26" s="35"/>
    </row>
    <row r="27" spans="1:7" ht="14.1" customHeight="1" x14ac:dyDescent="0.2">
      <c r="A27" s="21"/>
      <c r="B27" s="22"/>
      <c r="C27" s="17"/>
      <c r="D27" s="18"/>
      <c r="E27" s="19"/>
      <c r="F27" s="20"/>
      <c r="G27" s="14"/>
    </row>
    <row r="28" spans="1:7" ht="14.1" customHeight="1" x14ac:dyDescent="0.2">
      <c r="A28" s="21" t="s">
        <v>79</v>
      </c>
      <c r="B28" s="22" t="s">
        <v>25</v>
      </c>
      <c r="C28" s="17" t="s">
        <v>280</v>
      </c>
      <c r="D28" s="18">
        <v>1700</v>
      </c>
      <c r="E28" s="25"/>
      <c r="F28" s="20" t="str">
        <f t="shared" ref="F28:F37" si="0">IF(TRIM(D28)="rate only","ro",IF(ISBLANK(E28)," ",D28*E28))</f>
        <v xml:space="preserve"> </v>
      </c>
      <c r="G28" s="36"/>
    </row>
    <row r="29" spans="1:7" ht="14.1" customHeight="1" x14ac:dyDescent="0.2">
      <c r="A29" s="21"/>
      <c r="B29" s="22"/>
      <c r="C29" s="17"/>
      <c r="D29" s="18"/>
      <c r="E29" s="19"/>
      <c r="F29" s="20"/>
      <c r="G29" s="14"/>
    </row>
    <row r="30" spans="1:7" ht="14.1" customHeight="1" x14ac:dyDescent="0.2">
      <c r="A30" s="21" t="s">
        <v>80</v>
      </c>
      <c r="B30" s="22" t="s">
        <v>26</v>
      </c>
      <c r="C30" s="17" t="s">
        <v>280</v>
      </c>
      <c r="D30" s="18">
        <v>450</v>
      </c>
      <c r="E30" s="25"/>
      <c r="F30" s="20" t="str">
        <f t="shared" si="0"/>
        <v xml:space="preserve"> </v>
      </c>
      <c r="G30" s="37"/>
    </row>
    <row r="31" spans="1:7" ht="14.1" customHeight="1" x14ac:dyDescent="0.2">
      <c r="A31" s="21"/>
      <c r="B31" s="22"/>
      <c r="C31" s="17"/>
      <c r="D31" s="18"/>
      <c r="E31" s="19"/>
      <c r="F31" s="20"/>
      <c r="G31" s="14"/>
    </row>
    <row r="32" spans="1:7" ht="14.1" customHeight="1" x14ac:dyDescent="0.2">
      <c r="A32" s="21" t="s">
        <v>81</v>
      </c>
      <c r="B32" s="22" t="s">
        <v>69</v>
      </c>
      <c r="C32" s="17" t="s">
        <v>280</v>
      </c>
      <c r="D32" s="18">
        <v>210</v>
      </c>
      <c r="E32" s="25"/>
      <c r="F32" s="20" t="str">
        <f t="shared" si="0"/>
        <v xml:space="preserve"> </v>
      </c>
      <c r="G32" s="37"/>
    </row>
    <row r="33" spans="1:7" ht="14.1" customHeight="1" x14ac:dyDescent="0.2">
      <c r="A33" s="21"/>
      <c r="B33" s="22"/>
      <c r="C33" s="17"/>
      <c r="D33" s="18"/>
      <c r="E33" s="19"/>
      <c r="F33" s="20"/>
      <c r="G33" s="14"/>
    </row>
    <row r="34" spans="1:7" ht="14.1" customHeight="1" x14ac:dyDescent="0.2">
      <c r="A34" s="21" t="s">
        <v>82</v>
      </c>
      <c r="B34" s="22" t="s">
        <v>178</v>
      </c>
      <c r="C34" s="17" t="s">
        <v>280</v>
      </c>
      <c r="D34" s="18">
        <v>210</v>
      </c>
      <c r="E34" s="25"/>
      <c r="F34" s="20" t="str">
        <f t="shared" si="0"/>
        <v xml:space="preserve"> </v>
      </c>
      <c r="G34" s="14"/>
    </row>
    <row r="35" spans="1:7" ht="14.1" customHeight="1" x14ac:dyDescent="0.2">
      <c r="A35" s="21"/>
      <c r="B35" s="22"/>
      <c r="C35" s="17"/>
      <c r="D35" s="18"/>
      <c r="E35" s="19"/>
      <c r="F35" s="20"/>
      <c r="G35" s="37"/>
    </row>
    <row r="36" spans="1:7" ht="14.1" hidden="1" customHeight="1" x14ac:dyDescent="0.2">
      <c r="A36" s="21"/>
      <c r="B36" s="22"/>
      <c r="C36" s="17"/>
      <c r="D36" s="18"/>
      <c r="E36" s="19"/>
      <c r="F36" s="20"/>
      <c r="G36" s="37"/>
    </row>
    <row r="37" spans="1:7" ht="14.1" customHeight="1" x14ac:dyDescent="0.2">
      <c r="A37" s="15" t="s">
        <v>83</v>
      </c>
      <c r="B37" s="16" t="s">
        <v>84</v>
      </c>
      <c r="C37" s="17" t="s">
        <v>280</v>
      </c>
      <c r="D37" s="18">
        <v>10</v>
      </c>
      <c r="E37" s="25"/>
      <c r="F37" s="20" t="str">
        <f t="shared" si="0"/>
        <v xml:space="preserve"> </v>
      </c>
      <c r="G37" s="37"/>
    </row>
    <row r="38" spans="1:7" ht="14.1" customHeight="1" thickBot="1" x14ac:dyDescent="0.25">
      <c r="A38" s="21"/>
      <c r="B38" s="22"/>
      <c r="C38" s="17"/>
      <c r="D38" s="18"/>
      <c r="E38" s="19"/>
      <c r="F38" s="20"/>
      <c r="G38" s="37"/>
    </row>
    <row r="39" spans="1:7" ht="14.1" hidden="1" customHeight="1" x14ac:dyDescent="0.2">
      <c r="A39" s="103"/>
      <c r="B39" s="104"/>
      <c r="C39" s="57"/>
      <c r="D39" s="58"/>
      <c r="E39" s="19"/>
      <c r="F39" s="20"/>
      <c r="G39" s="14"/>
    </row>
    <row r="40" spans="1:7" ht="14.1" hidden="1" customHeight="1" x14ac:dyDescent="0.2">
      <c r="A40" s="55"/>
      <c r="B40" s="104"/>
      <c r="C40" s="57"/>
      <c r="D40" s="58"/>
      <c r="E40" s="19"/>
      <c r="F40" s="20"/>
      <c r="G40" s="37"/>
    </row>
    <row r="41" spans="1:7" ht="14.1" hidden="1" customHeight="1" x14ac:dyDescent="0.2">
      <c r="A41" s="55"/>
      <c r="B41" s="104"/>
      <c r="C41" s="57"/>
      <c r="D41" s="58"/>
      <c r="E41" s="19"/>
      <c r="F41" s="20"/>
      <c r="G41" s="37"/>
    </row>
    <row r="42" spans="1:7" ht="14.1" hidden="1" customHeight="1" x14ac:dyDescent="0.2">
      <c r="A42" s="55"/>
      <c r="B42" s="56"/>
      <c r="C42" s="57"/>
      <c r="D42" s="58"/>
      <c r="E42" s="19"/>
      <c r="F42" s="20"/>
      <c r="G42" s="37"/>
    </row>
    <row r="43" spans="1:7" ht="14.1" hidden="1" customHeight="1" x14ac:dyDescent="0.2">
      <c r="A43" s="21"/>
      <c r="B43" s="22"/>
      <c r="C43" s="17"/>
      <c r="D43" s="18"/>
      <c r="E43" s="19"/>
      <c r="F43" s="20"/>
      <c r="G43" s="14"/>
    </row>
    <row r="44" spans="1:7" ht="14.1" hidden="1" customHeight="1" thickBot="1" x14ac:dyDescent="0.25">
      <c r="A44" s="38"/>
      <c r="B44" s="39"/>
      <c r="C44" s="40"/>
      <c r="D44" s="41"/>
      <c r="E44" s="42"/>
      <c r="F44" s="43"/>
      <c r="G44" s="50"/>
    </row>
    <row r="45" spans="1:7" ht="28.15" customHeight="1" thickBot="1" x14ac:dyDescent="0.25">
      <c r="A45" s="136" t="s">
        <v>274</v>
      </c>
      <c r="B45" s="137"/>
      <c r="C45" s="137"/>
      <c r="D45" s="137"/>
      <c r="E45" s="138"/>
      <c r="F45" s="44">
        <f>SUM(F4:F44)</f>
        <v>0</v>
      </c>
      <c r="G45" s="50"/>
    </row>
    <row r="46" spans="1:7" ht="14.1" customHeight="1" x14ac:dyDescent="0.2">
      <c r="A46" s="67"/>
      <c r="C46" s="27"/>
      <c r="E46" s="14"/>
      <c r="F46" s="14"/>
      <c r="G46" s="34"/>
    </row>
    <row r="47" spans="1:7" ht="28.15" customHeight="1" x14ac:dyDescent="0.2">
      <c r="A47" s="133" t="s">
        <v>272</v>
      </c>
      <c r="B47" s="134"/>
      <c r="C47" s="134"/>
      <c r="D47" s="134"/>
      <c r="E47" s="135" t="s">
        <v>273</v>
      </c>
      <c r="F47" s="134"/>
    </row>
    <row r="48" spans="1:7" ht="12.75" thickBot="1" x14ac:dyDescent="0.25">
      <c r="A48" s="149"/>
      <c r="B48" s="149"/>
      <c r="C48" s="149"/>
      <c r="D48" s="149"/>
      <c r="E48" s="149"/>
      <c r="F48" s="149"/>
    </row>
    <row r="49" spans="1:6" ht="27.6" customHeight="1" x14ac:dyDescent="0.2">
      <c r="A49" s="105" t="s">
        <v>265</v>
      </c>
      <c r="B49" s="106" t="s">
        <v>266</v>
      </c>
      <c r="C49" s="106" t="s">
        <v>267</v>
      </c>
      <c r="D49" s="107" t="s">
        <v>268</v>
      </c>
      <c r="E49" s="108" t="s">
        <v>269</v>
      </c>
      <c r="F49" s="109" t="s">
        <v>270</v>
      </c>
    </row>
    <row r="50" spans="1:6" ht="28.15" customHeight="1" x14ac:dyDescent="0.2">
      <c r="A50" s="151" t="s">
        <v>275</v>
      </c>
      <c r="B50" s="151"/>
      <c r="C50" s="151"/>
      <c r="D50" s="151"/>
      <c r="E50" s="151"/>
      <c r="F50" s="110">
        <f>F45</f>
        <v>0</v>
      </c>
    </row>
    <row r="51" spans="1:6" ht="28.15" hidden="1" customHeight="1" x14ac:dyDescent="0.2">
      <c r="A51" s="15"/>
      <c r="B51" s="16"/>
      <c r="C51" s="17"/>
      <c r="D51" s="18"/>
      <c r="E51" s="19"/>
      <c r="F51" s="20"/>
    </row>
    <row r="52" spans="1:6" ht="14.1" customHeight="1" x14ac:dyDescent="0.2">
      <c r="A52" s="15" t="s">
        <v>428</v>
      </c>
      <c r="B52" s="16" t="s">
        <v>429</v>
      </c>
      <c r="C52" s="17" t="s">
        <v>280</v>
      </c>
      <c r="D52" s="18">
        <v>1800</v>
      </c>
      <c r="E52" s="25"/>
      <c r="F52" s="19" t="str">
        <f>IF(TRIM(D52)="rate only","ro",IF(ISBLANK(E52)," ",D52*E52))</f>
        <v xml:space="preserve"> </v>
      </c>
    </row>
    <row r="53" spans="1:6" ht="14.1" customHeight="1" x14ac:dyDescent="0.2">
      <c r="A53" s="15"/>
      <c r="B53" s="16" t="s">
        <v>430</v>
      </c>
      <c r="C53" s="17"/>
      <c r="D53" s="18"/>
      <c r="E53" s="19"/>
      <c r="F53" s="20"/>
    </row>
    <row r="54" spans="1:6" ht="14.1" customHeight="1" x14ac:dyDescent="0.2">
      <c r="A54" s="21"/>
      <c r="B54" s="26" t="s">
        <v>85</v>
      </c>
      <c r="C54" s="17"/>
      <c r="D54" s="18"/>
      <c r="E54" s="19"/>
      <c r="F54" s="20"/>
    </row>
    <row r="55" spans="1:6" ht="14.1" customHeight="1" x14ac:dyDescent="0.2">
      <c r="A55" s="15"/>
      <c r="B55" s="16"/>
      <c r="C55" s="17"/>
      <c r="D55" s="18"/>
      <c r="E55" s="19"/>
      <c r="F55" s="20"/>
    </row>
    <row r="56" spans="1:6" ht="14.1" customHeight="1" x14ac:dyDescent="0.2">
      <c r="A56" s="15" t="s">
        <v>431</v>
      </c>
      <c r="B56" s="16" t="s">
        <v>432</v>
      </c>
      <c r="C56" s="17"/>
      <c r="D56" s="18"/>
      <c r="E56" s="19"/>
      <c r="F56" s="20"/>
    </row>
    <row r="57" spans="1:6" ht="14.1" customHeight="1" x14ac:dyDescent="0.2">
      <c r="A57" s="15"/>
      <c r="B57" s="16" t="s">
        <v>433</v>
      </c>
      <c r="C57" s="17"/>
      <c r="D57" s="18"/>
      <c r="E57" s="19"/>
      <c r="F57" s="20"/>
    </row>
    <row r="58" spans="1:6" ht="14.1" customHeight="1" x14ac:dyDescent="0.2">
      <c r="A58" s="21"/>
      <c r="B58" s="22"/>
      <c r="C58" s="17"/>
      <c r="D58" s="18"/>
      <c r="E58" s="25"/>
      <c r="F58" s="20"/>
    </row>
    <row r="59" spans="1:6" ht="14.1" customHeight="1" x14ac:dyDescent="0.2">
      <c r="A59" s="21" t="s">
        <v>434</v>
      </c>
      <c r="B59" s="22" t="s">
        <v>435</v>
      </c>
      <c r="C59" s="17" t="s">
        <v>280</v>
      </c>
      <c r="D59" s="18">
        <v>1800</v>
      </c>
      <c r="E59" s="25"/>
      <c r="F59" s="19" t="str">
        <f>IF(TRIM(D59)="rate only","ro",IF(ISBLANK(E59)," ",D59*E59))</f>
        <v xml:space="preserve"> </v>
      </c>
    </row>
    <row r="60" spans="1:6" ht="14.1" customHeight="1" x14ac:dyDescent="0.2">
      <c r="A60" s="21"/>
      <c r="B60" s="22"/>
      <c r="C60" s="17"/>
      <c r="D60" s="18"/>
      <c r="E60" s="19"/>
      <c r="F60" s="19"/>
    </row>
    <row r="61" spans="1:6" ht="14.1" customHeight="1" x14ac:dyDescent="0.2">
      <c r="A61" s="15" t="s">
        <v>436</v>
      </c>
      <c r="B61" s="16" t="s">
        <v>437</v>
      </c>
      <c r="C61" s="17"/>
      <c r="D61" s="18"/>
      <c r="E61" s="19"/>
      <c r="F61" s="19"/>
    </row>
    <row r="62" spans="1:6" ht="14.1" customHeight="1" x14ac:dyDescent="0.2">
      <c r="A62" s="21"/>
      <c r="B62" s="16"/>
      <c r="C62" s="17"/>
      <c r="D62" s="18"/>
      <c r="E62" s="19"/>
      <c r="F62" s="19"/>
    </row>
    <row r="63" spans="1:6" ht="14.1" customHeight="1" x14ac:dyDescent="0.2">
      <c r="A63" s="21" t="s">
        <v>438</v>
      </c>
      <c r="B63" s="22" t="s">
        <v>440</v>
      </c>
      <c r="C63" s="17" t="s">
        <v>442</v>
      </c>
      <c r="D63" s="18">
        <v>3000</v>
      </c>
      <c r="E63" s="25"/>
      <c r="F63" s="19" t="str">
        <f>IF(TRIM(D63)="rate only","ro",IF(ISBLANK(E63)," ",D63*E63))</f>
        <v xml:space="preserve"> </v>
      </c>
    </row>
    <row r="64" spans="1:6" ht="14.1" customHeight="1" x14ac:dyDescent="0.2">
      <c r="A64" s="21"/>
      <c r="B64" s="22"/>
      <c r="C64" s="17"/>
      <c r="D64" s="18"/>
      <c r="E64" s="25"/>
      <c r="F64" s="19"/>
    </row>
    <row r="65" spans="1:6" ht="14.1" customHeight="1" x14ac:dyDescent="0.2">
      <c r="A65" s="21" t="s">
        <v>439</v>
      </c>
      <c r="B65" s="22" t="s">
        <v>441</v>
      </c>
      <c r="C65" s="17" t="s">
        <v>442</v>
      </c>
      <c r="D65" s="18">
        <v>2000</v>
      </c>
      <c r="E65" s="25"/>
      <c r="F65" s="19" t="str">
        <f>IF(TRIM(D65)="rate only","ro",IF(ISBLANK(E65)," ",D65*E65))</f>
        <v xml:space="preserve"> </v>
      </c>
    </row>
    <row r="66" spans="1:6" ht="14.1" customHeight="1" x14ac:dyDescent="0.2">
      <c r="A66" s="21"/>
      <c r="B66" s="22"/>
      <c r="C66" s="17"/>
      <c r="D66" s="18"/>
      <c r="E66" s="25"/>
      <c r="F66" s="20"/>
    </row>
    <row r="67" spans="1:6" ht="14.1" customHeight="1" x14ac:dyDescent="0.2">
      <c r="A67" s="21"/>
      <c r="B67" s="22"/>
      <c r="C67" s="17"/>
      <c r="D67" s="18"/>
      <c r="E67" s="19"/>
      <c r="F67" s="20"/>
    </row>
    <row r="68" spans="1:6" ht="14.1" customHeight="1" x14ac:dyDescent="0.2">
      <c r="A68" s="21"/>
      <c r="B68" s="22"/>
      <c r="C68" s="17"/>
      <c r="D68" s="18"/>
      <c r="E68" s="25"/>
      <c r="F68" s="94"/>
    </row>
    <row r="69" spans="1:6" ht="14.1" customHeight="1" x14ac:dyDescent="0.2">
      <c r="A69" s="21"/>
      <c r="B69" s="22"/>
      <c r="C69" s="17"/>
      <c r="D69" s="18"/>
      <c r="E69" s="19"/>
      <c r="F69" s="94"/>
    </row>
    <row r="70" spans="1:6" ht="14.1" customHeight="1" x14ac:dyDescent="0.2">
      <c r="A70" s="21"/>
      <c r="B70" s="22"/>
      <c r="C70" s="17"/>
      <c r="D70" s="18"/>
      <c r="E70" s="25"/>
      <c r="F70" s="94"/>
    </row>
    <row r="71" spans="1:6" ht="14.1" customHeight="1" x14ac:dyDescent="0.2">
      <c r="A71" s="21"/>
      <c r="B71" s="22"/>
      <c r="C71" s="17"/>
      <c r="D71" s="18"/>
      <c r="E71" s="19"/>
      <c r="F71" s="20"/>
    </row>
    <row r="72" spans="1:6" ht="14.1" customHeight="1" x14ac:dyDescent="0.2">
      <c r="A72" s="21"/>
      <c r="B72" s="22"/>
      <c r="C72" s="17"/>
      <c r="D72" s="18"/>
      <c r="E72" s="19"/>
      <c r="F72" s="20"/>
    </row>
    <row r="73" spans="1:6" ht="14.1" customHeight="1" x14ac:dyDescent="0.2">
      <c r="A73" s="15"/>
      <c r="B73" s="16"/>
      <c r="C73" s="17"/>
      <c r="D73" s="18"/>
      <c r="E73" s="19"/>
      <c r="F73" s="20"/>
    </row>
    <row r="74" spans="1:6" ht="14.1" customHeight="1" x14ac:dyDescent="0.2">
      <c r="A74" s="21"/>
      <c r="B74" s="22"/>
      <c r="C74" s="17"/>
      <c r="D74" s="18"/>
      <c r="E74" s="19"/>
      <c r="F74" s="20"/>
    </row>
    <row r="75" spans="1:6" ht="14.1" customHeight="1" x14ac:dyDescent="0.2">
      <c r="A75" s="21"/>
      <c r="B75" s="22"/>
      <c r="C75" s="17"/>
      <c r="D75" s="18"/>
      <c r="E75" s="25"/>
      <c r="F75" s="20"/>
    </row>
    <row r="76" spans="1:6" ht="14.1" customHeight="1" x14ac:dyDescent="0.2">
      <c r="A76" s="21"/>
      <c r="B76" s="22"/>
      <c r="C76" s="17"/>
      <c r="D76" s="18"/>
      <c r="E76" s="19"/>
      <c r="F76" s="20"/>
    </row>
    <row r="77" spans="1:6" ht="14.1" customHeight="1" x14ac:dyDescent="0.2">
      <c r="A77" s="21"/>
      <c r="B77" s="22"/>
      <c r="C77" s="17"/>
      <c r="D77" s="18"/>
      <c r="E77" s="25"/>
      <c r="F77" s="20"/>
    </row>
    <row r="78" spans="1:6" ht="14.1" customHeight="1" x14ac:dyDescent="0.2">
      <c r="A78" s="21"/>
      <c r="B78" s="22"/>
      <c r="C78" s="17"/>
      <c r="D78" s="18"/>
      <c r="E78" s="19"/>
      <c r="F78" s="20"/>
    </row>
    <row r="79" spans="1:6" ht="14.1" customHeight="1" x14ac:dyDescent="0.2">
      <c r="A79" s="21"/>
      <c r="B79" s="22"/>
      <c r="C79" s="17"/>
      <c r="D79" s="18"/>
      <c r="E79" s="25"/>
      <c r="F79" s="20"/>
    </row>
    <row r="80" spans="1:6" ht="14.1" customHeight="1" x14ac:dyDescent="0.2">
      <c r="A80" s="21"/>
      <c r="B80" s="22"/>
      <c r="C80" s="17"/>
      <c r="D80" s="18"/>
      <c r="E80" s="19"/>
      <c r="F80" s="20"/>
    </row>
    <row r="81" spans="1:6" ht="14.1" customHeight="1" x14ac:dyDescent="0.2">
      <c r="A81" s="21"/>
      <c r="B81" s="22"/>
      <c r="C81" s="17"/>
      <c r="D81" s="18"/>
      <c r="E81" s="25"/>
      <c r="F81" s="20"/>
    </row>
    <row r="82" spans="1:6" ht="14.1" customHeight="1" x14ac:dyDescent="0.2">
      <c r="A82" s="21"/>
      <c r="B82" s="22"/>
      <c r="C82" s="17"/>
      <c r="D82" s="18"/>
      <c r="E82" s="19"/>
      <c r="F82" s="20"/>
    </row>
    <row r="83" spans="1:6" ht="14.1" customHeight="1" x14ac:dyDescent="0.2">
      <c r="A83" s="21"/>
      <c r="B83" s="22"/>
      <c r="C83" s="17"/>
      <c r="D83" s="18"/>
      <c r="E83" s="25"/>
      <c r="F83" s="20"/>
    </row>
    <row r="84" spans="1:6" ht="14.1" customHeight="1" x14ac:dyDescent="0.2">
      <c r="A84" s="21"/>
      <c r="B84" s="22"/>
      <c r="C84" s="17"/>
      <c r="D84" s="18"/>
      <c r="E84" s="19"/>
      <c r="F84" s="20"/>
    </row>
    <row r="85" spans="1:6" ht="14.1" customHeight="1" x14ac:dyDescent="0.2">
      <c r="A85" s="21"/>
      <c r="B85" s="22"/>
      <c r="C85" s="17"/>
      <c r="D85" s="18"/>
      <c r="E85" s="19"/>
      <c r="F85" s="20"/>
    </row>
    <row r="86" spans="1:6" ht="14.1" customHeight="1" x14ac:dyDescent="0.2">
      <c r="A86" s="15"/>
      <c r="B86" s="16"/>
      <c r="C86" s="17"/>
      <c r="D86" s="18"/>
      <c r="E86" s="25"/>
      <c r="F86" s="20"/>
    </row>
    <row r="87" spans="1:6" ht="14.1" customHeight="1" x14ac:dyDescent="0.2">
      <c r="A87" s="21"/>
      <c r="B87" s="22"/>
      <c r="C87" s="17"/>
      <c r="D87" s="18"/>
      <c r="E87" s="19"/>
      <c r="F87" s="20"/>
    </row>
    <row r="88" spans="1:6" ht="14.1" customHeight="1" x14ac:dyDescent="0.2">
      <c r="A88" s="15"/>
      <c r="B88" s="16"/>
      <c r="C88" s="17"/>
      <c r="D88" s="18"/>
      <c r="E88" s="19"/>
      <c r="F88" s="20"/>
    </row>
    <row r="89" spans="1:6" ht="14.1" customHeight="1" x14ac:dyDescent="0.2">
      <c r="A89" s="21"/>
      <c r="B89" s="22"/>
      <c r="C89" s="17"/>
      <c r="D89" s="18"/>
      <c r="E89" s="19"/>
      <c r="F89" s="20"/>
    </row>
    <row r="90" spans="1:6" ht="14.1" customHeight="1" thickBot="1" x14ac:dyDescent="0.25">
      <c r="A90" s="38"/>
      <c r="B90" s="39"/>
      <c r="C90" s="40"/>
      <c r="D90" s="41"/>
      <c r="E90" s="42"/>
      <c r="F90" s="43"/>
    </row>
    <row r="91" spans="1:6" ht="28.15" customHeight="1" thickBot="1" x14ac:dyDescent="0.25">
      <c r="A91" s="136" t="s">
        <v>271</v>
      </c>
      <c r="B91" s="137"/>
      <c r="C91" s="137"/>
      <c r="D91" s="137"/>
      <c r="E91" s="138"/>
      <c r="F91" s="44">
        <f>SUM(F50:F90)</f>
        <v>0</v>
      </c>
    </row>
    <row r="92" spans="1:6" ht="14.1" customHeight="1" x14ac:dyDescent="0.2">
      <c r="A92" s="67"/>
      <c r="C92" s="27"/>
      <c r="E92" s="14"/>
      <c r="F92" s="14"/>
    </row>
    <row r="93" spans="1:6" ht="28.15" customHeight="1" x14ac:dyDescent="0.2">
      <c r="A93" s="133" t="s">
        <v>272</v>
      </c>
      <c r="B93" s="134"/>
      <c r="C93" s="134"/>
      <c r="D93" s="134"/>
      <c r="E93" s="135" t="s">
        <v>273</v>
      </c>
      <c r="F93" s="134"/>
    </row>
    <row r="94" spans="1:6" ht="42" customHeight="1" x14ac:dyDescent="0.2"/>
    <row r="95" spans="1:6" ht="10.15" customHeight="1" x14ac:dyDescent="0.2"/>
    <row r="96" spans="1:6" ht="28.15" customHeight="1" x14ac:dyDescent="0.2"/>
    <row r="97" ht="28.15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28.15" customHeight="1" x14ac:dyDescent="0.2"/>
    <row r="144" ht="14.1" customHeight="1" x14ac:dyDescent="0.2"/>
    <row r="145" ht="28.15" customHeight="1" x14ac:dyDescent="0.2"/>
    <row r="146" ht="42" customHeight="1" x14ac:dyDescent="0.2"/>
    <row r="147" ht="10.15" customHeight="1" x14ac:dyDescent="0.2"/>
    <row r="148" ht="28.15" customHeight="1" x14ac:dyDescent="0.2"/>
    <row r="149" ht="28.15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28.15" customHeight="1" x14ac:dyDescent="0.2"/>
    <row r="196" ht="14.1" customHeight="1" x14ac:dyDescent="0.2"/>
    <row r="197" ht="28.15" customHeight="1" x14ac:dyDescent="0.2"/>
    <row r="198" ht="42" customHeight="1" x14ac:dyDescent="0.2"/>
    <row r="199" ht="10.15" customHeight="1" x14ac:dyDescent="0.2"/>
    <row r="200" ht="28.15" customHeight="1" x14ac:dyDescent="0.2"/>
    <row r="201" ht="28.15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28.15" customHeight="1" x14ac:dyDescent="0.2"/>
    <row r="248" ht="14.1" customHeight="1" x14ac:dyDescent="0.2"/>
    <row r="249" ht="28.15" customHeight="1" x14ac:dyDescent="0.2"/>
    <row r="250" ht="42" customHeight="1" x14ac:dyDescent="0.2"/>
    <row r="251" ht="10.15" customHeight="1" x14ac:dyDescent="0.2"/>
    <row r="252" ht="28.15" customHeight="1" x14ac:dyDescent="0.2"/>
    <row r="253" ht="28.15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28.15" customHeight="1" x14ac:dyDescent="0.2"/>
    <row r="300" ht="14.1" customHeight="1" x14ac:dyDescent="0.2"/>
    <row r="301" ht="28.15" customHeight="1" x14ac:dyDescent="0.2"/>
    <row r="302" ht="42" customHeight="1" x14ac:dyDescent="0.2"/>
    <row r="303" ht="10.15" customHeight="1" x14ac:dyDescent="0.2"/>
    <row r="304" ht="28.15" customHeight="1" x14ac:dyDescent="0.2"/>
    <row r="305" ht="28.15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28.15" customHeight="1" x14ac:dyDescent="0.2"/>
    <row r="352" ht="14.1" customHeight="1" x14ac:dyDescent="0.2"/>
    <row r="353" ht="28.15" customHeight="1" x14ac:dyDescent="0.2"/>
    <row r="354" ht="42" customHeight="1" x14ac:dyDescent="0.2"/>
    <row r="355" ht="10.15" customHeight="1" x14ac:dyDescent="0.2"/>
    <row r="356" ht="28.15" customHeight="1" x14ac:dyDescent="0.2"/>
    <row r="357" ht="28.15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28.15" customHeight="1" x14ac:dyDescent="0.2"/>
    <row r="404" ht="14.1" customHeight="1" x14ac:dyDescent="0.2"/>
    <row r="405" ht="28.15" customHeight="1" x14ac:dyDescent="0.2"/>
    <row r="406" ht="42" customHeight="1" x14ac:dyDescent="0.2"/>
    <row r="407" ht="10.15" customHeight="1" x14ac:dyDescent="0.2"/>
  </sheetData>
  <mergeCells count="8">
    <mergeCell ref="A45:E45"/>
    <mergeCell ref="A47:D47"/>
    <mergeCell ref="E47:F47"/>
    <mergeCell ref="A91:E91"/>
    <mergeCell ref="A93:D93"/>
    <mergeCell ref="E93:F93"/>
    <mergeCell ref="A50:E50"/>
    <mergeCell ref="A48:F48"/>
  </mergeCells>
  <phoneticPr fontId="1" type="noConversion"/>
  <conditionalFormatting sqref="F19:F22 F38:F42">
    <cfRule type="cellIs" dxfId="295" priority="23" stopIfTrue="1" operator="equal">
      <formula>"ro"</formula>
    </cfRule>
    <cfRule type="cellIs" dxfId="294" priority="24" stopIfTrue="1" operator="equal">
      <formula>" "</formula>
    </cfRule>
  </conditionalFormatting>
  <conditionalFormatting sqref="F58">
    <cfRule type="cellIs" dxfId="291" priority="17" stopIfTrue="1" operator="equal">
      <formula>"ro"</formula>
    </cfRule>
    <cfRule type="cellIs" dxfId="290" priority="18" stopIfTrue="1" operator="equal">
      <formula>" "</formula>
    </cfRule>
  </conditionalFormatting>
  <conditionalFormatting sqref="F66">
    <cfRule type="cellIs" dxfId="289" priority="13" stopIfTrue="1" operator="equal">
      <formula>"ro"</formula>
    </cfRule>
    <cfRule type="cellIs" dxfId="288" priority="14" stopIfTrue="1" operator="equal">
      <formula>" "</formula>
    </cfRule>
  </conditionalFormatting>
  <conditionalFormatting sqref="F68 F70 F75:F88">
    <cfRule type="cellIs" dxfId="287" priority="21" stopIfTrue="1" operator="equal">
      <formula>"ro"</formula>
    </cfRule>
    <cfRule type="cellIs" dxfId="286" priority="22" stopIfTrue="1" operator="equal">
      <formula>" "</formula>
    </cfRule>
  </conditionalFormatting>
  <conditionalFormatting sqref="G9 G11 G19:G26 G35">
    <cfRule type="cellIs" dxfId="285" priority="12" stopIfTrue="1" operator="equal">
      <formula>" "</formula>
    </cfRule>
  </conditionalFormatting>
  <conditionalFormatting sqref="G14:G15">
    <cfRule type="cellIs" dxfId="284" priority="9" stopIfTrue="1" operator="equal">
      <formula>"ro"</formula>
    </cfRule>
    <cfRule type="cellIs" dxfId="283" priority="10" stopIfTrue="1" operator="equal">
      <formula>" "</formula>
    </cfRule>
  </conditionalFormatting>
  <conditionalFormatting sqref="G28:G33">
    <cfRule type="cellIs" dxfId="282" priority="5" stopIfTrue="1" operator="equal">
      <formula>"ro"</formula>
    </cfRule>
    <cfRule type="cellIs" dxfId="281" priority="6" stopIfTrue="1" operator="equal">
      <formula>" "</formula>
    </cfRule>
  </conditionalFormatting>
  <conditionalFormatting sqref="G35 G9 G11 G19:G26">
    <cfRule type="cellIs" dxfId="280" priority="11" stopIfTrue="1" operator="equal">
      <formula>"ro"</formula>
    </cfRule>
  </conditionalFormatting>
  <conditionalFormatting sqref="G35:G38">
    <cfRule type="cellIs" dxfId="279" priority="3" stopIfTrue="1" operator="equal">
      <formula>"ro"</formula>
    </cfRule>
    <cfRule type="cellIs" dxfId="278" priority="4" stopIfTrue="1" operator="equal">
      <formula>" "</formula>
    </cfRule>
  </conditionalFormatting>
  <conditionalFormatting sqref="G38:G39">
    <cfRule type="cellIs" dxfId="277" priority="7" stopIfTrue="1" operator="equal">
      <formula>"ro"</formula>
    </cfRule>
    <cfRule type="cellIs" dxfId="276" priority="8" stopIfTrue="1" operator="equal">
      <formula>" "</formula>
    </cfRule>
  </conditionalFormatting>
  <conditionalFormatting sqref="G40:G42">
    <cfRule type="cellIs" dxfId="275" priority="1" stopIfTrue="1" operator="equal">
      <formula>"ro"</formula>
    </cfRule>
    <cfRule type="cellIs" dxfId="274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5" firstPageNumber="27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rowBreaks count="1" manualBreakCount="1">
    <brk id="47" max="5" man="1"/>
  </rowBreaks>
  <colBreaks count="1" manualBreakCount="1">
    <brk id="6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3642-A3E9-4062-8BFC-EC4AE6E92DF9}">
  <sheetPr>
    <tabColor indexed="44"/>
  </sheetPr>
  <dimension ref="A1:G48"/>
  <sheetViews>
    <sheetView showZeros="0" view="pageBreakPreview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7.28515625" style="7" customWidth="1"/>
    <col min="7" max="7" width="5.7109375" style="7" customWidth="1"/>
    <col min="8" max="8" width="9.28515625" style="7"/>
    <col min="9" max="9" width="11.140625" style="7" bestFit="1" customWidth="1"/>
    <col min="10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302</v>
      </c>
      <c r="B3" s="16" t="s">
        <v>87</v>
      </c>
      <c r="C3" s="17"/>
      <c r="D3" s="18"/>
      <c r="E3" s="19"/>
      <c r="F3" s="20"/>
      <c r="G3" s="14"/>
    </row>
    <row r="4" spans="1:7" ht="14.1" customHeight="1" x14ac:dyDescent="0.2">
      <c r="A4" s="21"/>
      <c r="B4" s="16" t="s">
        <v>86</v>
      </c>
      <c r="C4" s="17"/>
      <c r="D4" s="18"/>
      <c r="E4" s="19"/>
      <c r="F4" s="20"/>
      <c r="G4" s="14"/>
    </row>
    <row r="5" spans="1:7" ht="14.1" customHeight="1" x14ac:dyDescent="0.2">
      <c r="A5" s="21"/>
      <c r="C5" s="17"/>
      <c r="D5" s="18"/>
      <c r="E5" s="19"/>
      <c r="F5" s="20"/>
      <c r="G5" s="14"/>
    </row>
    <row r="6" spans="1:7" ht="14.1" customHeight="1" x14ac:dyDescent="0.2">
      <c r="A6" s="15" t="s">
        <v>596</v>
      </c>
      <c r="B6" s="16" t="s">
        <v>597</v>
      </c>
      <c r="C6" s="17"/>
      <c r="D6" s="18"/>
      <c r="E6" s="19"/>
      <c r="F6" s="20"/>
      <c r="G6" s="14"/>
    </row>
    <row r="7" spans="1:7" ht="14.1" customHeight="1" x14ac:dyDescent="0.2">
      <c r="A7" s="21"/>
      <c r="B7" s="26" t="s">
        <v>598</v>
      </c>
      <c r="C7" s="17"/>
      <c r="D7" s="18"/>
      <c r="E7" s="19"/>
      <c r="F7" s="20"/>
      <c r="G7" s="14"/>
    </row>
    <row r="8" spans="1:7" ht="14.1" customHeight="1" x14ac:dyDescent="0.2">
      <c r="A8" s="21"/>
      <c r="B8" s="22"/>
      <c r="C8" s="17"/>
      <c r="D8" s="18"/>
      <c r="E8" s="19"/>
      <c r="F8" s="20"/>
      <c r="G8" s="14"/>
    </row>
    <row r="9" spans="1:7" s="34" customFormat="1" ht="59.25" customHeight="1" x14ac:dyDescent="0.2">
      <c r="A9" s="111" t="s">
        <v>599</v>
      </c>
      <c r="B9" s="112" t="s">
        <v>615</v>
      </c>
      <c r="C9" s="30" t="s">
        <v>280</v>
      </c>
      <c r="D9" s="31">
        <v>90</v>
      </c>
      <c r="E9" s="32"/>
      <c r="F9" s="20" t="str">
        <f>IF(TRIM(D9)="rate only","ro",IF(ISBLANK(E9)," ",D9*E9))</f>
        <v xml:space="preserve"> </v>
      </c>
      <c r="G9" s="14"/>
    </row>
    <row r="10" spans="1:7" ht="14.1" customHeight="1" x14ac:dyDescent="0.2">
      <c r="A10" s="21"/>
      <c r="B10" s="24"/>
      <c r="C10" s="17"/>
      <c r="D10" s="18"/>
      <c r="E10" s="19"/>
      <c r="F10" s="20"/>
      <c r="G10" s="14"/>
    </row>
    <row r="11" spans="1:7" ht="14.1" customHeight="1" x14ac:dyDescent="0.2">
      <c r="A11" s="21"/>
      <c r="B11" s="24"/>
      <c r="C11" s="17"/>
      <c r="D11" s="54"/>
      <c r="E11" s="25"/>
      <c r="F11" s="20"/>
      <c r="G11" s="14"/>
    </row>
    <row r="12" spans="1:7" ht="14.1" customHeight="1" x14ac:dyDescent="0.2">
      <c r="A12" s="21"/>
      <c r="B12" s="22"/>
      <c r="C12" s="17"/>
      <c r="D12" s="54"/>
      <c r="E12" s="25"/>
      <c r="F12" s="20"/>
      <c r="G12" s="14"/>
    </row>
    <row r="13" spans="1:7" ht="14.1" customHeight="1" x14ac:dyDescent="0.2">
      <c r="A13" s="21"/>
      <c r="B13" s="22"/>
      <c r="C13" s="17"/>
      <c r="D13" s="18"/>
      <c r="E13" s="19"/>
      <c r="F13" s="20"/>
      <c r="G13" s="14"/>
    </row>
    <row r="14" spans="1:7" ht="14.1" customHeight="1" x14ac:dyDescent="0.2">
      <c r="A14" s="21"/>
      <c r="B14" s="22"/>
      <c r="C14" s="17"/>
      <c r="D14" s="54"/>
      <c r="E14" s="25"/>
      <c r="F14" s="20"/>
      <c r="G14" s="14"/>
    </row>
    <row r="15" spans="1:7" ht="14.1" customHeight="1" x14ac:dyDescent="0.2">
      <c r="A15" s="21"/>
      <c r="B15" s="22"/>
      <c r="C15" s="17"/>
      <c r="D15" s="18"/>
      <c r="E15" s="19"/>
      <c r="F15" s="20"/>
    </row>
    <row r="16" spans="1:7" ht="14.1" customHeight="1" x14ac:dyDescent="0.2">
      <c r="A16" s="21"/>
      <c r="B16" s="22"/>
      <c r="C16" s="17"/>
      <c r="D16" s="54"/>
      <c r="E16" s="25"/>
      <c r="F16" s="20"/>
      <c r="G16" s="14"/>
    </row>
    <row r="17" spans="1:7" ht="14.1" customHeight="1" x14ac:dyDescent="0.2">
      <c r="A17" s="21"/>
      <c r="B17" s="22"/>
      <c r="C17" s="17"/>
      <c r="D17" s="18"/>
      <c r="E17" s="19"/>
      <c r="F17" s="20"/>
      <c r="G17" s="14"/>
    </row>
    <row r="18" spans="1:7" ht="14.1" customHeight="1" x14ac:dyDescent="0.2">
      <c r="A18" s="21"/>
      <c r="B18" s="22"/>
      <c r="C18" s="17"/>
      <c r="D18" s="18"/>
      <c r="E18" s="19"/>
      <c r="F18" s="20"/>
      <c r="G18" s="14"/>
    </row>
    <row r="19" spans="1:7" ht="14.1" customHeight="1" x14ac:dyDescent="0.2">
      <c r="A19" s="15"/>
      <c r="B19" s="16"/>
      <c r="C19" s="17"/>
      <c r="D19" s="18"/>
      <c r="E19" s="19"/>
      <c r="F19" s="20"/>
      <c r="G19" s="14"/>
    </row>
    <row r="20" spans="1:7" ht="14.1" customHeight="1" x14ac:dyDescent="0.2">
      <c r="A20" s="21"/>
      <c r="B20" s="16"/>
      <c r="C20" s="17"/>
      <c r="D20" s="18"/>
      <c r="E20" s="19"/>
      <c r="F20" s="20"/>
      <c r="G20" s="14"/>
    </row>
    <row r="21" spans="1:7" ht="14.1" customHeight="1" x14ac:dyDescent="0.2">
      <c r="A21" s="21"/>
      <c r="B21" s="22"/>
      <c r="C21" s="17"/>
      <c r="D21" s="18"/>
      <c r="E21" s="19"/>
      <c r="F21" s="20"/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14"/>
    </row>
    <row r="23" spans="1:7" ht="14.1" customHeight="1" x14ac:dyDescent="0.2">
      <c r="A23" s="15"/>
      <c r="B23" s="16"/>
      <c r="C23" s="17"/>
      <c r="D23" s="18"/>
      <c r="E23" s="25"/>
      <c r="F23" s="20"/>
      <c r="G23" s="14"/>
    </row>
    <row r="24" spans="1:7" ht="14.1" customHeight="1" x14ac:dyDescent="0.2">
      <c r="A24" s="21"/>
      <c r="B24" s="22"/>
      <c r="C24" s="17"/>
      <c r="D24" s="18"/>
      <c r="E24" s="19"/>
      <c r="F24" s="20"/>
      <c r="G24" s="14"/>
    </row>
    <row r="25" spans="1:7" ht="14.1" customHeight="1" x14ac:dyDescent="0.2">
      <c r="A25" s="21"/>
      <c r="B25" s="22"/>
      <c r="C25" s="17"/>
      <c r="D25" s="18"/>
      <c r="E25" s="25"/>
      <c r="F25" s="20"/>
      <c r="G25" s="14"/>
    </row>
    <row r="26" spans="1:7" ht="14.1" customHeight="1" x14ac:dyDescent="0.2">
      <c r="A26" s="21"/>
      <c r="B26" s="22"/>
      <c r="C26" s="17"/>
      <c r="D26" s="18"/>
      <c r="E26" s="19"/>
      <c r="F26" s="20"/>
      <c r="G26" s="35"/>
    </row>
    <row r="27" spans="1:7" ht="14.1" customHeight="1" x14ac:dyDescent="0.2">
      <c r="A27" s="21"/>
      <c r="B27" s="22"/>
      <c r="C27" s="17"/>
      <c r="D27" s="18"/>
      <c r="E27" s="25"/>
      <c r="F27" s="20"/>
      <c r="G27" s="14"/>
    </row>
    <row r="28" spans="1:7" ht="14.1" customHeight="1" x14ac:dyDescent="0.2">
      <c r="A28" s="21"/>
      <c r="B28" s="22"/>
      <c r="C28" s="17"/>
      <c r="D28" s="18"/>
      <c r="E28" s="19"/>
      <c r="F28" s="20"/>
      <c r="G28" s="36"/>
    </row>
    <row r="29" spans="1:7" ht="14.1" customHeight="1" x14ac:dyDescent="0.2">
      <c r="A29" s="21"/>
      <c r="B29" s="22"/>
      <c r="C29" s="17"/>
      <c r="D29" s="18"/>
      <c r="E29" s="25"/>
      <c r="F29" s="20"/>
      <c r="G29" s="14"/>
    </row>
    <row r="30" spans="1:7" ht="14.1" customHeight="1" x14ac:dyDescent="0.2">
      <c r="A30" s="21"/>
      <c r="B30" s="22"/>
      <c r="C30" s="17"/>
      <c r="D30" s="54"/>
      <c r="E30" s="25"/>
      <c r="F30" s="20"/>
      <c r="G30" s="37"/>
    </row>
    <row r="31" spans="1:7" ht="14.1" customHeight="1" x14ac:dyDescent="0.2">
      <c r="A31" s="21"/>
      <c r="B31" s="22"/>
      <c r="C31" s="17"/>
      <c r="D31" s="18"/>
      <c r="E31" s="19"/>
      <c r="F31" s="20"/>
      <c r="G31" s="14"/>
    </row>
    <row r="32" spans="1:7" ht="14.1" customHeight="1" x14ac:dyDescent="0.2">
      <c r="A32" s="21"/>
      <c r="B32" s="22"/>
      <c r="C32" s="17"/>
      <c r="D32" s="54"/>
      <c r="E32" s="25"/>
      <c r="F32" s="20"/>
      <c r="G32" s="37"/>
    </row>
    <row r="33" spans="1:7" ht="14.1" customHeight="1" x14ac:dyDescent="0.2">
      <c r="A33" s="21"/>
      <c r="B33" s="22"/>
      <c r="C33" s="17"/>
      <c r="D33" s="18"/>
      <c r="E33" s="25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18"/>
      <c r="E35" s="25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18"/>
      <c r="E37" s="25"/>
      <c r="F37" s="20"/>
      <c r="G37" s="37"/>
    </row>
    <row r="38" spans="1:7" ht="14.1" customHeight="1" x14ac:dyDescent="0.2">
      <c r="A38" s="21"/>
      <c r="B38" s="22"/>
      <c r="C38" s="17"/>
      <c r="D38" s="18"/>
      <c r="E38" s="25"/>
      <c r="F38" s="20"/>
      <c r="G38" s="37"/>
    </row>
    <row r="39" spans="1:7" ht="14.1" customHeight="1" x14ac:dyDescent="0.2">
      <c r="A39" s="21"/>
      <c r="B39" s="22"/>
      <c r="C39" s="17"/>
      <c r="D39" s="18"/>
      <c r="E39" s="25"/>
      <c r="F39" s="20"/>
      <c r="G39" s="37"/>
    </row>
    <row r="40" spans="1:7" ht="14.1" customHeight="1" x14ac:dyDescent="0.2">
      <c r="A40" s="21"/>
      <c r="B40" s="22"/>
      <c r="C40" s="17"/>
      <c r="D40" s="18"/>
      <c r="E40" s="25"/>
      <c r="F40" s="20"/>
      <c r="G40" s="37"/>
    </row>
    <row r="41" spans="1:7" ht="14.1" customHeight="1" x14ac:dyDescent="0.2">
      <c r="A41" s="21"/>
      <c r="B41" s="22"/>
      <c r="C41" s="17"/>
      <c r="D41" s="18"/>
      <c r="E41" s="25"/>
      <c r="F41" s="20"/>
      <c r="G41" s="50"/>
    </row>
    <row r="42" spans="1:7" ht="14.1" customHeight="1" x14ac:dyDescent="0.2">
      <c r="A42" s="21"/>
      <c r="B42" s="22"/>
      <c r="C42" s="17"/>
      <c r="D42" s="18"/>
      <c r="E42" s="19"/>
      <c r="F42" s="20"/>
      <c r="G42" s="50"/>
    </row>
    <row r="43" spans="1:7" ht="14.1" customHeight="1" x14ac:dyDescent="0.2">
      <c r="A43" s="21"/>
      <c r="B43" s="22"/>
      <c r="C43" s="17"/>
      <c r="D43" s="18"/>
      <c r="E43" s="19"/>
      <c r="F43" s="20"/>
      <c r="G43" s="34"/>
    </row>
    <row r="44" spans="1:7" ht="14.1" customHeight="1" thickBot="1" x14ac:dyDescent="0.25">
      <c r="A44" s="38"/>
      <c r="B44" s="39"/>
      <c r="C44" s="40"/>
      <c r="D44" s="41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x14ac:dyDescent="0.2">
      <c r="A46" s="45"/>
      <c r="B46" s="45"/>
      <c r="C46" s="45"/>
      <c r="D46" s="46"/>
      <c r="E46" s="45"/>
      <c r="F46" s="47"/>
    </row>
    <row r="47" spans="1:7" ht="28.15" customHeight="1" x14ac:dyDescent="0.2">
      <c r="A47" s="133" t="s">
        <v>272</v>
      </c>
      <c r="B47" s="134"/>
      <c r="C47" s="134"/>
      <c r="D47" s="134"/>
      <c r="E47" s="135" t="s">
        <v>273</v>
      </c>
      <c r="F47" s="134"/>
    </row>
    <row r="48" spans="1:7" ht="10.15" customHeight="1" x14ac:dyDescent="0.2">
      <c r="A48" s="67"/>
      <c r="E48" s="14"/>
    </row>
  </sheetData>
  <mergeCells count="3">
    <mergeCell ref="A45:E45"/>
    <mergeCell ref="A47:D47"/>
    <mergeCell ref="E47:F47"/>
  </mergeCells>
  <conditionalFormatting sqref="F11:F12 F14:F16 F23:F41">
    <cfRule type="cellIs" dxfId="273" priority="23" stopIfTrue="1" operator="equal">
      <formula>"ro"</formula>
    </cfRule>
    <cfRule type="cellIs" dxfId="272" priority="24" stopIfTrue="1" operator="equal">
      <formula>" "</formula>
    </cfRule>
  </conditionalFormatting>
  <conditionalFormatting sqref="G9 G11 G19:G26 G35:G37">
    <cfRule type="cellIs" dxfId="271" priority="12" stopIfTrue="1" operator="equal">
      <formula>" "</formula>
    </cfRule>
  </conditionalFormatting>
  <conditionalFormatting sqref="G14:G15">
    <cfRule type="cellIs" dxfId="270" priority="9" stopIfTrue="1" operator="equal">
      <formula>"ro"</formula>
    </cfRule>
    <cfRule type="cellIs" dxfId="269" priority="10" stopIfTrue="1" operator="equal">
      <formula>" "</formula>
    </cfRule>
  </conditionalFormatting>
  <conditionalFormatting sqref="G28:G33">
    <cfRule type="cellIs" dxfId="268" priority="5" stopIfTrue="1" operator="equal">
      <formula>"ro"</formula>
    </cfRule>
    <cfRule type="cellIs" dxfId="267" priority="6" stopIfTrue="1" operator="equal">
      <formula>" "</formula>
    </cfRule>
  </conditionalFormatting>
  <conditionalFormatting sqref="G35:G37 G9 G11 G19:G26">
    <cfRule type="cellIs" dxfId="266" priority="11" stopIfTrue="1" operator="equal">
      <formula>"ro"</formula>
    </cfRule>
  </conditionalFormatting>
  <conditionalFormatting sqref="G35:G40">
    <cfRule type="cellIs" dxfId="265" priority="3" stopIfTrue="1" operator="equal">
      <formula>"ro"</formula>
    </cfRule>
    <cfRule type="cellIs" dxfId="264" priority="4" stopIfTrue="1" operator="equal">
      <formula>" "</formula>
    </cfRule>
  </conditionalFormatting>
  <conditionalFormatting sqref="G40">
    <cfRule type="cellIs" dxfId="263" priority="7" stopIfTrue="1" operator="equal">
      <formula>"ro"</formula>
    </cfRule>
    <cfRule type="cellIs" dxfId="262" priority="8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3" firstPageNumber="33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rowBreaks count="1" manualBreakCount="1">
    <brk id="47" max="5" man="1"/>
  </rowBreaks>
  <colBreaks count="1" manualBreakCount="1">
    <brk id="6" max="53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4"/>
  </sheetPr>
  <dimension ref="A1:I129"/>
  <sheetViews>
    <sheetView showZeros="0" view="pageBreakPreview" topLeftCell="A107" zoomScaleNormal="100" zoomScaleSheetLayoutView="100" workbookViewId="0">
      <selection activeCell="A85" sqref="A85:F128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7.28515625" style="7" customWidth="1"/>
    <col min="7" max="7" width="5.7109375" style="7" customWidth="1"/>
    <col min="8" max="8" width="9.28515625" style="7"/>
    <col min="9" max="9" width="11.140625" style="7" bestFit="1" customWidth="1"/>
    <col min="10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302</v>
      </c>
      <c r="B3" s="16" t="s">
        <v>87</v>
      </c>
      <c r="C3" s="17"/>
      <c r="D3" s="18"/>
      <c r="E3" s="19"/>
      <c r="F3" s="20"/>
      <c r="G3" s="14"/>
    </row>
    <row r="4" spans="1:7" ht="14.1" customHeight="1" x14ac:dyDescent="0.2">
      <c r="A4" s="21"/>
      <c r="B4" s="16" t="s">
        <v>86</v>
      </c>
      <c r="C4" s="17"/>
      <c r="D4" s="18"/>
      <c r="E4" s="19"/>
      <c r="F4" s="20"/>
      <c r="G4" s="14"/>
    </row>
    <row r="5" spans="1:7" ht="14.1" customHeight="1" x14ac:dyDescent="0.2">
      <c r="A5" s="21"/>
      <c r="C5" s="17"/>
      <c r="D5" s="18"/>
      <c r="E5" s="19"/>
      <c r="F5" s="20"/>
      <c r="G5" s="14"/>
    </row>
    <row r="6" spans="1:7" ht="14.1" customHeight="1" x14ac:dyDescent="0.2">
      <c r="A6" s="15" t="s">
        <v>125</v>
      </c>
      <c r="B6" s="16" t="s">
        <v>565</v>
      </c>
      <c r="C6" s="17"/>
      <c r="D6" s="18"/>
      <c r="E6" s="19"/>
      <c r="F6" s="20"/>
      <c r="G6" s="14"/>
    </row>
    <row r="7" spans="1:7" ht="14.1" customHeight="1" x14ac:dyDescent="0.2">
      <c r="A7" s="21"/>
      <c r="B7" s="26" t="s">
        <v>566</v>
      </c>
      <c r="C7" s="17"/>
      <c r="D7" s="18"/>
      <c r="E7" s="19"/>
      <c r="F7" s="20"/>
      <c r="G7" s="14"/>
    </row>
    <row r="8" spans="1:7" ht="14.1" customHeight="1" x14ac:dyDescent="0.2">
      <c r="A8" s="21"/>
      <c r="B8" s="22"/>
      <c r="C8" s="17"/>
      <c r="D8" s="18"/>
      <c r="E8" s="19"/>
      <c r="F8" s="20"/>
      <c r="G8" s="14"/>
    </row>
    <row r="9" spans="1:7" ht="14.1" customHeight="1" x14ac:dyDescent="0.2">
      <c r="A9" s="15" t="s">
        <v>182</v>
      </c>
      <c r="B9" s="16" t="s">
        <v>90</v>
      </c>
      <c r="C9" s="17"/>
      <c r="D9" s="18"/>
      <c r="E9" s="19"/>
      <c r="F9" s="20"/>
      <c r="G9" s="14"/>
    </row>
    <row r="10" spans="1:7" ht="14.1" customHeight="1" x14ac:dyDescent="0.2">
      <c r="A10" s="21"/>
      <c r="B10" s="16" t="s">
        <v>91</v>
      </c>
      <c r="C10" s="17"/>
      <c r="D10" s="18"/>
      <c r="E10" s="19"/>
      <c r="F10" s="20"/>
      <c r="G10" s="14"/>
    </row>
    <row r="11" spans="1:7" ht="14.1" customHeight="1" x14ac:dyDescent="0.2">
      <c r="A11" s="21"/>
      <c r="B11" s="22"/>
      <c r="C11" s="17"/>
      <c r="D11" s="18"/>
      <c r="E11" s="19"/>
      <c r="F11" s="25"/>
      <c r="G11" s="14"/>
    </row>
    <row r="12" spans="1:7" ht="14.1" customHeight="1" x14ac:dyDescent="0.2">
      <c r="A12" s="21" t="s">
        <v>92</v>
      </c>
      <c r="B12" s="22" t="s">
        <v>93</v>
      </c>
      <c r="C12" s="17" t="s">
        <v>280</v>
      </c>
      <c r="D12" s="18">
        <v>900</v>
      </c>
      <c r="E12" s="25"/>
      <c r="F12" s="25" t="str">
        <f>IF(TRIM(D12)="rate only","ro",IF(ISBLANK(E12)," ",D12*E12))</f>
        <v xml:space="preserve"> </v>
      </c>
      <c r="G12" s="14"/>
    </row>
    <row r="13" spans="1:7" ht="14.1" customHeight="1" x14ac:dyDescent="0.2">
      <c r="A13" s="21"/>
      <c r="B13" s="22"/>
      <c r="C13" s="17"/>
      <c r="D13" s="18"/>
      <c r="E13" s="19"/>
      <c r="F13" s="25"/>
      <c r="G13" s="14"/>
    </row>
    <row r="14" spans="1:7" ht="14.1" customHeight="1" x14ac:dyDescent="0.2">
      <c r="A14" s="21" t="s">
        <v>183</v>
      </c>
      <c r="B14" s="22" t="s">
        <v>94</v>
      </c>
      <c r="C14" s="17" t="s">
        <v>280</v>
      </c>
      <c r="D14" s="18">
        <v>900</v>
      </c>
      <c r="E14" s="25"/>
      <c r="F14" s="25" t="str">
        <f>IF(TRIM(D14)="rate only","ro",IF(ISBLANK(E14)," ",D14*E14))</f>
        <v xml:space="preserve"> </v>
      </c>
      <c r="G14" s="14"/>
    </row>
    <row r="15" spans="1:7" ht="14.1" customHeight="1" x14ac:dyDescent="0.2">
      <c r="A15" s="21"/>
      <c r="B15" s="22"/>
      <c r="C15" s="17"/>
      <c r="D15" s="18"/>
      <c r="E15" s="19"/>
      <c r="F15" s="25"/>
    </row>
    <row r="16" spans="1:7" ht="14.1" customHeight="1" x14ac:dyDescent="0.2">
      <c r="A16" s="21" t="s">
        <v>137</v>
      </c>
      <c r="B16" s="22" t="s">
        <v>95</v>
      </c>
      <c r="C16" s="17" t="s">
        <v>280</v>
      </c>
      <c r="D16" s="18">
        <v>900</v>
      </c>
      <c r="E16" s="25"/>
      <c r="F16" s="25" t="str">
        <f>IF(TRIM(D16)="rate only","ro",IF(ISBLANK(E16)," ",D16*E16))</f>
        <v xml:space="preserve"> </v>
      </c>
      <c r="G16" s="14"/>
    </row>
    <row r="17" spans="1:9" ht="14.1" customHeight="1" x14ac:dyDescent="0.2">
      <c r="A17" s="21"/>
      <c r="B17" s="22"/>
      <c r="C17" s="17"/>
      <c r="D17" s="18"/>
      <c r="E17" s="19"/>
      <c r="F17" s="25"/>
      <c r="G17" s="14"/>
    </row>
    <row r="18" spans="1:9" ht="14.1" customHeight="1" x14ac:dyDescent="0.2">
      <c r="A18" s="15" t="s">
        <v>96</v>
      </c>
      <c r="B18" s="16" t="s">
        <v>232</v>
      </c>
      <c r="C18" s="17"/>
      <c r="D18" s="18"/>
      <c r="E18" s="19"/>
      <c r="F18" s="25"/>
      <c r="G18" s="14"/>
    </row>
    <row r="19" spans="1:9" ht="14.1" customHeight="1" x14ac:dyDescent="0.2">
      <c r="A19" s="21"/>
      <c r="B19" s="16" t="s">
        <v>233</v>
      </c>
      <c r="C19" s="17"/>
      <c r="D19" s="18"/>
      <c r="E19" s="19"/>
      <c r="F19" s="25"/>
      <c r="G19" s="14"/>
    </row>
    <row r="20" spans="1:9" ht="14.1" customHeight="1" x14ac:dyDescent="0.2">
      <c r="A20" s="21"/>
      <c r="B20" s="22"/>
      <c r="C20" s="17"/>
      <c r="D20" s="18"/>
      <c r="E20" s="19"/>
      <c r="F20" s="25"/>
      <c r="G20" s="14"/>
    </row>
    <row r="21" spans="1:9" ht="14.1" customHeight="1" x14ac:dyDescent="0.2">
      <c r="A21" s="21" t="s">
        <v>97</v>
      </c>
      <c r="B21" s="22" t="s">
        <v>99</v>
      </c>
      <c r="C21" s="17"/>
      <c r="D21" s="18"/>
      <c r="E21" s="19"/>
      <c r="F21" s="25"/>
      <c r="G21" s="14"/>
    </row>
    <row r="22" spans="1:9" ht="14.1" customHeight="1" x14ac:dyDescent="0.2">
      <c r="A22" s="21"/>
      <c r="B22" s="22"/>
      <c r="C22" s="17"/>
      <c r="D22" s="18"/>
      <c r="E22" s="19"/>
      <c r="F22" s="25"/>
      <c r="G22" s="14"/>
    </row>
    <row r="23" spans="1:9" ht="14.1" customHeight="1" x14ac:dyDescent="0.2">
      <c r="A23" s="21" t="s">
        <v>98</v>
      </c>
      <c r="B23" s="22" t="s">
        <v>654</v>
      </c>
      <c r="C23" s="17" t="s">
        <v>325</v>
      </c>
      <c r="D23" s="18">
        <v>1300</v>
      </c>
      <c r="E23" s="25"/>
      <c r="F23" s="25" t="str">
        <f>IF(TRIM(D23)="rate only","ro",IF(ISBLANK(E23)," ",D23*E23))</f>
        <v xml:space="preserve"> </v>
      </c>
      <c r="G23" s="14"/>
    </row>
    <row r="24" spans="1:9" ht="14.1" customHeight="1" x14ac:dyDescent="0.2">
      <c r="A24" s="21"/>
      <c r="B24" s="22"/>
      <c r="C24" s="17"/>
      <c r="D24" s="18"/>
      <c r="E24" s="25"/>
      <c r="F24" s="25"/>
      <c r="G24" s="14"/>
    </row>
    <row r="25" spans="1:9" ht="14.1" customHeight="1" x14ac:dyDescent="0.2">
      <c r="A25" s="21" t="s">
        <v>594</v>
      </c>
      <c r="B25" s="22" t="s">
        <v>655</v>
      </c>
      <c r="C25" s="17" t="s">
        <v>325</v>
      </c>
      <c r="D25" s="18">
        <v>575</v>
      </c>
      <c r="E25" s="25"/>
      <c r="F25" s="25" t="str">
        <f>IF(TRIM(D25)="rate only","ro",IF(ISBLANK(E25)," ",D25*E25))</f>
        <v xml:space="preserve"> </v>
      </c>
      <c r="G25" s="35"/>
    </row>
    <row r="26" spans="1:9" ht="14.1" customHeight="1" x14ac:dyDescent="0.2">
      <c r="A26" s="21"/>
      <c r="B26" s="22"/>
      <c r="C26" s="17"/>
      <c r="D26" s="18"/>
      <c r="E26" s="25"/>
      <c r="F26" s="25"/>
      <c r="G26" s="14"/>
      <c r="I26" s="14"/>
    </row>
    <row r="27" spans="1:9" ht="14.1" customHeight="1" x14ac:dyDescent="0.2">
      <c r="A27" s="21" t="s">
        <v>661</v>
      </c>
      <c r="B27" s="22" t="s">
        <v>656</v>
      </c>
      <c r="C27" s="17" t="s">
        <v>325</v>
      </c>
      <c r="D27" s="18">
        <v>225</v>
      </c>
      <c r="E27" s="25"/>
      <c r="F27" s="25" t="str">
        <f>IF(TRIM(D27)="rate only","ro",IF(ISBLANK(E27)," ",D27*E27))</f>
        <v xml:space="preserve"> </v>
      </c>
      <c r="G27" s="36"/>
    </row>
    <row r="28" spans="1:9" ht="14.1" customHeight="1" x14ac:dyDescent="0.2">
      <c r="A28" s="21"/>
      <c r="B28" s="22"/>
      <c r="C28" s="17"/>
      <c r="D28" s="18"/>
      <c r="E28" s="25"/>
      <c r="F28" s="25"/>
      <c r="G28" s="14"/>
    </row>
    <row r="29" spans="1:9" ht="14.1" customHeight="1" x14ac:dyDescent="0.2">
      <c r="A29" s="21" t="s">
        <v>662</v>
      </c>
      <c r="B29" s="22" t="s">
        <v>657</v>
      </c>
      <c r="C29" s="17" t="s">
        <v>325</v>
      </c>
      <c r="D29" s="18">
        <v>160</v>
      </c>
      <c r="E29" s="25"/>
      <c r="F29" s="25" t="str">
        <f>IF(TRIM(D29)="rate only","ro",IF(ISBLANK(E29)," ",D29*E29))</f>
        <v xml:space="preserve"> </v>
      </c>
      <c r="G29" s="37"/>
    </row>
    <row r="30" spans="1:9" ht="14.1" customHeight="1" x14ac:dyDescent="0.2">
      <c r="A30" s="21"/>
      <c r="B30" s="22"/>
      <c r="C30" s="17"/>
      <c r="D30" s="18"/>
      <c r="E30" s="25"/>
      <c r="F30" s="25"/>
      <c r="G30" s="14"/>
      <c r="I30" s="113"/>
    </row>
    <row r="31" spans="1:9" ht="14.1" customHeight="1" x14ac:dyDescent="0.2">
      <c r="A31" s="21" t="s">
        <v>663</v>
      </c>
      <c r="B31" s="22" t="s">
        <v>658</v>
      </c>
      <c r="C31" s="17" t="s">
        <v>325</v>
      </c>
      <c r="D31" s="18">
        <v>460</v>
      </c>
      <c r="E31" s="25"/>
      <c r="F31" s="25" t="str">
        <f>IF(TRIM(D31)="rate only","ro",IF(ISBLANK(E31)," ",D31*E31))</f>
        <v xml:space="preserve"> </v>
      </c>
      <c r="G31" s="37"/>
    </row>
    <row r="32" spans="1:9" ht="14.1" customHeight="1" x14ac:dyDescent="0.2">
      <c r="A32" s="21"/>
      <c r="B32" s="22"/>
      <c r="C32" s="17"/>
      <c r="D32" s="18"/>
      <c r="E32" s="25"/>
      <c r="F32" s="25"/>
      <c r="G32" s="14"/>
    </row>
    <row r="33" spans="1:7" ht="14.1" customHeight="1" x14ac:dyDescent="0.2">
      <c r="A33" s="21" t="s">
        <v>664</v>
      </c>
      <c r="B33" s="22" t="s">
        <v>659</v>
      </c>
      <c r="C33" s="17" t="s">
        <v>325</v>
      </c>
      <c r="D33" s="18">
        <v>110</v>
      </c>
      <c r="E33" s="25"/>
      <c r="F33" s="25" t="str">
        <f>IF(TRIM(D33)="rate only","ro",IF(ISBLANK(E33)," ",D33*E33))</f>
        <v xml:space="preserve"> </v>
      </c>
      <c r="G33" s="14"/>
    </row>
    <row r="34" spans="1:7" ht="14.1" customHeight="1" x14ac:dyDescent="0.2">
      <c r="A34" s="21"/>
      <c r="B34" s="22"/>
      <c r="C34" s="17"/>
      <c r="D34" s="18"/>
      <c r="E34" s="25"/>
      <c r="F34" s="25"/>
      <c r="G34" s="37"/>
    </row>
    <row r="35" spans="1:7" ht="14.1" customHeight="1" x14ac:dyDescent="0.2">
      <c r="A35" s="21" t="s">
        <v>665</v>
      </c>
      <c r="B35" s="22" t="s">
        <v>660</v>
      </c>
      <c r="C35" s="17" t="s">
        <v>325</v>
      </c>
      <c r="D35" s="18">
        <v>585</v>
      </c>
      <c r="E35" s="25"/>
      <c r="F35" s="25" t="str">
        <f>IF(TRIM(D35)="rate only","ro",IF(ISBLANK(E35)," ",D35*E35))</f>
        <v xml:space="preserve"> </v>
      </c>
      <c r="G35" s="37"/>
    </row>
    <row r="36" spans="1:7" ht="14.1" customHeight="1" thickBot="1" x14ac:dyDescent="0.25">
      <c r="A36" s="21"/>
      <c r="B36" s="22"/>
      <c r="C36" s="17"/>
      <c r="D36" s="18"/>
      <c r="E36" s="25"/>
      <c r="F36" s="20"/>
      <c r="G36" s="37"/>
    </row>
    <row r="37" spans="1:7" ht="28.15" customHeight="1" thickBot="1" x14ac:dyDescent="0.25">
      <c r="A37" s="136" t="s">
        <v>274</v>
      </c>
      <c r="B37" s="137"/>
      <c r="C37" s="137"/>
      <c r="D37" s="137"/>
      <c r="E37" s="138"/>
      <c r="F37" s="44">
        <f>SUM(F2:F36)</f>
        <v>0</v>
      </c>
    </row>
    <row r="38" spans="1:7" ht="14.1" customHeight="1" x14ac:dyDescent="0.2">
      <c r="A38" s="45"/>
      <c r="B38" s="45"/>
      <c r="C38" s="45"/>
      <c r="D38" s="46"/>
      <c r="E38" s="45"/>
      <c r="F38" s="47"/>
    </row>
    <row r="39" spans="1:7" ht="28.15" customHeight="1" x14ac:dyDescent="0.2">
      <c r="A39" s="133" t="s">
        <v>272</v>
      </c>
      <c r="B39" s="134"/>
      <c r="C39" s="134"/>
      <c r="D39" s="134"/>
      <c r="E39" s="135" t="s">
        <v>273</v>
      </c>
      <c r="F39" s="134"/>
    </row>
    <row r="40" spans="1:7" ht="10.15" customHeight="1" thickBot="1" x14ac:dyDescent="0.25">
      <c r="A40" s="67"/>
      <c r="E40" s="14"/>
    </row>
    <row r="41" spans="1:7" ht="28.15" customHeight="1" thickBot="1" x14ac:dyDescent="0.25">
      <c r="A41" s="1" t="s">
        <v>265</v>
      </c>
      <c r="B41" s="2" t="s">
        <v>266</v>
      </c>
      <c r="C41" s="2" t="s">
        <v>267</v>
      </c>
      <c r="D41" s="3" t="s">
        <v>268</v>
      </c>
      <c r="E41" s="4" t="s">
        <v>269</v>
      </c>
      <c r="F41" s="5" t="s">
        <v>270</v>
      </c>
    </row>
    <row r="42" spans="1:7" ht="28.15" customHeight="1" x14ac:dyDescent="0.2">
      <c r="A42" s="139" t="s">
        <v>275</v>
      </c>
      <c r="B42" s="140"/>
      <c r="C42" s="140"/>
      <c r="D42" s="140"/>
      <c r="E42" s="141"/>
      <c r="F42" s="68">
        <f>F37</f>
        <v>0</v>
      </c>
    </row>
    <row r="43" spans="1:7" ht="14.1" customHeight="1" x14ac:dyDescent="0.2">
      <c r="A43" s="21"/>
      <c r="B43" s="22"/>
      <c r="C43" s="17"/>
      <c r="D43" s="18"/>
      <c r="E43" s="19"/>
      <c r="F43" s="20"/>
    </row>
    <row r="44" spans="1:7" ht="14.1" customHeight="1" x14ac:dyDescent="0.2">
      <c r="A44" s="15" t="s">
        <v>529</v>
      </c>
      <c r="B44" s="16" t="s">
        <v>520</v>
      </c>
      <c r="C44" s="17"/>
      <c r="D44" s="18"/>
      <c r="E44" s="25"/>
      <c r="F44" s="20"/>
    </row>
    <row r="45" spans="1:7" ht="14.1" customHeight="1" x14ac:dyDescent="0.2">
      <c r="A45" s="21"/>
      <c r="B45" s="22"/>
      <c r="C45" s="17"/>
      <c r="D45" s="18"/>
      <c r="E45" s="19"/>
      <c r="F45" s="20"/>
    </row>
    <row r="46" spans="1:7" ht="14.1" customHeight="1" x14ac:dyDescent="0.2">
      <c r="A46" s="21" t="s">
        <v>102</v>
      </c>
      <c r="B46" s="22" t="s">
        <v>530</v>
      </c>
      <c r="C46" s="17"/>
      <c r="D46" s="18"/>
      <c r="E46" s="25"/>
      <c r="F46" s="25"/>
    </row>
    <row r="47" spans="1:7" ht="14.1" customHeight="1" x14ac:dyDescent="0.2">
      <c r="A47" s="21"/>
      <c r="B47" s="22" t="s">
        <v>531</v>
      </c>
      <c r="C47" s="17"/>
      <c r="D47" s="18"/>
      <c r="E47" s="19"/>
      <c r="F47" s="25"/>
    </row>
    <row r="48" spans="1:7" ht="14.1" customHeight="1" x14ac:dyDescent="0.2">
      <c r="A48" s="21"/>
      <c r="B48" s="22" t="s">
        <v>532</v>
      </c>
      <c r="C48" s="17"/>
      <c r="D48" s="18"/>
      <c r="E48" s="25"/>
      <c r="F48" s="25"/>
    </row>
    <row r="49" spans="1:6" ht="14.1" customHeight="1" x14ac:dyDescent="0.2">
      <c r="A49" s="21"/>
      <c r="B49" s="22" t="s">
        <v>533</v>
      </c>
      <c r="C49" s="17"/>
      <c r="D49" s="18"/>
      <c r="E49" s="19"/>
      <c r="F49" s="25"/>
    </row>
    <row r="50" spans="1:6" ht="14.1" customHeight="1" x14ac:dyDescent="0.2">
      <c r="A50" s="21"/>
      <c r="B50" s="22"/>
      <c r="C50" s="17"/>
      <c r="D50" s="18"/>
      <c r="E50" s="25"/>
      <c r="F50" s="25"/>
    </row>
    <row r="51" spans="1:6" ht="14.1" customHeight="1" x14ac:dyDescent="0.2">
      <c r="A51" s="21" t="s">
        <v>103</v>
      </c>
      <c r="B51" s="22" t="s">
        <v>100</v>
      </c>
      <c r="C51" s="17" t="s">
        <v>280</v>
      </c>
      <c r="D51" s="18">
        <v>110</v>
      </c>
      <c r="E51" s="25"/>
      <c r="F51" s="25" t="str">
        <f>IF(TRIM(D51)="rate only","ro",IF(ISBLANK(E51)," ",D51*E51))</f>
        <v xml:space="preserve"> </v>
      </c>
    </row>
    <row r="52" spans="1:6" ht="14.1" customHeight="1" x14ac:dyDescent="0.2">
      <c r="A52" s="21"/>
      <c r="B52" s="22"/>
      <c r="C52" s="17"/>
      <c r="D52" s="18"/>
      <c r="E52" s="19"/>
      <c r="F52" s="25"/>
    </row>
    <row r="53" spans="1:6" ht="14.1" customHeight="1" x14ac:dyDescent="0.2">
      <c r="A53" s="21" t="s">
        <v>104</v>
      </c>
      <c r="B53" s="22" t="s">
        <v>101</v>
      </c>
      <c r="C53" s="17" t="s">
        <v>280</v>
      </c>
      <c r="D53" s="18">
        <v>80</v>
      </c>
      <c r="E53" s="25"/>
      <c r="F53" s="25" t="str">
        <f>IF(TRIM(D53)="rate only","ro",IF(ISBLANK(E53)," ",D53*E53))</f>
        <v xml:space="preserve"> </v>
      </c>
    </row>
    <row r="54" spans="1:6" ht="14.1" customHeight="1" x14ac:dyDescent="0.2">
      <c r="A54" s="21"/>
      <c r="B54" s="22"/>
      <c r="C54" s="17"/>
      <c r="D54" s="18"/>
      <c r="E54" s="25"/>
      <c r="F54" s="25"/>
    </row>
    <row r="55" spans="1:6" ht="14.1" customHeight="1" x14ac:dyDescent="0.2">
      <c r="A55" s="21" t="s">
        <v>534</v>
      </c>
      <c r="B55" s="22" t="s">
        <v>535</v>
      </c>
      <c r="C55" s="17"/>
      <c r="D55" s="18"/>
      <c r="E55" s="19"/>
      <c r="F55" s="25"/>
    </row>
    <row r="56" spans="1:6" ht="14.1" customHeight="1" x14ac:dyDescent="0.2">
      <c r="A56" s="21"/>
      <c r="B56" s="22" t="s">
        <v>579</v>
      </c>
      <c r="C56" s="17" t="s">
        <v>442</v>
      </c>
      <c r="D56" s="18">
        <v>400</v>
      </c>
      <c r="E56" s="25"/>
      <c r="F56" s="25" t="str">
        <f>IF(TRIM(D56)="rate only","ro",IF(ISBLANK(E56)," ",D56*E56))</f>
        <v xml:space="preserve"> </v>
      </c>
    </row>
    <row r="57" spans="1:6" ht="14.1" customHeight="1" x14ac:dyDescent="0.2">
      <c r="A57" s="55"/>
      <c r="B57" s="56"/>
      <c r="C57" s="57"/>
      <c r="D57" s="58"/>
      <c r="E57" s="59"/>
      <c r="F57" s="25"/>
    </row>
    <row r="58" spans="1:6" ht="14.1" customHeight="1" x14ac:dyDescent="0.2">
      <c r="A58" s="15" t="s">
        <v>536</v>
      </c>
      <c r="B58" s="16" t="s">
        <v>537</v>
      </c>
      <c r="C58" s="17"/>
      <c r="D58" s="18"/>
      <c r="E58" s="19"/>
      <c r="F58" s="25"/>
    </row>
    <row r="59" spans="1:6" ht="14.1" customHeight="1" x14ac:dyDescent="0.2">
      <c r="A59" s="21"/>
      <c r="B59" s="16" t="s">
        <v>538</v>
      </c>
      <c r="C59" s="17"/>
      <c r="D59" s="18"/>
      <c r="E59" s="25"/>
      <c r="F59" s="25"/>
    </row>
    <row r="60" spans="1:6" ht="14.1" customHeight="1" x14ac:dyDescent="0.2">
      <c r="A60" s="21"/>
      <c r="B60" s="16" t="s">
        <v>539</v>
      </c>
      <c r="C60" s="17"/>
      <c r="D60" s="18"/>
      <c r="E60" s="19"/>
      <c r="F60" s="25"/>
    </row>
    <row r="61" spans="1:6" ht="14.1" customHeight="1" x14ac:dyDescent="0.2">
      <c r="A61" s="15"/>
      <c r="B61" s="16"/>
      <c r="C61" s="17"/>
      <c r="D61" s="18"/>
      <c r="E61" s="19"/>
      <c r="F61" s="25"/>
    </row>
    <row r="62" spans="1:6" ht="14.1" customHeight="1" x14ac:dyDescent="0.2">
      <c r="A62" s="21" t="s">
        <v>540</v>
      </c>
      <c r="B62" s="22" t="s">
        <v>541</v>
      </c>
      <c r="C62" s="17"/>
      <c r="D62" s="18"/>
      <c r="E62" s="19"/>
      <c r="F62" s="25"/>
    </row>
    <row r="63" spans="1:6" ht="14.1" customHeight="1" x14ac:dyDescent="0.2">
      <c r="A63" s="21"/>
      <c r="B63" s="22" t="s">
        <v>677</v>
      </c>
      <c r="C63" s="17" t="s">
        <v>318</v>
      </c>
      <c r="D63" s="18">
        <v>5</v>
      </c>
      <c r="E63" s="25"/>
      <c r="F63" s="25" t="str">
        <f>IF(TRIM(D63)="rate only","ro",IF(ISBLANK(E63)," ",D63*E63))</f>
        <v xml:space="preserve"> </v>
      </c>
    </row>
    <row r="64" spans="1:6" ht="14.1" customHeight="1" x14ac:dyDescent="0.2">
      <c r="A64" s="21"/>
      <c r="B64" s="22" t="s">
        <v>679</v>
      </c>
      <c r="C64" s="17"/>
      <c r="D64" s="18"/>
      <c r="E64" s="19"/>
      <c r="F64" s="25"/>
    </row>
    <row r="65" spans="1:6" ht="14.1" customHeight="1" x14ac:dyDescent="0.2">
      <c r="A65" s="21"/>
      <c r="B65" s="22" t="s">
        <v>678</v>
      </c>
      <c r="C65" s="17"/>
      <c r="D65" s="18"/>
      <c r="E65" s="19"/>
      <c r="F65" s="25"/>
    </row>
    <row r="66" spans="1:6" ht="14.1" customHeight="1" x14ac:dyDescent="0.2">
      <c r="A66" s="21"/>
      <c r="B66" s="22" t="s">
        <v>648</v>
      </c>
      <c r="C66" s="17"/>
      <c r="D66" s="18"/>
      <c r="E66" s="19"/>
      <c r="F66" s="60"/>
    </row>
    <row r="67" spans="1:6" ht="14.1" customHeight="1" x14ac:dyDescent="0.2">
      <c r="A67" s="21"/>
      <c r="B67" s="22"/>
      <c r="C67" s="17"/>
      <c r="D67" s="18"/>
      <c r="E67" s="19"/>
      <c r="F67" s="60"/>
    </row>
    <row r="68" spans="1:6" ht="14.1" customHeight="1" x14ac:dyDescent="0.2">
      <c r="A68" s="21" t="s">
        <v>542</v>
      </c>
      <c r="B68" s="22" t="s">
        <v>645</v>
      </c>
      <c r="C68" s="17"/>
      <c r="D68" s="18"/>
      <c r="E68" s="25"/>
      <c r="F68" s="60"/>
    </row>
    <row r="69" spans="1:6" ht="14.1" customHeight="1" x14ac:dyDescent="0.2">
      <c r="A69" s="21"/>
      <c r="B69" s="22" t="s">
        <v>646</v>
      </c>
      <c r="C69" s="17"/>
      <c r="D69" s="18"/>
      <c r="E69" s="25"/>
      <c r="F69" s="60"/>
    </row>
    <row r="70" spans="1:6" ht="14.1" customHeight="1" x14ac:dyDescent="0.2">
      <c r="A70" s="21"/>
      <c r="B70" s="22" t="s">
        <v>647</v>
      </c>
      <c r="C70" s="17"/>
      <c r="D70" s="18"/>
      <c r="E70" s="25"/>
      <c r="F70" s="60"/>
    </row>
    <row r="71" spans="1:6" ht="14.1" customHeight="1" x14ac:dyDescent="0.2">
      <c r="A71" s="21"/>
      <c r="B71" s="22" t="s">
        <v>650</v>
      </c>
      <c r="C71" s="17"/>
      <c r="D71" s="18"/>
      <c r="E71" s="25"/>
      <c r="F71" s="60"/>
    </row>
    <row r="72" spans="1:6" ht="14.1" customHeight="1" x14ac:dyDescent="0.2">
      <c r="A72" s="21"/>
      <c r="B72" s="22" t="s">
        <v>649</v>
      </c>
      <c r="C72" s="17"/>
      <c r="D72" s="18"/>
      <c r="E72" s="25"/>
      <c r="F72" s="60"/>
    </row>
    <row r="73" spans="1:6" ht="14.1" customHeight="1" x14ac:dyDescent="0.2">
      <c r="A73" s="21"/>
      <c r="B73" s="22"/>
      <c r="C73" s="17"/>
      <c r="D73" s="18"/>
      <c r="E73" s="25"/>
      <c r="F73" s="60"/>
    </row>
    <row r="74" spans="1:6" ht="14.1" customHeight="1" x14ac:dyDescent="0.2">
      <c r="A74" s="21" t="s">
        <v>630</v>
      </c>
      <c r="B74" s="22" t="s">
        <v>680</v>
      </c>
      <c r="C74" s="17" t="s">
        <v>318</v>
      </c>
      <c r="D74" s="18">
        <v>25</v>
      </c>
      <c r="E74" s="25"/>
      <c r="F74" s="25" t="str">
        <f>IF(TRIM(D74)="rate only","ro",IF(ISBLANK(E74)," ",D74*E74))</f>
        <v xml:space="preserve"> </v>
      </c>
    </row>
    <row r="75" spans="1:6" ht="14.1" customHeight="1" x14ac:dyDescent="0.2">
      <c r="A75" s="21"/>
      <c r="B75" s="22"/>
      <c r="C75" s="17"/>
      <c r="D75" s="18"/>
      <c r="E75" s="25"/>
      <c r="F75" s="60"/>
    </row>
    <row r="76" spans="1:6" ht="14.1" customHeight="1" x14ac:dyDescent="0.2">
      <c r="A76" s="21" t="s">
        <v>631</v>
      </c>
      <c r="B76" s="22" t="s">
        <v>632</v>
      </c>
      <c r="C76" s="17" t="s">
        <v>318</v>
      </c>
      <c r="D76" s="18">
        <v>30</v>
      </c>
      <c r="E76" s="25"/>
      <c r="F76" s="25" t="str">
        <f>IF(TRIM(D76)="rate only","ro",IF(ISBLANK(E76)," ",D76*E76))</f>
        <v xml:space="preserve"> </v>
      </c>
    </row>
    <row r="77" spans="1:6" ht="14.1" customHeight="1" x14ac:dyDescent="0.2">
      <c r="A77" s="21"/>
      <c r="B77" s="22"/>
      <c r="C77" s="17"/>
      <c r="D77" s="18"/>
      <c r="E77" s="25"/>
      <c r="F77" s="60"/>
    </row>
    <row r="78" spans="1:6" ht="14.1" customHeight="1" x14ac:dyDescent="0.2">
      <c r="A78" s="21"/>
      <c r="B78" s="22"/>
      <c r="C78" s="17"/>
      <c r="D78" s="18"/>
      <c r="E78" s="19"/>
      <c r="F78" s="20"/>
    </row>
    <row r="79" spans="1:6" ht="14.1" customHeight="1" x14ac:dyDescent="0.2">
      <c r="A79" s="55"/>
      <c r="B79" s="56"/>
      <c r="C79" s="57"/>
      <c r="D79" s="58"/>
      <c r="E79" s="59"/>
      <c r="F79" s="60"/>
    </row>
    <row r="80" spans="1:6" ht="14.1" customHeight="1" thickBot="1" x14ac:dyDescent="0.25">
      <c r="A80" s="55"/>
      <c r="B80" s="56"/>
      <c r="C80" s="57"/>
      <c r="D80" s="58"/>
      <c r="E80" s="59"/>
      <c r="F80" s="60"/>
    </row>
    <row r="81" spans="1:6" ht="28.15" customHeight="1" thickBot="1" x14ac:dyDescent="0.25">
      <c r="A81" s="136" t="s">
        <v>274</v>
      </c>
      <c r="B81" s="137"/>
      <c r="C81" s="137"/>
      <c r="D81" s="137"/>
      <c r="E81" s="138"/>
      <c r="F81" s="44">
        <f>SUM(F42:F80)</f>
        <v>0</v>
      </c>
    </row>
    <row r="82" spans="1:6" ht="14.1" customHeight="1" x14ac:dyDescent="0.2">
      <c r="A82" s="71"/>
      <c r="B82" s="71"/>
      <c r="C82" s="71"/>
      <c r="D82" s="76"/>
      <c r="E82" s="71"/>
      <c r="F82" s="37"/>
    </row>
    <row r="83" spans="1:6" ht="28.15" customHeight="1" x14ac:dyDescent="0.2">
      <c r="A83" s="133" t="s">
        <v>272</v>
      </c>
      <c r="B83" s="134"/>
      <c r="C83" s="134"/>
      <c r="D83" s="134"/>
      <c r="E83" s="135" t="s">
        <v>273</v>
      </c>
      <c r="F83" s="134"/>
    </row>
    <row r="84" spans="1:6" ht="12.75" thickBot="1" x14ac:dyDescent="0.25">
      <c r="A84" s="67"/>
      <c r="E84" s="14"/>
    </row>
    <row r="85" spans="1:6" ht="28.15" customHeight="1" thickBot="1" x14ac:dyDescent="0.25">
      <c r="A85" s="1" t="s">
        <v>265</v>
      </c>
      <c r="B85" s="2" t="s">
        <v>266</v>
      </c>
      <c r="C85" s="2" t="s">
        <v>267</v>
      </c>
      <c r="D85" s="3" t="s">
        <v>268</v>
      </c>
      <c r="E85" s="4" t="s">
        <v>269</v>
      </c>
      <c r="F85" s="5" t="s">
        <v>270</v>
      </c>
    </row>
    <row r="86" spans="1:6" ht="28.15" customHeight="1" x14ac:dyDescent="0.2">
      <c r="A86" s="139" t="s">
        <v>275</v>
      </c>
      <c r="B86" s="140"/>
      <c r="C86" s="140"/>
      <c r="D86" s="140"/>
      <c r="E86" s="141"/>
      <c r="F86" s="68">
        <f>F81</f>
        <v>0</v>
      </c>
    </row>
    <row r="87" spans="1:6" ht="14.1" customHeight="1" x14ac:dyDescent="0.2">
      <c r="A87" s="21"/>
      <c r="B87" s="22"/>
      <c r="C87" s="17"/>
      <c r="D87" s="18"/>
      <c r="E87" s="19"/>
      <c r="F87" s="20"/>
    </row>
    <row r="88" spans="1:6" ht="84" x14ac:dyDescent="0.2">
      <c r="A88" s="28" t="s">
        <v>543</v>
      </c>
      <c r="B88" s="53" t="s">
        <v>643</v>
      </c>
      <c r="C88" s="30"/>
      <c r="D88" s="31"/>
      <c r="E88" s="32"/>
      <c r="F88" s="20"/>
    </row>
    <row r="89" spans="1:6" ht="14.1" customHeight="1" x14ac:dyDescent="0.2">
      <c r="A89" s="21"/>
      <c r="B89" s="22"/>
      <c r="C89" s="17"/>
      <c r="D89" s="18"/>
      <c r="E89" s="25"/>
      <c r="F89" s="20"/>
    </row>
    <row r="90" spans="1:6" ht="14.1" customHeight="1" x14ac:dyDescent="0.2">
      <c r="A90" s="114" t="s">
        <v>633</v>
      </c>
      <c r="B90" s="115" t="s">
        <v>635</v>
      </c>
      <c r="C90" s="116" t="s">
        <v>318</v>
      </c>
      <c r="D90" s="18">
        <v>10</v>
      </c>
      <c r="E90" s="25"/>
      <c r="F90" s="20" t="str">
        <f>IF(TRIM(D90)="rate only","ro",IF(ISBLANK(E90)," ",D90*E90))</f>
        <v xml:space="preserve"> </v>
      </c>
    </row>
    <row r="91" spans="1:6" ht="14.1" customHeight="1" x14ac:dyDescent="0.2">
      <c r="A91" s="114"/>
      <c r="B91" s="115"/>
      <c r="C91" s="116"/>
      <c r="D91" s="18"/>
      <c r="E91" s="25"/>
      <c r="F91" s="20"/>
    </row>
    <row r="92" spans="1:6" ht="24" x14ac:dyDescent="0.2">
      <c r="A92" s="117" t="s">
        <v>634</v>
      </c>
      <c r="B92" s="118" t="s">
        <v>636</v>
      </c>
      <c r="C92" s="119" t="s">
        <v>318</v>
      </c>
      <c r="D92" s="31">
        <v>10</v>
      </c>
      <c r="E92" s="32"/>
      <c r="F92" s="20" t="str">
        <f>IF(TRIM(D92)="rate only","ro",IF(ISBLANK(E92)," ",D92*E92))</f>
        <v xml:space="preserve"> </v>
      </c>
    </row>
    <row r="93" spans="1:6" ht="14.1" customHeight="1" x14ac:dyDescent="0.2">
      <c r="A93" s="21"/>
      <c r="B93" s="22"/>
      <c r="C93" s="17"/>
      <c r="D93" s="18"/>
      <c r="E93" s="19"/>
      <c r="F93" s="20"/>
    </row>
    <row r="94" spans="1:6" ht="14.1" customHeight="1" x14ac:dyDescent="0.2">
      <c r="A94" s="21" t="s">
        <v>111</v>
      </c>
      <c r="B94" s="22" t="s">
        <v>107</v>
      </c>
      <c r="C94" s="17"/>
      <c r="D94" s="18"/>
      <c r="E94" s="19"/>
      <c r="F94" s="20"/>
    </row>
    <row r="95" spans="1:6" ht="14.1" customHeight="1" x14ac:dyDescent="0.2">
      <c r="A95" s="21"/>
      <c r="B95" s="22" t="s">
        <v>108</v>
      </c>
      <c r="C95" s="17"/>
      <c r="D95" s="18"/>
      <c r="E95" s="19"/>
      <c r="F95" s="20"/>
    </row>
    <row r="96" spans="1:6" ht="14.1" customHeight="1" x14ac:dyDescent="0.2">
      <c r="A96" s="21"/>
      <c r="B96" s="22" t="s">
        <v>109</v>
      </c>
      <c r="C96" s="17"/>
      <c r="D96" s="18"/>
      <c r="E96" s="19"/>
      <c r="F96" s="20"/>
    </row>
    <row r="97" spans="1:6" ht="14.1" customHeight="1" x14ac:dyDescent="0.2">
      <c r="A97" s="21"/>
      <c r="B97" s="22" t="s">
        <v>110</v>
      </c>
      <c r="C97" s="17" t="s">
        <v>325</v>
      </c>
      <c r="D97" s="18">
        <v>55</v>
      </c>
      <c r="E97" s="25"/>
      <c r="F97" s="20">
        <f>E97*D97</f>
        <v>0</v>
      </c>
    </row>
    <row r="98" spans="1:6" ht="14.1" customHeight="1" x14ac:dyDescent="0.2">
      <c r="A98" s="21"/>
      <c r="B98" s="22"/>
      <c r="C98" s="17"/>
      <c r="D98" s="18"/>
      <c r="E98" s="19"/>
      <c r="F98" s="20"/>
    </row>
    <row r="99" spans="1:6" ht="14.1" customHeight="1" x14ac:dyDescent="0.2">
      <c r="A99" s="21" t="s">
        <v>115</v>
      </c>
      <c r="B99" s="22" t="s">
        <v>112</v>
      </c>
      <c r="C99" s="17"/>
      <c r="D99" s="18"/>
      <c r="E99" s="19"/>
      <c r="F99" s="20"/>
    </row>
    <row r="100" spans="1:6" ht="14.1" customHeight="1" x14ac:dyDescent="0.2">
      <c r="A100" s="21"/>
      <c r="B100" s="22" t="s">
        <v>113</v>
      </c>
      <c r="C100" s="17"/>
      <c r="D100" s="18"/>
      <c r="E100" s="19"/>
      <c r="F100" s="20"/>
    </row>
    <row r="101" spans="1:6" ht="14.1" customHeight="1" x14ac:dyDescent="0.2">
      <c r="A101" s="21"/>
      <c r="B101" s="22" t="s">
        <v>114</v>
      </c>
      <c r="C101" s="17" t="s">
        <v>325</v>
      </c>
      <c r="D101" s="18">
        <v>10</v>
      </c>
      <c r="E101" s="25"/>
      <c r="F101" s="20" t="str">
        <f>IF(TRIM(D101)="rate only","ro",IF(ISBLANK(E101)," ",D101*E101))</f>
        <v xml:space="preserve"> </v>
      </c>
    </row>
    <row r="102" spans="1:6" ht="14.1" customHeight="1" x14ac:dyDescent="0.2">
      <c r="A102" s="21"/>
      <c r="B102" s="22"/>
      <c r="C102" s="17"/>
      <c r="D102" s="18"/>
      <c r="E102" s="19"/>
      <c r="F102" s="20"/>
    </row>
    <row r="103" spans="1:6" ht="14.1" customHeight="1" x14ac:dyDescent="0.2">
      <c r="A103" s="21" t="s">
        <v>116</v>
      </c>
      <c r="B103" s="22" t="s">
        <v>117</v>
      </c>
      <c r="C103" s="17"/>
      <c r="D103" s="18"/>
      <c r="E103" s="25"/>
      <c r="F103" s="20"/>
    </row>
    <row r="104" spans="1:6" ht="14.1" customHeight="1" x14ac:dyDescent="0.2">
      <c r="A104" s="21"/>
      <c r="B104" s="22" t="s">
        <v>118</v>
      </c>
      <c r="C104" s="17" t="s">
        <v>318</v>
      </c>
      <c r="D104" s="18">
        <v>55</v>
      </c>
      <c r="E104" s="25"/>
      <c r="F104" s="20" t="str">
        <f>IF(TRIM(D104)="rate only","ro",IF(ISBLANK(E104)," ",D104*E104))</f>
        <v xml:space="preserve"> </v>
      </c>
    </row>
    <row r="105" spans="1:6" ht="14.1" customHeight="1" x14ac:dyDescent="0.2">
      <c r="A105" s="21"/>
      <c r="B105" s="22"/>
      <c r="C105" s="17"/>
      <c r="D105" s="18"/>
      <c r="E105" s="19"/>
      <c r="F105" s="20"/>
    </row>
    <row r="106" spans="1:6" ht="14.1" customHeight="1" x14ac:dyDescent="0.2">
      <c r="A106" s="15" t="s">
        <v>119</v>
      </c>
      <c r="B106" s="16" t="s">
        <v>0</v>
      </c>
      <c r="C106" s="17" t="s">
        <v>280</v>
      </c>
      <c r="D106" s="18">
        <v>5</v>
      </c>
      <c r="E106" s="25"/>
      <c r="F106" s="20" t="str">
        <f>IF(TRIM(D106)="rate only","ro",IF(ISBLANK(E106)," ",D106*E106))</f>
        <v xml:space="preserve"> </v>
      </c>
    </row>
    <row r="107" spans="1:6" ht="14.1" customHeight="1" x14ac:dyDescent="0.2">
      <c r="A107" s="21"/>
      <c r="B107" s="22"/>
      <c r="C107" s="17"/>
      <c r="D107" s="18"/>
      <c r="E107" s="19"/>
      <c r="F107" s="20"/>
    </row>
    <row r="108" spans="1:6" ht="14.1" customHeight="1" x14ac:dyDescent="0.2">
      <c r="A108" s="15" t="s">
        <v>120</v>
      </c>
      <c r="B108" s="16" t="s">
        <v>121</v>
      </c>
      <c r="C108" s="17"/>
      <c r="D108" s="18"/>
      <c r="E108" s="19"/>
      <c r="F108" s="20"/>
    </row>
    <row r="109" spans="1:6" ht="14.1" customHeight="1" x14ac:dyDescent="0.2">
      <c r="A109" s="21"/>
      <c r="B109" s="16" t="s">
        <v>122</v>
      </c>
      <c r="C109" s="17"/>
      <c r="D109" s="18"/>
      <c r="E109" s="19"/>
      <c r="F109" s="20"/>
    </row>
    <row r="110" spans="1:6" ht="14.1" customHeight="1" x14ac:dyDescent="0.2">
      <c r="A110" s="21"/>
      <c r="B110" s="22"/>
      <c r="C110" s="17"/>
      <c r="D110" s="18"/>
      <c r="E110" s="19"/>
      <c r="F110" s="20"/>
    </row>
    <row r="111" spans="1:6" ht="14.1" customHeight="1" x14ac:dyDescent="0.2">
      <c r="A111" s="21" t="s">
        <v>123</v>
      </c>
      <c r="B111" s="22" t="s">
        <v>184</v>
      </c>
      <c r="C111" s="17" t="s">
        <v>280</v>
      </c>
      <c r="D111" s="18">
        <v>380</v>
      </c>
      <c r="E111" s="25"/>
      <c r="F111" s="20" t="str">
        <f>IF(TRIM(D111)="rate only","ro",IF(ISBLANK(E111)," ",D111*E111))</f>
        <v xml:space="preserve"> </v>
      </c>
    </row>
    <row r="112" spans="1:6" ht="14.1" customHeight="1" x14ac:dyDescent="0.2">
      <c r="A112" s="21"/>
      <c r="B112" s="22"/>
      <c r="C112" s="17"/>
      <c r="D112" s="18"/>
      <c r="E112" s="19"/>
      <c r="F112" s="20"/>
    </row>
    <row r="113" spans="1:6" ht="14.1" customHeight="1" x14ac:dyDescent="0.2">
      <c r="A113" s="15" t="s">
        <v>124</v>
      </c>
      <c r="B113" s="16" t="s">
        <v>372</v>
      </c>
      <c r="C113" s="17" t="s">
        <v>280</v>
      </c>
      <c r="D113" s="18">
        <v>10</v>
      </c>
      <c r="E113" s="25"/>
      <c r="F113" s="20" t="str">
        <f>IF(TRIM(D113)="rate only","ro",IF(ISBLANK(E113)," ",D113*E113))</f>
        <v xml:space="preserve"> </v>
      </c>
    </row>
    <row r="114" spans="1:6" ht="14.1" customHeight="1" x14ac:dyDescent="0.2">
      <c r="A114" s="21"/>
      <c r="B114" s="22"/>
      <c r="C114" s="17"/>
      <c r="D114" s="18"/>
      <c r="E114" s="19"/>
      <c r="F114" s="20"/>
    </row>
    <row r="115" spans="1:6" ht="14.1" customHeight="1" x14ac:dyDescent="0.2">
      <c r="A115" s="21"/>
      <c r="B115" s="22"/>
      <c r="C115" s="17"/>
      <c r="D115" s="18"/>
      <c r="E115" s="19"/>
      <c r="F115" s="20"/>
    </row>
    <row r="116" spans="1:6" ht="14.1" customHeight="1" x14ac:dyDescent="0.2">
      <c r="A116" s="21"/>
      <c r="B116" s="22"/>
      <c r="C116" s="17"/>
      <c r="D116" s="18"/>
      <c r="E116" s="19"/>
      <c r="F116" s="20"/>
    </row>
    <row r="117" spans="1:6" ht="14.1" customHeight="1" x14ac:dyDescent="0.2">
      <c r="A117" s="21"/>
      <c r="B117" s="22"/>
      <c r="C117" s="17"/>
      <c r="D117" s="18"/>
      <c r="E117" s="19"/>
      <c r="F117" s="20"/>
    </row>
    <row r="118" spans="1:6" ht="14.1" customHeight="1" x14ac:dyDescent="0.2">
      <c r="A118" s="21"/>
      <c r="B118" s="22"/>
      <c r="C118" s="17"/>
      <c r="D118" s="18"/>
      <c r="E118" s="19"/>
      <c r="F118" s="20"/>
    </row>
    <row r="119" spans="1:6" ht="14.1" customHeight="1" x14ac:dyDescent="0.2">
      <c r="A119" s="21"/>
      <c r="B119" s="22"/>
      <c r="C119" s="17"/>
      <c r="D119" s="18"/>
      <c r="E119" s="19"/>
      <c r="F119" s="20"/>
    </row>
    <row r="120" spans="1:6" ht="14.1" customHeight="1" x14ac:dyDescent="0.2">
      <c r="A120" s="21"/>
      <c r="B120" s="22"/>
      <c r="C120" s="17"/>
      <c r="D120" s="18"/>
      <c r="E120" s="19"/>
      <c r="F120" s="20"/>
    </row>
    <row r="121" spans="1:6" ht="14.1" customHeight="1" x14ac:dyDescent="0.2">
      <c r="A121" s="21"/>
      <c r="B121" s="22"/>
      <c r="C121" s="17"/>
      <c r="D121" s="18"/>
      <c r="E121" s="19"/>
      <c r="F121" s="20"/>
    </row>
    <row r="122" spans="1:6" ht="14.1" customHeight="1" x14ac:dyDescent="0.2">
      <c r="A122" s="21"/>
      <c r="B122" s="22"/>
      <c r="C122" s="17"/>
      <c r="D122" s="18"/>
      <c r="E122" s="19"/>
      <c r="F122" s="20"/>
    </row>
    <row r="123" spans="1:6" ht="14.1" customHeight="1" x14ac:dyDescent="0.2">
      <c r="A123" s="21"/>
      <c r="B123" s="22"/>
      <c r="C123" s="17"/>
      <c r="D123" s="18"/>
      <c r="E123" s="19"/>
      <c r="F123" s="20"/>
    </row>
    <row r="124" spans="1:6" ht="14.1" customHeight="1" x14ac:dyDescent="0.2">
      <c r="A124" s="21"/>
      <c r="B124" s="22"/>
      <c r="C124" s="17"/>
      <c r="D124" s="18"/>
      <c r="E124" s="19"/>
      <c r="F124" s="20"/>
    </row>
    <row r="125" spans="1:6" ht="14.1" customHeight="1" thickBot="1" x14ac:dyDescent="0.25">
      <c r="A125" s="21"/>
      <c r="B125" s="22"/>
      <c r="C125" s="17"/>
      <c r="D125" s="18"/>
      <c r="E125" s="19"/>
      <c r="F125" s="20"/>
    </row>
    <row r="126" spans="1:6" ht="28.15" customHeight="1" thickBot="1" x14ac:dyDescent="0.25">
      <c r="A126" s="136" t="s">
        <v>271</v>
      </c>
      <c r="B126" s="137"/>
      <c r="C126" s="137"/>
      <c r="D126" s="137"/>
      <c r="E126" s="138"/>
      <c r="F126" s="44">
        <f>SUM(F86:F125)</f>
        <v>0</v>
      </c>
    </row>
    <row r="127" spans="1:6" ht="14.1" customHeight="1" x14ac:dyDescent="0.2">
      <c r="A127" s="67"/>
      <c r="C127" s="27"/>
      <c r="E127" s="14"/>
      <c r="F127" s="14"/>
    </row>
    <row r="128" spans="1:6" ht="28.15" customHeight="1" x14ac:dyDescent="0.2">
      <c r="A128" s="133" t="s">
        <v>272</v>
      </c>
      <c r="B128" s="134"/>
      <c r="C128" s="134"/>
      <c r="D128" s="134"/>
      <c r="E128" s="135" t="s">
        <v>273</v>
      </c>
      <c r="F128" s="134"/>
    </row>
    <row r="129" ht="10.15" customHeight="1" x14ac:dyDescent="0.2"/>
  </sheetData>
  <mergeCells count="11">
    <mergeCell ref="A128:D128"/>
    <mergeCell ref="E128:F128"/>
    <mergeCell ref="A86:E86"/>
    <mergeCell ref="A126:E126"/>
    <mergeCell ref="A37:E37"/>
    <mergeCell ref="A39:D39"/>
    <mergeCell ref="E39:F39"/>
    <mergeCell ref="A83:D83"/>
    <mergeCell ref="E83:F83"/>
    <mergeCell ref="A81:E81"/>
    <mergeCell ref="A42:E42"/>
  </mergeCells>
  <phoneticPr fontId="1" type="noConversion"/>
  <conditionalFormatting sqref="F36 F44:F45 F75 F77:F80 F66:F73">
    <cfRule type="cellIs" dxfId="261" priority="27" stopIfTrue="1" operator="equal">
      <formula>"ro"</formula>
    </cfRule>
    <cfRule type="cellIs" dxfId="260" priority="28" stopIfTrue="1" operator="equal">
      <formula>" "</formula>
    </cfRule>
  </conditionalFormatting>
  <conditionalFormatting sqref="G9 G11 G18:G25 G34">
    <cfRule type="cellIs" dxfId="257" priority="14" stopIfTrue="1" operator="equal">
      <formula>" "</formula>
    </cfRule>
  </conditionalFormatting>
  <conditionalFormatting sqref="G14:G15">
    <cfRule type="cellIs" dxfId="256" priority="11" stopIfTrue="1" operator="equal">
      <formula>"ro"</formula>
    </cfRule>
    <cfRule type="cellIs" dxfId="255" priority="12" stopIfTrue="1" operator="equal">
      <formula>" "</formula>
    </cfRule>
  </conditionalFormatting>
  <conditionalFormatting sqref="G27:G32">
    <cfRule type="cellIs" dxfId="254" priority="7" stopIfTrue="1" operator="equal">
      <formula>"ro"</formula>
    </cfRule>
    <cfRule type="cellIs" dxfId="253" priority="8" stopIfTrue="1" operator="equal">
      <formula>" "</formula>
    </cfRule>
  </conditionalFormatting>
  <conditionalFormatting sqref="G34 G9 G11 G18:G25">
    <cfRule type="cellIs" dxfId="252" priority="13" stopIfTrue="1" operator="equal">
      <formula>"ro"</formula>
    </cfRule>
  </conditionalFormatting>
  <conditionalFormatting sqref="G34:G36">
    <cfRule type="cellIs" dxfId="251" priority="3" stopIfTrue="1" operator="equal">
      <formula>"ro"</formula>
    </cfRule>
    <cfRule type="cellIs" dxfId="250" priority="4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3" firstPageNumber="33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rowBreaks count="2" manualBreakCount="2">
    <brk id="39" max="5" man="1"/>
    <brk id="83" max="5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4"/>
  </sheetPr>
  <dimension ref="A1:G457"/>
  <sheetViews>
    <sheetView showZeros="0" view="pageBreakPreview" topLeftCell="A78" zoomScaleNormal="100" zoomScaleSheetLayoutView="100" workbookViewId="0">
      <selection activeCell="A49" sqref="A49:F92"/>
    </sheetView>
  </sheetViews>
  <sheetFormatPr defaultColWidth="9.28515625" defaultRowHeight="12" customHeight="1" x14ac:dyDescent="0.2"/>
  <cols>
    <col min="1" max="1" width="12.7109375" style="7" customWidth="1"/>
    <col min="2" max="2" width="29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302</v>
      </c>
      <c r="B3" s="16" t="s">
        <v>87</v>
      </c>
      <c r="C3" s="17"/>
      <c r="D3" s="18"/>
      <c r="E3" s="19"/>
      <c r="F3" s="20"/>
      <c r="G3" s="14"/>
    </row>
    <row r="4" spans="1:7" ht="14.1" customHeight="1" x14ac:dyDescent="0.2">
      <c r="A4" s="21"/>
      <c r="B4" s="16" t="s">
        <v>86</v>
      </c>
      <c r="C4" s="17"/>
      <c r="D4" s="18"/>
      <c r="E4" s="19"/>
      <c r="F4" s="20"/>
      <c r="G4" s="14"/>
    </row>
    <row r="5" spans="1:7" ht="14.1" customHeight="1" x14ac:dyDescent="0.2">
      <c r="A5" s="21"/>
      <c r="C5" s="17"/>
      <c r="D5" s="18"/>
      <c r="E5" s="19"/>
      <c r="F5" s="20"/>
      <c r="G5" s="14"/>
    </row>
    <row r="6" spans="1:7" ht="14.1" customHeight="1" x14ac:dyDescent="0.2">
      <c r="A6" s="15" t="s">
        <v>126</v>
      </c>
      <c r="B6" s="16" t="s">
        <v>563</v>
      </c>
      <c r="C6" s="17"/>
      <c r="D6" s="18"/>
      <c r="E6" s="19"/>
      <c r="F6" s="20"/>
      <c r="G6" s="14"/>
    </row>
    <row r="7" spans="1:7" ht="14.1" customHeight="1" x14ac:dyDescent="0.2">
      <c r="A7" s="21"/>
      <c r="B7" s="23"/>
      <c r="C7" s="17"/>
      <c r="D7" s="18"/>
      <c r="E7" s="19"/>
      <c r="F7" s="20"/>
      <c r="G7" s="14"/>
    </row>
    <row r="8" spans="1:7" ht="14.1" customHeight="1" x14ac:dyDescent="0.2">
      <c r="A8" s="15" t="s">
        <v>127</v>
      </c>
      <c r="B8" s="16" t="s">
        <v>128</v>
      </c>
      <c r="C8" s="17"/>
      <c r="D8" s="18"/>
      <c r="E8" s="19"/>
      <c r="F8" s="20"/>
      <c r="G8" s="14"/>
    </row>
    <row r="9" spans="1:7" ht="14.1" customHeight="1" x14ac:dyDescent="0.2">
      <c r="A9" s="21"/>
      <c r="B9" s="16" t="s">
        <v>564</v>
      </c>
      <c r="C9" s="17"/>
      <c r="D9" s="18"/>
      <c r="E9" s="19"/>
      <c r="F9" s="20"/>
      <c r="G9" s="14"/>
    </row>
    <row r="10" spans="1:7" ht="14.1" customHeight="1" x14ac:dyDescent="0.2">
      <c r="A10" s="21"/>
      <c r="B10" s="22"/>
      <c r="C10" s="17"/>
      <c r="D10" s="18"/>
      <c r="E10" s="19"/>
      <c r="F10" s="20"/>
      <c r="G10" s="14"/>
    </row>
    <row r="11" spans="1:7" ht="14.1" customHeight="1" x14ac:dyDescent="0.2">
      <c r="A11" s="21" t="s">
        <v>135</v>
      </c>
      <c r="B11" s="22" t="s">
        <v>130</v>
      </c>
      <c r="C11" s="17" t="s">
        <v>325</v>
      </c>
      <c r="D11" s="18">
        <v>150</v>
      </c>
      <c r="E11" s="25"/>
      <c r="F11" s="20" t="str">
        <f>IF(TRIM(D11)="rate only","ro",IF(ISBLANK(E11)," ",D11*E11))</f>
        <v xml:space="preserve"> </v>
      </c>
      <c r="G11" s="14"/>
    </row>
    <row r="12" spans="1:7" ht="14.1" customHeight="1" x14ac:dyDescent="0.2">
      <c r="A12" s="21"/>
      <c r="B12" s="22"/>
      <c r="C12" s="17"/>
      <c r="D12" s="18"/>
      <c r="E12" s="19"/>
      <c r="F12" s="20"/>
      <c r="G12" s="14"/>
    </row>
    <row r="13" spans="1:7" ht="14.1" customHeight="1" x14ac:dyDescent="0.2">
      <c r="A13" s="21" t="s">
        <v>136</v>
      </c>
      <c r="B13" s="22" t="s">
        <v>132</v>
      </c>
      <c r="C13" s="17" t="s">
        <v>325</v>
      </c>
      <c r="D13" s="18">
        <v>75</v>
      </c>
      <c r="E13" s="25"/>
      <c r="F13" s="20" t="str">
        <f t="shared" ref="F13:F21" si="0"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18"/>
      <c r="E14" s="19"/>
      <c r="F14" s="20"/>
      <c r="G14" s="14"/>
    </row>
    <row r="15" spans="1:7" ht="14.1" customHeight="1" x14ac:dyDescent="0.2">
      <c r="A15" s="21" t="s">
        <v>137</v>
      </c>
      <c r="B15" s="22" t="s">
        <v>131</v>
      </c>
      <c r="C15" s="17" t="s">
        <v>325</v>
      </c>
      <c r="D15" s="18">
        <v>75</v>
      </c>
      <c r="E15" s="25"/>
      <c r="F15" s="20" t="str">
        <f t="shared" si="0"/>
        <v xml:space="preserve"> </v>
      </c>
    </row>
    <row r="16" spans="1:7" ht="14.1" customHeight="1" x14ac:dyDescent="0.2">
      <c r="A16" s="21"/>
      <c r="B16" s="22"/>
      <c r="C16" s="17"/>
      <c r="D16" s="18"/>
      <c r="E16" s="19"/>
      <c r="F16" s="20"/>
      <c r="G16" s="14"/>
    </row>
    <row r="17" spans="1:7" ht="14.1" customHeight="1" x14ac:dyDescent="0.2">
      <c r="A17" s="21" t="s">
        <v>138</v>
      </c>
      <c r="B17" s="22" t="s">
        <v>133</v>
      </c>
      <c r="C17" s="17" t="s">
        <v>325</v>
      </c>
      <c r="D17" s="18">
        <v>75</v>
      </c>
      <c r="E17" s="25"/>
      <c r="F17" s="20" t="str">
        <f t="shared" si="0"/>
        <v xml:space="preserve"> </v>
      </c>
      <c r="G17" s="14"/>
    </row>
    <row r="18" spans="1:7" ht="14.1" customHeight="1" x14ac:dyDescent="0.2">
      <c r="A18" s="21"/>
      <c r="B18" s="22"/>
      <c r="C18" s="17"/>
      <c r="D18" s="18"/>
      <c r="E18" s="19"/>
      <c r="F18" s="20"/>
      <c r="G18" s="14"/>
    </row>
    <row r="19" spans="1:7" ht="14.1" customHeight="1" x14ac:dyDescent="0.2">
      <c r="A19" s="21" t="s">
        <v>185</v>
      </c>
      <c r="B19" s="22" t="s">
        <v>227</v>
      </c>
      <c r="C19" s="17"/>
      <c r="D19" s="18"/>
      <c r="E19" s="19"/>
      <c r="F19" s="20"/>
      <c r="G19" s="14"/>
    </row>
    <row r="20" spans="1:7" ht="14.1" customHeight="1" x14ac:dyDescent="0.2">
      <c r="A20" s="21"/>
      <c r="B20" s="22" t="s">
        <v>228</v>
      </c>
      <c r="C20" s="17"/>
      <c r="D20" s="18"/>
      <c r="E20" s="19"/>
      <c r="F20" s="20"/>
      <c r="G20" s="14"/>
    </row>
    <row r="21" spans="1:7" ht="14.1" customHeight="1" x14ac:dyDescent="0.2">
      <c r="A21" s="21"/>
      <c r="B21" s="22" t="s">
        <v>229</v>
      </c>
      <c r="C21" s="17" t="s">
        <v>280</v>
      </c>
      <c r="D21" s="18">
        <v>10</v>
      </c>
      <c r="E21" s="25"/>
      <c r="F21" s="20" t="str">
        <f t="shared" si="0"/>
        <v xml:space="preserve"> </v>
      </c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14"/>
    </row>
    <row r="23" spans="1:7" ht="14.1" customHeight="1" x14ac:dyDescent="0.2">
      <c r="A23" s="15" t="s">
        <v>139</v>
      </c>
      <c r="B23" s="16" t="s">
        <v>134</v>
      </c>
      <c r="C23" s="17"/>
      <c r="D23" s="18"/>
      <c r="E23" s="19"/>
      <c r="F23" s="20"/>
      <c r="G23" s="14"/>
    </row>
    <row r="24" spans="1:7" ht="14.1" customHeight="1" x14ac:dyDescent="0.2">
      <c r="A24" s="21"/>
      <c r="B24" s="16" t="s">
        <v>346</v>
      </c>
      <c r="C24" s="17"/>
      <c r="D24" s="18"/>
      <c r="E24" s="19"/>
      <c r="F24" s="20"/>
      <c r="G24" s="14"/>
    </row>
    <row r="25" spans="1:7" ht="14.1" customHeight="1" x14ac:dyDescent="0.2">
      <c r="A25" s="21"/>
      <c r="B25" s="22" t="s">
        <v>129</v>
      </c>
      <c r="C25" s="17"/>
      <c r="D25" s="18"/>
      <c r="E25" s="19"/>
      <c r="F25" s="20"/>
      <c r="G25" s="35"/>
    </row>
    <row r="26" spans="1:7" ht="14.1" customHeight="1" x14ac:dyDescent="0.2">
      <c r="A26" s="21"/>
      <c r="B26" s="22"/>
      <c r="C26" s="17"/>
      <c r="D26" s="18"/>
      <c r="E26" s="19"/>
      <c r="F26" s="20"/>
      <c r="G26" s="14"/>
    </row>
    <row r="27" spans="1:7" ht="14.1" customHeight="1" x14ac:dyDescent="0.2">
      <c r="A27" s="21" t="s">
        <v>150</v>
      </c>
      <c r="B27" s="22" t="s">
        <v>544</v>
      </c>
      <c r="C27" s="17"/>
      <c r="D27" s="18"/>
      <c r="E27" s="19"/>
      <c r="F27" s="20"/>
      <c r="G27" s="36"/>
    </row>
    <row r="28" spans="1:7" ht="14.1" customHeight="1" x14ac:dyDescent="0.2">
      <c r="A28" s="21"/>
      <c r="B28" s="22" t="s">
        <v>666</v>
      </c>
      <c r="C28" s="17" t="s">
        <v>325</v>
      </c>
      <c r="D28" s="18">
        <f>2300+1275+400</f>
        <v>3975</v>
      </c>
      <c r="E28" s="25"/>
      <c r="F28" s="20" t="str">
        <f>IF(TRIM(D28)="rate only","ro",IF(ISBLANK(E28)," ",D28*E28))</f>
        <v xml:space="preserve"> </v>
      </c>
      <c r="G28" s="14"/>
    </row>
    <row r="29" spans="1:7" ht="14.1" customHeight="1" x14ac:dyDescent="0.2">
      <c r="A29" s="21"/>
      <c r="B29" s="22"/>
      <c r="C29" s="17"/>
      <c r="D29" s="18"/>
      <c r="E29" s="25"/>
      <c r="F29" s="20"/>
      <c r="G29" s="37"/>
    </row>
    <row r="30" spans="1:7" ht="14.1" customHeight="1" x14ac:dyDescent="0.2">
      <c r="A30" s="15" t="s">
        <v>140</v>
      </c>
      <c r="B30" s="16" t="s">
        <v>141</v>
      </c>
      <c r="C30" s="17"/>
      <c r="D30" s="18"/>
      <c r="E30" s="19"/>
      <c r="F30" s="20"/>
      <c r="G30" s="14"/>
    </row>
    <row r="31" spans="1:7" ht="14.1" customHeight="1" x14ac:dyDescent="0.2">
      <c r="A31" s="21"/>
      <c r="B31" s="22" t="s">
        <v>142</v>
      </c>
      <c r="C31" s="17"/>
      <c r="D31" s="18"/>
      <c r="E31" s="25"/>
      <c r="F31" s="20"/>
      <c r="G31" s="37"/>
    </row>
    <row r="32" spans="1:7" ht="14.1" customHeight="1" x14ac:dyDescent="0.2">
      <c r="A32" s="21"/>
      <c r="B32" s="22"/>
      <c r="C32" s="17"/>
      <c r="D32" s="18"/>
      <c r="E32" s="19"/>
      <c r="F32" s="20"/>
      <c r="G32" s="14"/>
    </row>
    <row r="33" spans="1:7" ht="14.1" customHeight="1" x14ac:dyDescent="0.2">
      <c r="A33" s="21" t="s">
        <v>146</v>
      </c>
      <c r="B33" s="22" t="s">
        <v>544</v>
      </c>
      <c r="C33" s="17"/>
      <c r="D33" s="18"/>
      <c r="E33" s="19"/>
      <c r="F33" s="20"/>
      <c r="G33" s="14"/>
    </row>
    <row r="34" spans="1:7" ht="14.1" customHeight="1" x14ac:dyDescent="0.2">
      <c r="A34" s="21"/>
      <c r="B34" s="22" t="s">
        <v>638</v>
      </c>
      <c r="C34" s="17" t="s">
        <v>318</v>
      </c>
      <c r="D34" s="18">
        <v>150</v>
      </c>
      <c r="E34" s="25"/>
      <c r="F34" s="20" t="str">
        <f>IF(TRIM(D34)="rate only","ro",IF(ISBLANK(E34)," ",D34*E34))</f>
        <v xml:space="preserve"> </v>
      </c>
      <c r="G34" s="37"/>
    </row>
    <row r="35" spans="1:7" ht="14.1" customHeight="1" x14ac:dyDescent="0.2">
      <c r="A35" s="21"/>
      <c r="B35" s="22"/>
      <c r="C35" s="17"/>
      <c r="D35" s="18"/>
      <c r="E35" s="19"/>
      <c r="F35" s="20"/>
      <c r="G35" s="37"/>
    </row>
    <row r="36" spans="1:7" ht="14.1" customHeight="1" x14ac:dyDescent="0.2">
      <c r="A36" s="21" t="s">
        <v>147</v>
      </c>
      <c r="B36" s="22" t="s">
        <v>639</v>
      </c>
      <c r="C36" s="17"/>
      <c r="D36" s="18"/>
      <c r="E36" s="19"/>
      <c r="F36" s="20"/>
      <c r="G36" s="37"/>
    </row>
    <row r="37" spans="1:7" ht="14.1" customHeight="1" x14ac:dyDescent="0.2">
      <c r="A37" s="21"/>
      <c r="B37" s="22" t="s">
        <v>143</v>
      </c>
      <c r="C37" s="17" t="s">
        <v>318</v>
      </c>
      <c r="D37" s="18">
        <v>120</v>
      </c>
      <c r="E37" s="25"/>
      <c r="F37" s="20" t="str">
        <f>IF(TRIM(D37)="rate only","ro",IF(ISBLANK(E37)," ",D37*E37))</f>
        <v xml:space="preserve"> </v>
      </c>
      <c r="G37" s="37"/>
    </row>
    <row r="38" spans="1:7" ht="14.1" customHeight="1" x14ac:dyDescent="0.2">
      <c r="A38" s="21"/>
      <c r="B38" s="22"/>
      <c r="C38" s="17"/>
      <c r="D38" s="18"/>
      <c r="E38" s="25"/>
      <c r="F38" s="20"/>
      <c r="G38" s="14"/>
    </row>
    <row r="39" spans="1:7" ht="14.1" customHeight="1" x14ac:dyDescent="0.2">
      <c r="A39" s="21" t="s">
        <v>148</v>
      </c>
      <c r="B39" s="22" t="s">
        <v>639</v>
      </c>
      <c r="C39" s="17"/>
      <c r="D39" s="18"/>
      <c r="E39" s="19"/>
      <c r="F39" s="20"/>
      <c r="G39" s="37"/>
    </row>
    <row r="40" spans="1:7" ht="14.1" customHeight="1" x14ac:dyDescent="0.2">
      <c r="A40" s="21"/>
      <c r="B40" s="22" t="s">
        <v>144</v>
      </c>
      <c r="C40" s="17" t="s">
        <v>318</v>
      </c>
      <c r="D40" s="18">
        <v>120</v>
      </c>
      <c r="E40" s="25"/>
      <c r="F40" s="20" t="str">
        <f>IF(TRIM(D40)="rate only","ro",IF(ISBLANK(E40)," ",D40*E40))</f>
        <v xml:space="preserve"> </v>
      </c>
      <c r="G40" s="37"/>
    </row>
    <row r="41" spans="1:7" ht="14.1" customHeight="1" x14ac:dyDescent="0.2">
      <c r="A41" s="21"/>
      <c r="B41" s="22"/>
      <c r="C41" s="17"/>
      <c r="D41" s="18"/>
      <c r="E41" s="25"/>
      <c r="F41" s="20"/>
      <c r="G41" s="37"/>
    </row>
    <row r="42" spans="1:7" ht="14.1" customHeight="1" x14ac:dyDescent="0.2">
      <c r="A42" s="21" t="s">
        <v>149</v>
      </c>
      <c r="B42" s="22" t="s">
        <v>639</v>
      </c>
      <c r="C42" s="17"/>
      <c r="D42" s="18"/>
      <c r="E42" s="19"/>
      <c r="F42" s="20"/>
      <c r="G42" s="37"/>
    </row>
    <row r="43" spans="1:7" ht="14.1" customHeight="1" x14ac:dyDescent="0.2">
      <c r="A43" s="21"/>
      <c r="B43" s="22" t="s">
        <v>145</v>
      </c>
      <c r="C43" s="17" t="s">
        <v>318</v>
      </c>
      <c r="D43" s="18">
        <v>120</v>
      </c>
      <c r="E43" s="25"/>
      <c r="F43" s="94">
        <f>E43*D43</f>
        <v>0</v>
      </c>
      <c r="G43" s="14"/>
    </row>
    <row r="44" spans="1:7" ht="14.1" customHeight="1" thickBot="1" x14ac:dyDescent="0.25">
      <c r="A44" s="21"/>
      <c r="B44" s="22"/>
      <c r="C44" s="17"/>
      <c r="D44" s="18"/>
      <c r="E44" s="25"/>
      <c r="F44" s="94"/>
      <c r="G44" s="14"/>
    </row>
    <row r="45" spans="1:7" ht="28.15" customHeight="1" thickBot="1" x14ac:dyDescent="0.25">
      <c r="A45" s="136" t="s">
        <v>274</v>
      </c>
      <c r="B45" s="137"/>
      <c r="C45" s="137"/>
      <c r="D45" s="137"/>
      <c r="E45" s="138"/>
      <c r="F45" s="44">
        <f>SUM(F2:F44)</f>
        <v>0</v>
      </c>
      <c r="G45" s="50"/>
    </row>
    <row r="46" spans="1:7" ht="14.1" customHeight="1" x14ac:dyDescent="0.2">
      <c r="A46" s="45"/>
      <c r="B46" s="45"/>
      <c r="C46" s="45"/>
      <c r="D46" s="46"/>
      <c r="E46" s="45"/>
      <c r="F46" s="47"/>
      <c r="G46" s="34"/>
    </row>
    <row r="47" spans="1:7" ht="28.15" customHeight="1" x14ac:dyDescent="0.2">
      <c r="A47" s="133" t="s">
        <v>272</v>
      </c>
      <c r="B47" s="134"/>
      <c r="C47" s="134"/>
      <c r="D47" s="134"/>
      <c r="E47" s="135" t="s">
        <v>273</v>
      </c>
      <c r="F47" s="134"/>
    </row>
    <row r="48" spans="1:7" ht="10.15" customHeight="1" thickBot="1" x14ac:dyDescent="0.25">
      <c r="A48" s="67"/>
      <c r="E48" s="14"/>
    </row>
    <row r="49" spans="1:6" ht="28.15" customHeight="1" thickBot="1" x14ac:dyDescent="0.25">
      <c r="A49" s="1" t="s">
        <v>265</v>
      </c>
      <c r="B49" s="2" t="s">
        <v>266</v>
      </c>
      <c r="C49" s="2" t="s">
        <v>267</v>
      </c>
      <c r="D49" s="3" t="s">
        <v>268</v>
      </c>
      <c r="E49" s="4" t="s">
        <v>269</v>
      </c>
      <c r="F49" s="5" t="s">
        <v>270</v>
      </c>
    </row>
    <row r="50" spans="1:6" ht="28.15" customHeight="1" x14ac:dyDescent="0.2">
      <c r="A50" s="139" t="s">
        <v>275</v>
      </c>
      <c r="B50" s="140"/>
      <c r="C50" s="140"/>
      <c r="D50" s="140"/>
      <c r="E50" s="141"/>
      <c r="F50" s="68">
        <f>F45</f>
        <v>0</v>
      </c>
    </row>
    <row r="51" spans="1:6" ht="14.1" customHeight="1" x14ac:dyDescent="0.2">
      <c r="A51" s="21"/>
      <c r="B51" s="22"/>
      <c r="C51" s="17"/>
      <c r="D51" s="18"/>
      <c r="E51" s="19"/>
      <c r="F51" s="20"/>
    </row>
    <row r="52" spans="1:6" ht="14.1" customHeight="1" x14ac:dyDescent="0.2">
      <c r="A52" s="21" t="s">
        <v>185</v>
      </c>
      <c r="B52" s="22" t="s">
        <v>105</v>
      </c>
      <c r="C52" s="17"/>
      <c r="D52" s="18"/>
      <c r="E52" s="19"/>
      <c r="F52" s="20"/>
    </row>
    <row r="53" spans="1:6" ht="14.1" customHeight="1" x14ac:dyDescent="0.2">
      <c r="A53" s="21"/>
      <c r="B53" s="22" t="s">
        <v>106</v>
      </c>
      <c r="C53" s="17"/>
      <c r="D53" s="18"/>
      <c r="E53" s="19"/>
      <c r="F53" s="20"/>
    </row>
    <row r="54" spans="1:6" ht="14.1" customHeight="1" x14ac:dyDescent="0.2">
      <c r="A54" s="21"/>
      <c r="B54" s="22" t="s">
        <v>228</v>
      </c>
      <c r="C54" s="17"/>
      <c r="D54" s="18"/>
      <c r="E54" s="19"/>
      <c r="F54" s="20"/>
    </row>
    <row r="55" spans="1:6" ht="14.1" customHeight="1" x14ac:dyDescent="0.2">
      <c r="A55" s="21"/>
      <c r="B55" s="22" t="s">
        <v>229</v>
      </c>
      <c r="C55" s="17" t="s">
        <v>280</v>
      </c>
      <c r="D55" s="18">
        <v>10</v>
      </c>
      <c r="E55" s="25"/>
      <c r="F55" s="94">
        <f>E55*D55</f>
        <v>0</v>
      </c>
    </row>
    <row r="56" spans="1:6" ht="14.1" customHeight="1" x14ac:dyDescent="0.2">
      <c r="A56" s="21"/>
      <c r="B56" s="22"/>
      <c r="C56" s="17"/>
      <c r="D56" s="18"/>
      <c r="E56" s="19"/>
      <c r="F56" s="20"/>
    </row>
    <row r="57" spans="1:6" ht="14.1" customHeight="1" x14ac:dyDescent="0.2">
      <c r="A57" s="21"/>
      <c r="B57" s="22"/>
      <c r="C57" s="17"/>
      <c r="D57" s="18"/>
      <c r="E57" s="19"/>
      <c r="F57" s="20"/>
    </row>
    <row r="58" spans="1:6" ht="14.1" customHeight="1" x14ac:dyDescent="0.2">
      <c r="A58" s="21"/>
      <c r="B58" s="22"/>
      <c r="C58" s="17"/>
      <c r="D58" s="18"/>
      <c r="E58" s="25"/>
      <c r="F58" s="94"/>
    </row>
    <row r="59" spans="1:6" ht="14.1" customHeight="1" x14ac:dyDescent="0.2">
      <c r="A59" s="21"/>
      <c r="B59" s="22"/>
      <c r="C59" s="17"/>
      <c r="D59" s="18"/>
      <c r="E59" s="19"/>
      <c r="F59" s="20"/>
    </row>
    <row r="60" spans="1:6" ht="14.1" customHeight="1" x14ac:dyDescent="0.2">
      <c r="A60" s="21"/>
      <c r="B60" s="22"/>
      <c r="C60" s="17"/>
      <c r="D60" s="18"/>
      <c r="E60" s="19"/>
      <c r="F60" s="20"/>
    </row>
    <row r="61" spans="1:6" ht="14.1" customHeight="1" x14ac:dyDescent="0.2">
      <c r="A61" s="21"/>
      <c r="B61" s="22"/>
      <c r="C61" s="17"/>
      <c r="D61" s="18"/>
      <c r="E61" s="19"/>
      <c r="F61" s="20"/>
    </row>
    <row r="62" spans="1:6" ht="14.1" customHeight="1" x14ac:dyDescent="0.2">
      <c r="A62" s="21"/>
      <c r="B62" s="22"/>
      <c r="C62" s="17"/>
      <c r="D62" s="18"/>
      <c r="E62" s="19"/>
      <c r="F62" s="20"/>
    </row>
    <row r="63" spans="1:6" ht="14.1" customHeight="1" x14ac:dyDescent="0.2">
      <c r="A63" s="21"/>
      <c r="B63" s="22"/>
      <c r="C63" s="17"/>
      <c r="D63" s="18"/>
      <c r="E63" s="19"/>
      <c r="F63" s="20"/>
    </row>
    <row r="64" spans="1:6" ht="14.1" customHeight="1" x14ac:dyDescent="0.2">
      <c r="A64" s="21"/>
      <c r="B64" s="22"/>
      <c r="C64" s="17"/>
      <c r="D64" s="18"/>
      <c r="E64" s="19"/>
      <c r="F64" s="20"/>
    </row>
    <row r="65" spans="1:6" ht="14.1" customHeight="1" x14ac:dyDescent="0.2">
      <c r="A65" s="21"/>
      <c r="B65" s="22"/>
      <c r="C65" s="17"/>
      <c r="D65" s="18"/>
      <c r="E65" s="19"/>
      <c r="F65" s="20"/>
    </row>
    <row r="66" spans="1:6" ht="14.1" customHeight="1" x14ac:dyDescent="0.2">
      <c r="A66" s="21"/>
      <c r="B66" s="22"/>
      <c r="C66" s="17"/>
      <c r="D66" s="18"/>
      <c r="E66" s="19"/>
      <c r="F66" s="20"/>
    </row>
    <row r="67" spans="1:6" ht="14.1" customHeight="1" x14ac:dyDescent="0.2">
      <c r="A67" s="21"/>
      <c r="B67" s="22"/>
      <c r="C67" s="17"/>
      <c r="D67" s="18"/>
      <c r="E67" s="19"/>
      <c r="F67" s="20"/>
    </row>
    <row r="68" spans="1:6" ht="14.1" customHeight="1" x14ac:dyDescent="0.2">
      <c r="A68" s="21"/>
      <c r="B68" s="22"/>
      <c r="C68" s="17"/>
      <c r="D68" s="18"/>
      <c r="E68" s="19"/>
      <c r="F68" s="20"/>
    </row>
    <row r="69" spans="1:6" ht="14.1" customHeight="1" x14ac:dyDescent="0.2">
      <c r="A69" s="21"/>
      <c r="B69" s="22"/>
      <c r="C69" s="17"/>
      <c r="D69" s="18"/>
      <c r="E69" s="19"/>
      <c r="F69" s="20"/>
    </row>
    <row r="70" spans="1:6" ht="14.1" customHeight="1" x14ac:dyDescent="0.2">
      <c r="A70" s="21"/>
      <c r="B70" s="22"/>
      <c r="C70" s="17"/>
      <c r="D70" s="18"/>
      <c r="E70" s="19"/>
      <c r="F70" s="20"/>
    </row>
    <row r="71" spans="1:6" ht="14.1" customHeight="1" x14ac:dyDescent="0.2">
      <c r="A71" s="21"/>
      <c r="B71" s="22"/>
      <c r="C71" s="17"/>
      <c r="D71" s="18"/>
      <c r="E71" s="19"/>
      <c r="F71" s="20"/>
    </row>
    <row r="72" spans="1:6" ht="14.1" customHeight="1" x14ac:dyDescent="0.2">
      <c r="A72" s="21"/>
      <c r="B72" s="22"/>
      <c r="C72" s="17"/>
      <c r="D72" s="18"/>
      <c r="E72" s="19"/>
      <c r="F72" s="20"/>
    </row>
    <row r="73" spans="1:6" ht="14.1" customHeight="1" x14ac:dyDescent="0.2">
      <c r="A73" s="21"/>
      <c r="B73" s="22"/>
      <c r="C73" s="17"/>
      <c r="D73" s="18"/>
      <c r="E73" s="19"/>
      <c r="F73" s="20"/>
    </row>
    <row r="74" spans="1:6" ht="14.1" customHeight="1" x14ac:dyDescent="0.2">
      <c r="A74" s="21"/>
      <c r="B74" s="22"/>
      <c r="C74" s="17"/>
      <c r="D74" s="18"/>
      <c r="E74" s="19"/>
      <c r="F74" s="20"/>
    </row>
    <row r="75" spans="1:6" ht="14.1" customHeight="1" x14ac:dyDescent="0.2">
      <c r="A75" s="21"/>
      <c r="B75" s="22"/>
      <c r="C75" s="17"/>
      <c r="D75" s="18"/>
      <c r="E75" s="19"/>
      <c r="F75" s="20"/>
    </row>
    <row r="76" spans="1:6" ht="14.1" customHeight="1" x14ac:dyDescent="0.2">
      <c r="A76" s="21"/>
      <c r="B76" s="22"/>
      <c r="C76" s="17"/>
      <c r="D76" s="18"/>
      <c r="E76" s="19"/>
      <c r="F76" s="20"/>
    </row>
    <row r="77" spans="1:6" ht="14.1" customHeight="1" x14ac:dyDescent="0.2">
      <c r="A77" s="21"/>
      <c r="B77" s="22"/>
      <c r="C77" s="17"/>
      <c r="D77" s="18"/>
      <c r="E77" s="19"/>
      <c r="F77" s="20"/>
    </row>
    <row r="78" spans="1:6" ht="14.1" customHeight="1" x14ac:dyDescent="0.2">
      <c r="A78" s="21"/>
      <c r="B78" s="22"/>
      <c r="C78" s="17"/>
      <c r="D78" s="18"/>
      <c r="E78" s="19"/>
      <c r="F78" s="20"/>
    </row>
    <row r="79" spans="1:6" ht="14.1" customHeight="1" x14ac:dyDescent="0.2">
      <c r="A79" s="21"/>
      <c r="B79" s="22"/>
      <c r="C79" s="17"/>
      <c r="D79" s="18"/>
      <c r="E79" s="19"/>
      <c r="F79" s="20"/>
    </row>
    <row r="80" spans="1:6" ht="14.1" customHeight="1" x14ac:dyDescent="0.2">
      <c r="A80" s="21"/>
      <c r="B80" s="22"/>
      <c r="C80" s="17"/>
      <c r="D80" s="18"/>
      <c r="E80" s="19"/>
      <c r="F80" s="20"/>
    </row>
    <row r="81" spans="1:6" ht="14.1" customHeight="1" x14ac:dyDescent="0.2">
      <c r="A81" s="21"/>
      <c r="B81" s="22"/>
      <c r="C81" s="17"/>
      <c r="D81" s="18"/>
      <c r="E81" s="19"/>
      <c r="F81" s="20"/>
    </row>
    <row r="82" spans="1:6" ht="14.1" customHeight="1" x14ac:dyDescent="0.2">
      <c r="A82" s="21"/>
      <c r="B82" s="22"/>
      <c r="C82" s="17"/>
      <c r="D82" s="18"/>
      <c r="E82" s="19"/>
      <c r="F82" s="20"/>
    </row>
    <row r="83" spans="1:6" ht="14.1" customHeight="1" x14ac:dyDescent="0.2">
      <c r="A83" s="21"/>
      <c r="B83" s="22"/>
      <c r="C83" s="17"/>
      <c r="D83" s="18"/>
      <c r="E83" s="19"/>
      <c r="F83" s="20"/>
    </row>
    <row r="84" spans="1:6" ht="14.1" customHeight="1" x14ac:dyDescent="0.2">
      <c r="A84" s="21"/>
      <c r="B84" s="22"/>
      <c r="C84" s="17"/>
      <c r="D84" s="18"/>
      <c r="E84" s="19"/>
      <c r="F84" s="20"/>
    </row>
    <row r="85" spans="1:6" ht="14.1" customHeight="1" x14ac:dyDescent="0.2">
      <c r="A85" s="21"/>
      <c r="B85" s="22"/>
      <c r="C85" s="17"/>
      <c r="D85" s="18"/>
      <c r="E85" s="19"/>
      <c r="F85" s="20"/>
    </row>
    <row r="86" spans="1:6" ht="14.1" customHeight="1" x14ac:dyDescent="0.2">
      <c r="A86" s="21"/>
      <c r="B86" s="22"/>
      <c r="C86" s="17"/>
      <c r="D86" s="18"/>
      <c r="E86" s="19"/>
      <c r="F86" s="20"/>
    </row>
    <row r="87" spans="1:6" ht="14.1" customHeight="1" x14ac:dyDescent="0.2">
      <c r="A87" s="21"/>
      <c r="B87" s="22"/>
      <c r="C87" s="17"/>
      <c r="D87" s="18"/>
      <c r="E87" s="19"/>
      <c r="F87" s="20"/>
    </row>
    <row r="88" spans="1:6" ht="14.1" customHeight="1" x14ac:dyDescent="0.2">
      <c r="A88" s="21"/>
      <c r="B88" s="22"/>
      <c r="C88" s="17"/>
      <c r="D88" s="18"/>
      <c r="E88" s="19"/>
      <c r="F88" s="20"/>
    </row>
    <row r="89" spans="1:6" ht="14.1" customHeight="1" thickBot="1" x14ac:dyDescent="0.25">
      <c r="A89" s="38"/>
      <c r="B89" s="39"/>
      <c r="C89" s="40"/>
      <c r="D89" s="41"/>
      <c r="E89" s="42"/>
      <c r="F89" s="43"/>
    </row>
    <row r="90" spans="1:6" ht="28.15" customHeight="1" thickBot="1" x14ac:dyDescent="0.25">
      <c r="A90" s="136" t="s">
        <v>271</v>
      </c>
      <c r="B90" s="137"/>
      <c r="C90" s="137"/>
      <c r="D90" s="137"/>
      <c r="E90" s="138"/>
      <c r="F90" s="44">
        <f>SUM(F50:F89)</f>
        <v>0</v>
      </c>
    </row>
    <row r="91" spans="1:6" ht="14.1" customHeight="1" x14ac:dyDescent="0.2">
      <c r="A91" s="67"/>
      <c r="C91" s="27"/>
      <c r="E91" s="14"/>
      <c r="F91" s="14"/>
    </row>
    <row r="92" spans="1:6" ht="28.15" customHeight="1" x14ac:dyDescent="0.2">
      <c r="A92" s="133" t="s">
        <v>272</v>
      </c>
      <c r="B92" s="134"/>
      <c r="C92" s="134"/>
      <c r="D92" s="134"/>
      <c r="E92" s="135" t="s">
        <v>273</v>
      </c>
      <c r="F92" s="134"/>
    </row>
    <row r="93" spans="1:6" ht="10.15" customHeight="1" x14ac:dyDescent="0.2"/>
    <row r="94" spans="1:6" ht="28.15" customHeight="1" x14ac:dyDescent="0.2"/>
    <row r="95" spans="1:6" ht="28.15" customHeight="1" x14ac:dyDescent="0.2"/>
    <row r="96" spans="1: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28.15" customHeight="1" x14ac:dyDescent="0.2"/>
    <row r="142" ht="14.1" customHeight="1" x14ac:dyDescent="0.2"/>
    <row r="143" ht="28.15" customHeight="1" x14ac:dyDescent="0.2"/>
    <row r="144" ht="42" customHeight="1" x14ac:dyDescent="0.2"/>
    <row r="145" ht="10.15" customHeight="1" x14ac:dyDescent="0.2"/>
    <row r="146" ht="28.15" customHeight="1" x14ac:dyDescent="0.2"/>
    <row r="147" ht="28.15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28.15" customHeight="1" x14ac:dyDescent="0.2"/>
    <row r="194" ht="14.1" customHeight="1" x14ac:dyDescent="0.2"/>
    <row r="195" ht="28.15" customHeight="1" x14ac:dyDescent="0.2"/>
    <row r="196" ht="42" customHeight="1" x14ac:dyDescent="0.2"/>
    <row r="197" ht="10.15" customHeight="1" x14ac:dyDescent="0.2"/>
    <row r="198" ht="28.15" customHeight="1" x14ac:dyDescent="0.2"/>
    <row r="199" ht="28.15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28.15" customHeight="1" x14ac:dyDescent="0.2"/>
    <row r="246" ht="14.1" customHeight="1" x14ac:dyDescent="0.2"/>
    <row r="247" ht="28.15" customHeight="1" x14ac:dyDescent="0.2"/>
    <row r="248" ht="42" customHeight="1" x14ac:dyDescent="0.2"/>
    <row r="249" ht="10.15" customHeight="1" x14ac:dyDescent="0.2"/>
    <row r="250" ht="28.15" customHeight="1" x14ac:dyDescent="0.2"/>
    <row r="251" ht="28.15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28.15" customHeight="1" x14ac:dyDescent="0.2"/>
    <row r="298" ht="14.1" customHeight="1" x14ac:dyDescent="0.2"/>
    <row r="299" ht="28.15" customHeight="1" x14ac:dyDescent="0.2"/>
    <row r="300" ht="42" customHeight="1" x14ac:dyDescent="0.2"/>
    <row r="301" ht="10.15" customHeight="1" x14ac:dyDescent="0.2"/>
    <row r="302" ht="28.15" customHeight="1" x14ac:dyDescent="0.2"/>
    <row r="303" ht="28.15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28.15" customHeight="1" x14ac:dyDescent="0.2"/>
    <row r="350" ht="14.1" customHeight="1" x14ac:dyDescent="0.2"/>
    <row r="351" ht="28.15" customHeight="1" x14ac:dyDescent="0.2"/>
    <row r="352" ht="42" customHeight="1" x14ac:dyDescent="0.2"/>
    <row r="353" ht="10.15" customHeight="1" x14ac:dyDescent="0.2"/>
    <row r="354" ht="28.15" customHeight="1" x14ac:dyDescent="0.2"/>
    <row r="355" ht="28.15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28.15" customHeight="1" x14ac:dyDescent="0.2"/>
    <row r="402" ht="14.1" customHeight="1" x14ac:dyDescent="0.2"/>
    <row r="403" ht="28.15" customHeight="1" x14ac:dyDescent="0.2"/>
    <row r="404" ht="42" customHeight="1" x14ac:dyDescent="0.2"/>
    <row r="405" ht="10.15" customHeight="1" x14ac:dyDescent="0.2"/>
    <row r="406" ht="28.15" customHeight="1" x14ac:dyDescent="0.2"/>
    <row r="407" ht="28.15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28.15" customHeight="1" x14ac:dyDescent="0.2"/>
    <row r="454" ht="14.1" customHeight="1" x14ac:dyDescent="0.2"/>
    <row r="455" ht="28.15" customHeight="1" x14ac:dyDescent="0.2"/>
    <row r="456" ht="42" customHeight="1" x14ac:dyDescent="0.2"/>
    <row r="457" ht="10.15" customHeight="1" x14ac:dyDescent="0.2"/>
  </sheetData>
  <mergeCells count="7">
    <mergeCell ref="A92:D92"/>
    <mergeCell ref="E92:F92"/>
    <mergeCell ref="A45:E45"/>
    <mergeCell ref="A47:D47"/>
    <mergeCell ref="E47:F47"/>
    <mergeCell ref="A50:E50"/>
    <mergeCell ref="A90:E90"/>
  </mergeCells>
  <phoneticPr fontId="1" type="noConversion"/>
  <conditionalFormatting sqref="F53 F58">
    <cfRule type="cellIs" dxfId="249" priority="17" stopIfTrue="1" operator="equal">
      <formula>"ro"</formula>
    </cfRule>
    <cfRule type="cellIs" dxfId="248" priority="18" stopIfTrue="1" operator="equal">
      <formula>" "</formula>
    </cfRule>
  </conditionalFormatting>
  <conditionalFormatting sqref="F42:F44">
    <cfRule type="cellIs" dxfId="247" priority="15" stopIfTrue="1" operator="equal">
      <formula>"ro"</formula>
    </cfRule>
    <cfRule type="cellIs" dxfId="246" priority="16" stopIfTrue="1" operator="equal">
      <formula>" "</formula>
    </cfRule>
  </conditionalFormatting>
  <conditionalFormatting sqref="F55">
    <cfRule type="cellIs" dxfId="245" priority="13" stopIfTrue="1" operator="equal">
      <formula>"ro"</formula>
    </cfRule>
    <cfRule type="cellIs" dxfId="244" priority="14" stopIfTrue="1" operator="equal">
      <formula>" "</formula>
    </cfRule>
  </conditionalFormatting>
  <conditionalFormatting sqref="G9 G11 G19:G25 G34">
    <cfRule type="cellIs" dxfId="243" priority="12" stopIfTrue="1" operator="equal">
      <formula>" "</formula>
    </cfRule>
  </conditionalFormatting>
  <conditionalFormatting sqref="G14:G15">
    <cfRule type="cellIs" dxfId="242" priority="9" stopIfTrue="1" operator="equal">
      <formula>"ro"</formula>
    </cfRule>
    <cfRule type="cellIs" dxfId="241" priority="10" stopIfTrue="1" operator="equal">
      <formula>" "</formula>
    </cfRule>
  </conditionalFormatting>
  <conditionalFormatting sqref="G27:G32">
    <cfRule type="cellIs" dxfId="240" priority="5" stopIfTrue="1" operator="equal">
      <formula>"ro"</formula>
    </cfRule>
    <cfRule type="cellIs" dxfId="239" priority="6" stopIfTrue="1" operator="equal">
      <formula>" "</formula>
    </cfRule>
  </conditionalFormatting>
  <conditionalFormatting sqref="G34 G9 G11 G19:G25">
    <cfRule type="cellIs" dxfId="238" priority="11" stopIfTrue="1" operator="equal">
      <formula>"ro"</formula>
    </cfRule>
  </conditionalFormatting>
  <conditionalFormatting sqref="G34:G37">
    <cfRule type="cellIs" dxfId="237" priority="3" stopIfTrue="1" operator="equal">
      <formula>"ro"</formula>
    </cfRule>
    <cfRule type="cellIs" dxfId="236" priority="4" stopIfTrue="1" operator="equal">
      <formula>" "</formula>
    </cfRule>
  </conditionalFormatting>
  <conditionalFormatting sqref="G37:G38">
    <cfRule type="cellIs" dxfId="235" priority="7" stopIfTrue="1" operator="equal">
      <formula>"ro"</formula>
    </cfRule>
    <cfRule type="cellIs" dxfId="234" priority="8" stopIfTrue="1" operator="equal">
      <formula>" "</formula>
    </cfRule>
  </conditionalFormatting>
  <conditionalFormatting sqref="G39:G42">
    <cfRule type="cellIs" dxfId="233" priority="1" stopIfTrue="1" operator="equal">
      <formula>"ro"</formula>
    </cfRule>
    <cfRule type="cellIs" dxfId="232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42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rowBreaks count="1" manualBreakCount="1">
    <brk id="47" max="5" man="1"/>
  </rowBreaks>
  <colBreaks count="1" manualBreakCount="1">
    <brk id="6" max="101" man="1"/>
  </col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54"/>
  </sheetPr>
  <dimension ref="A1:G344"/>
  <sheetViews>
    <sheetView showZeros="0" view="pageBreakPreview" zoomScaleNormal="100" zoomScaleSheetLayoutView="100" workbookViewId="0">
      <selection activeCell="E32" sqref="A1:F32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305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162</v>
      </c>
      <c r="B5" s="16" t="s">
        <v>562</v>
      </c>
      <c r="C5" s="17"/>
      <c r="D5" s="93"/>
      <c r="E5" s="19"/>
      <c r="F5" s="20"/>
      <c r="G5" s="14"/>
    </row>
    <row r="6" spans="1:7" ht="14.1" customHeight="1" x14ac:dyDescent="0.2">
      <c r="A6" s="15"/>
      <c r="B6" s="16"/>
      <c r="C6" s="17"/>
      <c r="D6" s="93"/>
      <c r="E6" s="19"/>
      <c r="F6" s="20"/>
      <c r="G6" s="14"/>
    </row>
    <row r="7" spans="1:7" ht="14.1" customHeight="1" x14ac:dyDescent="0.2">
      <c r="A7" s="15" t="s">
        <v>443</v>
      </c>
      <c r="B7" s="16" t="s">
        <v>429</v>
      </c>
      <c r="C7" s="17"/>
      <c r="D7" s="93"/>
      <c r="E7" s="19"/>
      <c r="F7" s="20"/>
      <c r="G7" s="14"/>
    </row>
    <row r="8" spans="1:7" ht="14.1" customHeight="1" x14ac:dyDescent="0.2">
      <c r="A8" s="15"/>
      <c r="B8" s="16" t="s">
        <v>444</v>
      </c>
      <c r="C8" s="17"/>
      <c r="D8" s="93"/>
      <c r="E8" s="19"/>
      <c r="F8" s="20"/>
      <c r="G8" s="14"/>
    </row>
    <row r="9" spans="1:7" ht="14.1" customHeight="1" x14ac:dyDescent="0.2">
      <c r="A9" s="21"/>
      <c r="B9" s="22"/>
      <c r="C9" s="17"/>
      <c r="D9" s="93"/>
      <c r="E9" s="19"/>
      <c r="F9" s="20"/>
      <c r="G9" s="35"/>
    </row>
    <row r="10" spans="1:7" ht="14.1" customHeight="1" x14ac:dyDescent="0.2">
      <c r="A10" s="21" t="s">
        <v>445</v>
      </c>
      <c r="B10" s="22" t="s">
        <v>94</v>
      </c>
      <c r="C10" s="17" t="s">
        <v>280</v>
      </c>
      <c r="D10" s="18">
        <f>2000+(400*1.8*0.2)+76</f>
        <v>2220</v>
      </c>
      <c r="E10" s="25"/>
      <c r="F10" s="20" t="str">
        <f>IF(TRIM(D10)="rate only","ro",IF(ISBLANK(E10)," ",D10*E10))</f>
        <v xml:space="preserve"> </v>
      </c>
      <c r="G10" s="14"/>
    </row>
    <row r="11" spans="1:7" ht="14.1" customHeight="1" x14ac:dyDescent="0.2">
      <c r="A11" s="21"/>
      <c r="B11" s="22"/>
      <c r="C11" s="17"/>
      <c r="D11" s="93"/>
      <c r="E11" s="19"/>
      <c r="F11" s="20"/>
      <c r="G11" s="36"/>
    </row>
    <row r="12" spans="1:7" ht="14.1" customHeight="1" x14ac:dyDescent="0.2">
      <c r="A12" s="15" t="s">
        <v>681</v>
      </c>
      <c r="B12" s="16" t="s">
        <v>446</v>
      </c>
      <c r="C12" s="17"/>
      <c r="D12" s="93"/>
      <c r="E12" s="19"/>
      <c r="F12" s="20"/>
      <c r="G12" s="14"/>
    </row>
    <row r="13" spans="1:7" ht="14.1" customHeight="1" x14ac:dyDescent="0.2">
      <c r="A13" s="21"/>
      <c r="B13" s="16" t="s">
        <v>711</v>
      </c>
      <c r="C13" s="17"/>
      <c r="D13" s="93"/>
      <c r="E13" s="19"/>
      <c r="F13" s="20"/>
      <c r="G13" s="37"/>
    </row>
    <row r="14" spans="1:7" ht="14.1" customHeight="1" x14ac:dyDescent="0.2">
      <c r="A14" s="21"/>
      <c r="B14" s="22"/>
      <c r="C14" s="17"/>
      <c r="D14" s="93"/>
      <c r="E14" s="19"/>
      <c r="F14" s="20"/>
      <c r="G14" s="14"/>
    </row>
    <row r="15" spans="1:7" ht="14.1" customHeight="1" x14ac:dyDescent="0.2">
      <c r="A15" s="21" t="s">
        <v>682</v>
      </c>
      <c r="B15" s="22" t="s">
        <v>578</v>
      </c>
      <c r="C15" s="17"/>
      <c r="D15" s="93"/>
      <c r="E15" s="19"/>
      <c r="F15" s="20"/>
      <c r="G15" s="37"/>
    </row>
    <row r="16" spans="1:7" ht="14.1" customHeight="1" x14ac:dyDescent="0.2">
      <c r="A16" s="21"/>
      <c r="B16" s="22"/>
      <c r="C16" s="17"/>
      <c r="D16" s="93"/>
      <c r="E16" s="19"/>
      <c r="F16" s="20"/>
      <c r="G16" s="14"/>
    </row>
    <row r="17" spans="1:7" ht="14.1" customHeight="1" x14ac:dyDescent="0.2">
      <c r="A17" s="21" t="s">
        <v>683</v>
      </c>
      <c r="B17" s="22" t="s">
        <v>577</v>
      </c>
      <c r="C17" s="17" t="s">
        <v>280</v>
      </c>
      <c r="D17" s="18">
        <f>2000+650+(400*1.8*0.2)+81</f>
        <v>2875</v>
      </c>
      <c r="E17" s="25"/>
      <c r="F17" s="20" t="str">
        <f>IF(TRIM(D17)="rate only","ro",IF(ISBLANK(E17)," ",D17*E17))</f>
        <v xml:space="preserve"> </v>
      </c>
      <c r="G17" s="14"/>
    </row>
    <row r="18" spans="1:7" ht="14.1" customHeight="1" x14ac:dyDescent="0.2">
      <c r="A18" s="21"/>
      <c r="B18" s="22" t="s">
        <v>66</v>
      </c>
      <c r="C18" s="17"/>
      <c r="D18" s="93"/>
      <c r="E18" s="19"/>
      <c r="F18" s="20"/>
      <c r="G18" s="37"/>
    </row>
    <row r="19" spans="1:7" ht="14.1" customHeight="1" x14ac:dyDescent="0.2">
      <c r="A19" s="21"/>
      <c r="B19" s="23"/>
      <c r="C19" s="17"/>
      <c r="D19" s="93"/>
      <c r="E19" s="19"/>
      <c r="F19" s="20"/>
      <c r="G19" s="14"/>
    </row>
    <row r="20" spans="1:7" ht="14.1" customHeight="1" x14ac:dyDescent="0.2">
      <c r="A20" s="21" t="s">
        <v>163</v>
      </c>
      <c r="B20" s="22" t="s">
        <v>574</v>
      </c>
      <c r="C20" s="17"/>
      <c r="D20" s="93"/>
      <c r="E20" s="19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21" t="s">
        <v>164</v>
      </c>
      <c r="B22" s="22" t="s">
        <v>575</v>
      </c>
      <c r="C22" s="17"/>
      <c r="D22" s="93"/>
      <c r="E22" s="19"/>
      <c r="F22" s="20"/>
      <c r="G22" s="14"/>
    </row>
    <row r="23" spans="1:7" ht="14.1" customHeight="1" x14ac:dyDescent="0.2">
      <c r="A23" s="21"/>
      <c r="B23" s="22" t="s">
        <v>576</v>
      </c>
      <c r="C23" s="17" t="s">
        <v>280</v>
      </c>
      <c r="D23" s="18">
        <v>2875</v>
      </c>
      <c r="E23" s="25"/>
      <c r="F23" s="20" t="str">
        <f>IF(TRIM(D23)="rate only","ro",IF(ISBLANK(E23)," ",D23*E23))</f>
        <v xml:space="preserve"> </v>
      </c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15" t="s">
        <v>165</v>
      </c>
      <c r="B25" s="16" t="s">
        <v>166</v>
      </c>
      <c r="C25" s="17"/>
      <c r="D25" s="93"/>
      <c r="E25" s="19"/>
      <c r="F25" s="20"/>
      <c r="G25" s="14"/>
    </row>
    <row r="26" spans="1:7" ht="14.1" customHeight="1" x14ac:dyDescent="0.2">
      <c r="A26" s="21"/>
      <c r="B26" s="16" t="s">
        <v>167</v>
      </c>
      <c r="C26" s="17"/>
      <c r="D26" s="93"/>
      <c r="E26" s="19"/>
      <c r="F26" s="20"/>
      <c r="G26" s="14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 t="s">
        <v>169</v>
      </c>
      <c r="B28" s="22" t="s">
        <v>168</v>
      </c>
      <c r="C28" s="17" t="s">
        <v>280</v>
      </c>
      <c r="D28" s="18">
        <v>200</v>
      </c>
      <c r="E28" s="25"/>
      <c r="F28" s="20" t="str">
        <f>IF(TRIM(D28)="rate only","ro",IF(ISBLANK(E28)," ",D28*E28))</f>
        <v xml:space="preserve"> </v>
      </c>
    </row>
    <row r="29" spans="1:7" ht="14.1" customHeight="1" thickBot="1" x14ac:dyDescent="0.25">
      <c r="A29" s="21"/>
      <c r="B29" s="22"/>
      <c r="C29" s="17"/>
      <c r="D29" s="93"/>
      <c r="E29" s="19"/>
      <c r="F29" s="20"/>
      <c r="G29" s="14"/>
    </row>
    <row r="30" spans="1:7" ht="28.15" customHeight="1" thickBot="1" x14ac:dyDescent="0.25">
      <c r="A30" s="136" t="s">
        <v>271</v>
      </c>
      <c r="B30" s="137"/>
      <c r="C30" s="137"/>
      <c r="D30" s="137"/>
      <c r="E30" s="138"/>
      <c r="F30" s="44">
        <f>SUM(F2:F29)</f>
        <v>0</v>
      </c>
    </row>
    <row r="31" spans="1:7" ht="14.1" customHeight="1" thickBot="1" x14ac:dyDescent="0.25">
      <c r="A31" s="67"/>
      <c r="C31" s="27"/>
      <c r="E31" s="14"/>
      <c r="F31" s="14"/>
    </row>
    <row r="32" spans="1:7" ht="28.15" customHeight="1" x14ac:dyDescent="0.2">
      <c r="A32" s="142" t="s">
        <v>272</v>
      </c>
      <c r="B32" s="143"/>
      <c r="C32" s="143"/>
      <c r="D32" s="143"/>
      <c r="E32" s="144" t="s">
        <v>273</v>
      </c>
      <c r="F32" s="145"/>
    </row>
    <row r="33" ht="28.15" customHeight="1" x14ac:dyDescent="0.2"/>
    <row r="34" ht="28.15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28.15" customHeight="1" x14ac:dyDescent="0.2"/>
    <row r="81" ht="14.1" customHeight="1" x14ac:dyDescent="0.2"/>
    <row r="82" ht="28.15" customHeight="1" x14ac:dyDescent="0.2"/>
    <row r="83" ht="42" customHeight="1" x14ac:dyDescent="0.2"/>
    <row r="84" ht="10.15" customHeight="1" x14ac:dyDescent="0.2"/>
    <row r="85" ht="28.15" customHeight="1" x14ac:dyDescent="0.2"/>
    <row r="86" ht="28.15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28.15" customHeight="1" x14ac:dyDescent="0.2"/>
    <row r="133" ht="14.1" customHeight="1" x14ac:dyDescent="0.2"/>
    <row r="134" ht="28.15" customHeight="1" x14ac:dyDescent="0.2"/>
    <row r="135" ht="42" customHeight="1" x14ac:dyDescent="0.2"/>
    <row r="136" ht="10.15" customHeight="1" x14ac:dyDescent="0.2"/>
    <row r="137" ht="28.15" customHeight="1" x14ac:dyDescent="0.2"/>
    <row r="138" ht="28.15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28.15" customHeight="1" x14ac:dyDescent="0.2"/>
    <row r="185" ht="14.1" customHeight="1" x14ac:dyDescent="0.2"/>
    <row r="186" ht="28.15" customHeight="1" x14ac:dyDescent="0.2"/>
    <row r="187" ht="42" customHeight="1" x14ac:dyDescent="0.2"/>
    <row r="188" ht="10.15" customHeight="1" x14ac:dyDescent="0.2"/>
    <row r="189" ht="28.15" customHeight="1" x14ac:dyDescent="0.2"/>
    <row r="190" ht="28.15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28.15" customHeight="1" x14ac:dyDescent="0.2"/>
    <row r="237" ht="14.1" customHeight="1" x14ac:dyDescent="0.2"/>
    <row r="238" ht="28.15" customHeight="1" x14ac:dyDescent="0.2"/>
    <row r="239" ht="42" customHeight="1" x14ac:dyDescent="0.2"/>
    <row r="240" ht="10.15" customHeight="1" x14ac:dyDescent="0.2"/>
    <row r="241" ht="28.15" customHeight="1" x14ac:dyDescent="0.2"/>
    <row r="242" ht="28.15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28.15" customHeight="1" x14ac:dyDescent="0.2"/>
    <row r="289" ht="14.1" customHeight="1" x14ac:dyDescent="0.2"/>
    <row r="290" ht="28.15" customHeight="1" x14ac:dyDescent="0.2"/>
    <row r="291" ht="42" customHeight="1" x14ac:dyDescent="0.2"/>
    <row r="292" ht="10.15" customHeight="1" x14ac:dyDescent="0.2"/>
    <row r="293" ht="28.15" customHeight="1" x14ac:dyDescent="0.2"/>
    <row r="294" ht="28.15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28.15" customHeight="1" x14ac:dyDescent="0.2"/>
    <row r="341" ht="14.1" customHeight="1" x14ac:dyDescent="0.2"/>
    <row r="342" ht="28.15" customHeight="1" x14ac:dyDescent="0.2"/>
    <row r="343" ht="42" customHeight="1" x14ac:dyDescent="0.2"/>
    <row r="344" ht="10.15" customHeight="1" x14ac:dyDescent="0.2"/>
  </sheetData>
  <mergeCells count="3">
    <mergeCell ref="A32:D32"/>
    <mergeCell ref="E32:F32"/>
    <mergeCell ref="A30:E30"/>
  </mergeCells>
  <phoneticPr fontId="1" type="noConversion"/>
  <conditionalFormatting sqref="F7 G18 F9 F11:F15">
    <cfRule type="cellIs" dxfId="231" priority="24" stopIfTrue="1" operator="equal">
      <formula>" "</formula>
    </cfRule>
  </conditionalFormatting>
  <conditionalFormatting sqref="G7:G9 G18 G22 G24">
    <cfRule type="cellIs" dxfId="224" priority="11" stopIfTrue="1" operator="equal">
      <formula>"ro"</formula>
    </cfRule>
    <cfRule type="cellIs" dxfId="223" priority="12" stopIfTrue="1" operator="equal">
      <formula>" "</formula>
    </cfRule>
  </conditionalFormatting>
  <conditionalFormatting sqref="G11:G16">
    <cfRule type="cellIs" dxfId="222" priority="5" stopIfTrue="1" operator="equal">
      <formula>"ro"</formula>
    </cfRule>
    <cfRule type="cellIs" dxfId="221" priority="6" stopIfTrue="1" operator="equal">
      <formula>" "</formula>
    </cfRule>
  </conditionalFormatting>
  <conditionalFormatting sqref="G18 F7 F9 F11:F15">
    <cfRule type="cellIs" dxfId="220" priority="23" stopIfTrue="1" operator="equal">
      <formula>"ro"</formula>
    </cfRule>
  </conditionalFormatting>
  <conditionalFormatting sqref="G27:G28">
    <cfRule type="cellIs" dxfId="219" priority="9" stopIfTrue="1" operator="equal">
      <formula>"ro"</formula>
    </cfRule>
    <cfRule type="cellIs" dxfId="218" priority="10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48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colBreaks count="1" manualBreakCount="1">
    <brk id="6" max="5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4"/>
  </sheetPr>
  <dimension ref="A1:G464"/>
  <sheetViews>
    <sheetView showZeros="0" view="pageBreakPreview" topLeftCell="A2" zoomScaleNormal="100" zoomScaleSheetLayoutView="100" workbookViewId="0">
      <selection activeCell="E47" sqref="A2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305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171</v>
      </c>
      <c r="B5" s="16" t="s">
        <v>561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172</v>
      </c>
      <c r="B7" s="16" t="s">
        <v>186</v>
      </c>
      <c r="C7" s="17"/>
      <c r="D7" s="93"/>
      <c r="E7" s="19"/>
      <c r="F7" s="20"/>
      <c r="G7" s="14"/>
    </row>
    <row r="8" spans="1:7" ht="14.1" customHeight="1" x14ac:dyDescent="0.2">
      <c r="A8" s="21"/>
      <c r="B8" s="16" t="s">
        <v>36</v>
      </c>
      <c r="C8" s="17"/>
      <c r="D8" s="93"/>
      <c r="E8" s="19"/>
      <c r="F8" s="20"/>
      <c r="G8" s="14"/>
    </row>
    <row r="9" spans="1:7" ht="14.1" customHeight="1" x14ac:dyDescent="0.2">
      <c r="A9" s="21"/>
      <c r="B9" s="22"/>
      <c r="C9" s="17"/>
      <c r="D9" s="93"/>
      <c r="E9" s="19"/>
      <c r="F9" s="20"/>
      <c r="G9" s="14"/>
    </row>
    <row r="10" spans="1:7" ht="14.1" customHeight="1" x14ac:dyDescent="0.2">
      <c r="A10" s="21" t="s">
        <v>175</v>
      </c>
      <c r="B10" s="22" t="s">
        <v>173</v>
      </c>
      <c r="C10" s="17"/>
      <c r="D10" s="93"/>
      <c r="E10" s="19"/>
      <c r="F10" s="20"/>
      <c r="G10" s="14"/>
    </row>
    <row r="11" spans="1:7" ht="14.1" customHeight="1" x14ac:dyDescent="0.2">
      <c r="A11" s="21"/>
      <c r="B11" s="22"/>
      <c r="C11" s="17"/>
      <c r="D11" s="93"/>
      <c r="E11" s="19"/>
      <c r="F11" s="20"/>
      <c r="G11" s="14"/>
    </row>
    <row r="12" spans="1:7" ht="14.1" customHeight="1" x14ac:dyDescent="0.2">
      <c r="A12" s="21" t="s">
        <v>179</v>
      </c>
      <c r="B12" s="22" t="s">
        <v>174</v>
      </c>
      <c r="C12" s="17"/>
      <c r="D12" s="93"/>
      <c r="E12" s="19"/>
      <c r="F12" s="20"/>
    </row>
    <row r="13" spans="1:7" ht="14.1" customHeight="1" x14ac:dyDescent="0.2">
      <c r="A13" s="21"/>
      <c r="B13" s="22" t="s">
        <v>85</v>
      </c>
      <c r="C13" s="17" t="s">
        <v>280</v>
      </c>
      <c r="D13" s="18">
        <f>2500+150</f>
        <v>2650</v>
      </c>
      <c r="E13" s="25"/>
      <c r="F13" s="20" t="str">
        <f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18"/>
      <c r="E14" s="25"/>
      <c r="F14" s="20"/>
      <c r="G14" s="14"/>
    </row>
    <row r="15" spans="1:7" ht="14.1" customHeight="1" x14ac:dyDescent="0.2">
      <c r="A15" s="15" t="s">
        <v>172</v>
      </c>
      <c r="B15" s="16" t="s">
        <v>447</v>
      </c>
      <c r="C15" s="17"/>
      <c r="D15" s="18"/>
      <c r="E15" s="25"/>
      <c r="F15" s="20"/>
      <c r="G15" s="14"/>
    </row>
    <row r="16" spans="1:7" ht="14.1" customHeight="1" x14ac:dyDescent="0.2">
      <c r="A16" s="21"/>
      <c r="B16" s="16" t="s">
        <v>36</v>
      </c>
      <c r="C16" s="17"/>
      <c r="D16" s="18"/>
      <c r="E16" s="25"/>
      <c r="F16" s="20"/>
      <c r="G16" s="14"/>
    </row>
    <row r="17" spans="1:7" ht="14.1" customHeight="1" x14ac:dyDescent="0.2">
      <c r="A17" s="21"/>
      <c r="B17" s="22"/>
      <c r="C17" s="17"/>
      <c r="D17" s="18"/>
      <c r="E17" s="25"/>
      <c r="F17" s="20"/>
      <c r="G17" s="14"/>
    </row>
    <row r="18" spans="1:7" ht="14.1" customHeight="1" x14ac:dyDescent="0.2">
      <c r="A18" s="21" t="s">
        <v>448</v>
      </c>
      <c r="B18" s="22" t="s">
        <v>173</v>
      </c>
      <c r="C18" s="17"/>
      <c r="D18" s="18"/>
      <c r="E18" s="25"/>
      <c r="F18" s="20"/>
      <c r="G18" s="14"/>
    </row>
    <row r="19" spans="1:7" ht="14.1" customHeight="1" x14ac:dyDescent="0.2">
      <c r="A19" s="21"/>
      <c r="B19" s="22"/>
      <c r="C19" s="17"/>
      <c r="D19" s="18"/>
      <c r="E19" s="25"/>
      <c r="F19" s="20"/>
      <c r="G19" s="14"/>
    </row>
    <row r="20" spans="1:7" ht="14.1" customHeight="1" x14ac:dyDescent="0.2">
      <c r="A20" s="21" t="s">
        <v>450</v>
      </c>
      <c r="B20" s="22" t="s">
        <v>449</v>
      </c>
      <c r="C20" s="17"/>
      <c r="D20" s="18"/>
      <c r="E20" s="25"/>
      <c r="F20" s="20"/>
      <c r="G20" s="14"/>
    </row>
    <row r="21" spans="1:7" ht="14.1" customHeight="1" x14ac:dyDescent="0.2">
      <c r="A21" s="21"/>
      <c r="B21" s="22" t="s">
        <v>85</v>
      </c>
      <c r="C21" s="17" t="s">
        <v>280</v>
      </c>
      <c r="D21" s="18">
        <f>3800+(1.8*0.2*500)+80</f>
        <v>4060</v>
      </c>
      <c r="E21" s="25"/>
      <c r="F21" s="20" t="str">
        <f>IF(TRIM(D21)="rate only","ro",IF(ISBLANK(E21)," ",D21*E21))</f>
        <v xml:space="preserve"> </v>
      </c>
      <c r="G21" s="14"/>
    </row>
    <row r="22" spans="1:7" ht="14.1" customHeight="1" x14ac:dyDescent="0.2">
      <c r="A22" s="21"/>
      <c r="B22" s="22"/>
      <c r="C22" s="17"/>
      <c r="D22" s="18"/>
      <c r="E22" s="25"/>
      <c r="F22" s="20"/>
      <c r="G22" s="14"/>
    </row>
    <row r="23" spans="1:7" ht="14.1" customHeight="1" x14ac:dyDescent="0.2">
      <c r="A23" s="21"/>
      <c r="B23" s="22"/>
      <c r="C23" s="17"/>
      <c r="D23" s="18"/>
      <c r="E23" s="25"/>
      <c r="F23" s="20"/>
      <c r="G23" s="35"/>
    </row>
    <row r="24" spans="1:7" ht="14.1" customHeight="1" x14ac:dyDescent="0.2">
      <c r="A24" s="21"/>
      <c r="B24" s="22"/>
      <c r="C24" s="17"/>
      <c r="D24" s="18"/>
      <c r="E24" s="25"/>
      <c r="F24" s="20"/>
      <c r="G24" s="14"/>
    </row>
    <row r="25" spans="1:7" ht="14.1" customHeight="1" x14ac:dyDescent="0.2">
      <c r="A25" s="21"/>
      <c r="B25" s="22"/>
      <c r="C25" s="17"/>
      <c r="D25" s="18"/>
      <c r="E25" s="25"/>
      <c r="F25" s="20"/>
      <c r="G25" s="36"/>
    </row>
    <row r="26" spans="1:7" ht="14.1" customHeight="1" x14ac:dyDescent="0.2">
      <c r="A26" s="21"/>
      <c r="B26" s="22"/>
      <c r="C26" s="17"/>
      <c r="D26" s="18"/>
      <c r="E26" s="25"/>
      <c r="F26" s="20"/>
      <c r="G26" s="14"/>
    </row>
    <row r="27" spans="1:7" ht="14.1" customHeight="1" x14ac:dyDescent="0.2">
      <c r="A27" s="21"/>
      <c r="B27" s="22"/>
      <c r="C27" s="17"/>
      <c r="D27" s="18"/>
      <c r="E27" s="25"/>
      <c r="F27" s="20"/>
      <c r="G27" s="37"/>
    </row>
    <row r="28" spans="1:7" ht="14.1" customHeight="1" x14ac:dyDescent="0.2">
      <c r="A28" s="21"/>
      <c r="B28" s="22"/>
      <c r="C28" s="17"/>
      <c r="D28" s="18"/>
      <c r="E28" s="25"/>
      <c r="F28" s="20"/>
      <c r="G28" s="14"/>
    </row>
    <row r="29" spans="1:7" ht="14.1" customHeight="1" x14ac:dyDescent="0.2">
      <c r="A29" s="21"/>
      <c r="B29" s="22"/>
      <c r="C29" s="17"/>
      <c r="D29" s="18"/>
      <c r="E29" s="25"/>
      <c r="F29" s="20"/>
      <c r="G29" s="37"/>
    </row>
    <row r="30" spans="1:7" ht="14.1" customHeight="1" x14ac:dyDescent="0.2">
      <c r="A30" s="21"/>
      <c r="B30" s="22"/>
      <c r="C30" s="17"/>
      <c r="D30" s="18"/>
      <c r="E30" s="25"/>
      <c r="F30" s="20"/>
      <c r="G30" s="14"/>
    </row>
    <row r="31" spans="1:7" ht="14.1" customHeight="1" x14ac:dyDescent="0.2">
      <c r="A31" s="21"/>
      <c r="B31" s="22"/>
      <c r="C31" s="17"/>
      <c r="D31" s="18"/>
      <c r="E31" s="25"/>
      <c r="F31" s="20"/>
      <c r="G31" s="14"/>
    </row>
    <row r="32" spans="1:7" ht="14.1" customHeight="1" x14ac:dyDescent="0.2">
      <c r="A32" s="21"/>
      <c r="B32" s="22"/>
      <c r="C32" s="17"/>
      <c r="D32" s="18"/>
      <c r="E32" s="25"/>
      <c r="F32" s="20"/>
      <c r="G32" s="37"/>
    </row>
    <row r="33" spans="1:7" ht="14.1" customHeight="1" x14ac:dyDescent="0.2">
      <c r="A33" s="21"/>
      <c r="B33" s="22"/>
      <c r="C33" s="17"/>
      <c r="D33" s="18"/>
      <c r="E33" s="25"/>
      <c r="F33" s="20"/>
      <c r="G33" s="37"/>
    </row>
    <row r="34" spans="1:7" ht="14.1" customHeight="1" x14ac:dyDescent="0.2">
      <c r="A34" s="21"/>
      <c r="B34" s="22"/>
      <c r="C34" s="17"/>
      <c r="D34" s="18"/>
      <c r="E34" s="25"/>
      <c r="F34" s="20"/>
      <c r="G34" s="37"/>
    </row>
    <row r="35" spans="1:7" ht="14.1" customHeight="1" x14ac:dyDescent="0.2">
      <c r="A35" s="21"/>
      <c r="B35" s="22"/>
      <c r="C35" s="17"/>
      <c r="D35" s="18"/>
      <c r="E35" s="25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14"/>
    </row>
    <row r="37" spans="1:7" ht="14.1" customHeight="1" x14ac:dyDescent="0.2">
      <c r="A37" s="21"/>
      <c r="B37" s="22"/>
      <c r="C37" s="17"/>
      <c r="D37" s="18"/>
      <c r="E37" s="25"/>
      <c r="F37" s="20"/>
      <c r="G37" s="37"/>
    </row>
    <row r="38" spans="1:7" ht="14.1" customHeight="1" x14ac:dyDescent="0.2">
      <c r="A38" s="21"/>
      <c r="B38" s="22"/>
      <c r="C38" s="17"/>
      <c r="D38" s="18"/>
      <c r="E38" s="25"/>
      <c r="F38" s="20"/>
      <c r="G38" s="37"/>
    </row>
    <row r="39" spans="1:7" ht="14.1" customHeight="1" x14ac:dyDescent="0.2">
      <c r="A39" s="21"/>
      <c r="B39" s="22"/>
      <c r="C39" s="17"/>
      <c r="D39" s="18"/>
      <c r="E39" s="25"/>
      <c r="F39" s="20"/>
      <c r="G39" s="37"/>
    </row>
    <row r="40" spans="1:7" ht="14.1" customHeight="1" x14ac:dyDescent="0.2">
      <c r="A40" s="21"/>
      <c r="B40" s="22"/>
      <c r="C40" s="17"/>
      <c r="D40" s="18"/>
      <c r="E40" s="25"/>
      <c r="F40" s="20"/>
      <c r="G40" s="37"/>
    </row>
    <row r="41" spans="1:7" ht="14.1" customHeight="1" x14ac:dyDescent="0.2">
      <c r="A41" s="21"/>
      <c r="B41" s="22"/>
      <c r="C41" s="17"/>
      <c r="D41" s="18"/>
      <c r="E41" s="25"/>
      <c r="F41" s="20"/>
      <c r="G41" s="14"/>
    </row>
    <row r="42" spans="1:7" ht="14.1" customHeight="1" x14ac:dyDescent="0.2">
      <c r="A42" s="21"/>
      <c r="B42" s="22"/>
      <c r="C42" s="17"/>
      <c r="D42" s="18"/>
      <c r="E42" s="25"/>
      <c r="F42" s="20"/>
      <c r="G42" s="14"/>
    </row>
    <row r="43" spans="1:7" ht="14.1" customHeight="1" x14ac:dyDescent="0.2">
      <c r="A43" s="21"/>
      <c r="B43" s="22"/>
      <c r="C43" s="17"/>
      <c r="D43" s="18"/>
      <c r="E43" s="25"/>
      <c r="F43" s="20"/>
      <c r="G43" s="50"/>
    </row>
    <row r="44" spans="1:7" ht="14.1" customHeight="1" thickBot="1" x14ac:dyDescent="0.25">
      <c r="A44" s="38"/>
      <c r="B44" s="39"/>
      <c r="C44" s="40"/>
      <c r="D44" s="98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45"/>
      <c r="B46" s="45"/>
      <c r="C46" s="45"/>
      <c r="D46" s="99"/>
      <c r="E46" s="45"/>
      <c r="F46" s="47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10.15" customHeight="1" x14ac:dyDescent="0.2">
      <c r="A48" s="67"/>
      <c r="E48" s="14"/>
    </row>
    <row r="49" ht="28.15" customHeight="1" x14ac:dyDescent="0.2"/>
    <row r="50" ht="28.15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28.15" customHeight="1" x14ac:dyDescent="0.2"/>
    <row r="97" ht="14.1" customHeight="1" x14ac:dyDescent="0.2"/>
    <row r="98" ht="28.15" customHeight="1" x14ac:dyDescent="0.2"/>
    <row r="99" ht="42" customHeight="1" x14ac:dyDescent="0.2"/>
    <row r="100" ht="10.15" customHeight="1" x14ac:dyDescent="0.2"/>
    <row r="101" ht="28.15" customHeight="1" x14ac:dyDescent="0.2"/>
    <row r="102" ht="28.15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28.15" customHeight="1" x14ac:dyDescent="0.2"/>
    <row r="149" ht="14.1" customHeight="1" x14ac:dyDescent="0.2"/>
    <row r="150" ht="28.15" customHeight="1" x14ac:dyDescent="0.2"/>
    <row r="151" ht="42" customHeight="1" x14ac:dyDescent="0.2"/>
    <row r="152" ht="10.15" customHeight="1" x14ac:dyDescent="0.2"/>
    <row r="153" ht="28.15" customHeight="1" x14ac:dyDescent="0.2"/>
    <row r="154" ht="28.15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28.15" customHeight="1" x14ac:dyDescent="0.2"/>
    <row r="201" ht="14.1" customHeight="1" x14ac:dyDescent="0.2"/>
    <row r="202" ht="28.15" customHeight="1" x14ac:dyDescent="0.2"/>
    <row r="203" ht="42" customHeight="1" x14ac:dyDescent="0.2"/>
    <row r="204" ht="10.15" customHeight="1" x14ac:dyDescent="0.2"/>
    <row r="205" ht="28.15" customHeight="1" x14ac:dyDescent="0.2"/>
    <row r="206" ht="28.15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28.15" customHeight="1" x14ac:dyDescent="0.2"/>
    <row r="253" ht="14.1" customHeight="1" x14ac:dyDescent="0.2"/>
    <row r="254" ht="28.15" customHeight="1" x14ac:dyDescent="0.2"/>
    <row r="255" ht="42" customHeight="1" x14ac:dyDescent="0.2"/>
    <row r="256" ht="10.15" customHeight="1" x14ac:dyDescent="0.2"/>
    <row r="257" ht="28.15" customHeight="1" x14ac:dyDescent="0.2"/>
    <row r="258" ht="28.15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28.15" customHeight="1" x14ac:dyDescent="0.2"/>
    <row r="305" ht="14.1" customHeight="1" x14ac:dyDescent="0.2"/>
    <row r="306" ht="28.15" customHeight="1" x14ac:dyDescent="0.2"/>
    <row r="307" ht="42" customHeight="1" x14ac:dyDescent="0.2"/>
    <row r="308" ht="10.15" customHeight="1" x14ac:dyDescent="0.2"/>
    <row r="309" ht="28.15" customHeight="1" x14ac:dyDescent="0.2"/>
    <row r="310" ht="28.15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28.15" customHeight="1" x14ac:dyDescent="0.2"/>
    <row r="357" ht="14.1" customHeight="1" x14ac:dyDescent="0.2"/>
    <row r="358" ht="28.15" customHeight="1" x14ac:dyDescent="0.2"/>
    <row r="359" ht="42" customHeight="1" x14ac:dyDescent="0.2"/>
    <row r="360" ht="10.15" customHeight="1" x14ac:dyDescent="0.2"/>
    <row r="361" ht="28.15" customHeight="1" x14ac:dyDescent="0.2"/>
    <row r="362" ht="28.15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28.15" customHeight="1" x14ac:dyDescent="0.2"/>
    <row r="409" ht="14.1" customHeight="1" x14ac:dyDescent="0.2"/>
    <row r="410" ht="28.15" customHeight="1" x14ac:dyDescent="0.2"/>
    <row r="411" ht="42" customHeight="1" x14ac:dyDescent="0.2"/>
    <row r="412" ht="10.15" customHeight="1" x14ac:dyDescent="0.2"/>
    <row r="413" ht="28.15" customHeight="1" x14ac:dyDescent="0.2"/>
    <row r="414" ht="28.15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28.15" customHeight="1" x14ac:dyDescent="0.2"/>
    <row r="461" ht="14.1" customHeight="1" x14ac:dyDescent="0.2"/>
    <row r="462" ht="28.15" customHeight="1" x14ac:dyDescent="0.2"/>
    <row r="463" ht="42" customHeight="1" x14ac:dyDescent="0.2"/>
    <row r="464" ht="10.15" customHeight="1" x14ac:dyDescent="0.2"/>
  </sheetData>
  <mergeCells count="3">
    <mergeCell ref="A45:E45"/>
    <mergeCell ref="A47:D47"/>
    <mergeCell ref="E47:F47"/>
  </mergeCells>
  <phoneticPr fontId="1" type="noConversion"/>
  <conditionalFormatting sqref="F23:F43">
    <cfRule type="cellIs" dxfId="217" priority="13" stopIfTrue="1" operator="equal">
      <formula>"ro"</formula>
    </cfRule>
    <cfRule type="cellIs" dxfId="216" priority="14" stopIfTrue="1" operator="equal">
      <formula>" "</formula>
    </cfRule>
  </conditionalFormatting>
  <conditionalFormatting sqref="G9 G16:G23 G32">
    <cfRule type="cellIs" dxfId="215" priority="12" stopIfTrue="1" operator="equal">
      <formula>" "</formula>
    </cfRule>
  </conditionalFormatting>
  <conditionalFormatting sqref="G11:G12">
    <cfRule type="cellIs" dxfId="214" priority="9" stopIfTrue="1" operator="equal">
      <formula>"ro"</formula>
    </cfRule>
    <cfRule type="cellIs" dxfId="213" priority="10" stopIfTrue="1" operator="equal">
      <formula>" "</formula>
    </cfRule>
  </conditionalFormatting>
  <conditionalFormatting sqref="G25:G30">
    <cfRule type="cellIs" dxfId="212" priority="5" stopIfTrue="1" operator="equal">
      <formula>"ro"</formula>
    </cfRule>
    <cfRule type="cellIs" dxfId="211" priority="6" stopIfTrue="1" operator="equal">
      <formula>" "</formula>
    </cfRule>
  </conditionalFormatting>
  <conditionalFormatting sqref="G32 G9 G16:G23">
    <cfRule type="cellIs" dxfId="210" priority="11" stopIfTrue="1" operator="equal">
      <formula>"ro"</formula>
    </cfRule>
  </conditionalFormatting>
  <conditionalFormatting sqref="G32:G35">
    <cfRule type="cellIs" dxfId="209" priority="3" stopIfTrue="1" operator="equal">
      <formula>"ro"</formula>
    </cfRule>
    <cfRule type="cellIs" dxfId="208" priority="4" stopIfTrue="1" operator="equal">
      <formula>" "</formula>
    </cfRule>
  </conditionalFormatting>
  <conditionalFormatting sqref="G35:G36">
    <cfRule type="cellIs" dxfId="207" priority="7" stopIfTrue="1" operator="equal">
      <formula>"ro"</formula>
    </cfRule>
    <cfRule type="cellIs" dxfId="206" priority="8" stopIfTrue="1" operator="equal">
      <formula>" "</formula>
    </cfRule>
  </conditionalFormatting>
  <conditionalFormatting sqref="G37:G40">
    <cfRule type="cellIs" dxfId="205" priority="1" stopIfTrue="1" operator="equal">
      <formula>"ro"</formula>
    </cfRule>
    <cfRule type="cellIs" dxfId="204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1" firstPageNumber="51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BDA2-6CD4-43EA-AE86-6D469202D0ED}">
  <sheetPr>
    <tabColor indexed="54"/>
  </sheetPr>
  <dimension ref="A1:G464"/>
  <sheetViews>
    <sheetView showZeros="0" view="pageBreakPreview" topLeftCell="A26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305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451</v>
      </c>
      <c r="B5" s="16" t="s">
        <v>560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454</v>
      </c>
      <c r="B7" s="16" t="s">
        <v>455</v>
      </c>
      <c r="C7" s="17"/>
      <c r="D7" s="93"/>
      <c r="E7" s="19"/>
      <c r="F7" s="20"/>
      <c r="G7" s="14"/>
    </row>
    <row r="8" spans="1:7" ht="14.1" customHeight="1" x14ac:dyDescent="0.2">
      <c r="A8" s="21"/>
      <c r="B8" s="16" t="s">
        <v>667</v>
      </c>
      <c r="C8" s="17" t="s">
        <v>280</v>
      </c>
      <c r="D8" s="102">
        <f>'Section 601'!D23</f>
        <v>2875</v>
      </c>
      <c r="E8" s="25"/>
      <c r="F8" s="20" t="str">
        <f>IF(TRIM(D8)="rate only","ro",IF(ISBLANK(E8)," ",D8*E8))</f>
        <v xml:space="preserve"> </v>
      </c>
      <c r="G8" s="14"/>
    </row>
    <row r="9" spans="1:7" ht="14.1" customHeight="1" x14ac:dyDescent="0.2">
      <c r="A9" s="21"/>
      <c r="B9" s="22"/>
      <c r="C9" s="17"/>
      <c r="D9" s="93"/>
      <c r="E9" s="19"/>
      <c r="F9" s="20"/>
      <c r="G9" s="14"/>
    </row>
    <row r="10" spans="1:7" ht="14.1" customHeight="1" x14ac:dyDescent="0.2">
      <c r="A10" s="15" t="s">
        <v>453</v>
      </c>
      <c r="B10" s="16" t="s">
        <v>456</v>
      </c>
      <c r="C10" s="17"/>
      <c r="D10" s="18"/>
      <c r="E10" s="25"/>
      <c r="F10" s="20"/>
      <c r="G10" s="14"/>
    </row>
    <row r="11" spans="1:7" ht="14.1" customHeight="1" x14ac:dyDescent="0.2">
      <c r="A11" s="21"/>
      <c r="B11" s="22"/>
      <c r="C11" s="17"/>
      <c r="D11" s="93"/>
      <c r="E11" s="19"/>
      <c r="F11" s="20"/>
      <c r="G11" s="14"/>
    </row>
    <row r="12" spans="1:7" ht="14.1" customHeight="1" x14ac:dyDescent="0.2">
      <c r="A12" s="21" t="s">
        <v>457</v>
      </c>
      <c r="B12" s="22" t="s">
        <v>458</v>
      </c>
      <c r="C12" s="17" t="s">
        <v>459</v>
      </c>
      <c r="D12" s="18">
        <v>200</v>
      </c>
      <c r="E12" s="25"/>
      <c r="F12" s="20" t="str">
        <f>IF(TRIM(D12)="rate only","ro",IF(ISBLANK(E12)," ",D12*E12))</f>
        <v xml:space="preserve"> </v>
      </c>
      <c r="G12" s="14"/>
    </row>
    <row r="13" spans="1:7" ht="14.1" customHeight="1" x14ac:dyDescent="0.2">
      <c r="A13" s="21"/>
      <c r="B13" s="22"/>
      <c r="C13" s="17"/>
      <c r="D13" s="18"/>
      <c r="E13" s="25"/>
      <c r="F13" s="20"/>
      <c r="G13" s="14"/>
    </row>
    <row r="14" spans="1:7" ht="14.1" customHeight="1" x14ac:dyDescent="0.2">
      <c r="A14" s="21"/>
      <c r="B14" s="22"/>
      <c r="C14" s="17"/>
      <c r="D14" s="93"/>
      <c r="E14" s="19"/>
      <c r="F14" s="20"/>
      <c r="G14" s="14"/>
    </row>
    <row r="15" spans="1:7" ht="14.1" customHeight="1" x14ac:dyDescent="0.2">
      <c r="A15" s="21"/>
      <c r="B15" s="22"/>
      <c r="C15" s="17"/>
      <c r="D15" s="93"/>
      <c r="E15" s="19"/>
      <c r="F15" s="20"/>
    </row>
    <row r="16" spans="1:7" ht="14.1" customHeight="1" x14ac:dyDescent="0.2">
      <c r="A16" s="21"/>
      <c r="B16" s="22"/>
      <c r="C16" s="17"/>
      <c r="D16" s="18"/>
      <c r="E16" s="25"/>
      <c r="F16" s="20"/>
      <c r="G16" s="14"/>
    </row>
    <row r="17" spans="1:7" ht="14.1" customHeight="1" x14ac:dyDescent="0.2">
      <c r="A17" s="21"/>
      <c r="B17" s="22"/>
      <c r="C17" s="17"/>
      <c r="D17" s="18"/>
      <c r="E17" s="25"/>
      <c r="F17" s="20"/>
      <c r="G17" s="14"/>
    </row>
    <row r="18" spans="1:7" ht="14.1" customHeight="1" x14ac:dyDescent="0.2">
      <c r="A18" s="15"/>
      <c r="B18" s="16"/>
      <c r="C18" s="17"/>
      <c r="D18" s="18"/>
      <c r="E18" s="25"/>
      <c r="F18" s="20"/>
      <c r="G18" s="14"/>
    </row>
    <row r="19" spans="1:7" ht="14.1" customHeight="1" x14ac:dyDescent="0.2">
      <c r="A19" s="21"/>
      <c r="B19" s="16"/>
      <c r="C19" s="17"/>
      <c r="D19" s="18"/>
      <c r="E19" s="25"/>
      <c r="F19" s="20"/>
      <c r="G19" s="14"/>
    </row>
    <row r="20" spans="1:7" ht="14.1" customHeight="1" x14ac:dyDescent="0.2">
      <c r="A20" s="21"/>
      <c r="B20" s="22"/>
      <c r="C20" s="17"/>
      <c r="D20" s="18"/>
      <c r="E20" s="25"/>
      <c r="F20" s="20"/>
      <c r="G20" s="14"/>
    </row>
    <row r="21" spans="1:7" ht="14.1" customHeight="1" x14ac:dyDescent="0.2">
      <c r="A21" s="21"/>
      <c r="B21" s="22"/>
      <c r="C21" s="17"/>
      <c r="D21" s="18"/>
      <c r="E21" s="25"/>
      <c r="F21" s="20"/>
      <c r="G21" s="14"/>
    </row>
    <row r="22" spans="1:7" ht="14.1" customHeight="1" x14ac:dyDescent="0.2">
      <c r="A22" s="21"/>
      <c r="B22" s="22"/>
      <c r="C22" s="17"/>
      <c r="D22" s="18"/>
      <c r="E22" s="25"/>
      <c r="F22" s="20"/>
      <c r="G22" s="14"/>
    </row>
    <row r="23" spans="1:7" ht="14.1" customHeight="1" x14ac:dyDescent="0.2">
      <c r="A23" s="21"/>
      <c r="B23" s="22"/>
      <c r="C23" s="17"/>
      <c r="D23" s="18"/>
      <c r="E23" s="25"/>
      <c r="F23" s="20"/>
      <c r="G23" s="14"/>
    </row>
    <row r="24" spans="1:7" ht="14.1" customHeight="1" x14ac:dyDescent="0.2">
      <c r="A24" s="21"/>
      <c r="B24" s="22"/>
      <c r="C24" s="17"/>
      <c r="D24" s="18"/>
      <c r="E24" s="25"/>
      <c r="F24" s="20"/>
      <c r="G24" s="14"/>
    </row>
    <row r="25" spans="1:7" ht="14.1" customHeight="1" x14ac:dyDescent="0.2">
      <c r="A25" s="21"/>
      <c r="B25" s="22"/>
      <c r="C25" s="17"/>
      <c r="D25" s="18"/>
      <c r="E25" s="25"/>
      <c r="F25" s="20"/>
      <c r="G25" s="14"/>
    </row>
    <row r="26" spans="1:7" ht="14.1" customHeight="1" x14ac:dyDescent="0.2">
      <c r="A26" s="21"/>
      <c r="B26" s="22"/>
      <c r="C26" s="17"/>
      <c r="D26" s="18"/>
      <c r="E26" s="25"/>
      <c r="F26" s="20"/>
      <c r="G26" s="35"/>
    </row>
    <row r="27" spans="1:7" ht="14.1" customHeight="1" x14ac:dyDescent="0.2">
      <c r="A27" s="21"/>
      <c r="B27" s="22"/>
      <c r="C27" s="17"/>
      <c r="D27" s="18"/>
      <c r="E27" s="25"/>
      <c r="F27" s="20"/>
      <c r="G27" s="14"/>
    </row>
    <row r="28" spans="1:7" ht="14.1" customHeight="1" x14ac:dyDescent="0.2">
      <c r="A28" s="21"/>
      <c r="B28" s="22"/>
      <c r="C28" s="17"/>
      <c r="D28" s="18"/>
      <c r="E28" s="25"/>
      <c r="F28" s="20"/>
      <c r="G28" s="36"/>
    </row>
    <row r="29" spans="1:7" ht="14.1" customHeight="1" x14ac:dyDescent="0.2">
      <c r="A29" s="21"/>
      <c r="B29" s="22"/>
      <c r="C29" s="17"/>
      <c r="D29" s="18"/>
      <c r="E29" s="25"/>
      <c r="F29" s="20"/>
      <c r="G29" s="14"/>
    </row>
    <row r="30" spans="1:7" ht="14.1" customHeight="1" x14ac:dyDescent="0.2">
      <c r="A30" s="21"/>
      <c r="B30" s="22"/>
      <c r="C30" s="17"/>
      <c r="D30" s="18"/>
      <c r="E30" s="25"/>
      <c r="F30" s="20"/>
      <c r="G30" s="37"/>
    </row>
    <row r="31" spans="1:7" ht="14.1" customHeight="1" x14ac:dyDescent="0.2">
      <c r="A31" s="21"/>
      <c r="B31" s="22"/>
      <c r="C31" s="17"/>
      <c r="D31" s="18"/>
      <c r="E31" s="25"/>
      <c r="F31" s="20"/>
      <c r="G31" s="14"/>
    </row>
    <row r="32" spans="1:7" ht="14.1" customHeight="1" x14ac:dyDescent="0.2">
      <c r="A32" s="21"/>
      <c r="B32" s="22"/>
      <c r="C32" s="17"/>
      <c r="D32" s="18"/>
      <c r="E32" s="25"/>
      <c r="F32" s="20"/>
      <c r="G32" s="37"/>
    </row>
    <row r="33" spans="1:7" ht="14.1" customHeight="1" x14ac:dyDescent="0.2">
      <c r="A33" s="21"/>
      <c r="B33" s="22"/>
      <c r="C33" s="17"/>
      <c r="D33" s="18"/>
      <c r="E33" s="25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18"/>
      <c r="E35" s="25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18"/>
      <c r="E37" s="25"/>
      <c r="F37" s="20"/>
      <c r="G37" s="37"/>
    </row>
    <row r="38" spans="1:7" ht="14.1" customHeight="1" x14ac:dyDescent="0.2">
      <c r="A38" s="21"/>
      <c r="B38" s="22"/>
      <c r="C38" s="17"/>
      <c r="D38" s="18"/>
      <c r="E38" s="25"/>
      <c r="F38" s="20"/>
      <c r="G38" s="37"/>
    </row>
    <row r="39" spans="1:7" ht="14.1" customHeight="1" x14ac:dyDescent="0.2">
      <c r="A39" s="21"/>
      <c r="B39" s="22"/>
      <c r="C39" s="17"/>
      <c r="D39" s="18"/>
      <c r="E39" s="25"/>
      <c r="F39" s="20"/>
      <c r="G39" s="14"/>
    </row>
    <row r="40" spans="1:7" ht="14.1" customHeight="1" x14ac:dyDescent="0.2">
      <c r="A40" s="21"/>
      <c r="B40" s="22"/>
      <c r="C40" s="17"/>
      <c r="D40" s="18"/>
      <c r="E40" s="25"/>
      <c r="F40" s="20"/>
      <c r="G40" s="37"/>
    </row>
    <row r="41" spans="1:7" ht="14.1" customHeight="1" x14ac:dyDescent="0.2">
      <c r="A41" s="21"/>
      <c r="B41" s="22"/>
      <c r="C41" s="17"/>
      <c r="D41" s="18"/>
      <c r="E41" s="25"/>
      <c r="F41" s="20"/>
      <c r="G41" s="37"/>
    </row>
    <row r="42" spans="1:7" ht="14.1" customHeight="1" x14ac:dyDescent="0.2">
      <c r="A42" s="21"/>
      <c r="B42" s="22"/>
      <c r="C42" s="17"/>
      <c r="D42" s="18"/>
      <c r="E42" s="25"/>
      <c r="F42" s="20"/>
      <c r="G42" s="37"/>
    </row>
    <row r="43" spans="1:7" ht="14.1" customHeight="1" x14ac:dyDescent="0.2">
      <c r="A43" s="21"/>
      <c r="B43" s="22"/>
      <c r="C43" s="17"/>
      <c r="D43" s="18"/>
      <c r="E43" s="25"/>
      <c r="F43" s="20"/>
      <c r="G43" s="37"/>
    </row>
    <row r="44" spans="1:7" ht="14.1" customHeight="1" thickBot="1" x14ac:dyDescent="0.25">
      <c r="A44" s="21"/>
      <c r="B44" s="22"/>
      <c r="C44" s="17"/>
      <c r="D44" s="18"/>
      <c r="E44" s="25"/>
      <c r="F44" s="20"/>
      <c r="G44" s="14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45"/>
      <c r="B46" s="45"/>
      <c r="C46" s="45"/>
      <c r="D46" s="99"/>
      <c r="E46" s="45"/>
      <c r="F46" s="47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10.15" customHeight="1" x14ac:dyDescent="0.2">
      <c r="A48" s="67"/>
      <c r="E48" s="14"/>
    </row>
    <row r="49" ht="28.15" customHeight="1" x14ac:dyDescent="0.2"/>
    <row r="50" ht="28.15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28.15" customHeight="1" x14ac:dyDescent="0.2"/>
    <row r="97" ht="14.1" customHeight="1" x14ac:dyDescent="0.2"/>
    <row r="98" ht="28.15" customHeight="1" x14ac:dyDescent="0.2"/>
    <row r="99" ht="42" customHeight="1" x14ac:dyDescent="0.2"/>
    <row r="100" ht="10.15" customHeight="1" x14ac:dyDescent="0.2"/>
    <row r="101" ht="28.15" customHeight="1" x14ac:dyDescent="0.2"/>
    <row r="102" ht="28.15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28.15" customHeight="1" x14ac:dyDescent="0.2"/>
    <row r="149" ht="14.1" customHeight="1" x14ac:dyDescent="0.2"/>
    <row r="150" ht="28.15" customHeight="1" x14ac:dyDescent="0.2"/>
    <row r="151" ht="42" customHeight="1" x14ac:dyDescent="0.2"/>
    <row r="152" ht="10.15" customHeight="1" x14ac:dyDescent="0.2"/>
    <row r="153" ht="28.15" customHeight="1" x14ac:dyDescent="0.2"/>
    <row r="154" ht="28.15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28.15" customHeight="1" x14ac:dyDescent="0.2"/>
    <row r="201" ht="14.1" customHeight="1" x14ac:dyDescent="0.2"/>
    <row r="202" ht="28.15" customHeight="1" x14ac:dyDescent="0.2"/>
    <row r="203" ht="42" customHeight="1" x14ac:dyDescent="0.2"/>
    <row r="204" ht="10.15" customHeight="1" x14ac:dyDescent="0.2"/>
    <row r="205" ht="28.15" customHeight="1" x14ac:dyDescent="0.2"/>
    <row r="206" ht="28.15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28.15" customHeight="1" x14ac:dyDescent="0.2"/>
    <row r="253" ht="14.1" customHeight="1" x14ac:dyDescent="0.2"/>
    <row r="254" ht="28.15" customHeight="1" x14ac:dyDescent="0.2"/>
    <row r="255" ht="42" customHeight="1" x14ac:dyDescent="0.2"/>
    <row r="256" ht="10.15" customHeight="1" x14ac:dyDescent="0.2"/>
    <row r="257" ht="28.15" customHeight="1" x14ac:dyDescent="0.2"/>
    <row r="258" ht="28.15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28.15" customHeight="1" x14ac:dyDescent="0.2"/>
    <row r="305" ht="14.1" customHeight="1" x14ac:dyDescent="0.2"/>
    <row r="306" ht="28.15" customHeight="1" x14ac:dyDescent="0.2"/>
    <row r="307" ht="42" customHeight="1" x14ac:dyDescent="0.2"/>
    <row r="308" ht="10.15" customHeight="1" x14ac:dyDescent="0.2"/>
    <row r="309" ht="28.15" customHeight="1" x14ac:dyDescent="0.2"/>
    <row r="310" ht="28.15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28.15" customHeight="1" x14ac:dyDescent="0.2"/>
    <row r="357" ht="14.1" customHeight="1" x14ac:dyDescent="0.2"/>
    <row r="358" ht="28.15" customHeight="1" x14ac:dyDescent="0.2"/>
    <row r="359" ht="42" customHeight="1" x14ac:dyDescent="0.2"/>
    <row r="360" ht="10.15" customHeight="1" x14ac:dyDescent="0.2"/>
    <row r="361" ht="28.15" customHeight="1" x14ac:dyDescent="0.2"/>
    <row r="362" ht="28.15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28.15" customHeight="1" x14ac:dyDescent="0.2"/>
    <row r="409" ht="14.1" customHeight="1" x14ac:dyDescent="0.2"/>
    <row r="410" ht="28.15" customHeight="1" x14ac:dyDescent="0.2"/>
    <row r="411" ht="42" customHeight="1" x14ac:dyDescent="0.2"/>
    <row r="412" ht="10.15" customHeight="1" x14ac:dyDescent="0.2"/>
    <row r="413" ht="28.15" customHeight="1" x14ac:dyDescent="0.2"/>
    <row r="414" ht="28.15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28.15" customHeight="1" x14ac:dyDescent="0.2"/>
    <row r="461" ht="14.1" customHeight="1" x14ac:dyDescent="0.2"/>
    <row r="462" ht="28.15" customHeight="1" x14ac:dyDescent="0.2"/>
    <row r="463" ht="42" customHeight="1" x14ac:dyDescent="0.2"/>
    <row r="464" ht="10.15" customHeight="1" x14ac:dyDescent="0.2"/>
  </sheetData>
  <mergeCells count="3">
    <mergeCell ref="A45:E45"/>
    <mergeCell ref="A47:D47"/>
    <mergeCell ref="E47:F47"/>
  </mergeCells>
  <conditionalFormatting sqref="F16:F44">
    <cfRule type="cellIs" dxfId="197" priority="19" stopIfTrue="1" operator="equal">
      <formula>"ro"</formula>
    </cfRule>
    <cfRule type="cellIs" dxfId="196" priority="20" stopIfTrue="1" operator="equal">
      <formula>" "</formula>
    </cfRule>
  </conditionalFormatting>
  <conditionalFormatting sqref="G9 G11 G19:G26 G35">
    <cfRule type="cellIs" dxfId="195" priority="12" stopIfTrue="1" operator="equal">
      <formula>" "</formula>
    </cfRule>
  </conditionalFormatting>
  <conditionalFormatting sqref="G14:G15">
    <cfRule type="cellIs" dxfId="194" priority="9" stopIfTrue="1" operator="equal">
      <formula>"ro"</formula>
    </cfRule>
    <cfRule type="cellIs" dxfId="193" priority="10" stopIfTrue="1" operator="equal">
      <formula>" "</formula>
    </cfRule>
  </conditionalFormatting>
  <conditionalFormatting sqref="G28:G33">
    <cfRule type="cellIs" dxfId="192" priority="5" stopIfTrue="1" operator="equal">
      <formula>"ro"</formula>
    </cfRule>
    <cfRule type="cellIs" dxfId="191" priority="6" stopIfTrue="1" operator="equal">
      <formula>" "</formula>
    </cfRule>
  </conditionalFormatting>
  <conditionalFormatting sqref="G35 G9 G11 G19:G26">
    <cfRule type="cellIs" dxfId="190" priority="11" stopIfTrue="1" operator="equal">
      <formula>"ro"</formula>
    </cfRule>
  </conditionalFormatting>
  <conditionalFormatting sqref="G35:G38">
    <cfRule type="cellIs" dxfId="189" priority="3" stopIfTrue="1" operator="equal">
      <formula>"ro"</formula>
    </cfRule>
    <cfRule type="cellIs" dxfId="188" priority="4" stopIfTrue="1" operator="equal">
      <formula>" "</formula>
    </cfRule>
  </conditionalFormatting>
  <conditionalFormatting sqref="G38:G39">
    <cfRule type="cellIs" dxfId="187" priority="7" stopIfTrue="1" operator="equal">
      <formula>"ro"</formula>
    </cfRule>
    <cfRule type="cellIs" dxfId="186" priority="8" stopIfTrue="1" operator="equal">
      <formula>" "</formula>
    </cfRule>
  </conditionalFormatting>
  <conditionalFormatting sqref="G40:G43">
    <cfRule type="cellIs" dxfId="185" priority="1" stopIfTrue="1" operator="equal">
      <formula>"ro"</formula>
    </cfRule>
    <cfRule type="cellIs" dxfId="184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1" firstPageNumber="51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54"/>
  </sheetPr>
  <dimension ref="A1:G463"/>
  <sheetViews>
    <sheetView showZeros="0" view="pageBreakPreview" topLeftCell="A26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305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180</v>
      </c>
      <c r="B5" s="16" t="s">
        <v>559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188</v>
      </c>
      <c r="B7" s="16" t="s">
        <v>189</v>
      </c>
      <c r="C7" s="17"/>
      <c r="D7" s="93"/>
      <c r="E7" s="19"/>
      <c r="F7" s="20"/>
      <c r="G7" s="14"/>
    </row>
    <row r="8" spans="1:7" ht="14.1" customHeight="1" x14ac:dyDescent="0.2">
      <c r="A8" s="21"/>
      <c r="B8" s="22"/>
      <c r="C8" s="17"/>
      <c r="D8" s="93"/>
      <c r="E8" s="19"/>
      <c r="F8" s="20"/>
      <c r="G8" s="14"/>
    </row>
    <row r="9" spans="1:7" ht="14.1" customHeight="1" x14ac:dyDescent="0.2">
      <c r="A9" s="21" t="s">
        <v>190</v>
      </c>
      <c r="B9" s="22" t="s">
        <v>402</v>
      </c>
      <c r="C9" s="17"/>
      <c r="D9" s="93"/>
      <c r="E9" s="19"/>
      <c r="F9" s="20"/>
      <c r="G9" s="14"/>
    </row>
    <row r="10" spans="1:7" ht="14.1" customHeight="1" x14ac:dyDescent="0.2">
      <c r="A10" s="21"/>
      <c r="B10" s="22" t="s">
        <v>403</v>
      </c>
      <c r="C10" s="27" t="s">
        <v>187</v>
      </c>
      <c r="D10" s="18">
        <f>11750</f>
        <v>11750</v>
      </c>
      <c r="E10" s="25"/>
      <c r="F10" s="20" t="str">
        <f>IF(TRIM(D10)="rate only","ro",IF(ISBLANK(E10)," ",D10*E10))</f>
        <v xml:space="preserve"> </v>
      </c>
      <c r="G10" s="14"/>
    </row>
    <row r="11" spans="1:7" ht="14.1" customHeight="1" x14ac:dyDescent="0.2">
      <c r="A11" s="21"/>
      <c r="B11" s="22"/>
      <c r="C11" s="27"/>
      <c r="D11" s="18"/>
      <c r="E11" s="25"/>
      <c r="F11" s="20"/>
      <c r="G11" s="14"/>
    </row>
    <row r="12" spans="1:7" ht="14.1" customHeight="1" x14ac:dyDescent="0.2">
      <c r="A12" s="21"/>
      <c r="B12" s="22"/>
      <c r="C12" s="17"/>
      <c r="D12" s="93"/>
      <c r="E12" s="19"/>
      <c r="F12" s="20"/>
      <c r="G12" s="14"/>
    </row>
    <row r="13" spans="1:7" ht="14.1" customHeight="1" x14ac:dyDescent="0.2">
      <c r="A13" s="21"/>
      <c r="B13" s="22"/>
      <c r="C13" s="17"/>
      <c r="D13" s="93"/>
      <c r="E13" s="19"/>
      <c r="F13" s="20"/>
      <c r="G13" s="14"/>
    </row>
    <row r="14" spans="1:7" ht="14.1" customHeight="1" x14ac:dyDescent="0.2">
      <c r="A14" s="15"/>
      <c r="B14" s="16"/>
      <c r="C14" s="17"/>
      <c r="D14" s="18"/>
      <c r="E14" s="25"/>
      <c r="F14" s="20"/>
      <c r="G14" s="14"/>
    </row>
    <row r="15" spans="1:7" ht="14.1" customHeight="1" x14ac:dyDescent="0.2">
      <c r="A15" s="21"/>
      <c r="B15" s="22"/>
      <c r="C15" s="17"/>
      <c r="D15" s="93"/>
      <c r="E15" s="19"/>
      <c r="F15" s="20"/>
    </row>
    <row r="16" spans="1:7" ht="14.1" customHeight="1" x14ac:dyDescent="0.2">
      <c r="A16" s="21"/>
      <c r="B16" s="22"/>
      <c r="C16" s="17"/>
      <c r="D16" s="93"/>
      <c r="E16" s="19"/>
      <c r="F16" s="20"/>
      <c r="G16" s="14"/>
    </row>
    <row r="17" spans="1:7" ht="14.1" customHeight="1" x14ac:dyDescent="0.2">
      <c r="A17" s="21"/>
      <c r="B17" s="22"/>
      <c r="C17" s="17"/>
      <c r="D17" s="93"/>
      <c r="E17" s="19"/>
      <c r="F17" s="20"/>
      <c r="G17" s="14"/>
    </row>
    <row r="18" spans="1:7" ht="14.1" customHeight="1" x14ac:dyDescent="0.2">
      <c r="A18" s="21"/>
      <c r="B18" s="22"/>
      <c r="C18" s="17"/>
      <c r="D18" s="93"/>
      <c r="E18" s="19"/>
      <c r="F18" s="20"/>
      <c r="G18" s="14"/>
    </row>
    <row r="19" spans="1:7" ht="14.1" customHeight="1" x14ac:dyDescent="0.2">
      <c r="A19" s="21"/>
      <c r="B19" s="22"/>
      <c r="C19" s="17"/>
      <c r="D19" s="93"/>
      <c r="E19" s="19"/>
      <c r="F19" s="20"/>
      <c r="G19" s="14"/>
    </row>
    <row r="20" spans="1:7" ht="14.1" customHeight="1" x14ac:dyDescent="0.2">
      <c r="A20" s="21"/>
      <c r="B20" s="22"/>
      <c r="C20" s="17"/>
      <c r="D20" s="93"/>
      <c r="E20" s="19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21"/>
      <c r="B22" s="22"/>
      <c r="C22" s="17"/>
      <c r="D22" s="93"/>
      <c r="E22" s="19"/>
      <c r="F22" s="20"/>
      <c r="G22" s="14"/>
    </row>
    <row r="23" spans="1:7" ht="14.1" customHeight="1" x14ac:dyDescent="0.2">
      <c r="A23" s="21"/>
      <c r="B23" s="22"/>
      <c r="C23" s="17"/>
      <c r="D23" s="93"/>
      <c r="E23" s="19"/>
      <c r="F23" s="20"/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21"/>
      <c r="B25" s="22"/>
      <c r="C25" s="17"/>
      <c r="D25" s="93"/>
      <c r="E25" s="19"/>
      <c r="F25" s="20"/>
      <c r="G25" s="14"/>
    </row>
    <row r="26" spans="1:7" ht="14.1" customHeight="1" x14ac:dyDescent="0.2">
      <c r="A26" s="21"/>
      <c r="B26" s="22"/>
      <c r="C26" s="17"/>
      <c r="D26" s="93"/>
      <c r="E26" s="19"/>
      <c r="F26" s="20"/>
      <c r="G26" s="35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/>
      <c r="B28" s="22"/>
      <c r="C28" s="17"/>
      <c r="D28" s="93"/>
      <c r="E28" s="19"/>
      <c r="F28" s="20"/>
      <c r="G28" s="36"/>
    </row>
    <row r="29" spans="1:7" ht="14.1" customHeight="1" x14ac:dyDescent="0.2">
      <c r="A29" s="21"/>
      <c r="B29" s="22"/>
      <c r="C29" s="17"/>
      <c r="D29" s="93"/>
      <c r="E29" s="19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21"/>
      <c r="B32" s="22"/>
      <c r="C32" s="17"/>
      <c r="D32" s="93"/>
      <c r="E32" s="19"/>
      <c r="F32" s="20"/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14"/>
    </row>
    <row r="34" spans="1:7" ht="14.1" customHeight="1" x14ac:dyDescent="0.2">
      <c r="A34" s="21"/>
      <c r="B34" s="22"/>
      <c r="C34" s="17"/>
      <c r="D34" s="93"/>
      <c r="E34" s="19"/>
      <c r="F34" s="20"/>
      <c r="G34" s="14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93"/>
      <c r="E36" s="19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37"/>
    </row>
    <row r="40" spans="1:7" ht="14.1" customHeight="1" x14ac:dyDescent="0.2">
      <c r="A40" s="21"/>
      <c r="B40" s="22"/>
      <c r="C40" s="17"/>
      <c r="D40" s="93"/>
      <c r="E40" s="19"/>
      <c r="F40" s="20"/>
      <c r="G40" s="14"/>
    </row>
    <row r="41" spans="1:7" ht="14.1" customHeight="1" x14ac:dyDescent="0.2">
      <c r="A41" s="21"/>
      <c r="B41" s="22"/>
      <c r="C41" s="17"/>
      <c r="D41" s="93"/>
      <c r="E41" s="19"/>
      <c r="F41" s="20"/>
      <c r="G41" s="37"/>
    </row>
    <row r="42" spans="1:7" ht="14.1" customHeight="1" x14ac:dyDescent="0.2">
      <c r="A42" s="21"/>
      <c r="B42" s="22"/>
      <c r="C42" s="17"/>
      <c r="D42" s="93"/>
      <c r="E42" s="19"/>
      <c r="F42" s="20"/>
      <c r="G42" s="37"/>
    </row>
    <row r="43" spans="1:7" ht="14.1" customHeight="1" x14ac:dyDescent="0.2">
      <c r="A43" s="21"/>
      <c r="B43" s="22"/>
      <c r="C43" s="17"/>
      <c r="D43" s="93"/>
      <c r="E43" s="19"/>
      <c r="F43" s="20"/>
      <c r="G43" s="37"/>
    </row>
    <row r="44" spans="1:7" ht="14.1" customHeight="1" thickBot="1" x14ac:dyDescent="0.25">
      <c r="A44" s="38"/>
      <c r="B44" s="39"/>
      <c r="C44" s="40"/>
      <c r="D44" s="98"/>
      <c r="E44" s="42"/>
      <c r="F44" s="43"/>
      <c r="G44" s="14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  <c r="G45" s="14"/>
    </row>
    <row r="46" spans="1:7" ht="14.1" customHeight="1" thickBot="1" x14ac:dyDescent="0.25">
      <c r="A46" s="45"/>
      <c r="B46" s="45"/>
      <c r="C46" s="45"/>
      <c r="D46" s="99"/>
      <c r="E46" s="45"/>
      <c r="F46" s="47"/>
      <c r="G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  <c r="G47" s="50"/>
    </row>
    <row r="48" spans="1:7" ht="28.15" customHeight="1" x14ac:dyDescent="0.2">
      <c r="G48" s="50"/>
    </row>
    <row r="49" spans="7:7" ht="28.15" customHeight="1" x14ac:dyDescent="0.2">
      <c r="G49" s="34"/>
    </row>
    <row r="50" spans="7:7" ht="14.1" customHeight="1" x14ac:dyDescent="0.2"/>
    <row r="51" spans="7:7" ht="14.1" customHeight="1" x14ac:dyDescent="0.2"/>
    <row r="52" spans="7:7" ht="14.1" customHeight="1" x14ac:dyDescent="0.2"/>
    <row r="53" spans="7:7" ht="14.1" customHeight="1" x14ac:dyDescent="0.2"/>
    <row r="54" spans="7:7" ht="14.1" customHeight="1" x14ac:dyDescent="0.2"/>
    <row r="55" spans="7:7" ht="14.1" customHeight="1" x14ac:dyDescent="0.2"/>
    <row r="56" spans="7:7" ht="14.1" customHeight="1" x14ac:dyDescent="0.2"/>
    <row r="57" spans="7:7" ht="14.1" customHeight="1" x14ac:dyDescent="0.2"/>
    <row r="58" spans="7:7" ht="14.1" customHeight="1" x14ac:dyDescent="0.2"/>
    <row r="59" spans="7:7" ht="14.1" customHeight="1" x14ac:dyDescent="0.2"/>
    <row r="60" spans="7:7" ht="14.1" customHeight="1" x14ac:dyDescent="0.2"/>
    <row r="61" spans="7:7" ht="14.1" customHeight="1" x14ac:dyDescent="0.2"/>
    <row r="62" spans="7:7" ht="14.1" customHeight="1" x14ac:dyDescent="0.2"/>
    <row r="63" spans="7:7" ht="14.1" customHeight="1" x14ac:dyDescent="0.2"/>
    <row r="64" spans="7:7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  <row r="412" ht="28.15" customHeight="1" x14ac:dyDescent="0.2"/>
    <row r="413" ht="28.15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28.15" customHeight="1" x14ac:dyDescent="0.2"/>
    <row r="460" ht="14.1" customHeight="1" x14ac:dyDescent="0.2"/>
    <row r="461" ht="28.15" customHeight="1" x14ac:dyDescent="0.2"/>
    <row r="462" ht="42" customHeight="1" x14ac:dyDescent="0.2"/>
    <row r="463" ht="10.15" customHeight="1" x14ac:dyDescent="0.2"/>
  </sheetData>
  <mergeCells count="3">
    <mergeCell ref="A45:E45"/>
    <mergeCell ref="A47:D47"/>
    <mergeCell ref="E47:F47"/>
  </mergeCells>
  <phoneticPr fontId="1" type="noConversion"/>
  <conditionalFormatting sqref="F11 F14">
    <cfRule type="cellIs" dxfId="183" priority="13" stopIfTrue="1" operator="equal">
      <formula>"ro"</formula>
    </cfRule>
    <cfRule type="cellIs" dxfId="182" priority="14" stopIfTrue="1" operator="equal">
      <formula>" "</formula>
    </cfRule>
  </conditionalFormatting>
  <conditionalFormatting sqref="G9 G11 G19:G26 G35">
    <cfRule type="cellIs" dxfId="181" priority="12" stopIfTrue="1" operator="equal">
      <formula>" "</formula>
    </cfRule>
  </conditionalFormatting>
  <conditionalFormatting sqref="G14:G15">
    <cfRule type="cellIs" dxfId="180" priority="9" stopIfTrue="1" operator="equal">
      <formula>"ro"</formula>
    </cfRule>
    <cfRule type="cellIs" dxfId="179" priority="10" stopIfTrue="1" operator="equal">
      <formula>" "</formula>
    </cfRule>
  </conditionalFormatting>
  <conditionalFormatting sqref="G28:G33">
    <cfRule type="cellIs" dxfId="178" priority="5" stopIfTrue="1" operator="equal">
      <formula>"ro"</formula>
    </cfRule>
    <cfRule type="cellIs" dxfId="177" priority="6" stopIfTrue="1" operator="equal">
      <formula>" "</formula>
    </cfRule>
  </conditionalFormatting>
  <conditionalFormatting sqref="G35 G9 G11 G19:G26">
    <cfRule type="cellIs" dxfId="176" priority="11" stopIfTrue="1" operator="equal">
      <formula>"ro"</formula>
    </cfRule>
  </conditionalFormatting>
  <conditionalFormatting sqref="G35:G39">
    <cfRule type="cellIs" dxfId="175" priority="3" stopIfTrue="1" operator="equal">
      <formula>"ro"</formula>
    </cfRule>
    <cfRule type="cellIs" dxfId="174" priority="4" stopIfTrue="1" operator="equal">
      <formula>" "</formula>
    </cfRule>
  </conditionalFormatting>
  <conditionalFormatting sqref="G38:G40">
    <cfRule type="cellIs" dxfId="173" priority="7" stopIfTrue="1" operator="equal">
      <formula>"ro"</formula>
    </cfRule>
    <cfRule type="cellIs" dxfId="172" priority="8" stopIfTrue="1" operator="equal">
      <formula>" "</formula>
    </cfRule>
  </conditionalFormatting>
  <conditionalFormatting sqref="G41:G43">
    <cfRule type="cellIs" dxfId="171" priority="1" stopIfTrue="1" operator="equal">
      <formula>"ro"</formula>
    </cfRule>
    <cfRule type="cellIs" dxfId="170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54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colBreaks count="1" manualBreakCount="1">
    <brk id="6" max="47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BE9D-96D5-4BEB-9B04-294442D824EB}">
  <sheetPr>
    <tabColor indexed="54"/>
  </sheetPr>
  <dimension ref="A1:G463"/>
  <sheetViews>
    <sheetView showZeros="0" view="pageBreakPreview" topLeftCell="A36" zoomScaleNormal="100" zoomScaleSheetLayoutView="100" workbookViewId="0">
      <selection activeCell="O16" sqref="O16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304</v>
      </c>
      <c r="B3" s="16" t="s">
        <v>305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404</v>
      </c>
      <c r="B5" s="16" t="s">
        <v>558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460</v>
      </c>
      <c r="B7" s="24" t="s">
        <v>461</v>
      </c>
      <c r="C7" s="17"/>
      <c r="D7" s="18"/>
      <c r="E7" s="19"/>
      <c r="F7" s="20"/>
      <c r="G7" s="14"/>
    </row>
    <row r="8" spans="1:7" ht="14.1" customHeight="1" x14ac:dyDescent="0.2">
      <c r="A8" s="21"/>
      <c r="B8" s="16"/>
      <c r="C8" s="17"/>
      <c r="D8" s="18"/>
      <c r="E8" s="19"/>
      <c r="F8" s="20"/>
      <c r="G8" s="14"/>
    </row>
    <row r="9" spans="1:7" ht="14.1" customHeight="1" x14ac:dyDescent="0.2">
      <c r="A9" s="21" t="s">
        <v>462</v>
      </c>
      <c r="B9" s="22" t="s">
        <v>573</v>
      </c>
      <c r="C9" s="17" t="s">
        <v>459</v>
      </c>
      <c r="D9" s="18">
        <f>875+75</f>
        <v>950</v>
      </c>
      <c r="E9" s="25"/>
      <c r="F9" s="25" t="str">
        <f>IF(TRIM(D9)="rate only","ro",IF(ISBLANK(E9)," ",D9*E9))</f>
        <v xml:space="preserve"> </v>
      </c>
      <c r="G9" s="14"/>
    </row>
    <row r="10" spans="1:7" ht="14.1" customHeight="1" x14ac:dyDescent="0.2">
      <c r="A10" s="21"/>
      <c r="B10" s="22"/>
      <c r="C10" s="17"/>
      <c r="D10" s="18"/>
      <c r="E10" s="25"/>
      <c r="F10" s="20"/>
      <c r="G10" s="14"/>
    </row>
    <row r="11" spans="1:7" ht="14.1" customHeight="1" x14ac:dyDescent="0.2">
      <c r="A11" s="15" t="s">
        <v>463</v>
      </c>
      <c r="B11" s="26" t="s">
        <v>464</v>
      </c>
      <c r="C11" s="27" t="s">
        <v>465</v>
      </c>
      <c r="D11" s="18">
        <v>6000</v>
      </c>
      <c r="E11" s="25"/>
      <c r="F11" s="25" t="str">
        <f>IF(TRIM(D11)="rate only","ro",IF(ISBLANK(E11)," ",D11*E11))</f>
        <v xml:space="preserve"> </v>
      </c>
      <c r="G11" s="14"/>
    </row>
    <row r="12" spans="1:7" ht="14.1" customHeight="1" x14ac:dyDescent="0.2">
      <c r="A12" s="21"/>
      <c r="B12" s="22"/>
      <c r="C12" s="17"/>
      <c r="D12" s="18"/>
      <c r="E12" s="19"/>
      <c r="F12" s="25"/>
      <c r="G12" s="14"/>
    </row>
    <row r="13" spans="1:7" ht="14.1" customHeight="1" x14ac:dyDescent="0.2">
      <c r="A13" s="21" t="s">
        <v>466</v>
      </c>
      <c r="B13" s="22" t="s">
        <v>640</v>
      </c>
      <c r="C13" s="17" t="s">
        <v>318</v>
      </c>
      <c r="D13" s="18">
        <v>25</v>
      </c>
      <c r="E13" s="25"/>
      <c r="F13" s="25" t="str">
        <f>IF(TRIM(D13)="rate only","ro",IF(ISBLANK(E13)," ",D13*E13))</f>
        <v xml:space="preserve"> </v>
      </c>
      <c r="G13" s="14"/>
    </row>
    <row r="14" spans="1:7" ht="14.1" customHeight="1" x14ac:dyDescent="0.2">
      <c r="A14" s="15"/>
      <c r="B14" s="16"/>
      <c r="C14" s="17"/>
      <c r="D14" s="18"/>
      <c r="E14" s="25"/>
      <c r="F14" s="25"/>
      <c r="G14" s="14"/>
    </row>
    <row r="15" spans="1:7" ht="14.1" customHeight="1" x14ac:dyDescent="0.2">
      <c r="A15" s="15" t="s">
        <v>406</v>
      </c>
      <c r="B15" s="24" t="s">
        <v>407</v>
      </c>
      <c r="C15" s="17"/>
      <c r="D15" s="18"/>
      <c r="E15" s="19"/>
      <c r="F15" s="25"/>
    </row>
    <row r="16" spans="1:7" ht="14.1" customHeight="1" x14ac:dyDescent="0.2">
      <c r="A16" s="21"/>
      <c r="B16" s="16" t="s">
        <v>409</v>
      </c>
      <c r="C16" s="17"/>
      <c r="D16" s="18"/>
      <c r="E16" s="19"/>
      <c r="F16" s="25"/>
      <c r="G16" s="14"/>
    </row>
    <row r="17" spans="1:7" ht="14.1" customHeight="1" x14ac:dyDescent="0.2">
      <c r="A17" s="21"/>
      <c r="B17" s="22"/>
      <c r="C17" s="17"/>
      <c r="D17" s="18"/>
      <c r="E17" s="19"/>
      <c r="F17" s="25"/>
      <c r="G17" s="14"/>
    </row>
    <row r="18" spans="1:7" ht="14.1" customHeight="1" x14ac:dyDescent="0.2">
      <c r="A18" s="15" t="s">
        <v>408</v>
      </c>
      <c r="B18" s="16" t="s">
        <v>411</v>
      </c>
      <c r="C18" s="17"/>
      <c r="D18" s="18"/>
      <c r="E18" s="25"/>
      <c r="F18" s="25"/>
      <c r="G18" s="14"/>
    </row>
    <row r="19" spans="1:7" ht="14.1" customHeight="1" x14ac:dyDescent="0.2">
      <c r="A19" s="15"/>
      <c r="B19" s="16" t="s">
        <v>412</v>
      </c>
      <c r="C19" s="27"/>
      <c r="D19" s="18"/>
      <c r="E19" s="25"/>
      <c r="F19" s="25"/>
      <c r="G19" s="14"/>
    </row>
    <row r="20" spans="1:7" ht="14.1" customHeight="1" x14ac:dyDescent="0.2">
      <c r="A20" s="15"/>
      <c r="B20" s="16" t="s">
        <v>410</v>
      </c>
      <c r="C20" s="17" t="s">
        <v>325</v>
      </c>
      <c r="D20" s="18">
        <v>950</v>
      </c>
      <c r="E20" s="25"/>
      <c r="F20" s="25" t="str">
        <f>IF(TRIM(D20)="rate only","ro",IF(ISBLANK(E20)," ",D20*E20))</f>
        <v xml:space="preserve"> </v>
      </c>
      <c r="G20" s="14"/>
    </row>
    <row r="21" spans="1:7" ht="14.1" customHeight="1" x14ac:dyDescent="0.2">
      <c r="A21" s="21"/>
      <c r="B21" s="22"/>
      <c r="C21" s="17"/>
      <c r="D21" s="18"/>
      <c r="E21" s="19"/>
      <c r="F21" s="25"/>
      <c r="G21" s="14"/>
    </row>
    <row r="22" spans="1:7" s="34" customFormat="1" ht="74.45" customHeight="1" x14ac:dyDescent="0.2">
      <c r="A22" s="28" t="s">
        <v>641</v>
      </c>
      <c r="B22" s="29" t="s">
        <v>651</v>
      </c>
      <c r="C22" s="30" t="s">
        <v>581</v>
      </c>
      <c r="D22" s="31">
        <v>17</v>
      </c>
      <c r="E22" s="32"/>
      <c r="F22" s="25" t="str">
        <f>IF(TRIM(D22)="rate only","ro",IF(ISBLANK(E22)," ",D22*E22))</f>
        <v xml:space="preserve"> </v>
      </c>
      <c r="G22" s="14"/>
    </row>
    <row r="23" spans="1:7" ht="14.1" customHeight="1" x14ac:dyDescent="0.2">
      <c r="A23" s="21"/>
      <c r="B23" s="22"/>
      <c r="C23" s="17"/>
      <c r="D23" s="18"/>
      <c r="E23" s="19"/>
      <c r="F23" s="20"/>
      <c r="G23" s="14"/>
    </row>
    <row r="24" spans="1:7" ht="14.1" customHeight="1" x14ac:dyDescent="0.2">
      <c r="A24" s="21"/>
      <c r="B24" s="22"/>
      <c r="C24" s="17"/>
      <c r="D24" s="18"/>
      <c r="E24" s="19"/>
      <c r="F24" s="20"/>
      <c r="G24" s="14"/>
    </row>
    <row r="25" spans="1:7" ht="14.1" customHeight="1" x14ac:dyDescent="0.2">
      <c r="A25" s="21"/>
      <c r="B25" s="22"/>
      <c r="C25" s="17"/>
      <c r="D25" s="18"/>
      <c r="E25" s="19"/>
      <c r="F25" s="20"/>
      <c r="G25" s="14"/>
    </row>
    <row r="26" spans="1:7" ht="14.1" customHeight="1" x14ac:dyDescent="0.2">
      <c r="A26" s="21"/>
      <c r="B26" s="22"/>
      <c r="C26" s="17"/>
      <c r="D26" s="18"/>
      <c r="E26" s="19"/>
      <c r="F26" s="20"/>
      <c r="G26" s="35"/>
    </row>
    <row r="27" spans="1:7" ht="14.1" customHeight="1" x14ac:dyDescent="0.2">
      <c r="A27" s="21"/>
      <c r="B27" s="22"/>
      <c r="C27" s="17"/>
      <c r="D27" s="18"/>
      <c r="E27" s="19"/>
      <c r="F27" s="20"/>
      <c r="G27" s="14"/>
    </row>
    <row r="28" spans="1:7" ht="14.1" customHeight="1" x14ac:dyDescent="0.2">
      <c r="A28" s="21"/>
      <c r="B28" s="22"/>
      <c r="C28" s="17"/>
      <c r="D28" s="18"/>
      <c r="E28" s="19"/>
      <c r="F28" s="20"/>
      <c r="G28" s="36"/>
    </row>
    <row r="29" spans="1:7" ht="14.1" customHeight="1" x14ac:dyDescent="0.2">
      <c r="A29" s="21"/>
      <c r="B29" s="22"/>
      <c r="C29" s="17"/>
      <c r="D29" s="18"/>
      <c r="E29" s="19"/>
      <c r="F29" s="20"/>
      <c r="G29" s="14"/>
    </row>
    <row r="30" spans="1:7" ht="14.1" customHeight="1" x14ac:dyDescent="0.2">
      <c r="A30" s="21"/>
      <c r="B30" s="22"/>
      <c r="C30" s="17"/>
      <c r="D30" s="18"/>
      <c r="E30" s="19"/>
      <c r="F30" s="20"/>
      <c r="G30" s="37"/>
    </row>
    <row r="31" spans="1:7" ht="14.1" customHeight="1" x14ac:dyDescent="0.2">
      <c r="A31" s="21"/>
      <c r="B31" s="22"/>
      <c r="C31" s="17"/>
      <c r="D31" s="18"/>
      <c r="E31" s="19"/>
      <c r="F31" s="20"/>
      <c r="G31" s="14"/>
    </row>
    <row r="32" spans="1:7" ht="14.1" customHeight="1" x14ac:dyDescent="0.2">
      <c r="A32" s="21"/>
      <c r="B32" s="22"/>
      <c r="C32" s="17"/>
      <c r="D32" s="18"/>
      <c r="E32" s="19"/>
      <c r="F32" s="20"/>
      <c r="G32" s="37"/>
    </row>
    <row r="33" spans="1:7" ht="14.1" customHeight="1" x14ac:dyDescent="0.2">
      <c r="A33" s="21"/>
      <c r="B33" s="22"/>
      <c r="C33" s="17"/>
      <c r="D33" s="18"/>
      <c r="E33" s="19"/>
      <c r="F33" s="20"/>
      <c r="G33" s="14"/>
    </row>
    <row r="34" spans="1:7" ht="14.1" customHeight="1" x14ac:dyDescent="0.2">
      <c r="A34" s="21"/>
      <c r="B34" s="22"/>
      <c r="C34" s="17"/>
      <c r="D34" s="18"/>
      <c r="E34" s="19"/>
      <c r="F34" s="20"/>
      <c r="G34" s="14"/>
    </row>
    <row r="35" spans="1:7" ht="14.1" customHeight="1" x14ac:dyDescent="0.2">
      <c r="A35" s="15"/>
      <c r="B35" s="24"/>
      <c r="C35" s="17"/>
      <c r="D35" s="18"/>
      <c r="E35" s="19"/>
      <c r="F35" s="20"/>
      <c r="G35" s="37"/>
    </row>
    <row r="36" spans="1:7" ht="14.1" customHeight="1" x14ac:dyDescent="0.2">
      <c r="A36" s="21"/>
      <c r="B36" s="16"/>
      <c r="C36" s="17"/>
      <c r="D36" s="18"/>
      <c r="E36" s="19"/>
      <c r="F36" s="20"/>
      <c r="G36" s="37"/>
    </row>
    <row r="37" spans="1:7" ht="14.1" customHeight="1" x14ac:dyDescent="0.2">
      <c r="A37" s="21"/>
      <c r="B37" s="22"/>
      <c r="C37" s="17"/>
      <c r="D37" s="18"/>
      <c r="E37" s="19"/>
      <c r="F37" s="20"/>
      <c r="G37" s="37"/>
    </row>
    <row r="38" spans="1:7" ht="14.1" customHeight="1" x14ac:dyDescent="0.2">
      <c r="A38" s="21"/>
      <c r="B38" s="22"/>
      <c r="C38" s="17"/>
      <c r="D38" s="18"/>
      <c r="E38" s="25"/>
      <c r="F38" s="20"/>
      <c r="G38" s="37"/>
    </row>
    <row r="39" spans="1:7" ht="14.1" customHeight="1" x14ac:dyDescent="0.2">
      <c r="A39" s="21"/>
      <c r="B39" s="22"/>
      <c r="C39" s="27"/>
      <c r="D39" s="18"/>
      <c r="E39" s="25"/>
      <c r="F39" s="20"/>
      <c r="G39" s="14"/>
    </row>
    <row r="40" spans="1:7" ht="14.1" customHeight="1" x14ac:dyDescent="0.2">
      <c r="A40" s="21"/>
      <c r="B40" s="22"/>
      <c r="C40" s="17"/>
      <c r="D40" s="18"/>
      <c r="E40" s="19"/>
      <c r="F40" s="20"/>
      <c r="G40" s="37"/>
    </row>
    <row r="41" spans="1:7" ht="14.1" customHeight="1" x14ac:dyDescent="0.2">
      <c r="A41" s="21"/>
      <c r="B41" s="22"/>
      <c r="C41" s="17"/>
      <c r="D41" s="18"/>
      <c r="E41" s="19"/>
      <c r="F41" s="20"/>
      <c r="G41" s="37"/>
    </row>
    <row r="42" spans="1:7" ht="14.1" customHeight="1" x14ac:dyDescent="0.2">
      <c r="A42" s="21"/>
      <c r="B42" s="22"/>
      <c r="C42" s="17"/>
      <c r="D42" s="18"/>
      <c r="E42" s="19"/>
      <c r="F42" s="20"/>
      <c r="G42" s="37"/>
    </row>
    <row r="43" spans="1:7" ht="14.1" customHeight="1" x14ac:dyDescent="0.2">
      <c r="A43" s="21"/>
      <c r="B43" s="22"/>
      <c r="C43" s="17"/>
      <c r="D43" s="18"/>
      <c r="E43" s="19"/>
      <c r="F43" s="20"/>
      <c r="G43" s="37"/>
    </row>
    <row r="44" spans="1:7" ht="14.1" customHeight="1" thickBot="1" x14ac:dyDescent="0.25">
      <c r="A44" s="38"/>
      <c r="B44" s="39"/>
      <c r="C44" s="40"/>
      <c r="D44" s="41"/>
      <c r="E44" s="42"/>
      <c r="F44" s="43"/>
      <c r="G44" s="37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  <c r="G45" s="14"/>
    </row>
    <row r="46" spans="1:7" ht="14.1" customHeight="1" thickBot="1" x14ac:dyDescent="0.25">
      <c r="A46" s="45"/>
      <c r="B46" s="45"/>
      <c r="C46" s="45"/>
      <c r="D46" s="46"/>
      <c r="E46" s="45"/>
      <c r="F46" s="47"/>
      <c r="G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  <c r="G47" s="14"/>
    </row>
    <row r="48" spans="1:7" ht="28.15" customHeight="1" x14ac:dyDescent="0.2">
      <c r="G48" s="14"/>
    </row>
    <row r="49" spans="7:7" ht="28.15" customHeight="1" x14ac:dyDescent="0.2">
      <c r="G49" s="50"/>
    </row>
    <row r="50" spans="7:7" ht="14.1" customHeight="1" x14ac:dyDescent="0.2">
      <c r="G50" s="50"/>
    </row>
    <row r="51" spans="7:7" ht="14.1" customHeight="1" x14ac:dyDescent="0.2">
      <c r="G51" s="34"/>
    </row>
    <row r="52" spans="7:7" ht="14.1" customHeight="1" x14ac:dyDescent="0.2"/>
    <row r="53" spans="7:7" ht="14.1" customHeight="1" x14ac:dyDescent="0.2"/>
    <row r="54" spans="7:7" ht="14.1" customHeight="1" x14ac:dyDescent="0.2"/>
    <row r="55" spans="7:7" ht="14.1" customHeight="1" x14ac:dyDescent="0.2"/>
    <row r="56" spans="7:7" ht="14.1" customHeight="1" x14ac:dyDescent="0.2"/>
    <row r="57" spans="7:7" ht="14.1" customHeight="1" x14ac:dyDescent="0.2"/>
    <row r="58" spans="7:7" ht="14.1" customHeight="1" x14ac:dyDescent="0.2"/>
    <row r="59" spans="7:7" ht="14.1" customHeight="1" x14ac:dyDescent="0.2"/>
    <row r="60" spans="7:7" ht="14.1" customHeight="1" x14ac:dyDescent="0.2"/>
    <row r="61" spans="7:7" ht="14.1" customHeight="1" x14ac:dyDescent="0.2"/>
    <row r="62" spans="7:7" ht="14.1" customHeight="1" x14ac:dyDescent="0.2"/>
    <row r="63" spans="7:7" ht="14.1" customHeight="1" x14ac:dyDescent="0.2"/>
    <row r="64" spans="7:7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  <row r="412" ht="28.15" customHeight="1" x14ac:dyDescent="0.2"/>
    <row r="413" ht="28.15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28.15" customHeight="1" x14ac:dyDescent="0.2"/>
    <row r="460" ht="14.1" customHeight="1" x14ac:dyDescent="0.2"/>
    <row r="461" ht="28.15" customHeight="1" x14ac:dyDescent="0.2"/>
    <row r="462" ht="42" customHeight="1" x14ac:dyDescent="0.2"/>
    <row r="463" ht="10.15" customHeight="1" x14ac:dyDescent="0.2"/>
  </sheetData>
  <mergeCells count="3">
    <mergeCell ref="A45:E45"/>
    <mergeCell ref="A47:D47"/>
    <mergeCell ref="E47:F47"/>
  </mergeCells>
  <conditionalFormatting sqref="F10">
    <cfRule type="cellIs" dxfId="169" priority="19" stopIfTrue="1" operator="equal">
      <formula>"ro"</formula>
    </cfRule>
    <cfRule type="cellIs" dxfId="168" priority="20" stopIfTrue="1" operator="equal">
      <formula>" "</formula>
    </cfRule>
  </conditionalFormatting>
  <conditionalFormatting sqref="F38:G39">
    <cfRule type="cellIs" dxfId="163" priority="7" stopIfTrue="1" operator="equal">
      <formula>"ro"</formula>
    </cfRule>
    <cfRule type="cellIs" dxfId="162" priority="8" stopIfTrue="1" operator="equal">
      <formula>" "</formula>
    </cfRule>
  </conditionalFormatting>
  <conditionalFormatting sqref="G9 G11 G19:G26 G35">
    <cfRule type="cellIs" dxfId="161" priority="12" stopIfTrue="1" operator="equal">
      <formula>" "</formula>
    </cfRule>
  </conditionalFormatting>
  <conditionalFormatting sqref="G14:G15">
    <cfRule type="cellIs" dxfId="160" priority="9" stopIfTrue="1" operator="equal">
      <formula>"ro"</formula>
    </cfRule>
    <cfRule type="cellIs" dxfId="159" priority="10" stopIfTrue="1" operator="equal">
      <formula>" "</formula>
    </cfRule>
  </conditionalFormatting>
  <conditionalFormatting sqref="G28:G33">
    <cfRule type="cellIs" dxfId="158" priority="5" stopIfTrue="1" operator="equal">
      <formula>"ro"</formula>
    </cfRule>
    <cfRule type="cellIs" dxfId="157" priority="6" stopIfTrue="1" operator="equal">
      <formula>" "</formula>
    </cfRule>
  </conditionalFormatting>
  <conditionalFormatting sqref="G35 G9 G11 G19:G26">
    <cfRule type="cellIs" dxfId="156" priority="11" stopIfTrue="1" operator="equal">
      <formula>"ro"</formula>
    </cfRule>
  </conditionalFormatting>
  <conditionalFormatting sqref="G35:G38">
    <cfRule type="cellIs" dxfId="155" priority="3" stopIfTrue="1" operator="equal">
      <formula>"ro"</formula>
    </cfRule>
    <cfRule type="cellIs" dxfId="154" priority="4" stopIfTrue="1" operator="equal">
      <formula>" "</formula>
    </cfRule>
  </conditionalFormatting>
  <conditionalFormatting sqref="G40:G44">
    <cfRule type="cellIs" dxfId="153" priority="1" stopIfTrue="1" operator="equal">
      <formula>"ro"</formula>
    </cfRule>
    <cfRule type="cellIs" dxfId="152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94" firstPageNumber="54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colBreaks count="1" manualBreakCount="1">
    <brk id="6" max="4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E1860-37BA-49E0-8E7B-49CF498231B4}">
  <sheetPr>
    <tabColor rgb="FF9191B5"/>
  </sheetPr>
  <dimension ref="A1:G411"/>
  <sheetViews>
    <sheetView showZeros="0" view="pageBreakPreview" topLeftCell="A30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9.140625" style="7" customWidth="1"/>
    <col min="3" max="3" width="10.7109375" style="7" customWidth="1"/>
    <col min="4" max="4" width="12.7109375" style="49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11"/>
      <c r="E2" s="12"/>
      <c r="F2" s="13"/>
      <c r="G2" s="14"/>
    </row>
    <row r="3" spans="1:7" ht="14.1" customHeight="1" x14ac:dyDescent="0.2">
      <c r="A3" s="15" t="s">
        <v>304</v>
      </c>
      <c r="B3" s="16" t="s">
        <v>370</v>
      </c>
      <c r="C3" s="17"/>
      <c r="D3" s="18"/>
      <c r="E3" s="19"/>
      <c r="F3" s="20"/>
      <c r="G3" s="14"/>
    </row>
    <row r="4" spans="1:7" ht="14.1" customHeight="1" x14ac:dyDescent="0.2">
      <c r="A4" s="21"/>
      <c r="B4" s="22"/>
      <c r="C4" s="17"/>
      <c r="D4" s="18"/>
      <c r="E4" s="19"/>
      <c r="F4" s="20"/>
      <c r="G4" s="14"/>
    </row>
    <row r="5" spans="1:7" ht="14.1" customHeight="1" x14ac:dyDescent="0.2">
      <c r="A5" s="15" t="s">
        <v>467</v>
      </c>
      <c r="B5" s="16" t="s">
        <v>557</v>
      </c>
      <c r="C5" s="17"/>
      <c r="D5" s="18"/>
      <c r="E5" s="19"/>
      <c r="F5" s="20"/>
      <c r="G5" s="14"/>
    </row>
    <row r="6" spans="1:7" ht="14.1" customHeight="1" x14ac:dyDescent="0.2">
      <c r="A6" s="21"/>
      <c r="B6" s="23"/>
      <c r="C6" s="17"/>
      <c r="D6" s="18"/>
      <c r="E6" s="19"/>
      <c r="F6" s="20"/>
      <c r="G6" s="14"/>
    </row>
    <row r="7" spans="1:7" ht="14.1" customHeight="1" x14ac:dyDescent="0.2">
      <c r="A7" s="15" t="s">
        <v>469</v>
      </c>
      <c r="B7" s="16" t="s">
        <v>470</v>
      </c>
      <c r="C7" s="17"/>
      <c r="D7" s="18"/>
      <c r="E7" s="19"/>
      <c r="F7" s="20"/>
      <c r="G7" s="14"/>
    </row>
    <row r="8" spans="1:7" ht="14.1" customHeight="1" x14ac:dyDescent="0.2">
      <c r="A8" s="21"/>
      <c r="B8" s="16" t="s">
        <v>471</v>
      </c>
      <c r="C8" s="17"/>
      <c r="D8" s="18"/>
      <c r="E8" s="19"/>
      <c r="F8" s="20"/>
      <c r="G8" s="14"/>
    </row>
    <row r="9" spans="1:7" ht="14.1" customHeight="1" x14ac:dyDescent="0.2">
      <c r="A9" s="21"/>
      <c r="B9" s="22"/>
      <c r="C9" s="17"/>
      <c r="D9" s="18"/>
      <c r="E9" s="19"/>
      <c r="F9" s="20"/>
      <c r="G9" s="14"/>
    </row>
    <row r="10" spans="1:7" ht="14.1" customHeight="1" x14ac:dyDescent="0.2">
      <c r="A10" s="21" t="s">
        <v>472</v>
      </c>
      <c r="B10" s="22" t="s">
        <v>713</v>
      </c>
      <c r="C10" s="17"/>
      <c r="D10" s="18"/>
      <c r="E10" s="120"/>
      <c r="F10" s="20"/>
      <c r="G10" s="14"/>
    </row>
    <row r="11" spans="1:7" ht="14.1" customHeight="1" x14ac:dyDescent="0.2">
      <c r="A11" s="21"/>
      <c r="B11" s="22" t="s">
        <v>473</v>
      </c>
      <c r="C11" s="17"/>
      <c r="D11" s="18"/>
      <c r="E11" s="19"/>
      <c r="F11" s="20"/>
      <c r="G11" s="14"/>
    </row>
    <row r="12" spans="1:7" ht="14.1" customHeight="1" x14ac:dyDescent="0.2">
      <c r="A12" s="21"/>
      <c r="B12" s="22" t="s">
        <v>474</v>
      </c>
      <c r="C12" s="17"/>
      <c r="D12" s="18"/>
      <c r="E12" s="19"/>
      <c r="F12" s="20"/>
      <c r="G12" s="14"/>
    </row>
    <row r="13" spans="1:7" ht="14.1" customHeight="1" x14ac:dyDescent="0.2">
      <c r="A13" s="15"/>
      <c r="B13" s="22" t="s">
        <v>475</v>
      </c>
      <c r="C13" s="17" t="s">
        <v>442</v>
      </c>
      <c r="D13" s="18">
        <f>4100+(700*1.8)+(1.8*400)+20</f>
        <v>6100</v>
      </c>
      <c r="E13" s="120"/>
      <c r="F13" s="20" t="str">
        <f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18"/>
      <c r="E14" s="19"/>
      <c r="F14" s="20"/>
      <c r="G14" s="14"/>
    </row>
    <row r="15" spans="1:7" ht="14.1" customHeight="1" x14ac:dyDescent="0.2">
      <c r="A15" s="15" t="s">
        <v>525</v>
      </c>
      <c r="B15" s="16" t="s">
        <v>526</v>
      </c>
      <c r="C15" s="17"/>
      <c r="D15" s="18"/>
      <c r="E15" s="19"/>
      <c r="F15" s="20"/>
    </row>
    <row r="16" spans="1:7" ht="14.1" customHeight="1" x14ac:dyDescent="0.2">
      <c r="A16" s="21"/>
      <c r="B16" s="22"/>
      <c r="C16" s="17"/>
      <c r="D16" s="18"/>
      <c r="E16" s="19"/>
      <c r="F16" s="20"/>
      <c r="G16" s="14"/>
    </row>
    <row r="17" spans="1:7" ht="14.1" customHeight="1" x14ac:dyDescent="0.2">
      <c r="A17" s="21" t="s">
        <v>527</v>
      </c>
      <c r="B17" s="22" t="s">
        <v>528</v>
      </c>
      <c r="C17" s="17"/>
      <c r="D17" s="18"/>
      <c r="E17" s="19"/>
      <c r="F17" s="20"/>
      <c r="G17" s="14"/>
    </row>
    <row r="18" spans="1:7" ht="14.1" customHeight="1" x14ac:dyDescent="0.2">
      <c r="A18" s="21"/>
      <c r="B18" s="22" t="s">
        <v>644</v>
      </c>
      <c r="C18" s="17" t="s">
        <v>325</v>
      </c>
      <c r="D18" s="18">
        <f>4550+400</f>
        <v>4950</v>
      </c>
      <c r="E18" s="120"/>
      <c r="F18" s="20" t="str">
        <f>IF(TRIM(D18)="rate only","ro",IF(ISBLANK(E18)," ",D18*E18))</f>
        <v xml:space="preserve"> </v>
      </c>
      <c r="G18" s="14"/>
    </row>
    <row r="19" spans="1:7" ht="14.1" customHeight="1" x14ac:dyDescent="0.2">
      <c r="A19" s="21"/>
      <c r="B19" s="22"/>
      <c r="C19" s="17"/>
      <c r="D19" s="18"/>
      <c r="E19" s="19"/>
      <c r="F19" s="20"/>
      <c r="G19" s="14"/>
    </row>
    <row r="20" spans="1:7" s="123" customFormat="1" ht="36.6" customHeight="1" x14ac:dyDescent="0.2">
      <c r="A20" s="121" t="s">
        <v>628</v>
      </c>
      <c r="B20" s="53" t="s">
        <v>629</v>
      </c>
      <c r="C20" s="30" t="s">
        <v>581</v>
      </c>
      <c r="D20" s="31">
        <v>28</v>
      </c>
      <c r="E20" s="122"/>
      <c r="F20" s="20" t="str">
        <f>IF(TRIM(D20)="rate only","ro",IF(ISBLANK(E20)," ",D20*E20))</f>
        <v xml:space="preserve"> </v>
      </c>
      <c r="G20" s="14"/>
    </row>
    <row r="21" spans="1:7" ht="14.1" customHeight="1" x14ac:dyDescent="0.2">
      <c r="A21" s="21"/>
      <c r="B21" s="22"/>
      <c r="C21" s="17"/>
      <c r="D21" s="18"/>
      <c r="E21" s="19"/>
      <c r="F21" s="20"/>
      <c r="G21" s="14"/>
    </row>
    <row r="22" spans="1:7" ht="14.1" customHeight="1" x14ac:dyDescent="0.2">
      <c r="A22" s="21"/>
      <c r="B22" s="22"/>
      <c r="C22" s="17"/>
      <c r="D22" s="18"/>
      <c r="E22" s="19"/>
      <c r="F22" s="20"/>
      <c r="G22" s="14"/>
    </row>
    <row r="23" spans="1:7" ht="14.1" customHeight="1" x14ac:dyDescent="0.2">
      <c r="A23" s="21"/>
      <c r="B23" s="22"/>
      <c r="C23" s="17"/>
      <c r="D23" s="18"/>
      <c r="E23" s="19"/>
      <c r="F23" s="20"/>
      <c r="G23" s="35"/>
    </row>
    <row r="24" spans="1:7" ht="14.1" customHeight="1" x14ac:dyDescent="0.2">
      <c r="A24" s="21"/>
      <c r="B24" s="22"/>
      <c r="C24" s="17"/>
      <c r="D24" s="18"/>
      <c r="E24" s="19"/>
      <c r="F24" s="20"/>
      <c r="G24" s="14"/>
    </row>
    <row r="25" spans="1:7" ht="14.1" customHeight="1" x14ac:dyDescent="0.2">
      <c r="A25" s="21"/>
      <c r="B25" s="22"/>
      <c r="C25" s="17"/>
      <c r="D25" s="18"/>
      <c r="E25" s="19"/>
      <c r="F25" s="20"/>
      <c r="G25" s="36"/>
    </row>
    <row r="26" spans="1:7" ht="14.1" customHeight="1" x14ac:dyDescent="0.2">
      <c r="A26" s="21"/>
      <c r="B26" s="22"/>
      <c r="C26" s="17"/>
      <c r="D26" s="18"/>
      <c r="E26" s="19"/>
      <c r="F26" s="20"/>
      <c r="G26" s="14"/>
    </row>
    <row r="27" spans="1:7" ht="14.1" customHeight="1" x14ac:dyDescent="0.2">
      <c r="A27" s="21"/>
      <c r="B27" s="22"/>
      <c r="C27" s="17"/>
      <c r="D27" s="18"/>
      <c r="E27" s="19"/>
      <c r="F27" s="20"/>
      <c r="G27" s="37"/>
    </row>
    <row r="28" spans="1:7" ht="14.1" customHeight="1" x14ac:dyDescent="0.2">
      <c r="A28" s="21"/>
      <c r="B28" s="22"/>
      <c r="C28" s="17"/>
      <c r="D28" s="18"/>
      <c r="E28" s="19"/>
      <c r="F28" s="20"/>
      <c r="G28" s="14"/>
    </row>
    <row r="29" spans="1:7" ht="14.1" customHeight="1" x14ac:dyDescent="0.2">
      <c r="A29" s="21"/>
      <c r="B29" s="22"/>
      <c r="C29" s="17"/>
      <c r="D29" s="18"/>
      <c r="E29" s="19"/>
      <c r="F29" s="20"/>
      <c r="G29" s="37"/>
    </row>
    <row r="30" spans="1:7" ht="14.1" customHeight="1" x14ac:dyDescent="0.2">
      <c r="A30" s="21"/>
      <c r="B30" s="22"/>
      <c r="C30" s="17"/>
      <c r="D30" s="18"/>
      <c r="E30" s="25"/>
      <c r="F30" s="20"/>
      <c r="G30" s="14"/>
    </row>
    <row r="31" spans="1:7" ht="14.1" customHeight="1" x14ac:dyDescent="0.2">
      <c r="A31" s="21"/>
      <c r="B31" s="22"/>
      <c r="C31" s="17"/>
      <c r="D31" s="18"/>
      <c r="E31" s="25"/>
      <c r="F31" s="20"/>
      <c r="G31" s="14"/>
    </row>
    <row r="32" spans="1:7" ht="14.1" customHeight="1" x14ac:dyDescent="0.2">
      <c r="A32" s="21"/>
      <c r="B32" s="22"/>
      <c r="C32" s="17"/>
      <c r="D32" s="18"/>
      <c r="E32" s="19"/>
      <c r="F32" s="20"/>
      <c r="G32" s="37"/>
    </row>
    <row r="33" spans="1:7" ht="14.1" customHeight="1" x14ac:dyDescent="0.2">
      <c r="A33" s="21"/>
      <c r="B33" s="22"/>
      <c r="C33" s="17"/>
      <c r="D33" s="18"/>
      <c r="E33" s="25"/>
      <c r="F33" s="20"/>
      <c r="G33" s="37"/>
    </row>
    <row r="34" spans="1:7" ht="14.1" customHeight="1" x14ac:dyDescent="0.2">
      <c r="A34" s="21"/>
      <c r="B34" s="22"/>
      <c r="C34" s="17"/>
      <c r="D34" s="18"/>
      <c r="E34" s="19"/>
      <c r="F34" s="20"/>
      <c r="G34" s="37"/>
    </row>
    <row r="35" spans="1:7" ht="14.1" customHeight="1" x14ac:dyDescent="0.2">
      <c r="A35" s="21"/>
      <c r="B35" s="22"/>
      <c r="C35" s="17"/>
      <c r="D35" s="18"/>
      <c r="E35" s="19"/>
      <c r="F35" s="20"/>
      <c r="G35" s="37"/>
    </row>
    <row r="36" spans="1:7" ht="14.1" customHeight="1" x14ac:dyDescent="0.2">
      <c r="A36" s="21"/>
      <c r="B36" s="22"/>
      <c r="C36" s="17"/>
      <c r="D36" s="18"/>
      <c r="E36" s="19"/>
      <c r="F36" s="20"/>
      <c r="G36" s="14"/>
    </row>
    <row r="37" spans="1:7" ht="14.1" customHeight="1" x14ac:dyDescent="0.2">
      <c r="A37" s="21"/>
      <c r="B37" s="22"/>
      <c r="C37" s="17"/>
      <c r="D37" s="18"/>
      <c r="E37" s="19"/>
      <c r="F37" s="20"/>
      <c r="G37" s="37"/>
    </row>
    <row r="38" spans="1:7" ht="14.1" customHeight="1" x14ac:dyDescent="0.2">
      <c r="A38" s="21"/>
      <c r="B38" s="22"/>
      <c r="C38" s="17"/>
      <c r="D38" s="18"/>
      <c r="E38" s="19"/>
      <c r="F38" s="20"/>
      <c r="G38" s="37"/>
    </row>
    <row r="39" spans="1:7" ht="14.1" customHeight="1" x14ac:dyDescent="0.2">
      <c r="A39" s="21"/>
      <c r="B39" s="22"/>
      <c r="C39" s="17"/>
      <c r="D39" s="18"/>
      <c r="E39" s="19"/>
      <c r="F39" s="20"/>
      <c r="G39" s="37"/>
    </row>
    <row r="40" spans="1:7" ht="14.1" customHeight="1" x14ac:dyDescent="0.2">
      <c r="A40" s="21"/>
      <c r="B40" s="22"/>
      <c r="C40" s="17"/>
      <c r="D40" s="18"/>
      <c r="E40" s="19"/>
      <c r="F40" s="20"/>
      <c r="G40" s="37"/>
    </row>
    <row r="41" spans="1:7" ht="14.1" customHeight="1" x14ac:dyDescent="0.2">
      <c r="A41" s="21"/>
      <c r="B41" s="22"/>
      <c r="C41" s="17"/>
      <c r="D41" s="18"/>
      <c r="E41" s="19"/>
      <c r="F41" s="20"/>
      <c r="G41" s="14"/>
    </row>
    <row r="42" spans="1:7" ht="14.1" customHeight="1" x14ac:dyDescent="0.2">
      <c r="A42" s="21"/>
      <c r="B42" s="22"/>
      <c r="C42" s="17"/>
      <c r="D42" s="18"/>
      <c r="E42" s="19"/>
      <c r="F42" s="20"/>
      <c r="G42" s="14"/>
    </row>
    <row r="43" spans="1:7" ht="14.1" customHeight="1" x14ac:dyDescent="0.2">
      <c r="A43" s="21"/>
      <c r="B43" s="22"/>
      <c r="C43" s="17"/>
      <c r="D43" s="18"/>
      <c r="E43" s="19"/>
      <c r="F43" s="20"/>
    </row>
    <row r="44" spans="1:7" ht="14.1" customHeight="1" thickBot="1" x14ac:dyDescent="0.25">
      <c r="A44" s="38"/>
      <c r="B44" s="39"/>
      <c r="C44" s="40"/>
      <c r="D44" s="41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28.15" customHeight="1" x14ac:dyDescent="0.2"/>
    <row r="49" ht="28.1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</sheetData>
  <mergeCells count="3">
    <mergeCell ref="A45:E45"/>
    <mergeCell ref="A47:D47"/>
    <mergeCell ref="E47:F47"/>
  </mergeCells>
  <conditionalFormatting sqref="F10">
    <cfRule type="cellIs" dxfId="151" priority="21" stopIfTrue="1" operator="equal">
      <formula>"ro"</formula>
    </cfRule>
    <cfRule type="cellIs" dxfId="150" priority="22" stopIfTrue="1" operator="equal">
      <formula>" "</formula>
    </cfRule>
  </conditionalFormatting>
  <conditionalFormatting sqref="F30:F31">
    <cfRule type="cellIs" dxfId="143" priority="29" stopIfTrue="1" operator="equal">
      <formula>"ro"</formula>
    </cfRule>
    <cfRule type="cellIs" dxfId="142" priority="30" stopIfTrue="1" operator="equal">
      <formula>" "</formula>
    </cfRule>
  </conditionalFormatting>
  <conditionalFormatting sqref="F33">
    <cfRule type="cellIs" dxfId="141" priority="27" stopIfTrue="1" operator="equal">
      <formula>"ro"</formula>
    </cfRule>
    <cfRule type="cellIs" dxfId="140" priority="28" stopIfTrue="1" operator="equal">
      <formula>" "</formula>
    </cfRule>
  </conditionalFormatting>
  <conditionalFormatting sqref="G9 G11 G17:G23 G32">
    <cfRule type="cellIs" dxfId="139" priority="12" stopIfTrue="1" operator="equal">
      <formula>" "</formula>
    </cfRule>
  </conditionalFormatting>
  <conditionalFormatting sqref="G14:G15">
    <cfRule type="cellIs" dxfId="138" priority="9" stopIfTrue="1" operator="equal">
      <formula>"ro"</formula>
    </cfRule>
    <cfRule type="cellIs" dxfId="137" priority="10" stopIfTrue="1" operator="equal">
      <formula>" "</formula>
    </cfRule>
  </conditionalFormatting>
  <conditionalFormatting sqref="G25:G30">
    <cfRule type="cellIs" dxfId="136" priority="5" stopIfTrue="1" operator="equal">
      <formula>"ro"</formula>
    </cfRule>
    <cfRule type="cellIs" dxfId="135" priority="6" stopIfTrue="1" operator="equal">
      <formula>" "</formula>
    </cfRule>
  </conditionalFormatting>
  <conditionalFormatting sqref="G32 G9 G11 G17:G23">
    <cfRule type="cellIs" dxfId="134" priority="11" stopIfTrue="1" operator="equal">
      <formula>"ro"</formula>
    </cfRule>
  </conditionalFormatting>
  <conditionalFormatting sqref="G32:G35">
    <cfRule type="cellIs" dxfId="133" priority="3" stopIfTrue="1" operator="equal">
      <formula>"ro"</formula>
    </cfRule>
    <cfRule type="cellIs" dxfId="132" priority="4" stopIfTrue="1" operator="equal">
      <formula>" "</formula>
    </cfRule>
  </conditionalFormatting>
  <conditionalFormatting sqref="G35:G36">
    <cfRule type="cellIs" dxfId="131" priority="7" stopIfTrue="1" operator="equal">
      <formula>"ro"</formula>
    </cfRule>
    <cfRule type="cellIs" dxfId="130" priority="8" stopIfTrue="1" operator="equal">
      <formula>" "</formula>
    </cfRule>
  </conditionalFormatting>
  <conditionalFormatting sqref="G37:G40">
    <cfRule type="cellIs" dxfId="129" priority="1" stopIfTrue="1" operator="equal">
      <formula>"ro"</formula>
    </cfRule>
    <cfRule type="cellIs" dxfId="128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colBreaks count="1" manualBreakCount="1">
    <brk id="6" max="58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C997-C989-4CF7-928A-9C76F6B54494}">
  <sheetPr>
    <tabColor rgb="FF9191B5"/>
  </sheetPr>
  <dimension ref="A1:G411"/>
  <sheetViews>
    <sheetView showZeros="0" view="pageBreakPreview" topLeftCell="A30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370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476</v>
      </c>
      <c r="B5" s="16" t="s">
        <v>556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478</v>
      </c>
      <c r="B7" s="16" t="s">
        <v>479</v>
      </c>
      <c r="C7" s="17"/>
      <c r="D7" s="93"/>
      <c r="E7" s="19"/>
      <c r="F7" s="20"/>
      <c r="G7" s="14"/>
    </row>
    <row r="8" spans="1:7" ht="14.1" customHeight="1" x14ac:dyDescent="0.2">
      <c r="A8" s="21"/>
      <c r="B8" s="16" t="s">
        <v>480</v>
      </c>
      <c r="C8" s="17"/>
      <c r="D8" s="93"/>
      <c r="E8" s="19"/>
      <c r="F8" s="20"/>
      <c r="G8" s="14"/>
    </row>
    <row r="9" spans="1:7" ht="14.1" customHeight="1" x14ac:dyDescent="0.2">
      <c r="A9" s="21"/>
      <c r="B9" s="16" t="s">
        <v>481</v>
      </c>
      <c r="C9" s="17"/>
      <c r="D9" s="93"/>
      <c r="E9" s="19"/>
      <c r="F9" s="20"/>
      <c r="G9" s="14"/>
    </row>
    <row r="10" spans="1:7" ht="14.1" customHeight="1" x14ac:dyDescent="0.2">
      <c r="A10" s="21"/>
      <c r="B10" s="16" t="s">
        <v>482</v>
      </c>
      <c r="C10" s="17"/>
      <c r="D10" s="18"/>
      <c r="E10" s="120"/>
      <c r="F10" s="20"/>
      <c r="G10" s="14"/>
    </row>
    <row r="11" spans="1:7" ht="14.1" customHeight="1" x14ac:dyDescent="0.2">
      <c r="A11" s="21"/>
      <c r="B11" s="16" t="s">
        <v>483</v>
      </c>
      <c r="C11" s="17"/>
      <c r="D11" s="93"/>
      <c r="E11" s="19"/>
      <c r="F11" s="20"/>
      <c r="G11" s="14"/>
    </row>
    <row r="12" spans="1:7" ht="14.1" customHeight="1" x14ac:dyDescent="0.2">
      <c r="A12" s="21"/>
      <c r="B12" s="22"/>
      <c r="C12" s="17"/>
      <c r="D12" s="93"/>
      <c r="E12" s="19"/>
      <c r="F12" s="20"/>
      <c r="G12" s="14"/>
    </row>
    <row r="13" spans="1:7" ht="14.1" customHeight="1" x14ac:dyDescent="0.2">
      <c r="A13" s="15" t="s">
        <v>484</v>
      </c>
      <c r="B13" s="22" t="s">
        <v>485</v>
      </c>
      <c r="C13" s="17"/>
      <c r="D13" s="93"/>
      <c r="E13" s="19"/>
      <c r="F13" s="20"/>
      <c r="G13" s="14"/>
    </row>
    <row r="14" spans="1:7" ht="14.1" customHeight="1" x14ac:dyDescent="0.2">
      <c r="A14" s="21"/>
      <c r="B14" s="22" t="s">
        <v>486</v>
      </c>
      <c r="C14" s="17"/>
      <c r="D14" s="93"/>
      <c r="E14" s="19"/>
      <c r="F14" s="20"/>
      <c r="G14" s="14"/>
    </row>
    <row r="15" spans="1:7" ht="14.1" customHeight="1" x14ac:dyDescent="0.2">
      <c r="A15" s="21"/>
      <c r="B15" s="22"/>
      <c r="C15" s="17"/>
      <c r="D15" s="93"/>
      <c r="E15" s="19"/>
      <c r="F15" s="20"/>
    </row>
    <row r="16" spans="1:7" ht="14.1" customHeight="1" x14ac:dyDescent="0.2">
      <c r="A16" s="21" t="s">
        <v>487</v>
      </c>
      <c r="B16" s="22" t="s">
        <v>488</v>
      </c>
      <c r="C16" s="17" t="s">
        <v>442</v>
      </c>
      <c r="D16" s="18">
        <f>35+20</f>
        <v>55</v>
      </c>
      <c r="E16" s="120"/>
      <c r="F16" s="20" t="str">
        <f>IF(TRIM(D16)="rate only","ro",IF(ISBLANK(E16)," ",D16*E16))</f>
        <v xml:space="preserve"> </v>
      </c>
      <c r="G16" s="14"/>
    </row>
    <row r="17" spans="1:7" ht="14.1" customHeight="1" x14ac:dyDescent="0.2">
      <c r="A17" s="21"/>
      <c r="B17" s="22"/>
      <c r="C17" s="17"/>
      <c r="D17" s="93"/>
      <c r="E17" s="19"/>
      <c r="F17" s="20"/>
      <c r="G17" s="14"/>
    </row>
    <row r="18" spans="1:7" ht="14.1" customHeight="1" x14ac:dyDescent="0.2">
      <c r="A18" s="15" t="s">
        <v>489</v>
      </c>
      <c r="B18" s="16" t="s">
        <v>490</v>
      </c>
      <c r="C18" s="17"/>
      <c r="D18" s="93"/>
      <c r="E18" s="19"/>
      <c r="F18" s="20"/>
      <c r="G18" s="14"/>
    </row>
    <row r="19" spans="1:7" ht="14.1" customHeight="1" x14ac:dyDescent="0.2">
      <c r="A19" s="21"/>
      <c r="B19" s="22"/>
      <c r="C19" s="17"/>
      <c r="D19" s="93"/>
      <c r="E19" s="19"/>
      <c r="F19" s="20"/>
      <c r="G19" s="14"/>
    </row>
    <row r="20" spans="1:7" ht="14.1" customHeight="1" x14ac:dyDescent="0.2">
      <c r="A20" s="21" t="s">
        <v>491</v>
      </c>
      <c r="B20" s="22" t="s">
        <v>492</v>
      </c>
      <c r="C20" s="17" t="s">
        <v>459</v>
      </c>
      <c r="D20" s="18">
        <v>2</v>
      </c>
      <c r="E20" s="120"/>
      <c r="F20" s="20" t="str">
        <f>IF(TRIM(D20)="rate only","ro",IF(ISBLANK(E20)," ",D20*E20))</f>
        <v xml:space="preserve"> </v>
      </c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15" t="s">
        <v>493</v>
      </c>
      <c r="B22" s="16" t="s">
        <v>494</v>
      </c>
      <c r="C22" s="17"/>
      <c r="D22" s="18"/>
      <c r="E22" s="120"/>
      <c r="F22" s="20"/>
      <c r="G22" s="14"/>
    </row>
    <row r="23" spans="1:7" ht="14.1" customHeight="1" x14ac:dyDescent="0.2">
      <c r="A23" s="21"/>
      <c r="B23" s="16" t="s">
        <v>495</v>
      </c>
      <c r="C23" s="17" t="s">
        <v>401</v>
      </c>
      <c r="D23" s="18">
        <v>10</v>
      </c>
      <c r="E23" s="120"/>
      <c r="F23" s="20" t="str">
        <f>IF(TRIM(D23)="rate only","ro",IF(ISBLANK(E23)," ",D23*E23))</f>
        <v xml:space="preserve"> </v>
      </c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15" t="s">
        <v>496</v>
      </c>
      <c r="B25" s="16" t="s">
        <v>497</v>
      </c>
      <c r="C25" s="17"/>
      <c r="D25" s="93"/>
      <c r="E25" s="19"/>
      <c r="F25" s="20"/>
      <c r="G25" s="14"/>
    </row>
    <row r="26" spans="1:7" ht="14.1" customHeight="1" x14ac:dyDescent="0.2">
      <c r="A26" s="15"/>
      <c r="B26" s="16" t="s">
        <v>498</v>
      </c>
      <c r="C26" s="17"/>
      <c r="D26" s="93"/>
      <c r="E26" s="19"/>
      <c r="F26" s="20"/>
      <c r="G26" s="35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 t="s">
        <v>499</v>
      </c>
      <c r="B28" s="22" t="s">
        <v>500</v>
      </c>
      <c r="C28" s="17" t="s">
        <v>318</v>
      </c>
      <c r="D28" s="18">
        <f>5+20</f>
        <v>25</v>
      </c>
      <c r="E28" s="120"/>
      <c r="F28" s="20" t="str">
        <f>IF(TRIM(D28)="rate only","ro",IF(ISBLANK(E28)," ",D28*E28))</f>
        <v xml:space="preserve"> </v>
      </c>
      <c r="G28" s="36"/>
    </row>
    <row r="29" spans="1:7" ht="14.1" customHeight="1" x14ac:dyDescent="0.2">
      <c r="A29" s="21"/>
      <c r="B29" s="22"/>
      <c r="C29" s="17"/>
      <c r="D29" s="18"/>
      <c r="E29" s="120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15"/>
      <c r="B32" s="22"/>
      <c r="C32" s="17"/>
      <c r="D32" s="93"/>
      <c r="E32" s="19"/>
      <c r="F32" s="20"/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14"/>
    </row>
    <row r="40" spans="1:7" ht="14.1" customHeight="1" x14ac:dyDescent="0.2">
      <c r="A40" s="21"/>
      <c r="B40" s="22"/>
      <c r="C40" s="17"/>
      <c r="D40" s="93"/>
      <c r="E40" s="19"/>
      <c r="F40" s="20"/>
      <c r="G40" s="37"/>
    </row>
    <row r="41" spans="1:7" ht="14.1" customHeight="1" x14ac:dyDescent="0.2">
      <c r="A41" s="21"/>
      <c r="B41" s="22"/>
      <c r="C41" s="17"/>
      <c r="D41" s="93"/>
      <c r="E41" s="19"/>
      <c r="F41" s="20"/>
      <c r="G41" s="37"/>
    </row>
    <row r="42" spans="1:7" ht="14.1" customHeight="1" x14ac:dyDescent="0.2">
      <c r="A42" s="21"/>
      <c r="B42" s="22"/>
      <c r="C42" s="17"/>
      <c r="D42" s="93"/>
      <c r="E42" s="19"/>
      <c r="F42" s="20"/>
      <c r="G42" s="37"/>
    </row>
    <row r="43" spans="1:7" ht="14.1" customHeight="1" x14ac:dyDescent="0.2">
      <c r="A43" s="21"/>
      <c r="B43" s="22"/>
      <c r="C43" s="17"/>
      <c r="D43" s="93"/>
      <c r="E43" s="19"/>
      <c r="F43" s="20"/>
      <c r="G43" s="14"/>
    </row>
    <row r="44" spans="1:7" ht="14.1" customHeight="1" thickBot="1" x14ac:dyDescent="0.25">
      <c r="A44" s="38"/>
      <c r="B44" s="39"/>
      <c r="C44" s="40"/>
      <c r="D44" s="98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28.15" customHeight="1" x14ac:dyDescent="0.2"/>
    <row r="49" ht="28.1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</sheetData>
  <mergeCells count="3">
    <mergeCell ref="A45:E45"/>
    <mergeCell ref="A47:D47"/>
    <mergeCell ref="E47:F47"/>
  </mergeCells>
  <conditionalFormatting sqref="F10">
    <cfRule type="cellIs" dxfId="127" priority="23" stopIfTrue="1" operator="equal">
      <formula>"ro"</formula>
    </cfRule>
    <cfRule type="cellIs" dxfId="126" priority="24" stopIfTrue="1" operator="equal">
      <formula>" "</formula>
    </cfRule>
  </conditionalFormatting>
  <conditionalFormatting sqref="F34">
    <cfRule type="cellIs" dxfId="117" priority="31" stopIfTrue="1" operator="equal">
      <formula>"ro"</formula>
    </cfRule>
    <cfRule type="cellIs" dxfId="116" priority="32" stopIfTrue="1" operator="equal">
      <formula>" "</formula>
    </cfRule>
  </conditionalFormatting>
  <conditionalFormatting sqref="F36">
    <cfRule type="cellIs" dxfId="115" priority="29" stopIfTrue="1" operator="equal">
      <formula>"ro"</formula>
    </cfRule>
    <cfRule type="cellIs" dxfId="114" priority="30" stopIfTrue="1" operator="equal">
      <formula>" "</formula>
    </cfRule>
  </conditionalFormatting>
  <conditionalFormatting sqref="G9 G11 G19:G26 G35">
    <cfRule type="cellIs" dxfId="113" priority="12" stopIfTrue="1" operator="equal">
      <formula>" "</formula>
    </cfRule>
  </conditionalFormatting>
  <conditionalFormatting sqref="G14:G15">
    <cfRule type="cellIs" dxfId="112" priority="9" stopIfTrue="1" operator="equal">
      <formula>"ro"</formula>
    </cfRule>
    <cfRule type="cellIs" dxfId="111" priority="10" stopIfTrue="1" operator="equal">
      <formula>" "</formula>
    </cfRule>
  </conditionalFormatting>
  <conditionalFormatting sqref="G28:G33">
    <cfRule type="cellIs" dxfId="110" priority="5" stopIfTrue="1" operator="equal">
      <formula>"ro"</formula>
    </cfRule>
    <cfRule type="cellIs" dxfId="109" priority="6" stopIfTrue="1" operator="equal">
      <formula>" "</formula>
    </cfRule>
  </conditionalFormatting>
  <conditionalFormatting sqref="G35 G9 G11 G19:G26">
    <cfRule type="cellIs" dxfId="108" priority="11" stopIfTrue="1" operator="equal">
      <formula>"ro"</formula>
    </cfRule>
  </conditionalFormatting>
  <conditionalFormatting sqref="G35:G38">
    <cfRule type="cellIs" dxfId="107" priority="3" stopIfTrue="1" operator="equal">
      <formula>"ro"</formula>
    </cfRule>
    <cfRule type="cellIs" dxfId="106" priority="4" stopIfTrue="1" operator="equal">
      <formula>" "</formula>
    </cfRule>
  </conditionalFormatting>
  <conditionalFormatting sqref="G38:G42">
    <cfRule type="cellIs" dxfId="105" priority="7" stopIfTrue="1" operator="equal">
      <formula>"ro"</formula>
    </cfRule>
    <cfRule type="cellIs" dxfId="104" priority="8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colBreaks count="1" manualBreakCount="1">
    <brk id="6" max="58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A167-6166-4668-A5E2-E420C83F88EF}">
  <sheetPr>
    <tabColor rgb="FF9191B5"/>
  </sheetPr>
  <dimension ref="A1:G411"/>
  <sheetViews>
    <sheetView showZeros="0" view="pageBreakPreview" topLeftCell="A28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304</v>
      </c>
      <c r="B3" s="16" t="s">
        <v>370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501</v>
      </c>
      <c r="B5" s="16" t="s">
        <v>555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503</v>
      </c>
      <c r="B7" s="16" t="s">
        <v>504</v>
      </c>
      <c r="C7" s="17"/>
      <c r="D7" s="93"/>
      <c r="E7" s="19"/>
      <c r="F7" s="20"/>
      <c r="G7" s="14"/>
    </row>
    <row r="8" spans="1:7" ht="14.1" customHeight="1" x14ac:dyDescent="0.2">
      <c r="A8" s="21"/>
      <c r="B8" s="16"/>
      <c r="C8" s="17"/>
      <c r="D8" s="93"/>
      <c r="E8" s="19"/>
      <c r="F8" s="20"/>
      <c r="G8" s="14"/>
    </row>
    <row r="9" spans="1:7" ht="14.1" customHeight="1" x14ac:dyDescent="0.2">
      <c r="A9" s="21" t="s">
        <v>505</v>
      </c>
      <c r="B9" s="22" t="s">
        <v>506</v>
      </c>
      <c r="C9" s="17"/>
      <c r="D9" s="93"/>
      <c r="E9" s="19"/>
      <c r="F9" s="20"/>
      <c r="G9" s="14"/>
    </row>
    <row r="10" spans="1:7" ht="14.1" customHeight="1" x14ac:dyDescent="0.2">
      <c r="A10" s="21"/>
      <c r="B10" s="22" t="s">
        <v>507</v>
      </c>
      <c r="C10" s="17" t="s">
        <v>217</v>
      </c>
      <c r="D10" s="124">
        <v>1</v>
      </c>
      <c r="E10" s="120"/>
      <c r="F10" s="19" t="str">
        <f>IF(TRIM(D10)="rate only","ro",IF(ISBLANK(E10)," ",D10*E10))</f>
        <v xml:space="preserve"> </v>
      </c>
      <c r="G10" s="14"/>
    </row>
    <row r="11" spans="1:7" ht="14.1" customHeight="1" x14ac:dyDescent="0.2">
      <c r="A11" s="21"/>
      <c r="B11" s="22"/>
      <c r="C11" s="17"/>
      <c r="D11" s="93"/>
      <c r="E11" s="19"/>
      <c r="F11" s="19"/>
      <c r="G11" s="14"/>
    </row>
    <row r="12" spans="1:7" ht="14.1" customHeight="1" x14ac:dyDescent="0.2">
      <c r="A12" s="21" t="s">
        <v>505</v>
      </c>
      <c r="B12" s="22" t="s">
        <v>506</v>
      </c>
      <c r="C12" s="17"/>
      <c r="D12" s="93"/>
      <c r="E12" s="19"/>
      <c r="F12" s="19"/>
      <c r="G12" s="14"/>
    </row>
    <row r="13" spans="1:7" ht="14.1" customHeight="1" x14ac:dyDescent="0.2">
      <c r="A13" s="21"/>
      <c r="B13" s="22" t="s">
        <v>508</v>
      </c>
      <c r="C13" s="17" t="s">
        <v>217</v>
      </c>
      <c r="D13" s="124">
        <v>0.2</v>
      </c>
      <c r="E13" s="120"/>
      <c r="F13" s="19" t="str">
        <f>IF(TRIM(D13)="rate only","ro",IF(ISBLANK(E13)," ",D13*E13))</f>
        <v xml:space="preserve"> </v>
      </c>
      <c r="G13" s="14"/>
    </row>
    <row r="14" spans="1:7" ht="14.1" customHeight="1" x14ac:dyDescent="0.2">
      <c r="A14" s="21"/>
      <c r="B14" s="22"/>
      <c r="C14" s="17"/>
      <c r="D14" s="93"/>
      <c r="E14" s="19"/>
      <c r="F14" s="19"/>
      <c r="G14" s="14"/>
    </row>
    <row r="15" spans="1:7" ht="14.1" customHeight="1" x14ac:dyDescent="0.2">
      <c r="A15" s="21" t="s">
        <v>509</v>
      </c>
      <c r="B15" s="22" t="s">
        <v>510</v>
      </c>
      <c r="C15" s="17" t="s">
        <v>442</v>
      </c>
      <c r="D15" s="18">
        <v>120</v>
      </c>
      <c r="E15" s="120"/>
      <c r="F15" s="19" t="str">
        <f>IF(TRIM(D15)="rate only","ro",IF(ISBLANK(E15)," ",D15*E15))</f>
        <v xml:space="preserve"> </v>
      </c>
    </row>
    <row r="16" spans="1:7" ht="14.1" customHeight="1" x14ac:dyDescent="0.2">
      <c r="A16" s="21"/>
      <c r="B16" s="16"/>
      <c r="C16" s="17"/>
      <c r="D16" s="124"/>
      <c r="E16" s="120"/>
      <c r="F16" s="19"/>
      <c r="G16" s="14"/>
    </row>
    <row r="17" spans="1:7" ht="14.1" customHeight="1" x14ac:dyDescent="0.2">
      <c r="A17" s="15" t="s">
        <v>511</v>
      </c>
      <c r="B17" s="16" t="s">
        <v>512</v>
      </c>
      <c r="C17" s="17"/>
      <c r="D17" s="93"/>
      <c r="E17" s="19"/>
      <c r="F17" s="19"/>
      <c r="G17" s="14"/>
    </row>
    <row r="18" spans="1:7" ht="14.1" customHeight="1" x14ac:dyDescent="0.2">
      <c r="A18" s="15"/>
      <c r="B18" s="16" t="s">
        <v>513</v>
      </c>
      <c r="C18" s="17"/>
      <c r="D18" s="93"/>
      <c r="E18" s="19"/>
      <c r="F18" s="19"/>
      <c r="G18" s="14"/>
    </row>
    <row r="19" spans="1:7" ht="14.1" customHeight="1" x14ac:dyDescent="0.2">
      <c r="A19" s="21"/>
      <c r="B19" s="16" t="s">
        <v>514</v>
      </c>
      <c r="C19" s="17" t="s">
        <v>217</v>
      </c>
      <c r="D19" s="124">
        <v>1.5</v>
      </c>
      <c r="E19" s="120"/>
      <c r="F19" s="19" t="str">
        <f>IF(TRIM(D19)="rate only","ro",IF(ISBLANK(E19)," ",D19*E19))</f>
        <v xml:space="preserve"> </v>
      </c>
      <c r="G19" s="14"/>
    </row>
    <row r="20" spans="1:7" ht="14.1" customHeight="1" x14ac:dyDescent="0.2">
      <c r="A20" s="21"/>
      <c r="B20" s="22"/>
      <c r="C20" s="17"/>
      <c r="D20" s="18"/>
      <c r="E20" s="120"/>
      <c r="F20" s="19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15"/>
      <c r="B22" s="16"/>
      <c r="C22" s="17"/>
      <c r="D22" s="18"/>
      <c r="E22" s="120"/>
      <c r="F22" s="20"/>
      <c r="G22" s="14"/>
    </row>
    <row r="23" spans="1:7" ht="14.1" customHeight="1" x14ac:dyDescent="0.2">
      <c r="A23" s="21"/>
      <c r="B23" s="16"/>
      <c r="C23" s="17"/>
      <c r="D23" s="18"/>
      <c r="E23" s="120"/>
      <c r="F23" s="20"/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15"/>
      <c r="B25" s="16"/>
      <c r="C25" s="17"/>
      <c r="D25" s="93"/>
      <c r="E25" s="19"/>
      <c r="F25" s="20"/>
      <c r="G25" s="14"/>
    </row>
    <row r="26" spans="1:7" ht="14.1" customHeight="1" x14ac:dyDescent="0.2">
      <c r="A26" s="15"/>
      <c r="B26" s="16"/>
      <c r="C26" s="17"/>
      <c r="D26" s="93"/>
      <c r="E26" s="19"/>
      <c r="F26" s="20"/>
      <c r="G26" s="35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/>
      <c r="B28" s="22"/>
      <c r="C28" s="17"/>
      <c r="D28" s="18"/>
      <c r="E28" s="120"/>
      <c r="F28" s="20"/>
      <c r="G28" s="36"/>
    </row>
    <row r="29" spans="1:7" ht="14.1" customHeight="1" x14ac:dyDescent="0.2">
      <c r="A29" s="21"/>
      <c r="B29" s="22"/>
      <c r="C29" s="17"/>
      <c r="D29" s="18"/>
      <c r="E29" s="120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15"/>
      <c r="B32" s="22"/>
      <c r="C32" s="17"/>
      <c r="D32" s="93"/>
      <c r="E32" s="19"/>
      <c r="F32" s="20"/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14"/>
    </row>
    <row r="40" spans="1:7" ht="14.1" customHeight="1" x14ac:dyDescent="0.2">
      <c r="A40" s="21"/>
      <c r="B40" s="22"/>
      <c r="C40" s="17"/>
      <c r="D40" s="93"/>
      <c r="E40" s="19"/>
      <c r="F40" s="20"/>
      <c r="G40" s="37"/>
    </row>
    <row r="41" spans="1:7" ht="14.1" customHeight="1" x14ac:dyDescent="0.2">
      <c r="A41" s="21"/>
      <c r="B41" s="22"/>
      <c r="C41" s="17"/>
      <c r="D41" s="93"/>
      <c r="E41" s="19"/>
      <c r="F41" s="20"/>
      <c r="G41" s="37"/>
    </row>
    <row r="42" spans="1:7" ht="14.1" customHeight="1" x14ac:dyDescent="0.2">
      <c r="A42" s="21"/>
      <c r="B42" s="22"/>
      <c r="C42" s="17"/>
      <c r="D42" s="93"/>
      <c r="E42" s="19"/>
      <c r="F42" s="20"/>
      <c r="G42" s="37"/>
    </row>
    <row r="43" spans="1:7" ht="14.1" customHeight="1" x14ac:dyDescent="0.2">
      <c r="A43" s="21"/>
      <c r="B43" s="22"/>
      <c r="C43" s="17"/>
      <c r="D43" s="93"/>
      <c r="E43" s="19"/>
      <c r="F43" s="20"/>
    </row>
    <row r="44" spans="1:7" ht="14.1" customHeight="1" thickBot="1" x14ac:dyDescent="0.25">
      <c r="A44" s="38"/>
      <c r="B44" s="39"/>
      <c r="C44" s="40"/>
      <c r="D44" s="98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28.15" customHeight="1" x14ac:dyDescent="0.2"/>
    <row r="49" ht="28.1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</sheetData>
  <mergeCells count="3">
    <mergeCell ref="A45:E45"/>
    <mergeCell ref="A47:D47"/>
    <mergeCell ref="E47:F47"/>
  </mergeCells>
  <conditionalFormatting sqref="F22:F23">
    <cfRule type="cellIs" dxfId="95" priority="23" stopIfTrue="1" operator="equal">
      <formula>"ro"</formula>
    </cfRule>
    <cfRule type="cellIs" dxfId="94" priority="24" stopIfTrue="1" operator="equal">
      <formula>" "</formula>
    </cfRule>
  </conditionalFormatting>
  <conditionalFormatting sqref="F28:F29">
    <cfRule type="cellIs" dxfId="93" priority="21" stopIfTrue="1" operator="equal">
      <formula>"ro"</formula>
    </cfRule>
    <cfRule type="cellIs" dxfId="92" priority="22" stopIfTrue="1" operator="equal">
      <formula>" "</formula>
    </cfRule>
  </conditionalFormatting>
  <conditionalFormatting sqref="F34">
    <cfRule type="cellIs" dxfId="91" priority="39" stopIfTrue="1" operator="equal">
      <formula>"ro"</formula>
    </cfRule>
    <cfRule type="cellIs" dxfId="90" priority="40" stopIfTrue="1" operator="equal">
      <formula>" "</formula>
    </cfRule>
  </conditionalFormatting>
  <conditionalFormatting sqref="F36">
    <cfRule type="cellIs" dxfId="89" priority="37" stopIfTrue="1" operator="equal">
      <formula>"ro"</formula>
    </cfRule>
    <cfRule type="cellIs" dxfId="88" priority="38" stopIfTrue="1" operator="equal">
      <formula>" "</formula>
    </cfRule>
  </conditionalFormatting>
  <conditionalFormatting sqref="G9 G11 G19:G26 G35">
    <cfRule type="cellIs" dxfId="87" priority="12" stopIfTrue="1" operator="equal">
      <formula>" "</formula>
    </cfRule>
  </conditionalFormatting>
  <conditionalFormatting sqref="G14:G15">
    <cfRule type="cellIs" dxfId="86" priority="9" stopIfTrue="1" operator="equal">
      <formula>"ro"</formula>
    </cfRule>
    <cfRule type="cellIs" dxfId="85" priority="10" stopIfTrue="1" operator="equal">
      <formula>" "</formula>
    </cfRule>
  </conditionalFormatting>
  <conditionalFormatting sqref="G28:G33">
    <cfRule type="cellIs" dxfId="84" priority="5" stopIfTrue="1" operator="equal">
      <formula>"ro"</formula>
    </cfRule>
    <cfRule type="cellIs" dxfId="83" priority="6" stopIfTrue="1" operator="equal">
      <formula>" "</formula>
    </cfRule>
  </conditionalFormatting>
  <conditionalFormatting sqref="G35 G9 G11 G19:G26">
    <cfRule type="cellIs" dxfId="82" priority="11" stopIfTrue="1" operator="equal">
      <formula>"ro"</formula>
    </cfRule>
  </conditionalFormatting>
  <conditionalFormatting sqref="G35:G38">
    <cfRule type="cellIs" dxfId="81" priority="3" stopIfTrue="1" operator="equal">
      <formula>"ro"</formula>
    </cfRule>
    <cfRule type="cellIs" dxfId="80" priority="4" stopIfTrue="1" operator="equal">
      <formula>" "</formula>
    </cfRule>
  </conditionalFormatting>
  <conditionalFormatting sqref="G38:G39">
    <cfRule type="cellIs" dxfId="79" priority="7" stopIfTrue="1" operator="equal">
      <formula>"ro"</formula>
    </cfRule>
    <cfRule type="cellIs" dxfId="78" priority="8" stopIfTrue="1" operator="equal">
      <formula>" "</formula>
    </cfRule>
  </conditionalFormatting>
  <conditionalFormatting sqref="G40:G42">
    <cfRule type="cellIs" dxfId="77" priority="1" stopIfTrue="1" operator="equal">
      <formula>"ro"</formula>
    </cfRule>
    <cfRule type="cellIs" dxfId="76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colBreaks count="1" manualBreakCount="1">
    <brk id="6" max="58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8127-4303-4F41-9E1B-3D8D0D65E264}">
  <sheetPr>
    <tabColor theme="8" tint="-0.249977111117893"/>
  </sheetPr>
  <dimension ref="A1:G411"/>
  <sheetViews>
    <sheetView showZeros="0" view="pageBreakPreview" topLeftCell="A26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515</v>
      </c>
      <c r="B3" s="16" t="s">
        <v>516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517</v>
      </c>
      <c r="B5" s="16" t="s">
        <v>554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518</v>
      </c>
      <c r="B7" s="16" t="s">
        <v>519</v>
      </c>
      <c r="C7" s="17"/>
      <c r="D7" s="93"/>
      <c r="E7" s="19"/>
      <c r="F7" s="20"/>
      <c r="G7" s="14"/>
    </row>
    <row r="8" spans="1:7" ht="14.1" customHeight="1" x14ac:dyDescent="0.2">
      <c r="A8" s="21"/>
      <c r="B8" s="16"/>
      <c r="C8" s="17"/>
      <c r="D8" s="93"/>
      <c r="E8" s="19"/>
      <c r="F8" s="20"/>
      <c r="G8" s="14"/>
    </row>
    <row r="9" spans="1:7" ht="14.1" customHeight="1" x14ac:dyDescent="0.2">
      <c r="A9" s="21" t="s">
        <v>684</v>
      </c>
      <c r="B9" s="22" t="s">
        <v>521</v>
      </c>
      <c r="C9" s="17"/>
      <c r="D9" s="93"/>
      <c r="E9" s="19"/>
      <c r="F9" s="20"/>
      <c r="G9" s="14"/>
    </row>
    <row r="10" spans="1:7" ht="14.1" customHeight="1" x14ac:dyDescent="0.2">
      <c r="A10" s="21"/>
      <c r="B10" s="22" t="s">
        <v>522</v>
      </c>
      <c r="C10" s="17"/>
      <c r="D10" s="124"/>
      <c r="E10" s="120"/>
      <c r="F10" s="20"/>
      <c r="G10" s="14"/>
    </row>
    <row r="11" spans="1:7" ht="14.1" customHeight="1" x14ac:dyDescent="0.2">
      <c r="A11" s="21"/>
      <c r="B11" s="22" t="s">
        <v>523</v>
      </c>
      <c r="C11" s="17"/>
      <c r="D11" s="93"/>
      <c r="E11" s="19"/>
      <c r="F11" s="20"/>
      <c r="G11" s="14"/>
    </row>
    <row r="12" spans="1:7" ht="14.1" customHeight="1" x14ac:dyDescent="0.2">
      <c r="A12" s="21"/>
      <c r="B12" s="22" t="s">
        <v>524</v>
      </c>
      <c r="C12" s="17" t="s">
        <v>371</v>
      </c>
      <c r="D12" s="18">
        <v>1150</v>
      </c>
      <c r="E12" s="120"/>
      <c r="F12" s="20" t="str">
        <f>IF(TRIM(D12)="rate only","ro",IF(ISBLANK(E12)," ",D12*E12))</f>
        <v xml:space="preserve"> </v>
      </c>
      <c r="G12" s="14"/>
    </row>
    <row r="13" spans="1:7" ht="14.1" customHeight="1" x14ac:dyDescent="0.2">
      <c r="A13" s="21"/>
      <c r="B13" s="22"/>
      <c r="C13" s="17"/>
      <c r="D13" s="124"/>
      <c r="E13" s="120"/>
      <c r="F13" s="20"/>
      <c r="G13" s="14"/>
    </row>
    <row r="14" spans="1:7" ht="14.1" customHeight="1" x14ac:dyDescent="0.2">
      <c r="A14" s="21"/>
      <c r="B14" s="22"/>
      <c r="C14" s="17"/>
      <c r="D14" s="93"/>
      <c r="E14" s="19"/>
      <c r="F14" s="20"/>
      <c r="G14" s="14"/>
    </row>
    <row r="15" spans="1:7" ht="14.1" customHeight="1" x14ac:dyDescent="0.2">
      <c r="A15" s="21"/>
      <c r="B15" s="125"/>
      <c r="C15" s="17"/>
      <c r="D15" s="18"/>
      <c r="E15" s="120"/>
      <c r="F15" s="20"/>
    </row>
    <row r="16" spans="1:7" ht="14.1" customHeight="1" x14ac:dyDescent="0.2">
      <c r="A16" s="21"/>
      <c r="B16" s="16"/>
      <c r="C16" s="17"/>
      <c r="D16" s="124"/>
      <c r="E16" s="120"/>
      <c r="F16" s="20"/>
      <c r="G16" s="14"/>
    </row>
    <row r="17" spans="1:7" ht="14.1" customHeight="1" x14ac:dyDescent="0.2">
      <c r="A17" s="15"/>
      <c r="B17" s="16"/>
      <c r="C17" s="17"/>
      <c r="D17" s="93"/>
      <c r="E17" s="19"/>
      <c r="F17" s="20"/>
      <c r="G17" s="14"/>
    </row>
    <row r="18" spans="1:7" ht="14.1" customHeight="1" x14ac:dyDescent="0.2">
      <c r="A18" s="15"/>
      <c r="B18" s="16"/>
      <c r="C18" s="17"/>
      <c r="D18" s="93"/>
      <c r="E18" s="19"/>
      <c r="F18" s="20"/>
      <c r="G18" s="14"/>
    </row>
    <row r="19" spans="1:7" ht="14.1" customHeight="1" x14ac:dyDescent="0.2">
      <c r="A19" s="21"/>
      <c r="B19" s="16"/>
      <c r="C19" s="17"/>
      <c r="D19" s="124"/>
      <c r="E19" s="120"/>
      <c r="F19" s="20"/>
      <c r="G19" s="14"/>
    </row>
    <row r="20" spans="1:7" ht="14.1" customHeight="1" x14ac:dyDescent="0.2">
      <c r="A20" s="21"/>
      <c r="B20" s="22"/>
      <c r="C20" s="17"/>
      <c r="D20" s="18"/>
      <c r="E20" s="120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15"/>
      <c r="B22" s="16"/>
      <c r="C22" s="17"/>
      <c r="D22" s="18"/>
      <c r="E22" s="120"/>
      <c r="F22" s="20"/>
      <c r="G22" s="14"/>
    </row>
    <row r="23" spans="1:7" ht="14.1" customHeight="1" x14ac:dyDescent="0.2">
      <c r="A23" s="21"/>
      <c r="B23" s="16"/>
      <c r="C23" s="17"/>
      <c r="D23" s="18"/>
      <c r="E23" s="120"/>
      <c r="F23" s="20"/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15"/>
      <c r="B25" s="16"/>
      <c r="C25" s="17"/>
      <c r="D25" s="93"/>
      <c r="E25" s="19"/>
      <c r="F25" s="20"/>
      <c r="G25" s="14"/>
    </row>
    <row r="26" spans="1:7" ht="14.1" customHeight="1" x14ac:dyDescent="0.2">
      <c r="A26" s="15"/>
      <c r="B26" s="16"/>
      <c r="C26" s="17"/>
      <c r="D26" s="93"/>
      <c r="E26" s="19"/>
      <c r="F26" s="20"/>
      <c r="G26" s="35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/>
      <c r="B28" s="22"/>
      <c r="C28" s="17"/>
      <c r="D28" s="18"/>
      <c r="E28" s="120"/>
      <c r="F28" s="20"/>
      <c r="G28" s="36"/>
    </row>
    <row r="29" spans="1:7" ht="14.1" customHeight="1" x14ac:dyDescent="0.2">
      <c r="A29" s="21"/>
      <c r="B29" s="22"/>
      <c r="C29" s="17"/>
      <c r="D29" s="18"/>
      <c r="E29" s="120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15"/>
      <c r="B32" s="22"/>
      <c r="C32" s="17"/>
      <c r="D32" s="93"/>
      <c r="E32" s="19"/>
      <c r="F32" s="20"/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37"/>
    </row>
    <row r="40" spans="1:7" ht="14.1" customHeight="1" x14ac:dyDescent="0.2">
      <c r="A40" s="21"/>
      <c r="B40" s="22"/>
      <c r="C40" s="17"/>
      <c r="D40" s="93"/>
      <c r="E40" s="19"/>
      <c r="F40" s="20"/>
      <c r="G40" s="14"/>
    </row>
    <row r="41" spans="1:7" ht="14.1" customHeight="1" x14ac:dyDescent="0.2">
      <c r="A41" s="21"/>
      <c r="B41" s="22"/>
      <c r="C41" s="17"/>
      <c r="D41" s="93"/>
      <c r="E41" s="19"/>
      <c r="F41" s="20"/>
      <c r="G41" s="37"/>
    </row>
    <row r="42" spans="1:7" ht="14.1" customHeight="1" x14ac:dyDescent="0.2">
      <c r="A42" s="21"/>
      <c r="B42" s="22"/>
      <c r="C42" s="17"/>
      <c r="D42" s="93"/>
      <c r="E42" s="19"/>
      <c r="F42" s="20"/>
      <c r="G42" s="14"/>
    </row>
    <row r="43" spans="1:7" ht="14.1" customHeight="1" x14ac:dyDescent="0.2">
      <c r="A43" s="21"/>
      <c r="B43" s="22"/>
      <c r="C43" s="17"/>
      <c r="D43" s="93"/>
      <c r="E43" s="19"/>
      <c r="F43" s="20"/>
      <c r="G43" s="14"/>
    </row>
    <row r="44" spans="1:7" ht="14.1" customHeight="1" thickBot="1" x14ac:dyDescent="0.25">
      <c r="A44" s="38"/>
      <c r="B44" s="39"/>
      <c r="C44" s="40"/>
      <c r="D44" s="98"/>
      <c r="E44" s="42"/>
      <c r="F44" s="43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28.15" customHeight="1" x14ac:dyDescent="0.2"/>
    <row r="49" ht="28.1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</sheetData>
  <mergeCells count="3">
    <mergeCell ref="A45:E45"/>
    <mergeCell ref="A47:D47"/>
    <mergeCell ref="E47:F47"/>
  </mergeCells>
  <conditionalFormatting sqref="F10">
    <cfRule type="cellIs" dxfId="75" priority="21" stopIfTrue="1" operator="equal">
      <formula>"ro"</formula>
    </cfRule>
    <cfRule type="cellIs" dxfId="74" priority="22" stopIfTrue="1" operator="equal">
      <formula>" "</formula>
    </cfRule>
  </conditionalFormatting>
  <conditionalFormatting sqref="F15:F16">
    <cfRule type="cellIs" dxfId="71" priority="17" stopIfTrue="1" operator="equal">
      <formula>"ro"</formula>
    </cfRule>
    <cfRule type="cellIs" dxfId="70" priority="18" stopIfTrue="1" operator="equal">
      <formula>" "</formula>
    </cfRule>
  </conditionalFormatting>
  <conditionalFormatting sqref="F19:F20">
    <cfRule type="cellIs" dxfId="69" priority="15" stopIfTrue="1" operator="equal">
      <formula>"ro"</formula>
    </cfRule>
    <cfRule type="cellIs" dxfId="68" priority="16" stopIfTrue="1" operator="equal">
      <formula>" "</formula>
    </cfRule>
  </conditionalFormatting>
  <conditionalFormatting sqref="F22:F23">
    <cfRule type="cellIs" dxfId="67" priority="25" stopIfTrue="1" operator="equal">
      <formula>"ro"</formula>
    </cfRule>
    <cfRule type="cellIs" dxfId="66" priority="26" stopIfTrue="1" operator="equal">
      <formula>" "</formula>
    </cfRule>
  </conditionalFormatting>
  <conditionalFormatting sqref="F28:F29">
    <cfRule type="cellIs" dxfId="65" priority="23" stopIfTrue="1" operator="equal">
      <formula>"ro"</formula>
    </cfRule>
    <cfRule type="cellIs" dxfId="64" priority="24" stopIfTrue="1" operator="equal">
      <formula>" "</formula>
    </cfRule>
  </conditionalFormatting>
  <conditionalFormatting sqref="F34">
    <cfRule type="cellIs" dxfId="63" priority="37" stopIfTrue="1" operator="equal">
      <formula>"ro"</formula>
    </cfRule>
    <cfRule type="cellIs" dxfId="62" priority="38" stopIfTrue="1" operator="equal">
      <formula>" "</formula>
    </cfRule>
  </conditionalFormatting>
  <conditionalFormatting sqref="F36">
    <cfRule type="cellIs" dxfId="61" priority="35" stopIfTrue="1" operator="equal">
      <formula>"ro"</formula>
    </cfRule>
    <cfRule type="cellIs" dxfId="60" priority="36" stopIfTrue="1" operator="equal">
      <formula>" "</formula>
    </cfRule>
  </conditionalFormatting>
  <conditionalFormatting sqref="G9 G11 G19:G26 G35">
    <cfRule type="cellIs" dxfId="59" priority="12" stopIfTrue="1" operator="equal">
      <formula>" "</formula>
    </cfRule>
  </conditionalFormatting>
  <conditionalFormatting sqref="G14:G15">
    <cfRule type="cellIs" dxfId="58" priority="9" stopIfTrue="1" operator="equal">
      <formula>"ro"</formula>
    </cfRule>
    <cfRule type="cellIs" dxfId="57" priority="10" stopIfTrue="1" operator="equal">
      <formula>" "</formula>
    </cfRule>
  </conditionalFormatting>
  <conditionalFormatting sqref="G28:G33">
    <cfRule type="cellIs" dxfId="56" priority="5" stopIfTrue="1" operator="equal">
      <formula>"ro"</formula>
    </cfRule>
    <cfRule type="cellIs" dxfId="55" priority="6" stopIfTrue="1" operator="equal">
      <formula>" "</formula>
    </cfRule>
  </conditionalFormatting>
  <conditionalFormatting sqref="G35 G9 G11 G19:G26">
    <cfRule type="cellIs" dxfId="54" priority="11" stopIfTrue="1" operator="equal">
      <formula>"ro"</formula>
    </cfRule>
  </conditionalFormatting>
  <conditionalFormatting sqref="G35:G39">
    <cfRule type="cellIs" dxfId="53" priority="3" stopIfTrue="1" operator="equal">
      <formula>"ro"</formula>
    </cfRule>
    <cfRule type="cellIs" dxfId="52" priority="4" stopIfTrue="1" operator="equal">
      <formula>" "</formula>
    </cfRule>
  </conditionalFormatting>
  <conditionalFormatting sqref="G38:G40">
    <cfRule type="cellIs" dxfId="51" priority="7" stopIfTrue="1" operator="equal">
      <formula>"ro"</formula>
    </cfRule>
    <cfRule type="cellIs" dxfId="50" priority="8" stopIfTrue="1" operator="equal">
      <formula>" "</formula>
    </cfRule>
  </conditionalFormatting>
  <conditionalFormatting sqref="G41">
    <cfRule type="cellIs" dxfId="49" priority="1" stopIfTrue="1" operator="equal">
      <formula>"ro"</formula>
    </cfRule>
    <cfRule type="cellIs" dxfId="48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77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  <colBreaks count="1" manualBreakCount="1">
    <brk id="6" max="58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5036-D31D-44CD-96C5-EA1F576A17E5}">
  <sheetPr>
    <tabColor theme="9" tint="-0.249977111117893"/>
  </sheetPr>
  <dimension ref="A1:G412"/>
  <sheetViews>
    <sheetView showZeros="0" view="pageBreakPreview" topLeftCell="A29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616</v>
      </c>
      <c r="B3" s="16" t="s">
        <v>617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618</v>
      </c>
      <c r="B5" s="16" t="s">
        <v>619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621</v>
      </c>
      <c r="B7" s="16" t="s">
        <v>622</v>
      </c>
      <c r="C7" s="17"/>
      <c r="D7" s="93"/>
      <c r="E7" s="19"/>
      <c r="F7" s="20"/>
      <c r="G7" s="14"/>
    </row>
    <row r="8" spans="1:7" ht="14.1" customHeight="1" x14ac:dyDescent="0.2">
      <c r="A8" s="21"/>
      <c r="B8" s="16"/>
      <c r="C8" s="17"/>
      <c r="D8" s="93"/>
      <c r="E8" s="19"/>
      <c r="F8" s="20"/>
      <c r="G8" s="14"/>
    </row>
    <row r="9" spans="1:7" ht="14.1" customHeight="1" x14ac:dyDescent="0.2">
      <c r="A9" s="21"/>
      <c r="B9" s="22" t="s">
        <v>620</v>
      </c>
      <c r="C9" s="17"/>
      <c r="D9" s="93"/>
      <c r="E9" s="19"/>
      <c r="F9" s="20"/>
      <c r="G9" s="14"/>
    </row>
    <row r="10" spans="1:7" ht="14.1" customHeight="1" x14ac:dyDescent="0.2">
      <c r="A10" s="21"/>
      <c r="B10" s="22"/>
      <c r="C10" s="17"/>
      <c r="D10" s="124"/>
      <c r="E10" s="120"/>
      <c r="F10" s="20"/>
      <c r="G10" s="14"/>
    </row>
    <row r="11" spans="1:7" s="34" customFormat="1" ht="45" customHeight="1" x14ac:dyDescent="0.2">
      <c r="A11" s="28" t="s">
        <v>642</v>
      </c>
      <c r="B11" s="29" t="s">
        <v>627</v>
      </c>
      <c r="C11" s="30" t="s">
        <v>442</v>
      </c>
      <c r="D11" s="31">
        <v>60</v>
      </c>
      <c r="E11" s="122"/>
      <c r="F11" s="20" t="str">
        <f>IF(TRIM(D11)="rate only","ro",IF(ISBLANK(E11)," ",D11*E11))</f>
        <v xml:space="preserve"> </v>
      </c>
      <c r="G11" s="14"/>
    </row>
    <row r="12" spans="1:7" ht="14.1" customHeight="1" x14ac:dyDescent="0.2">
      <c r="A12" s="21"/>
      <c r="B12" s="22"/>
      <c r="C12" s="17"/>
      <c r="D12" s="18"/>
      <c r="E12" s="120"/>
      <c r="F12" s="20"/>
      <c r="G12" s="14"/>
    </row>
    <row r="13" spans="1:7" ht="14.1" customHeight="1" x14ac:dyDescent="0.2">
      <c r="A13" s="21"/>
      <c r="B13" s="22"/>
      <c r="C13" s="17"/>
      <c r="D13" s="93"/>
      <c r="E13" s="19"/>
      <c r="F13" s="20"/>
      <c r="G13" s="14"/>
    </row>
    <row r="14" spans="1:7" ht="14.1" customHeight="1" x14ac:dyDescent="0.2">
      <c r="A14" s="21"/>
      <c r="B14" s="22"/>
      <c r="C14" s="17"/>
      <c r="D14" s="18"/>
      <c r="E14" s="120"/>
      <c r="F14" s="20"/>
      <c r="G14" s="14"/>
    </row>
    <row r="15" spans="1:7" ht="14.1" customHeight="1" x14ac:dyDescent="0.2">
      <c r="A15" s="21"/>
      <c r="B15" s="22"/>
      <c r="C15" s="17"/>
      <c r="D15" s="18"/>
      <c r="E15" s="120"/>
      <c r="F15" s="20"/>
    </row>
    <row r="16" spans="1:7" ht="14.1" customHeight="1" x14ac:dyDescent="0.2">
      <c r="A16" s="21"/>
      <c r="B16" s="16"/>
      <c r="C16" s="17"/>
      <c r="D16" s="124"/>
      <c r="E16" s="120"/>
      <c r="F16" s="20"/>
      <c r="G16" s="14"/>
    </row>
    <row r="17" spans="1:7" ht="14.1" customHeight="1" x14ac:dyDescent="0.2">
      <c r="A17" s="15"/>
      <c r="B17" s="16"/>
      <c r="C17" s="17"/>
      <c r="D17" s="93"/>
      <c r="E17" s="19"/>
      <c r="F17" s="20"/>
      <c r="G17" s="14"/>
    </row>
    <row r="18" spans="1:7" ht="14.1" customHeight="1" x14ac:dyDescent="0.2">
      <c r="A18" s="15"/>
      <c r="B18" s="16"/>
      <c r="C18" s="17"/>
      <c r="D18" s="93"/>
      <c r="E18" s="19"/>
      <c r="F18" s="20"/>
      <c r="G18" s="14"/>
    </row>
    <row r="19" spans="1:7" ht="14.1" customHeight="1" x14ac:dyDescent="0.2">
      <c r="A19" s="21"/>
      <c r="B19" s="16"/>
      <c r="C19" s="17"/>
      <c r="D19" s="124"/>
      <c r="E19" s="120"/>
      <c r="F19" s="20"/>
      <c r="G19" s="14"/>
    </row>
    <row r="20" spans="1:7" ht="14.1" customHeight="1" x14ac:dyDescent="0.2">
      <c r="A20" s="21"/>
      <c r="B20" s="22"/>
      <c r="C20" s="17"/>
      <c r="D20" s="18"/>
      <c r="E20" s="120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15"/>
      <c r="B22" s="16"/>
      <c r="C22" s="17"/>
      <c r="D22" s="18"/>
      <c r="E22" s="120"/>
      <c r="F22" s="20"/>
      <c r="G22" s="14"/>
    </row>
    <row r="23" spans="1:7" ht="14.1" customHeight="1" x14ac:dyDescent="0.2">
      <c r="A23" s="21"/>
      <c r="B23" s="16"/>
      <c r="C23" s="17"/>
      <c r="D23" s="18"/>
      <c r="E23" s="120"/>
      <c r="F23" s="20"/>
      <c r="G23" s="14"/>
    </row>
    <row r="24" spans="1:7" ht="14.1" customHeight="1" x14ac:dyDescent="0.2">
      <c r="A24" s="21"/>
      <c r="B24" s="22"/>
      <c r="C24" s="17"/>
      <c r="D24" s="93"/>
      <c r="E24" s="19"/>
      <c r="F24" s="20"/>
      <c r="G24" s="14"/>
    </row>
    <row r="25" spans="1:7" ht="14.1" customHeight="1" x14ac:dyDescent="0.2">
      <c r="A25" s="15"/>
      <c r="B25" s="16"/>
      <c r="C25" s="17"/>
      <c r="D25" s="93"/>
      <c r="E25" s="19"/>
      <c r="F25" s="20"/>
      <c r="G25" s="14"/>
    </row>
    <row r="26" spans="1:7" ht="14.1" customHeight="1" x14ac:dyDescent="0.2">
      <c r="A26" s="15"/>
      <c r="B26" s="16"/>
      <c r="C26" s="17"/>
      <c r="D26" s="93"/>
      <c r="E26" s="19"/>
      <c r="F26" s="20"/>
      <c r="G26" s="35"/>
    </row>
    <row r="27" spans="1:7" ht="14.1" customHeight="1" x14ac:dyDescent="0.2">
      <c r="A27" s="21"/>
      <c r="B27" s="22"/>
      <c r="C27" s="17"/>
      <c r="D27" s="93"/>
      <c r="E27" s="19"/>
      <c r="F27" s="20"/>
      <c r="G27" s="14"/>
    </row>
    <row r="28" spans="1:7" ht="14.1" customHeight="1" x14ac:dyDescent="0.2">
      <c r="A28" s="21"/>
      <c r="B28" s="22"/>
      <c r="C28" s="17"/>
      <c r="D28" s="18"/>
      <c r="E28" s="120"/>
      <c r="F28" s="20"/>
      <c r="G28" s="36"/>
    </row>
    <row r="29" spans="1:7" ht="14.1" customHeight="1" x14ac:dyDescent="0.2">
      <c r="A29" s="21"/>
      <c r="B29" s="22"/>
      <c r="C29" s="17"/>
      <c r="D29" s="18"/>
      <c r="E29" s="120"/>
      <c r="F29" s="20"/>
      <c r="G29" s="14"/>
    </row>
    <row r="30" spans="1:7" ht="14.1" customHeight="1" x14ac:dyDescent="0.2">
      <c r="A30" s="21"/>
      <c r="B30" s="22"/>
      <c r="C30" s="17"/>
      <c r="D30" s="93"/>
      <c r="E30" s="19"/>
      <c r="F30" s="20"/>
      <c r="G30" s="37"/>
    </row>
    <row r="31" spans="1:7" ht="14.1" customHeight="1" x14ac:dyDescent="0.2">
      <c r="A31" s="21"/>
      <c r="B31" s="22"/>
      <c r="C31" s="17"/>
      <c r="D31" s="93"/>
      <c r="E31" s="19"/>
      <c r="F31" s="20"/>
      <c r="G31" s="14"/>
    </row>
    <row r="32" spans="1:7" ht="14.1" customHeight="1" x14ac:dyDescent="0.2">
      <c r="A32" s="15"/>
      <c r="B32" s="22"/>
      <c r="C32" s="17"/>
      <c r="D32" s="93"/>
      <c r="E32" s="19"/>
      <c r="F32" s="20"/>
      <c r="G32" s="37"/>
    </row>
    <row r="33" spans="1:7" ht="14.1" customHeight="1" x14ac:dyDescent="0.2">
      <c r="A33" s="21"/>
      <c r="B33" s="22"/>
      <c r="C33" s="17"/>
      <c r="D33" s="93"/>
      <c r="E33" s="19"/>
      <c r="F33" s="20"/>
      <c r="G33" s="14"/>
    </row>
    <row r="34" spans="1:7" ht="14.1" customHeight="1" x14ac:dyDescent="0.2">
      <c r="A34" s="21"/>
      <c r="B34" s="22"/>
      <c r="C34" s="17"/>
      <c r="D34" s="18"/>
      <c r="E34" s="25"/>
      <c r="F34" s="20"/>
      <c r="G34" s="14"/>
    </row>
    <row r="35" spans="1:7" ht="14.1" customHeight="1" x14ac:dyDescent="0.2">
      <c r="A35" s="21"/>
      <c r="B35" s="22"/>
      <c r="C35" s="17"/>
      <c r="D35" s="93"/>
      <c r="E35" s="19"/>
      <c r="F35" s="20"/>
      <c r="G35" s="37"/>
    </row>
    <row r="36" spans="1:7" ht="14.1" customHeight="1" x14ac:dyDescent="0.2">
      <c r="A36" s="21"/>
      <c r="B36" s="22"/>
      <c r="C36" s="17"/>
      <c r="D36" s="18"/>
      <c r="E36" s="25"/>
      <c r="F36" s="20"/>
      <c r="G36" s="37"/>
    </row>
    <row r="37" spans="1:7" ht="14.1" customHeight="1" x14ac:dyDescent="0.2">
      <c r="A37" s="21"/>
      <c r="B37" s="22"/>
      <c r="C37" s="17"/>
      <c r="D37" s="93"/>
      <c r="E37" s="19"/>
      <c r="F37" s="20"/>
      <c r="G37" s="37"/>
    </row>
    <row r="38" spans="1:7" ht="14.1" customHeight="1" x14ac:dyDescent="0.2">
      <c r="A38" s="21"/>
      <c r="B38" s="22"/>
      <c r="C38" s="17"/>
      <c r="D38" s="93"/>
      <c r="E38" s="19"/>
      <c r="F38" s="20"/>
      <c r="G38" s="37"/>
    </row>
    <row r="39" spans="1:7" ht="14.1" customHeight="1" x14ac:dyDescent="0.2">
      <c r="A39" s="21"/>
      <c r="B39" s="22"/>
      <c r="C39" s="17"/>
      <c r="D39" s="93"/>
      <c r="E39" s="19"/>
      <c r="F39" s="20"/>
      <c r="G39" s="14"/>
    </row>
    <row r="40" spans="1:7" ht="14.1" customHeight="1" x14ac:dyDescent="0.2">
      <c r="A40" s="21"/>
      <c r="B40" s="22"/>
      <c r="C40" s="17"/>
      <c r="D40" s="93"/>
      <c r="E40" s="19"/>
      <c r="F40" s="20"/>
      <c r="G40" s="37"/>
    </row>
    <row r="41" spans="1:7" ht="14.1" customHeight="1" x14ac:dyDescent="0.2">
      <c r="A41" s="21"/>
      <c r="B41" s="22"/>
      <c r="C41" s="17"/>
      <c r="D41" s="93"/>
      <c r="E41" s="19"/>
      <c r="F41" s="20"/>
      <c r="G41" s="37"/>
    </row>
    <row r="42" spans="1:7" ht="14.1" customHeight="1" x14ac:dyDescent="0.2">
      <c r="A42" s="21"/>
      <c r="B42" s="22"/>
      <c r="C42" s="17"/>
      <c r="D42" s="93"/>
      <c r="E42" s="19"/>
      <c r="F42" s="20"/>
      <c r="G42" s="37"/>
    </row>
    <row r="43" spans="1:7" ht="14.1" customHeight="1" x14ac:dyDescent="0.2">
      <c r="A43" s="21"/>
      <c r="B43" s="22"/>
      <c r="C43" s="17"/>
      <c r="D43" s="93"/>
      <c r="E43" s="19"/>
      <c r="F43" s="20"/>
      <c r="G43" s="37"/>
    </row>
    <row r="44" spans="1:7" ht="14.1" customHeight="1" thickBot="1" x14ac:dyDescent="0.25">
      <c r="A44" s="21"/>
      <c r="B44" s="22"/>
      <c r="C44" s="17"/>
      <c r="D44" s="93"/>
      <c r="E44" s="19"/>
      <c r="F44" s="20"/>
      <c r="G44" s="14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>
        <f>SUM(F2:F44)</f>
        <v>0</v>
      </c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10.15" customHeight="1" x14ac:dyDescent="0.2"/>
    <row r="49" ht="28.15" customHeight="1" x14ac:dyDescent="0.2"/>
    <row r="50" ht="28.15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28.15" customHeight="1" x14ac:dyDescent="0.2"/>
    <row r="97" ht="14.1" customHeight="1" x14ac:dyDescent="0.2"/>
    <row r="98" ht="28.15" customHeight="1" x14ac:dyDescent="0.2"/>
    <row r="99" ht="42" customHeight="1" x14ac:dyDescent="0.2"/>
    <row r="100" ht="10.15" customHeight="1" x14ac:dyDescent="0.2"/>
    <row r="101" ht="28.15" customHeight="1" x14ac:dyDescent="0.2"/>
    <row r="102" ht="28.15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28.15" customHeight="1" x14ac:dyDescent="0.2"/>
    <row r="149" ht="14.1" customHeight="1" x14ac:dyDescent="0.2"/>
    <row r="150" ht="28.15" customHeight="1" x14ac:dyDescent="0.2"/>
    <row r="151" ht="42" customHeight="1" x14ac:dyDescent="0.2"/>
    <row r="152" ht="10.15" customHeight="1" x14ac:dyDescent="0.2"/>
    <row r="153" ht="28.15" customHeight="1" x14ac:dyDescent="0.2"/>
    <row r="154" ht="28.15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28.15" customHeight="1" x14ac:dyDescent="0.2"/>
    <row r="201" ht="14.1" customHeight="1" x14ac:dyDescent="0.2"/>
    <row r="202" ht="28.15" customHeight="1" x14ac:dyDescent="0.2"/>
    <row r="203" ht="42" customHeight="1" x14ac:dyDescent="0.2"/>
    <row r="204" ht="10.15" customHeight="1" x14ac:dyDescent="0.2"/>
    <row r="205" ht="28.15" customHeight="1" x14ac:dyDescent="0.2"/>
    <row r="206" ht="28.15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28.15" customHeight="1" x14ac:dyDescent="0.2"/>
    <row r="253" ht="14.1" customHeight="1" x14ac:dyDescent="0.2"/>
    <row r="254" ht="28.15" customHeight="1" x14ac:dyDescent="0.2"/>
    <row r="255" ht="42" customHeight="1" x14ac:dyDescent="0.2"/>
    <row r="256" ht="10.15" customHeight="1" x14ac:dyDescent="0.2"/>
    <row r="257" ht="28.15" customHeight="1" x14ac:dyDescent="0.2"/>
    <row r="258" ht="28.15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28.15" customHeight="1" x14ac:dyDescent="0.2"/>
    <row r="305" ht="14.1" customHeight="1" x14ac:dyDescent="0.2"/>
    <row r="306" ht="28.15" customHeight="1" x14ac:dyDescent="0.2"/>
    <row r="307" ht="42" customHeight="1" x14ac:dyDescent="0.2"/>
    <row r="308" ht="10.15" customHeight="1" x14ac:dyDescent="0.2"/>
    <row r="309" ht="28.15" customHeight="1" x14ac:dyDescent="0.2"/>
    <row r="310" ht="28.15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28.15" customHeight="1" x14ac:dyDescent="0.2"/>
    <row r="357" ht="14.1" customHeight="1" x14ac:dyDescent="0.2"/>
    <row r="358" ht="28.15" customHeight="1" x14ac:dyDescent="0.2"/>
    <row r="359" ht="42" customHeight="1" x14ac:dyDescent="0.2"/>
    <row r="360" ht="10.15" customHeight="1" x14ac:dyDescent="0.2"/>
    <row r="361" ht="28.15" customHeight="1" x14ac:dyDescent="0.2"/>
    <row r="362" ht="28.15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28.15" customHeight="1" x14ac:dyDescent="0.2"/>
    <row r="409" ht="14.1" customHeight="1" x14ac:dyDescent="0.2"/>
    <row r="410" ht="28.15" customHeight="1" x14ac:dyDescent="0.2"/>
    <row r="411" ht="42" customHeight="1" x14ac:dyDescent="0.2"/>
    <row r="412" ht="10.15" customHeight="1" x14ac:dyDescent="0.2"/>
  </sheetData>
  <mergeCells count="3">
    <mergeCell ref="A45:E45"/>
    <mergeCell ref="A47:D47"/>
    <mergeCell ref="E47:F47"/>
  </mergeCells>
  <conditionalFormatting sqref="F14:F16">
    <cfRule type="cellIs" dxfId="45" priority="13" stopIfTrue="1" operator="equal">
      <formula>"ro"</formula>
    </cfRule>
    <cfRule type="cellIs" dxfId="44" priority="14" stopIfTrue="1" operator="equal">
      <formula>" "</formula>
    </cfRule>
  </conditionalFormatting>
  <conditionalFormatting sqref="F19:F20">
    <cfRule type="cellIs" dxfId="43" priority="17" stopIfTrue="1" operator="equal">
      <formula>"ro"</formula>
    </cfRule>
    <cfRule type="cellIs" dxfId="42" priority="18" stopIfTrue="1" operator="equal">
      <formula>" "</formula>
    </cfRule>
  </conditionalFormatting>
  <conditionalFormatting sqref="F22:F23">
    <cfRule type="cellIs" dxfId="41" priority="21" stopIfTrue="1" operator="equal">
      <formula>"ro"</formula>
    </cfRule>
    <cfRule type="cellIs" dxfId="40" priority="22" stopIfTrue="1" operator="equal">
      <formula>" "</formula>
    </cfRule>
  </conditionalFormatting>
  <conditionalFormatting sqref="F28:F29">
    <cfRule type="cellIs" dxfId="39" priority="19" stopIfTrue="1" operator="equal">
      <formula>"ro"</formula>
    </cfRule>
    <cfRule type="cellIs" dxfId="38" priority="20" stopIfTrue="1" operator="equal">
      <formula>" "</formula>
    </cfRule>
  </conditionalFormatting>
  <conditionalFormatting sqref="F34">
    <cfRule type="cellIs" dxfId="37" priority="29" stopIfTrue="1" operator="equal">
      <formula>"ro"</formula>
    </cfRule>
    <cfRule type="cellIs" dxfId="36" priority="30" stopIfTrue="1" operator="equal">
      <formula>" "</formula>
    </cfRule>
  </conditionalFormatting>
  <conditionalFormatting sqref="F36">
    <cfRule type="cellIs" dxfId="35" priority="27" stopIfTrue="1" operator="equal">
      <formula>"ro"</formula>
    </cfRule>
    <cfRule type="cellIs" dxfId="34" priority="28" stopIfTrue="1" operator="equal">
      <formula>" "</formula>
    </cfRule>
  </conditionalFormatting>
  <conditionalFormatting sqref="G9 G11 G19:G26 G35">
    <cfRule type="cellIs" dxfId="33" priority="12" stopIfTrue="1" operator="equal">
      <formula>" "</formula>
    </cfRule>
  </conditionalFormatting>
  <conditionalFormatting sqref="G14:G15">
    <cfRule type="cellIs" dxfId="32" priority="9" stopIfTrue="1" operator="equal">
      <formula>"ro"</formula>
    </cfRule>
    <cfRule type="cellIs" dxfId="31" priority="10" stopIfTrue="1" operator="equal">
      <formula>" "</formula>
    </cfRule>
  </conditionalFormatting>
  <conditionalFormatting sqref="G28:G33">
    <cfRule type="cellIs" dxfId="30" priority="5" stopIfTrue="1" operator="equal">
      <formula>"ro"</formula>
    </cfRule>
    <cfRule type="cellIs" dxfId="29" priority="6" stopIfTrue="1" operator="equal">
      <formula>" "</formula>
    </cfRule>
  </conditionalFormatting>
  <conditionalFormatting sqref="G35 G9 G11 G19:G26">
    <cfRule type="cellIs" dxfId="28" priority="11" stopIfTrue="1" operator="equal">
      <formula>"ro"</formula>
    </cfRule>
  </conditionalFormatting>
  <conditionalFormatting sqref="G35:G38">
    <cfRule type="cellIs" dxfId="27" priority="3" stopIfTrue="1" operator="equal">
      <formula>"ro"</formula>
    </cfRule>
    <cfRule type="cellIs" dxfId="26" priority="4" stopIfTrue="1" operator="equal">
      <formula>" "</formula>
    </cfRule>
  </conditionalFormatting>
  <conditionalFormatting sqref="G38:G39">
    <cfRule type="cellIs" dxfId="25" priority="7" stopIfTrue="1" operator="equal">
      <formula>"ro"</formula>
    </cfRule>
    <cfRule type="cellIs" dxfId="24" priority="8" stopIfTrue="1" operator="equal">
      <formula>" "</formula>
    </cfRule>
  </conditionalFormatting>
  <conditionalFormatting sqref="G40:G43">
    <cfRule type="cellIs" dxfId="23" priority="1" stopIfTrue="1" operator="equal">
      <formula>"ro"</formula>
    </cfRule>
    <cfRule type="cellIs" dxfId="22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1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3366"/>
  </sheetPr>
  <dimension ref="A1:G411"/>
  <sheetViews>
    <sheetView showZeros="0" view="pageBreakPreview" topLeftCell="A26" zoomScaleNormal="100" zoomScaleSheetLayoutView="100" workbookViewId="0">
      <selection sqref="A1:F47"/>
    </sheetView>
  </sheetViews>
  <sheetFormatPr defaultColWidth="9.28515625" defaultRowHeight="12" customHeight="1" x14ac:dyDescent="0.2"/>
  <cols>
    <col min="1" max="1" width="12.7109375" style="7" customWidth="1"/>
    <col min="2" max="2" width="28.7109375" style="7" customWidth="1"/>
    <col min="3" max="3" width="10.7109375" style="7" customWidth="1"/>
    <col min="4" max="4" width="12.7109375" style="97" customWidth="1"/>
    <col min="5" max="5" width="13.7109375" style="7" customWidth="1"/>
    <col min="6" max="6" width="15.7109375" style="7" customWidth="1"/>
    <col min="7" max="7" width="5.7109375" style="7" customWidth="1"/>
    <col min="8" max="16384" width="9.28515625" style="7"/>
  </cols>
  <sheetData>
    <row r="1" spans="1:7" ht="28.15" customHeight="1" thickBot="1" x14ac:dyDescent="0.25">
      <c r="A1" s="1" t="s">
        <v>265</v>
      </c>
      <c r="B1" s="2" t="s">
        <v>266</v>
      </c>
      <c r="C1" s="2" t="s">
        <v>267</v>
      </c>
      <c r="D1" s="3" t="s">
        <v>268</v>
      </c>
      <c r="E1" s="4" t="s">
        <v>269</v>
      </c>
      <c r="F1" s="5" t="s">
        <v>270</v>
      </c>
      <c r="G1" s="6"/>
    </row>
    <row r="2" spans="1:7" ht="14.1" customHeight="1" x14ac:dyDescent="0.2">
      <c r="A2" s="8"/>
      <c r="B2" s="9"/>
      <c r="C2" s="10"/>
      <c r="D2" s="92"/>
      <c r="E2" s="12"/>
      <c r="F2" s="13"/>
      <c r="G2" s="14"/>
    </row>
    <row r="3" spans="1:7" ht="14.1" customHeight="1" x14ac:dyDescent="0.2">
      <c r="A3" s="15" t="s">
        <v>309</v>
      </c>
      <c r="B3" s="16" t="s">
        <v>370</v>
      </c>
      <c r="C3" s="17"/>
      <c r="D3" s="93"/>
      <c r="E3" s="19"/>
      <c r="F3" s="20"/>
      <c r="G3" s="14"/>
    </row>
    <row r="4" spans="1:7" ht="14.1" customHeight="1" x14ac:dyDescent="0.2">
      <c r="A4" s="21"/>
      <c r="B4" s="22"/>
      <c r="C4" s="17"/>
      <c r="D4" s="93"/>
      <c r="E4" s="19"/>
      <c r="F4" s="20"/>
      <c r="G4" s="14"/>
    </row>
    <row r="5" spans="1:7" ht="14.1" customHeight="1" x14ac:dyDescent="0.2">
      <c r="A5" s="15" t="s">
        <v>211</v>
      </c>
      <c r="B5" s="16" t="s">
        <v>553</v>
      </c>
      <c r="C5" s="17"/>
      <c r="D5" s="93"/>
      <c r="E5" s="19"/>
      <c r="F5" s="20"/>
      <c r="G5" s="14"/>
    </row>
    <row r="6" spans="1:7" ht="14.1" customHeight="1" x14ac:dyDescent="0.2">
      <c r="A6" s="21"/>
      <c r="B6" s="23"/>
      <c r="C6" s="17"/>
      <c r="D6" s="93"/>
      <c r="E6" s="19"/>
      <c r="F6" s="20"/>
      <c r="G6" s="14"/>
    </row>
    <row r="7" spans="1:7" ht="14.1" customHeight="1" x14ac:dyDescent="0.2">
      <c r="A7" s="15" t="s">
        <v>212</v>
      </c>
      <c r="B7" s="16" t="s">
        <v>213</v>
      </c>
      <c r="C7" s="17"/>
      <c r="D7" s="93"/>
      <c r="E7" s="19"/>
      <c r="F7" s="20"/>
      <c r="G7" s="14"/>
    </row>
    <row r="8" spans="1:7" ht="14.1" customHeight="1" x14ac:dyDescent="0.2">
      <c r="A8" s="21"/>
      <c r="B8" s="22"/>
      <c r="C8" s="17"/>
      <c r="D8" s="93"/>
      <c r="E8" s="19"/>
      <c r="F8" s="20"/>
      <c r="G8" s="14"/>
    </row>
    <row r="9" spans="1:7" ht="14.1" customHeight="1" x14ac:dyDescent="0.2">
      <c r="A9" s="21" t="s">
        <v>216</v>
      </c>
      <c r="B9" s="22" t="s">
        <v>214</v>
      </c>
      <c r="C9" s="17"/>
      <c r="D9" s="93"/>
      <c r="E9" s="19"/>
      <c r="F9" s="20"/>
      <c r="G9" s="14"/>
    </row>
    <row r="10" spans="1:7" ht="14.1" customHeight="1" x14ac:dyDescent="0.2">
      <c r="A10" s="21"/>
      <c r="B10" s="22" t="s">
        <v>215</v>
      </c>
      <c r="C10" s="17" t="s">
        <v>318</v>
      </c>
      <c r="D10" s="18">
        <v>85</v>
      </c>
      <c r="E10" s="25"/>
      <c r="F10" s="20" t="str">
        <f>IF(TRIM(D10)="rate only","ro",IF(ISBLANK(E10)," ",D10*E10))</f>
        <v xml:space="preserve"> </v>
      </c>
      <c r="G10" s="14"/>
    </row>
    <row r="11" spans="1:7" ht="14.1" customHeight="1" x14ac:dyDescent="0.2">
      <c r="A11" s="21"/>
      <c r="B11" s="22"/>
      <c r="C11" s="17"/>
      <c r="D11" s="93"/>
      <c r="E11" s="19"/>
      <c r="F11" s="20"/>
      <c r="G11" s="14"/>
    </row>
    <row r="12" spans="1:7" ht="14.1" customHeight="1" x14ac:dyDescent="0.2">
      <c r="A12" s="15" t="s">
        <v>206</v>
      </c>
      <c r="B12" s="16" t="s">
        <v>207</v>
      </c>
      <c r="C12" s="17"/>
      <c r="D12" s="93"/>
      <c r="E12" s="19"/>
      <c r="F12" s="20"/>
      <c r="G12" s="14"/>
    </row>
    <row r="13" spans="1:7" ht="14.1" customHeight="1" x14ac:dyDescent="0.2">
      <c r="A13" s="21"/>
      <c r="B13" s="22"/>
      <c r="C13" s="17"/>
      <c r="D13" s="93"/>
      <c r="E13" s="19"/>
      <c r="F13" s="20"/>
      <c r="G13" s="14"/>
    </row>
    <row r="14" spans="1:7" ht="14.1" customHeight="1" x14ac:dyDescent="0.2">
      <c r="A14" s="21" t="s">
        <v>210</v>
      </c>
      <c r="B14" s="22" t="s">
        <v>209</v>
      </c>
      <c r="C14" s="17"/>
      <c r="D14" s="93"/>
      <c r="E14" s="19"/>
      <c r="F14" s="20"/>
      <c r="G14" s="14"/>
    </row>
    <row r="15" spans="1:7" ht="14.1" customHeight="1" x14ac:dyDescent="0.2">
      <c r="A15" s="21"/>
      <c r="B15" s="22" t="s">
        <v>208</v>
      </c>
      <c r="C15" s="17" t="s">
        <v>318</v>
      </c>
      <c r="D15" s="18">
        <v>85</v>
      </c>
      <c r="E15" s="25"/>
      <c r="F15" s="20" t="str">
        <f>IF(TRIM(D15)="rate only","ro",IF(ISBLANK(E15)," ",D15*E15))</f>
        <v xml:space="preserve"> </v>
      </c>
    </row>
    <row r="16" spans="1:7" ht="14.1" customHeight="1" x14ac:dyDescent="0.2">
      <c r="A16" s="21"/>
      <c r="B16" s="22"/>
      <c r="C16" s="17"/>
      <c r="D16" s="93"/>
      <c r="E16" s="19"/>
      <c r="F16" s="20"/>
      <c r="G16" s="14"/>
    </row>
    <row r="17" spans="1:7" ht="14.1" customHeight="1" x14ac:dyDescent="0.2">
      <c r="A17" s="21" t="s">
        <v>712</v>
      </c>
      <c r="B17" s="22" t="s">
        <v>413</v>
      </c>
      <c r="C17" s="17" t="s">
        <v>318</v>
      </c>
      <c r="D17" s="18">
        <v>25</v>
      </c>
      <c r="E17" s="25"/>
      <c r="F17" s="20" t="str">
        <f>IF(TRIM(D17)="rate only","ro",IF(ISBLANK(E17)," ",D17*E17))</f>
        <v xml:space="preserve"> </v>
      </c>
      <c r="G17" s="14"/>
    </row>
    <row r="18" spans="1:7" ht="14.1" customHeight="1" x14ac:dyDescent="0.2">
      <c r="A18" s="21"/>
      <c r="B18" s="22"/>
      <c r="C18" s="17"/>
      <c r="D18" s="18"/>
      <c r="E18" s="25"/>
      <c r="F18" s="20"/>
      <c r="G18" s="14"/>
    </row>
    <row r="19" spans="1:7" ht="14.1" customHeight="1" x14ac:dyDescent="0.2">
      <c r="A19" s="15" t="s">
        <v>414</v>
      </c>
      <c r="B19" s="16" t="s">
        <v>415</v>
      </c>
      <c r="C19" s="17"/>
      <c r="D19" s="93"/>
      <c r="E19" s="19"/>
      <c r="F19" s="20"/>
      <c r="G19" s="14"/>
    </row>
    <row r="20" spans="1:7" ht="14.1" customHeight="1" x14ac:dyDescent="0.2">
      <c r="A20" s="15"/>
      <c r="B20" s="16" t="s">
        <v>416</v>
      </c>
      <c r="C20" s="17"/>
      <c r="D20" s="93"/>
      <c r="E20" s="19"/>
      <c r="F20" s="20"/>
      <c r="G20" s="14"/>
    </row>
    <row r="21" spans="1:7" ht="14.1" customHeight="1" x14ac:dyDescent="0.2">
      <c r="A21" s="21"/>
      <c r="B21" s="22"/>
      <c r="C21" s="17"/>
      <c r="D21" s="93"/>
      <c r="E21" s="19"/>
      <c r="F21" s="20"/>
      <c r="G21" s="14"/>
    </row>
    <row r="22" spans="1:7" ht="14.1" customHeight="1" x14ac:dyDescent="0.2">
      <c r="A22" s="21" t="s">
        <v>417</v>
      </c>
      <c r="B22" s="22" t="s">
        <v>418</v>
      </c>
      <c r="C22" s="17" t="s">
        <v>419</v>
      </c>
      <c r="D22" s="18">
        <v>100000</v>
      </c>
      <c r="E22" s="25">
        <v>1</v>
      </c>
      <c r="F22" s="20">
        <f>IF(TRIM(D22)="rate only","ro",IF(ISBLANK(E22)," ",D22*E22))</f>
        <v>100000</v>
      </c>
      <c r="G22" s="14"/>
    </row>
    <row r="23" spans="1:7" ht="14.1" customHeight="1" x14ac:dyDescent="0.2">
      <c r="A23" s="21"/>
      <c r="B23" s="22"/>
      <c r="C23" s="17"/>
      <c r="D23" s="18"/>
      <c r="E23" s="19"/>
      <c r="F23" s="20"/>
      <c r="G23" s="14"/>
    </row>
    <row r="24" spans="1:7" ht="14.1" customHeight="1" x14ac:dyDescent="0.2">
      <c r="A24" s="21" t="s">
        <v>420</v>
      </c>
      <c r="B24" s="22" t="s">
        <v>421</v>
      </c>
      <c r="C24" s="17" t="s">
        <v>240</v>
      </c>
      <c r="D24" s="18">
        <f>D22</f>
        <v>100000</v>
      </c>
      <c r="E24" s="70"/>
      <c r="F24" s="20" t="str">
        <f>IF(TRIM(D24)="rate only","ro",IF(ISBLANK(E24)," ",D24*E24))</f>
        <v xml:space="preserve"> </v>
      </c>
      <c r="G24" s="14"/>
    </row>
    <row r="25" spans="1:7" ht="14.1" customHeight="1" x14ac:dyDescent="0.2">
      <c r="A25" s="21"/>
      <c r="B25" s="22"/>
      <c r="C25" s="17"/>
      <c r="D25" s="18"/>
      <c r="E25" s="70"/>
      <c r="F25" s="20"/>
      <c r="G25" s="14"/>
    </row>
    <row r="26" spans="1:7" ht="14.1" customHeight="1" x14ac:dyDescent="0.2">
      <c r="A26" s="21"/>
      <c r="B26" s="22"/>
      <c r="C26" s="17"/>
      <c r="D26" s="18"/>
      <c r="E26" s="70"/>
      <c r="F26" s="20"/>
      <c r="G26" s="35"/>
    </row>
    <row r="27" spans="1:7" ht="14.1" customHeight="1" x14ac:dyDescent="0.2">
      <c r="A27" s="21"/>
      <c r="B27" s="22"/>
      <c r="C27" s="17"/>
      <c r="D27" s="18"/>
      <c r="E27" s="70"/>
      <c r="F27" s="20"/>
      <c r="G27" s="14"/>
    </row>
    <row r="28" spans="1:7" ht="14.1" customHeight="1" x14ac:dyDescent="0.2">
      <c r="A28" s="21"/>
      <c r="B28" s="22"/>
      <c r="C28" s="17"/>
      <c r="D28" s="18"/>
      <c r="E28" s="70"/>
      <c r="F28" s="20"/>
      <c r="G28" s="36"/>
    </row>
    <row r="29" spans="1:7" ht="14.1" customHeight="1" x14ac:dyDescent="0.2">
      <c r="A29" s="21"/>
      <c r="B29" s="22"/>
      <c r="C29" s="17"/>
      <c r="D29" s="18"/>
      <c r="E29" s="70"/>
      <c r="F29" s="20"/>
      <c r="G29" s="14"/>
    </row>
    <row r="30" spans="1:7" ht="14.1" customHeight="1" x14ac:dyDescent="0.2">
      <c r="A30" s="21"/>
      <c r="B30" s="22"/>
      <c r="C30" s="17"/>
      <c r="D30" s="18"/>
      <c r="E30" s="70"/>
      <c r="F30" s="20"/>
      <c r="G30" s="37"/>
    </row>
    <row r="31" spans="1:7" ht="14.1" customHeight="1" x14ac:dyDescent="0.2">
      <c r="A31" s="21"/>
      <c r="B31" s="22"/>
      <c r="C31" s="17"/>
      <c r="D31" s="18"/>
      <c r="E31" s="70"/>
      <c r="F31" s="20"/>
      <c r="G31" s="14"/>
    </row>
    <row r="32" spans="1:7" ht="14.1" customHeight="1" x14ac:dyDescent="0.2">
      <c r="A32" s="21"/>
      <c r="B32" s="22"/>
      <c r="C32" s="17"/>
      <c r="D32" s="18"/>
      <c r="E32" s="70"/>
      <c r="F32" s="20"/>
      <c r="G32" s="37"/>
    </row>
    <row r="33" spans="1:7" ht="14.1" customHeight="1" x14ac:dyDescent="0.2">
      <c r="A33" s="21"/>
      <c r="B33" s="22"/>
      <c r="C33" s="17"/>
      <c r="D33" s="18"/>
      <c r="E33" s="70"/>
      <c r="F33" s="20"/>
      <c r="G33" s="14"/>
    </row>
    <row r="34" spans="1:7" ht="14.1" customHeight="1" x14ac:dyDescent="0.2">
      <c r="A34" s="21"/>
      <c r="B34" s="22"/>
      <c r="C34" s="17"/>
      <c r="D34" s="18"/>
      <c r="E34" s="70"/>
      <c r="F34" s="20"/>
      <c r="G34" s="14"/>
    </row>
    <row r="35" spans="1:7" ht="14.1" customHeight="1" x14ac:dyDescent="0.2">
      <c r="A35" s="21"/>
      <c r="B35" s="22"/>
      <c r="C35" s="17"/>
      <c r="D35" s="18"/>
      <c r="E35" s="70"/>
      <c r="F35" s="20"/>
      <c r="G35" s="37"/>
    </row>
    <row r="36" spans="1:7" ht="14.1" customHeight="1" x14ac:dyDescent="0.2">
      <c r="A36" s="21"/>
      <c r="B36" s="22"/>
      <c r="C36" s="17"/>
      <c r="D36" s="18"/>
      <c r="E36" s="70"/>
      <c r="F36" s="20"/>
      <c r="G36" s="37"/>
    </row>
    <row r="37" spans="1:7" ht="14.1" customHeight="1" x14ac:dyDescent="0.2">
      <c r="A37" s="21"/>
      <c r="B37" s="22"/>
      <c r="C37" s="17"/>
      <c r="D37" s="18"/>
      <c r="E37" s="70"/>
      <c r="F37" s="20"/>
      <c r="G37" s="37"/>
    </row>
    <row r="38" spans="1:7" ht="14.1" customHeight="1" x14ac:dyDescent="0.2">
      <c r="A38" s="21"/>
      <c r="B38" s="22"/>
      <c r="C38" s="17"/>
      <c r="D38" s="18"/>
      <c r="E38" s="70"/>
      <c r="F38" s="20"/>
      <c r="G38" s="37"/>
    </row>
    <row r="39" spans="1:7" ht="14.1" customHeight="1" x14ac:dyDescent="0.2">
      <c r="A39" s="21"/>
      <c r="B39" s="22"/>
      <c r="C39" s="17"/>
      <c r="D39" s="18"/>
      <c r="E39" s="70"/>
      <c r="F39" s="20"/>
      <c r="G39" s="14"/>
    </row>
    <row r="40" spans="1:7" ht="14.1" customHeight="1" x14ac:dyDescent="0.2">
      <c r="A40" s="21"/>
      <c r="B40" s="22"/>
      <c r="C40" s="17"/>
      <c r="D40" s="18"/>
      <c r="E40" s="70"/>
      <c r="F40" s="20"/>
      <c r="G40" s="37"/>
    </row>
    <row r="41" spans="1:7" ht="14.1" customHeight="1" x14ac:dyDescent="0.2">
      <c r="A41" s="21"/>
      <c r="B41" s="22"/>
      <c r="C41" s="17"/>
      <c r="D41" s="18"/>
      <c r="E41" s="70"/>
      <c r="F41" s="20"/>
      <c r="G41" s="37"/>
    </row>
    <row r="42" spans="1:7" ht="14.1" customHeight="1" x14ac:dyDescent="0.2">
      <c r="A42" s="21"/>
      <c r="B42" s="22"/>
      <c r="C42" s="17"/>
      <c r="D42" s="18"/>
      <c r="E42" s="70"/>
      <c r="F42" s="20"/>
      <c r="G42" s="37"/>
    </row>
    <row r="43" spans="1:7" ht="14.1" customHeight="1" x14ac:dyDescent="0.2">
      <c r="A43" s="21"/>
      <c r="B43" s="22"/>
      <c r="C43" s="17"/>
      <c r="D43" s="18"/>
      <c r="E43" s="70"/>
      <c r="F43" s="20"/>
      <c r="G43" s="37"/>
    </row>
    <row r="44" spans="1:7" ht="14.1" customHeight="1" thickBot="1" x14ac:dyDescent="0.25">
      <c r="A44" s="21"/>
      <c r="B44" s="22"/>
      <c r="C44" s="17"/>
      <c r="D44" s="18"/>
      <c r="E44" s="70"/>
      <c r="F44" s="20"/>
      <c r="G44" s="14"/>
    </row>
    <row r="45" spans="1:7" ht="28.15" customHeight="1" thickBot="1" x14ac:dyDescent="0.25">
      <c r="A45" s="136" t="s">
        <v>271</v>
      </c>
      <c r="B45" s="137"/>
      <c r="C45" s="137"/>
      <c r="D45" s="137"/>
      <c r="E45" s="138"/>
      <c r="F45" s="44"/>
    </row>
    <row r="46" spans="1:7" ht="14.1" customHeight="1" thickBot="1" x14ac:dyDescent="0.25">
      <c r="A46" s="67"/>
      <c r="C46" s="27"/>
      <c r="E46" s="14"/>
      <c r="F46" s="14"/>
    </row>
    <row r="47" spans="1:7" ht="28.15" customHeight="1" x14ac:dyDescent="0.2">
      <c r="A47" s="142" t="s">
        <v>272</v>
      </c>
      <c r="B47" s="143"/>
      <c r="C47" s="143"/>
      <c r="D47" s="143"/>
      <c r="E47" s="144" t="s">
        <v>273</v>
      </c>
      <c r="F47" s="145"/>
    </row>
    <row r="48" spans="1:7" ht="28.15" customHeight="1" x14ac:dyDescent="0.2"/>
    <row r="49" ht="28.15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28.15" customHeight="1" x14ac:dyDescent="0.2"/>
    <row r="96" ht="14.1" customHeight="1" x14ac:dyDescent="0.2"/>
    <row r="97" ht="28.15" customHeight="1" x14ac:dyDescent="0.2"/>
    <row r="98" ht="42" customHeight="1" x14ac:dyDescent="0.2"/>
    <row r="99" ht="10.15" customHeight="1" x14ac:dyDescent="0.2"/>
    <row r="100" ht="28.15" customHeight="1" x14ac:dyDescent="0.2"/>
    <row r="101" ht="28.15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28.15" customHeight="1" x14ac:dyDescent="0.2"/>
    <row r="148" ht="14.1" customHeight="1" x14ac:dyDescent="0.2"/>
    <row r="149" ht="28.15" customHeight="1" x14ac:dyDescent="0.2"/>
    <row r="150" ht="42" customHeight="1" x14ac:dyDescent="0.2"/>
    <row r="151" ht="10.15" customHeight="1" x14ac:dyDescent="0.2"/>
    <row r="152" ht="28.15" customHeight="1" x14ac:dyDescent="0.2"/>
    <row r="153" ht="28.15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28.15" customHeight="1" x14ac:dyDescent="0.2"/>
    <row r="200" ht="14.1" customHeight="1" x14ac:dyDescent="0.2"/>
    <row r="201" ht="28.15" customHeight="1" x14ac:dyDescent="0.2"/>
    <row r="202" ht="42" customHeight="1" x14ac:dyDescent="0.2"/>
    <row r="203" ht="10.15" customHeight="1" x14ac:dyDescent="0.2"/>
    <row r="204" ht="28.15" customHeight="1" x14ac:dyDescent="0.2"/>
    <row r="205" ht="28.15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28.15" customHeight="1" x14ac:dyDescent="0.2"/>
    <row r="252" ht="14.1" customHeight="1" x14ac:dyDescent="0.2"/>
    <row r="253" ht="28.15" customHeight="1" x14ac:dyDescent="0.2"/>
    <row r="254" ht="42" customHeight="1" x14ac:dyDescent="0.2"/>
    <row r="255" ht="10.15" customHeight="1" x14ac:dyDescent="0.2"/>
    <row r="256" ht="28.15" customHeight="1" x14ac:dyDescent="0.2"/>
    <row r="257" ht="28.15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28.15" customHeight="1" x14ac:dyDescent="0.2"/>
    <row r="304" ht="14.1" customHeight="1" x14ac:dyDescent="0.2"/>
    <row r="305" ht="28.15" customHeight="1" x14ac:dyDescent="0.2"/>
    <row r="306" ht="42" customHeight="1" x14ac:dyDescent="0.2"/>
    <row r="307" ht="10.15" customHeight="1" x14ac:dyDescent="0.2"/>
    <row r="308" ht="28.15" customHeight="1" x14ac:dyDescent="0.2"/>
    <row r="309" ht="28.15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28.15" customHeight="1" x14ac:dyDescent="0.2"/>
    <row r="356" ht="14.1" customHeight="1" x14ac:dyDescent="0.2"/>
    <row r="357" ht="28.15" customHeight="1" x14ac:dyDescent="0.2"/>
    <row r="358" ht="42" customHeight="1" x14ac:dyDescent="0.2"/>
    <row r="359" ht="10.15" customHeight="1" x14ac:dyDescent="0.2"/>
    <row r="360" ht="28.15" customHeight="1" x14ac:dyDescent="0.2"/>
    <row r="361" ht="28.15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28.15" customHeight="1" x14ac:dyDescent="0.2"/>
    <row r="408" ht="14.1" customHeight="1" x14ac:dyDescent="0.2"/>
    <row r="409" ht="28.15" customHeight="1" x14ac:dyDescent="0.2"/>
    <row r="410" ht="42" customHeight="1" x14ac:dyDescent="0.2"/>
    <row r="411" ht="10.15" customHeight="1" x14ac:dyDescent="0.2"/>
  </sheetData>
  <mergeCells count="3">
    <mergeCell ref="A45:E45"/>
    <mergeCell ref="A47:D47"/>
    <mergeCell ref="E47:F47"/>
  </mergeCells>
  <phoneticPr fontId="1" type="noConversion"/>
  <conditionalFormatting sqref="F26:F44">
    <cfRule type="cellIs" dxfId="15" priority="13" stopIfTrue="1" operator="equal">
      <formula>"ro"</formula>
    </cfRule>
    <cfRule type="cellIs" dxfId="14" priority="14" stopIfTrue="1" operator="equal">
      <formula>" "</formula>
    </cfRule>
    <cfRule type="cellIs" dxfId="13" priority="19" stopIfTrue="1" operator="equal">
      <formula>"ro"</formula>
    </cfRule>
    <cfRule type="cellIs" dxfId="12" priority="20" stopIfTrue="1" operator="equal">
      <formula>" "</formula>
    </cfRule>
  </conditionalFormatting>
  <conditionalFormatting sqref="G9 G11 G19:G26 G35">
    <cfRule type="cellIs" dxfId="11" priority="12" stopIfTrue="1" operator="equal">
      <formula>" "</formula>
    </cfRule>
  </conditionalFormatting>
  <conditionalFormatting sqref="G14:G15">
    <cfRule type="cellIs" dxfId="10" priority="9" stopIfTrue="1" operator="equal">
      <formula>"ro"</formula>
    </cfRule>
    <cfRule type="cellIs" dxfId="9" priority="10" stopIfTrue="1" operator="equal">
      <formula>" "</formula>
    </cfRule>
  </conditionalFormatting>
  <conditionalFormatting sqref="G28:G33">
    <cfRule type="cellIs" dxfId="8" priority="5" stopIfTrue="1" operator="equal">
      <formula>"ro"</formula>
    </cfRule>
    <cfRule type="cellIs" dxfId="7" priority="6" stopIfTrue="1" operator="equal">
      <formula>" "</formula>
    </cfRule>
  </conditionalFormatting>
  <conditionalFormatting sqref="G35 G9 G11 G19:G26">
    <cfRule type="cellIs" dxfId="6" priority="11" stopIfTrue="1" operator="equal">
      <formula>"ro"</formula>
    </cfRule>
  </conditionalFormatting>
  <conditionalFormatting sqref="G35:G38">
    <cfRule type="cellIs" dxfId="5" priority="3" stopIfTrue="1" operator="equal">
      <formula>"ro"</formula>
    </cfRule>
    <cfRule type="cellIs" dxfId="4" priority="4" stopIfTrue="1" operator="equal">
      <formula>" "</formula>
    </cfRule>
  </conditionalFormatting>
  <conditionalFormatting sqref="G38:G39">
    <cfRule type="cellIs" dxfId="3" priority="7" stopIfTrue="1" operator="equal">
      <formula>"ro"</formula>
    </cfRule>
    <cfRule type="cellIs" dxfId="2" priority="8" stopIfTrue="1" operator="equal">
      <formula>" "</formula>
    </cfRule>
  </conditionalFormatting>
  <conditionalFormatting sqref="G40:G43">
    <cfRule type="cellIs" dxfId="1" priority="1" stopIfTrue="1" operator="equal">
      <formula>"ro"</formula>
    </cfRule>
    <cfRule type="cellIs" dxfId="0" priority="2" stopIfTrue="1" operator="equal">
      <formula>" "</formula>
    </cfRule>
  </conditionalFormatting>
  <printOptions horizontalCentered="1"/>
  <pageMargins left="0.78740157480314998" right="0.59055118110236204" top="0.98425196850393704" bottom="0.39370078740157499" header="0.39370078740157499" footer="0.196850393700787"/>
  <pageSetup paperSize="9" scale="81" firstPageNumber="76" orientation="portrait" blackAndWhite="1" useFirstPageNumber="1" r:id="rId1"/>
  <headerFooter alignWithMargins="0">
    <oddHeader>&amp;L&amp;"Calibri,Regular"&amp;8Contract: CB 117/2011: Tender for the Construction of VariousProjects in Tshwane, As &amp; When Required, 3-Year Term
Part C2: Pricing Data</oddHeader>
    <oddFooter>&amp;C&amp;"Calibri,Regular"&amp;8Part C2: Page &amp;P&amp;  of 80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0"/>
  </sheetPr>
  <dimension ref="A1:C61"/>
  <sheetViews>
    <sheetView showZeros="0" tabSelected="1" view="pageBreakPreview" zoomScale="120" zoomScaleNormal="110" zoomScaleSheetLayoutView="120" workbookViewId="0">
      <selection sqref="A1:C61"/>
    </sheetView>
  </sheetViews>
  <sheetFormatPr defaultColWidth="9.28515625" defaultRowHeight="12" customHeight="1" x14ac:dyDescent="0.2"/>
  <cols>
    <col min="1" max="1" width="20.7109375" style="7" customWidth="1"/>
    <col min="2" max="2" width="50.7109375" style="7" customWidth="1"/>
    <col min="3" max="3" width="20.7109375" style="7" customWidth="1"/>
    <col min="4" max="16384" width="9.28515625" style="7"/>
  </cols>
  <sheetData>
    <row r="1" spans="1:3" ht="28.15" customHeight="1" thickBot="1" x14ac:dyDescent="0.25">
      <c r="A1" s="161" t="s">
        <v>5</v>
      </c>
      <c r="B1" s="161"/>
      <c r="C1" s="161"/>
    </row>
    <row r="2" spans="1:3" ht="14.1" customHeight="1" thickBot="1" x14ac:dyDescent="0.25">
      <c r="A2" s="1" t="s">
        <v>276</v>
      </c>
      <c r="B2" s="2" t="s">
        <v>266</v>
      </c>
      <c r="C2" s="5" t="s">
        <v>270</v>
      </c>
    </row>
    <row r="3" spans="1:3" ht="14.1" customHeight="1" x14ac:dyDescent="0.2">
      <c r="A3" s="126" t="s">
        <v>263</v>
      </c>
      <c r="B3" s="16" t="s">
        <v>300</v>
      </c>
      <c r="C3" s="20"/>
    </row>
    <row r="4" spans="1:3" ht="14.1" customHeight="1" x14ac:dyDescent="0.2">
      <c r="A4" s="127" t="s">
        <v>241</v>
      </c>
      <c r="B4" s="22" t="s">
        <v>253</v>
      </c>
      <c r="C4" s="20"/>
    </row>
    <row r="5" spans="1:3" ht="14.1" customHeight="1" x14ac:dyDescent="0.2">
      <c r="A5" s="127" t="s">
        <v>242</v>
      </c>
      <c r="B5" s="22" t="s">
        <v>161</v>
      </c>
      <c r="C5" s="20">
        <f>'Section 002'!F29</f>
        <v>0</v>
      </c>
    </row>
    <row r="6" spans="1:3" ht="14.1" customHeight="1" x14ac:dyDescent="0.2">
      <c r="A6" s="127"/>
      <c r="B6" s="22"/>
      <c r="C6" s="20"/>
    </row>
    <row r="7" spans="1:3" ht="14.1" customHeight="1" x14ac:dyDescent="0.2">
      <c r="A7" s="126" t="s">
        <v>301</v>
      </c>
      <c r="B7" s="16" t="s">
        <v>295</v>
      </c>
      <c r="C7" s="20"/>
    </row>
    <row r="8" spans="1:3" ht="14.1" customHeight="1" x14ac:dyDescent="0.2">
      <c r="A8" s="127" t="s">
        <v>243</v>
      </c>
      <c r="B8" s="23" t="s">
        <v>254</v>
      </c>
      <c r="C8" s="20">
        <f>'Section 101'!F45</f>
        <v>0</v>
      </c>
    </row>
    <row r="9" spans="1:3" ht="14.1" customHeight="1" x14ac:dyDescent="0.2">
      <c r="A9" s="127" t="s">
        <v>244</v>
      </c>
      <c r="B9" s="22" t="s">
        <v>328</v>
      </c>
      <c r="C9" s="20">
        <f>'Section 102'!F90</f>
        <v>0</v>
      </c>
    </row>
    <row r="10" spans="1:3" ht="14.1" hidden="1" customHeight="1" x14ac:dyDescent="0.2">
      <c r="A10" s="127" t="s">
        <v>245</v>
      </c>
      <c r="B10" s="22" t="s">
        <v>255</v>
      </c>
      <c r="C10" s="20"/>
    </row>
    <row r="11" spans="1:3" ht="14.1" customHeight="1" x14ac:dyDescent="0.2">
      <c r="A11" s="127" t="s">
        <v>160</v>
      </c>
      <c r="B11" s="22" t="s">
        <v>151</v>
      </c>
      <c r="C11" s="20">
        <f>'Section 107'!F41</f>
        <v>0</v>
      </c>
    </row>
    <row r="12" spans="1:3" ht="14.1" customHeight="1" x14ac:dyDescent="0.2">
      <c r="A12" s="127"/>
      <c r="B12" s="22"/>
      <c r="C12" s="20"/>
    </row>
    <row r="13" spans="1:3" ht="14.1" customHeight="1" x14ac:dyDescent="0.2">
      <c r="A13" s="126" t="s">
        <v>296</v>
      </c>
      <c r="B13" s="16" t="s">
        <v>297</v>
      </c>
      <c r="C13" s="20"/>
    </row>
    <row r="14" spans="1:3" ht="14.1" customHeight="1" x14ac:dyDescent="0.2">
      <c r="A14" s="127" t="s">
        <v>298</v>
      </c>
      <c r="B14" s="22" t="s">
        <v>299</v>
      </c>
      <c r="C14" s="20">
        <f>'Section 201'!F43</f>
        <v>0</v>
      </c>
    </row>
    <row r="15" spans="1:3" ht="14.1" customHeight="1" x14ac:dyDescent="0.2">
      <c r="A15" s="127" t="s">
        <v>246</v>
      </c>
      <c r="B15" s="22" t="s">
        <v>256</v>
      </c>
      <c r="C15" s="20">
        <f>'Section 202'!F166</f>
        <v>0</v>
      </c>
    </row>
    <row r="16" spans="1:3" ht="14.1" customHeight="1" x14ac:dyDescent="0.2">
      <c r="A16" s="127" t="s">
        <v>247</v>
      </c>
      <c r="B16" s="22" t="s">
        <v>257</v>
      </c>
      <c r="C16" s="20">
        <f>'Section 203'!F91</f>
        <v>0</v>
      </c>
    </row>
    <row r="17" spans="1:3" ht="14.1" customHeight="1" x14ac:dyDescent="0.2">
      <c r="A17" s="127"/>
      <c r="B17" s="22"/>
      <c r="C17" s="20"/>
    </row>
    <row r="18" spans="1:3" ht="14.1" customHeight="1" x14ac:dyDescent="0.2">
      <c r="A18" s="126" t="s">
        <v>302</v>
      </c>
      <c r="B18" s="16" t="s">
        <v>303</v>
      </c>
      <c r="C18" s="20"/>
    </row>
    <row r="19" spans="1:3" s="34" customFormat="1" ht="13.9" customHeight="1" x14ac:dyDescent="0.2">
      <c r="A19" s="128" t="s">
        <v>600</v>
      </c>
      <c r="B19" s="29" t="s">
        <v>601</v>
      </c>
      <c r="C19" s="33">
        <f>'Section 501'!F45</f>
        <v>0</v>
      </c>
    </row>
    <row r="20" spans="1:3" ht="14.1" customHeight="1" x14ac:dyDescent="0.2">
      <c r="A20" s="127" t="s">
        <v>248</v>
      </c>
      <c r="B20" s="22" t="s">
        <v>258</v>
      </c>
      <c r="C20" s="20">
        <f>'Section 502'!F126</f>
        <v>0</v>
      </c>
    </row>
    <row r="21" spans="1:3" ht="14.1" customHeight="1" x14ac:dyDescent="0.2">
      <c r="A21" s="127" t="s">
        <v>249</v>
      </c>
      <c r="B21" s="22" t="s">
        <v>259</v>
      </c>
      <c r="C21" s="20">
        <f>'Section 503'!F90</f>
        <v>0</v>
      </c>
    </row>
    <row r="22" spans="1:3" ht="14.1" customHeight="1" x14ac:dyDescent="0.2">
      <c r="A22" s="127"/>
      <c r="B22" s="22"/>
      <c r="C22" s="20"/>
    </row>
    <row r="23" spans="1:3" ht="14.1" customHeight="1" x14ac:dyDescent="0.2">
      <c r="A23" s="126" t="s">
        <v>304</v>
      </c>
      <c r="B23" s="16" t="s">
        <v>305</v>
      </c>
      <c r="C23" s="20"/>
    </row>
    <row r="24" spans="1:3" ht="14.1" customHeight="1" x14ac:dyDescent="0.2">
      <c r="A24" s="127" t="s">
        <v>250</v>
      </c>
      <c r="B24" s="22" t="s">
        <v>260</v>
      </c>
      <c r="C24" s="20">
        <f>'Section 601'!F30</f>
        <v>0</v>
      </c>
    </row>
    <row r="25" spans="1:3" ht="14.1" customHeight="1" x14ac:dyDescent="0.2">
      <c r="A25" s="127" t="s">
        <v>251</v>
      </c>
      <c r="B25" s="22" t="s">
        <v>170</v>
      </c>
      <c r="C25" s="20">
        <f>'Section 602'!F45</f>
        <v>0</v>
      </c>
    </row>
    <row r="26" spans="1:3" ht="14.1" hidden="1" customHeight="1" x14ac:dyDescent="0.2">
      <c r="A26" s="127" t="s">
        <v>547</v>
      </c>
      <c r="B26" s="22" t="s">
        <v>626</v>
      </c>
      <c r="C26" s="20" t="e">
        <f>#REF!</f>
        <v>#REF!</v>
      </c>
    </row>
    <row r="27" spans="1:3" ht="14.1" customHeight="1" x14ac:dyDescent="0.2">
      <c r="A27" s="127" t="s">
        <v>548</v>
      </c>
      <c r="B27" s="22" t="s">
        <v>452</v>
      </c>
      <c r="C27" s="20">
        <f>'Section 604'!F45</f>
        <v>0</v>
      </c>
    </row>
    <row r="28" spans="1:3" ht="14.1" customHeight="1" x14ac:dyDescent="0.2">
      <c r="A28" s="127" t="s">
        <v>252</v>
      </c>
      <c r="B28" s="22" t="s">
        <v>261</v>
      </c>
      <c r="C28" s="20">
        <f>'Section 605'!F45</f>
        <v>0</v>
      </c>
    </row>
    <row r="29" spans="1:3" ht="14.1" customHeight="1" x14ac:dyDescent="0.2">
      <c r="A29" s="127" t="s">
        <v>549</v>
      </c>
      <c r="B29" s="22" t="s">
        <v>405</v>
      </c>
      <c r="C29" s="20">
        <f>'Section 606'!F45</f>
        <v>0</v>
      </c>
    </row>
    <row r="30" spans="1:3" ht="14.1" customHeight="1" x14ac:dyDescent="0.2">
      <c r="A30" s="127" t="s">
        <v>550</v>
      </c>
      <c r="B30" s="22" t="s">
        <v>468</v>
      </c>
      <c r="C30" s="20">
        <f>'Section 609'!F45</f>
        <v>0</v>
      </c>
    </row>
    <row r="31" spans="1:3" ht="14.1" customHeight="1" x14ac:dyDescent="0.2">
      <c r="A31" s="127" t="s">
        <v>551</v>
      </c>
      <c r="B31" s="22" t="s">
        <v>477</v>
      </c>
      <c r="C31" s="20">
        <f>'Section 612'!F45</f>
        <v>0</v>
      </c>
    </row>
    <row r="32" spans="1:3" ht="14.1" customHeight="1" x14ac:dyDescent="0.2">
      <c r="A32" s="127" t="s">
        <v>552</v>
      </c>
      <c r="B32" s="22" t="s">
        <v>502</v>
      </c>
      <c r="C32" s="20">
        <f>'Section 613'!F45</f>
        <v>0</v>
      </c>
    </row>
    <row r="33" spans="1:3" ht="14.1" customHeight="1" x14ac:dyDescent="0.2">
      <c r="A33" s="127"/>
      <c r="B33" s="22"/>
      <c r="C33" s="20"/>
    </row>
    <row r="34" spans="1:3" ht="14.1" customHeight="1" x14ac:dyDescent="0.2">
      <c r="A34" s="126" t="s">
        <v>515</v>
      </c>
      <c r="B34" s="16" t="s">
        <v>516</v>
      </c>
      <c r="C34" s="20"/>
    </row>
    <row r="35" spans="1:3" ht="14.1" customHeight="1" x14ac:dyDescent="0.2">
      <c r="A35" s="127" t="s">
        <v>580</v>
      </c>
      <c r="B35" s="22" t="s">
        <v>624</v>
      </c>
      <c r="C35" s="20">
        <f>'Section 703'!F45</f>
        <v>0</v>
      </c>
    </row>
    <row r="36" spans="1:3" ht="14.1" customHeight="1" x14ac:dyDescent="0.2">
      <c r="A36" s="127"/>
      <c r="B36" s="22"/>
      <c r="C36" s="20"/>
    </row>
    <row r="37" spans="1:3" ht="14.1" customHeight="1" x14ac:dyDescent="0.2">
      <c r="A37" s="126" t="s">
        <v>616</v>
      </c>
      <c r="B37" s="16" t="s">
        <v>516</v>
      </c>
      <c r="C37" s="20"/>
    </row>
    <row r="38" spans="1:3" ht="14.1" customHeight="1" x14ac:dyDescent="0.2">
      <c r="A38" s="127" t="s">
        <v>623</v>
      </c>
      <c r="B38" s="22" t="s">
        <v>625</v>
      </c>
      <c r="C38" s="20">
        <f>'Section 801'!F45</f>
        <v>0</v>
      </c>
    </row>
    <row r="39" spans="1:3" ht="14.1" customHeight="1" x14ac:dyDescent="0.2">
      <c r="A39" s="127"/>
      <c r="B39" s="22"/>
      <c r="C39" s="20"/>
    </row>
    <row r="40" spans="1:3" ht="14.1" customHeight="1" x14ac:dyDescent="0.2">
      <c r="A40" s="126" t="s">
        <v>309</v>
      </c>
      <c r="B40" s="16" t="s">
        <v>370</v>
      </c>
      <c r="C40" s="20"/>
    </row>
    <row r="41" spans="1:3" ht="14.1" customHeight="1" x14ac:dyDescent="0.2">
      <c r="A41" s="127" t="s">
        <v>181</v>
      </c>
      <c r="B41" s="22" t="s">
        <v>262</v>
      </c>
      <c r="C41" s="20"/>
    </row>
    <row r="42" spans="1:3" ht="14.1" customHeight="1" x14ac:dyDescent="0.2">
      <c r="A42" s="127"/>
      <c r="B42" s="22"/>
      <c r="C42" s="20"/>
    </row>
    <row r="43" spans="1:3" ht="14.1" customHeight="1" thickBot="1" x14ac:dyDescent="0.25">
      <c r="A43" s="38"/>
      <c r="B43" s="39"/>
      <c r="C43" s="43"/>
    </row>
    <row r="44" spans="1:3" ht="28.15" customHeight="1" thickBot="1" x14ac:dyDescent="0.25">
      <c r="A44" s="136" t="s">
        <v>310</v>
      </c>
      <c r="B44" s="138"/>
      <c r="C44" s="44"/>
    </row>
    <row r="45" spans="1:3" ht="14.1" customHeight="1" thickBot="1" x14ac:dyDescent="0.25">
      <c r="A45" s="45"/>
      <c r="B45" s="45"/>
      <c r="C45" s="47"/>
    </row>
    <row r="46" spans="1:3" ht="28.15" customHeight="1" x14ac:dyDescent="0.2">
      <c r="A46" s="142" t="s">
        <v>272</v>
      </c>
      <c r="B46" s="143"/>
      <c r="C46" s="48"/>
    </row>
    <row r="47" spans="1:3" ht="42" customHeight="1" thickBot="1" x14ac:dyDescent="0.25">
      <c r="A47" s="162"/>
      <c r="B47" s="163"/>
      <c r="C47" s="129"/>
    </row>
    <row r="48" spans="1:3" ht="10.15" customHeight="1" thickBot="1" x14ac:dyDescent="0.25"/>
    <row r="49" spans="1:3" ht="28.15" customHeight="1" thickBot="1" x14ac:dyDescent="0.25">
      <c r="A49" s="164" t="s">
        <v>266</v>
      </c>
      <c r="B49" s="165"/>
      <c r="C49" s="5" t="s">
        <v>270</v>
      </c>
    </row>
    <row r="50" spans="1:3" ht="28.15" customHeight="1" x14ac:dyDescent="0.2">
      <c r="A50" s="159"/>
      <c r="B50" s="160"/>
      <c r="C50" s="130"/>
    </row>
    <row r="51" spans="1:3" s="34" customFormat="1" ht="28.15" customHeight="1" x14ac:dyDescent="0.2">
      <c r="A51" s="152" t="s">
        <v>308</v>
      </c>
      <c r="B51" s="153"/>
      <c r="C51" s="33">
        <f>C44</f>
        <v>0</v>
      </c>
    </row>
    <row r="52" spans="1:3" s="34" customFormat="1" ht="28.15" customHeight="1" x14ac:dyDescent="0.2">
      <c r="A52" s="154" t="s">
        <v>306</v>
      </c>
      <c r="B52" s="155"/>
      <c r="C52" s="33">
        <f>C51*0.1</f>
        <v>0</v>
      </c>
    </row>
    <row r="53" spans="1:3" s="34" customFormat="1" ht="28.15" customHeight="1" x14ac:dyDescent="0.2">
      <c r="A53" s="152" t="s">
        <v>714</v>
      </c>
      <c r="B53" s="153"/>
      <c r="C53" s="33">
        <f>C51+C52</f>
        <v>0</v>
      </c>
    </row>
    <row r="54" spans="1:3" s="34" customFormat="1" ht="28.15" customHeight="1" x14ac:dyDescent="0.2">
      <c r="A54" s="154" t="s">
        <v>716</v>
      </c>
      <c r="B54" s="155"/>
      <c r="C54" s="33">
        <f>C53*0.15</f>
        <v>0</v>
      </c>
    </row>
    <row r="55" spans="1:3" s="34" customFormat="1" ht="28.15" customHeight="1" x14ac:dyDescent="0.2">
      <c r="A55" s="152" t="s">
        <v>715</v>
      </c>
      <c r="B55" s="153"/>
      <c r="C55" s="33">
        <f>C53+C54</f>
        <v>0</v>
      </c>
    </row>
    <row r="56" spans="1:3" s="34" customFormat="1" ht="28.15" customHeight="1" thickBot="1" x14ac:dyDescent="0.25">
      <c r="A56" s="154" t="s">
        <v>582</v>
      </c>
      <c r="B56" s="155"/>
      <c r="C56" s="131"/>
    </row>
    <row r="57" spans="1:3" s="34" customFormat="1" ht="28.15" customHeight="1" thickBot="1" x14ac:dyDescent="0.25">
      <c r="A57" s="136" t="s">
        <v>307</v>
      </c>
      <c r="B57" s="137"/>
      <c r="C57" s="44">
        <f>C53+C54</f>
        <v>0</v>
      </c>
    </row>
    <row r="58" spans="1:3" s="34" customFormat="1" ht="14.1" customHeight="1" thickBot="1" x14ac:dyDescent="0.25"/>
    <row r="59" spans="1:3" s="34" customFormat="1" ht="28.15" customHeight="1" x14ac:dyDescent="0.2">
      <c r="A59" s="158" t="s">
        <v>272</v>
      </c>
      <c r="B59" s="141"/>
      <c r="C59" s="48" t="s">
        <v>273</v>
      </c>
    </row>
    <row r="60" spans="1:3" ht="42" customHeight="1" thickBot="1" x14ac:dyDescent="0.25">
      <c r="A60" s="156"/>
      <c r="B60" s="157"/>
      <c r="C60" s="129"/>
    </row>
    <row r="61" spans="1:3" ht="10.15" customHeight="1" x14ac:dyDescent="0.2"/>
  </sheetData>
  <mergeCells count="15">
    <mergeCell ref="A50:B50"/>
    <mergeCell ref="A1:C1"/>
    <mergeCell ref="A44:B44"/>
    <mergeCell ref="A46:B46"/>
    <mergeCell ref="A47:B47"/>
    <mergeCell ref="A49:B49"/>
    <mergeCell ref="A51:B51"/>
    <mergeCell ref="A52:B52"/>
    <mergeCell ref="A53:B53"/>
    <mergeCell ref="A54:B54"/>
    <mergeCell ref="A60:B60"/>
    <mergeCell ref="A56:B56"/>
    <mergeCell ref="A57:B57"/>
    <mergeCell ref="A59:B59"/>
    <mergeCell ref="A55:B55"/>
  </mergeCells>
  <phoneticPr fontId="1" type="noConversion"/>
  <printOptions horizontalCentered="1"/>
  <pageMargins left="0.78740157480314998" right="0.59055118110236204" top="0.98425196850393704" bottom="0.39370078740157499" header="0.39370078740157499" footer="0.196850393700787"/>
  <pageSetup paperSize="9" scale="88" firstPageNumber="79" orientation="portrait" blackAndWhite="1" useFirstPageNumber="1" r:id="rId1"/>
  <headerFooter alignWithMargins="0">
    <oddHeader>&amp;L&amp;"Calibri,Regular"&amp;8Contract: CB 117/2011: Tender for the Construction of Various Projects in Tshwane, As &amp; When Required, 3-Year Term
Part C2: Pricing Data</oddHeader>
    <oddFooter>&amp;C&amp;"Calibri,Regular"&amp;8Part C2: Page &amp;P&amp;  of 80</oddFooter>
  </headerFooter>
  <rowBreaks count="1" manualBreakCount="1"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6045F98A5AA24B90B197B6E1ADE4F6" ma:contentTypeVersion="2" ma:contentTypeDescription="Create a new document." ma:contentTypeScope="" ma:versionID="5b17ded41847b9d6cb8664996d7becd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cb906caf4bfd79e59f63f14ed419a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488B56-1129-477E-B176-DFCFDD4D10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90E6E-F00E-4098-BB68-3D602BE7C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5B51EE-A32D-4071-B708-1386235D20FD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Section 001</vt:lpstr>
      <vt:lpstr>Section 002</vt:lpstr>
      <vt:lpstr>Section 101</vt:lpstr>
      <vt:lpstr>Section 102</vt:lpstr>
      <vt:lpstr>Section 107</vt:lpstr>
      <vt:lpstr>Section 201</vt:lpstr>
      <vt:lpstr>Section 202</vt:lpstr>
      <vt:lpstr>Section 203</vt:lpstr>
      <vt:lpstr>Section 501</vt:lpstr>
      <vt:lpstr>Section 502</vt:lpstr>
      <vt:lpstr>Section 503</vt:lpstr>
      <vt:lpstr>Section 601</vt:lpstr>
      <vt:lpstr>Section 602</vt:lpstr>
      <vt:lpstr>Section 604</vt:lpstr>
      <vt:lpstr>Section 605</vt:lpstr>
      <vt:lpstr>Section 606</vt:lpstr>
      <vt:lpstr>Section 609</vt:lpstr>
      <vt:lpstr>Section 612</vt:lpstr>
      <vt:lpstr>Section 613</vt:lpstr>
      <vt:lpstr>Section 703</vt:lpstr>
      <vt:lpstr>Section 801</vt:lpstr>
      <vt:lpstr>Section 903</vt:lpstr>
      <vt:lpstr>Summary</vt:lpstr>
      <vt:lpstr>'Section 001'!Print_Area</vt:lpstr>
      <vt:lpstr>'Section 002'!Print_Area</vt:lpstr>
      <vt:lpstr>'Section 101'!Print_Area</vt:lpstr>
      <vt:lpstr>'Section 102'!Print_Area</vt:lpstr>
      <vt:lpstr>'Section 107'!Print_Area</vt:lpstr>
      <vt:lpstr>'Section 201'!Print_Area</vt:lpstr>
      <vt:lpstr>'Section 202'!Print_Area</vt:lpstr>
      <vt:lpstr>'Section 203'!Print_Area</vt:lpstr>
      <vt:lpstr>'Section 501'!Print_Area</vt:lpstr>
      <vt:lpstr>'Section 502'!Print_Area</vt:lpstr>
      <vt:lpstr>'Section 503'!Print_Area</vt:lpstr>
      <vt:lpstr>'Section 601'!Print_Area</vt:lpstr>
      <vt:lpstr>'Section 602'!Print_Area</vt:lpstr>
      <vt:lpstr>'Section 604'!Print_Area</vt:lpstr>
      <vt:lpstr>'Section 605'!Print_Area</vt:lpstr>
      <vt:lpstr>'Section 606'!Print_Area</vt:lpstr>
      <vt:lpstr>'Section 609'!Print_Area</vt:lpstr>
      <vt:lpstr>'Section 612'!Print_Area</vt:lpstr>
      <vt:lpstr>'Section 613'!Print_Area</vt:lpstr>
      <vt:lpstr>'Section 703'!Print_Area</vt:lpstr>
      <vt:lpstr>'Section 801'!Print_Area</vt:lpstr>
      <vt:lpstr>'Section 903'!Print_Area</vt:lpstr>
      <vt:lpstr>Summary!Print_Area</vt:lpstr>
    </vt:vector>
  </TitlesOfParts>
  <Company>CTMM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 Mhlongo</dc:creator>
  <cp:lastModifiedBy>Goodman Mhlongo</cp:lastModifiedBy>
  <cp:lastPrinted>2025-06-09T14:28:21Z</cp:lastPrinted>
  <dcterms:created xsi:type="dcterms:W3CDTF">2009-11-17T08:34:46Z</dcterms:created>
  <dcterms:modified xsi:type="dcterms:W3CDTF">2025-08-07T13:53:28Z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0x010100F46045F98A5AA24B90B197B6E1ADE4F6</vt:lpwstr>
  </property>
  <property fmtid="{D5CDD505-2E9C-101B-9397-08002B2CF9AE}" pid="3" name="MSIP_Label_40605f0a-13ce-4338-9c79-2ff34c6129f0_Enabled">
    <vt:lpwstr>True</vt:lpwstr>
  </property>
  <property fmtid="{D5CDD505-2E9C-101B-9397-08002B2CF9AE}" pid="4" name="MSIP_Label_40605f0a-13ce-4338-9c79-2ff34c6129f0_SiteId">
    <vt:lpwstr>dcd100a3-59ba-4913-bcd0-8e63c9c9f516</vt:lpwstr>
  </property>
  <property fmtid="{D5CDD505-2E9C-101B-9397-08002B2CF9AE}" pid="5" name="MSIP_Label_40605f0a-13ce-4338-9c79-2ff34c6129f0_Owner">
    <vt:lpwstr>PaulineM@TSHWANE.GOV.ZA</vt:lpwstr>
  </property>
  <property fmtid="{D5CDD505-2E9C-101B-9397-08002B2CF9AE}" pid="6" name="MSIP_Label_40605f0a-13ce-4338-9c79-2ff34c6129f0_SetDate">
    <vt:lpwstr>2020-08-13T10:39:17.3108172Z</vt:lpwstr>
  </property>
  <property fmtid="{D5CDD505-2E9C-101B-9397-08002B2CF9AE}" pid="7" name="MSIP_Label_40605f0a-13ce-4338-9c79-2ff34c6129f0_Name">
    <vt:lpwstr>COT-Personal</vt:lpwstr>
  </property>
  <property fmtid="{D5CDD505-2E9C-101B-9397-08002B2CF9AE}" pid="8" name="MSIP_Label_40605f0a-13ce-4338-9c79-2ff34c6129f0_Application">
    <vt:lpwstr>Microsoft Azure Information Protection</vt:lpwstr>
  </property>
  <property fmtid="{D5CDD505-2E9C-101B-9397-08002B2CF9AE}" pid="9" name="MSIP_Label_40605f0a-13ce-4338-9c79-2ff34c6129f0_ActionId">
    <vt:lpwstr>86364399-3093-49cc-8991-99232436ac9c</vt:lpwstr>
  </property>
  <property fmtid="{D5CDD505-2E9C-101B-9397-08002B2CF9AE}" pid="10" name="MSIP_Label_40605f0a-13ce-4338-9c79-2ff34c6129f0_Extended_MSFT_Method">
    <vt:lpwstr>Automatic</vt:lpwstr>
  </property>
  <property fmtid="{D5CDD505-2E9C-101B-9397-08002B2CF9AE}" pid="11" name="MSIP_Label_06b8b282-039c-4268-b238-c39b5146964b_Enabled">
    <vt:lpwstr>true</vt:lpwstr>
  </property>
  <property fmtid="{D5CDD505-2E9C-101B-9397-08002B2CF9AE}" pid="12" name="MSIP_Label_06b8b282-039c-4268-b238-c39b5146964b_SetDate">
    <vt:lpwstr>2025-06-15T04:41:27Z</vt:lpwstr>
  </property>
  <property fmtid="{D5CDD505-2E9C-101B-9397-08002B2CF9AE}" pid="13" name="MSIP_Label_06b8b282-039c-4268-b238-c39b5146964b_Method">
    <vt:lpwstr>Standard</vt:lpwstr>
  </property>
  <property fmtid="{D5CDD505-2E9C-101B-9397-08002B2CF9AE}" pid="14" name="MSIP_Label_06b8b282-039c-4268-b238-c39b5146964b_Name">
    <vt:lpwstr>COT General</vt:lpwstr>
  </property>
  <property fmtid="{D5CDD505-2E9C-101B-9397-08002B2CF9AE}" pid="15" name="MSIP_Label_06b8b282-039c-4268-b238-c39b5146964b_SiteId">
    <vt:lpwstr>611657a8-674f-4ffa-bf4b-95a387d65525</vt:lpwstr>
  </property>
  <property fmtid="{D5CDD505-2E9C-101B-9397-08002B2CF9AE}" pid="16" name="MSIP_Label_06b8b282-039c-4268-b238-c39b5146964b_ActionId">
    <vt:lpwstr>e509b156-db29-42fb-a2cd-914aa68f5a53</vt:lpwstr>
  </property>
  <property fmtid="{D5CDD505-2E9C-101B-9397-08002B2CF9AE}" pid="17" name="MSIP_Label_06b8b282-039c-4268-b238-c39b5146964b_ContentBits">
    <vt:lpwstr>0</vt:lpwstr>
  </property>
  <property fmtid="{D5CDD505-2E9C-101B-9397-08002B2CF9AE}" pid="18" name="MSIP_Label_06b8b282-039c-4268-b238-c39b5146964b_Tag">
    <vt:lpwstr>10, 3, 0, 1</vt:lpwstr>
  </property>
</Properties>
</file>