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rban-my.sharepoint.com/personal/rd-cloete_durban_gov_za/Documents/20262027/1R - 33166 - P14421 - Inyanga Crl/6. BOQ and Estimates/"/>
    </mc:Choice>
  </mc:AlternateContent>
  <xr:revisionPtr revIDLastSave="6" documentId="8_{C4C72270-070A-46A2-9209-CEC5927BFE5C}" xr6:coauthVersionLast="47" xr6:coauthVersionMax="47" xr10:uidLastSave="{F8CCB0B8-5499-455D-9B8A-45FBDB778B9D}"/>
  <bookViews>
    <workbookView xWindow="-120" yWindow="-120" windowWidth="29040" windowHeight="15720" xr2:uid="{0BF8D5C2-79C9-4B65-B36A-29FD9955367B}"/>
  </bookViews>
  <sheets>
    <sheet name="INYANG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" l="1"/>
  <c r="J33" i="1"/>
  <c r="J19" i="1"/>
  <c r="J14" i="1"/>
  <c r="I38" i="1"/>
  <c r="I18" i="1"/>
  <c r="I17" i="1"/>
  <c r="I44" i="1"/>
  <c r="J44" i="1" s="1"/>
  <c r="I33" i="1"/>
  <c r="I31" i="1"/>
  <c r="I32" i="1"/>
  <c r="I30" i="1"/>
  <c r="I29" i="1"/>
  <c r="I28" i="1"/>
  <c r="I27" i="1"/>
  <c r="I26" i="1"/>
  <c r="I25" i="1"/>
  <c r="I24" i="1"/>
  <c r="I23" i="1"/>
  <c r="I22" i="1"/>
  <c r="I21" i="1"/>
  <c r="I53" i="1"/>
  <c r="I55" i="1"/>
  <c r="I41" i="1"/>
  <c r="I40" i="1"/>
  <c r="I51" i="1"/>
  <c r="I46" i="1"/>
  <c r="J47" i="1" s="1"/>
  <c r="I36" i="1"/>
  <c r="J38" i="1" s="1"/>
  <c r="I37" i="1"/>
  <c r="I16" i="1"/>
  <c r="I8" i="1"/>
  <c r="I19" i="1"/>
  <c r="I15" i="1"/>
  <c r="I14" i="1"/>
  <c r="I13" i="1"/>
  <c r="I35" i="1"/>
  <c r="I54" i="1"/>
  <c r="I45" i="1"/>
  <c r="I47" i="1"/>
  <c r="I43" i="1"/>
  <c r="I42" i="1"/>
  <c r="I11" i="1"/>
  <c r="I56" i="1"/>
  <c r="I52" i="1"/>
  <c r="I34" i="1"/>
  <c r="I50" i="1"/>
  <c r="J52" i="1" s="1"/>
  <c r="I39" i="1"/>
  <c r="J41" i="1" s="1"/>
  <c r="I49" i="1"/>
  <c r="I48" i="1"/>
  <c r="J49" i="1" s="1"/>
  <c r="I20" i="1"/>
  <c r="J20" i="1" s="1"/>
  <c r="I12" i="1"/>
  <c r="J12" i="1" s="1"/>
  <c r="I3" i="1"/>
  <c r="J8" i="1" s="1"/>
  <c r="I10" i="1"/>
  <c r="I9" i="1"/>
  <c r="J11" i="1" s="1"/>
  <c r="I6" i="1"/>
  <c r="I7" i="1"/>
  <c r="I5" i="1"/>
  <c r="I4" i="1"/>
  <c r="I2" i="1"/>
  <c r="J56" i="1" l="1"/>
  <c r="J58" i="1" s="1"/>
  <c r="J59" i="1" s="1"/>
  <c r="J60" i="1" s="1"/>
</calcChain>
</file>

<file path=xl/sharedStrings.xml><?xml version="1.0" encoding="utf-8"?>
<sst xmlns="http://schemas.openxmlformats.org/spreadsheetml/2006/main" count="230" uniqueCount="136">
  <si>
    <t>Section Number</t>
  </si>
  <si>
    <t>Part Code</t>
  </si>
  <si>
    <t>Item Number</t>
  </si>
  <si>
    <t>Clause</t>
  </si>
  <si>
    <t>Unit</t>
  </si>
  <si>
    <t>Long Description</t>
  </si>
  <si>
    <t>EstimatedQty</t>
  </si>
  <si>
    <t>Rate</t>
  </si>
  <si>
    <t>Value</t>
  </si>
  <si>
    <t>0102</t>
  </si>
  <si>
    <t>C1.2.1.1</t>
  </si>
  <si>
    <t>months</t>
  </si>
  <si>
    <t>Monitoring of compliance with and reporting on the EMP</t>
  </si>
  <si>
    <t>C1.2.2.6</t>
  </si>
  <si>
    <t>Preparation and submission of all information and reports specified in the Contract Documentation, including reporting on local labour</t>
  </si>
  <si>
    <t>C1.2.4 (COTO)
C1.2.3</t>
  </si>
  <si>
    <t>Stakeholder Management and Liaison (CLO)</t>
  </si>
  <si>
    <t>C1.2.5.2</t>
  </si>
  <si>
    <t>Implementation of health and safety plan</t>
  </si>
  <si>
    <t>C1.2.5.1</t>
  </si>
  <si>
    <t>Lump sum</t>
  </si>
  <si>
    <t>Health and safety plan</t>
  </si>
  <si>
    <t>0103</t>
  </si>
  <si>
    <t>C1.3.1.1</t>
  </si>
  <si>
    <t>Fixed obligations</t>
  </si>
  <si>
    <t>C1.3.1.3
PS.11</t>
  </si>
  <si>
    <t>Time-related obligations</t>
  </si>
  <si>
    <t>C1.2.2.4</t>
  </si>
  <si>
    <t>Submission of a Full Contract Programme</t>
  </si>
  <si>
    <t>0106</t>
  </si>
  <si>
    <t>C1.6.1.1</t>
  </si>
  <si>
    <t>ha</t>
  </si>
  <si>
    <t>Clearing with machines and some hand labour where necessary</t>
  </si>
  <si>
    <t>0303</t>
  </si>
  <si>
    <t>C3.3.2.1,</t>
  </si>
  <si>
    <t>m</t>
  </si>
  <si>
    <t>Prefabricated kerbing chanelling cast in-situ channeling / fillet:
Type B Barrier Kerb, fig. 6 with cast insitu channel / fillet, as per Drawing 38577 (Inclusive of transition kerbs)</t>
  </si>
  <si>
    <t>0501</t>
  </si>
  <si>
    <t>C5.1.1.2</t>
  </si>
  <si>
    <t>m3</t>
  </si>
  <si>
    <t>Roadbed construction and compaction to 95 % of MDD</t>
  </si>
  <si>
    <t>C5.1.5.1</t>
  </si>
  <si>
    <t>In-place treatment of roadbed in hard material:
by ripping</t>
  </si>
  <si>
    <t>0403</t>
  </si>
  <si>
    <t>C4.3.4.1(a)</t>
  </si>
  <si>
    <t>Saw-cutting existing materials within the following average depth ranges:
Asphalt:
(a) Up to 50 mm</t>
  </si>
  <si>
    <t>0503</t>
  </si>
  <si>
    <t>C5.3.2.1(k)</t>
  </si>
  <si>
    <t>Construction of layers: Upper subbase (G4) layer compacted to 98 % of MDD</t>
  </si>
  <si>
    <t>0402</t>
  </si>
  <si>
    <t>C4.2.3.1</t>
  </si>
  <si>
    <t>Excavating of materials in cuttings for use in the works, material obtained from: 
Soft excavation</t>
  </si>
  <si>
    <t>C5.3.2.1(m)</t>
  </si>
  <si>
    <t>Construction of layers: Sidewalk selected layer (G4) compacted to 98 % of MDD</t>
  </si>
  <si>
    <t>0901</t>
  </si>
  <si>
    <t>C9.1.5.1 (e)</t>
  </si>
  <si>
    <t>m2</t>
  </si>
  <si>
    <t>New construction Sidewalks
(a) Stone skeletal mix – continuously graded (SA-S7) (25mm layer)</t>
  </si>
  <si>
    <t>PS.17</t>
  </si>
  <si>
    <t>sum</t>
  </si>
  <si>
    <t>Submission of As-Built Data</t>
  </si>
  <si>
    <t>0404</t>
  </si>
  <si>
    <t>C4.4.2.1(g)</t>
  </si>
  <si>
    <t>Commercial materials identified by the Contractor from commercial, private or other non-commercial suppliers:
Pavement layer material: Type G7</t>
  </si>
  <si>
    <t>0502</t>
  </si>
  <si>
    <t>C5.2.2.1(b)</t>
  </si>
  <si>
    <t>Fill construction: Normal fill material (G7) in compacted layer thicknesses of 200 mm and less:
(b) Compacted to 93 % of MDD</t>
  </si>
  <si>
    <t>C4.4.2.1(e )</t>
  </si>
  <si>
    <t>Commercial materials identified by the Contractor from commercial, private or other non-commercial suppliers:(for sidewalk)
Pavement layer material: Type G4</t>
  </si>
  <si>
    <t>C4.4.2.1(d )</t>
  </si>
  <si>
    <t>Commercial materials identified by the Contractor from commercial, private or other non-commercial suppliers:
Pavement layer material: Type G4</t>
  </si>
  <si>
    <t>C8.1.1.2</t>
  </si>
  <si>
    <t>l</t>
  </si>
  <si>
    <t>Prime coat: MC -30 cut-back bitumen. 0.6l/m2</t>
  </si>
  <si>
    <t>C1.7.1.1</t>
  </si>
  <si>
    <t>Loading from stockpile using machines and some hand labour where necessary</t>
  </si>
  <si>
    <t>023A</t>
  </si>
  <si>
    <t>C2.3.9.1(a)</t>
  </si>
  <si>
    <t>no</t>
  </si>
  <si>
    <t>Raising manholes: 
(a) Sewer Concrete Ring manhole (Drawing ref 38570) - 1m Height</t>
  </si>
  <si>
    <t>C2.3.9.2(a)</t>
  </si>
  <si>
    <t>Lowering manholes:
(a) Sewer Concrete Ring manhole (Drawing ref 38570) - 1m Height</t>
  </si>
  <si>
    <t>023B</t>
  </si>
  <si>
    <t>C2.3.21.1(a)</t>
  </si>
  <si>
    <t>State for each water main the pipe material type, class, coupling type and the class of bedding etc.
(a) State diameter(RiderMain)</t>
  </si>
  <si>
    <t>C2.3.29.1(e )</t>
  </si>
  <si>
    <t>Bedding using selected granular material:
(e) From commercial sources - Clean Course River Sand</t>
  </si>
  <si>
    <t>PS.10</t>
  </si>
  <si>
    <t>PC Sum</t>
  </si>
  <si>
    <t>Survey and Setting out</t>
  </si>
  <si>
    <t>C2.3.23.1(a)</t>
  </si>
  <si>
    <t>State for each water main valve the type, class etc.
(a) State diameter</t>
  </si>
  <si>
    <t>C4.2.5.1</t>
  </si>
  <si>
    <t>Excavating of materials in designated excavations, material obtained from:
Soft excavation</t>
  </si>
  <si>
    <t>C4.2.7.1</t>
  </si>
  <si>
    <t>Removal of unsuitable stable cut material to spoil: In layer thicknesses of 200 mm and less</t>
  </si>
  <si>
    <t>C4.4.2.1(g )</t>
  </si>
  <si>
    <t>Commercial materials identified by the Contractor from commercial, private or other non-commercial suppliers 
Pavement layer material: Type G7</t>
  </si>
  <si>
    <t>C5.3.2.1 (c )</t>
  </si>
  <si>
    <t>Construction of layers: Upper selected subgrade (G7) layer compacted to 95 % of MDD</t>
  </si>
  <si>
    <t>C4.3.9.4</t>
  </si>
  <si>
    <t>Excavating material by using conventional road construction equipment: Natural gravel and sand materials</t>
  </si>
  <si>
    <t>C4.3.15.4</t>
  </si>
  <si>
    <t>Stockpiling of road layer materials: Natural gravel material</t>
  </si>
  <si>
    <t>C9.1.3.1</t>
  </si>
  <si>
    <t>Application of bond coat: Stable –grade 30 % net bitumen emulsion as specified. Applied with a calibrated distributer</t>
  </si>
  <si>
    <t>PS.C9.1.5.1(e )</t>
  </si>
  <si>
    <t>t</t>
  </si>
  <si>
    <t>New construction (paver laid) 
(a) Stone skeletal mix - continously graded (SA-S14) (40mm layer)</t>
  </si>
  <si>
    <t>0302</t>
  </si>
  <si>
    <t>C3.2.1.1(a)</t>
  </si>
  <si>
    <t>Excavation for culvert structures: in all material situated within the following depth ranges below the surface level:(a) 0 m to 1,5 m</t>
  </si>
  <si>
    <t>C3.2.1.1(b)</t>
  </si>
  <si>
    <t>Excavation for culvert structures: in all material situated within the following depth ranges below the surface level:(b) Exceeding 1,5 m and up to 3,0 m</t>
  </si>
  <si>
    <t>C3.2.1.1(c )</t>
  </si>
  <si>
    <t>Excavation for culvert structures: in all material situated within the following depth ranges below the surface level:(c) Exceeding 3,0 m and up to 4,5 m</t>
  </si>
  <si>
    <t>C3.2.2.2(a)</t>
  </si>
  <si>
    <t>Backfilling: Using imported selected material:
(a) From commercial sources (State type)</t>
  </si>
  <si>
    <t>C3.2.3.2</t>
  </si>
  <si>
    <t>Concrete pipe culverts: Spigot and Socket: On Class B bedding (450mm diameter concrete Class 100D)</t>
  </si>
  <si>
    <t>C3.2.15.2</t>
  </si>
  <si>
    <t>Manholes Type A with heavy duty concrete cover : Depth : Exceeding 1,5m and up to 2,5m</t>
  </si>
  <si>
    <t>Manholes Type A with heavy duty concrete cover : Depth : Exceeding 2,5m and up to 3,5m</t>
  </si>
  <si>
    <t>Inlet Type S2, heavy duty concrete cover: Depth : Exceeding 1,5m and up to 2,5m</t>
  </si>
  <si>
    <t>Inlet Type S2, heavy duty concrete cover: Depth : Exceeding 2,5m and up to 3,5m</t>
  </si>
  <si>
    <t>Inlet Type D3, heavy duty concrete cover: Depth : Exceeding 1,5m and up to 2,5m</t>
  </si>
  <si>
    <t>C3.2.9</t>
  </si>
  <si>
    <t>Inlets and outlets to culverts: Headwalls, Type A, for 450mm  and 600mm pipes</t>
  </si>
  <si>
    <t>Filled Inlet, heavy duty concrete cover: Depth : Exceeding 1,5m and up to 2,5m</t>
  </si>
  <si>
    <t>C3.2.24.1</t>
  </si>
  <si>
    <t>Compaction of bedding for inlets, outlets, manholes and catchpits: Preparation and compaction of in situ bedding material to 90 % of MDD (depth 150mm)</t>
  </si>
  <si>
    <t>Fill construction: Normal fill material (Recovered Gravel) Compacted to 93 % of MDD</t>
  </si>
  <si>
    <t>Excavation for culvert structures: in all material situated within the following depth ranges below the surface level:
(a) 0 m to 1,5 m</t>
  </si>
  <si>
    <t>C4.2.9.1</t>
  </si>
  <si>
    <t>Excavate material to spoil in sites designated by the Contractor, material obtained from:
Soft excavation, overburden and unsuitable material</t>
  </si>
  <si>
    <t>SUB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</si>
</sst>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&quot;R &quot;#,##0.00;&quot;R-&quot;#,##0.00"/>
    <numFmt numFmtId="169" formatCode="&quot;R&quot;#,##0.00"/>
  </numFmts>
  <fonts count="5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rgb="FFFF0000"/>
      <name val="Aptos Narrow"/>
      <family val="2"/>
      <scheme val="minor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1" xfId="1" applyFont="1" applyBorder="1" applyAlignment="1">
      <alignment horizontal="right" wrapText="1"/>
    </xf>
    <xf numFmtId="0" fontId="1" fillId="0" borderId="1" xfId="1" applyFont="1" applyBorder="1" applyAlignment="1">
      <alignment wrapText="1"/>
    </xf>
    <xf numFmtId="168" fontId="1" fillId="0" borderId="1" xfId="1" applyNumberFormat="1" applyFont="1" applyBorder="1" applyAlignment="1">
      <alignment horizontal="right" wrapText="1"/>
    </xf>
    <xf numFmtId="4" fontId="1" fillId="0" borderId="1" xfId="1" applyNumberFormat="1" applyFont="1" applyBorder="1" applyAlignment="1">
      <alignment horizontal="right" wrapText="1"/>
    </xf>
    <xf numFmtId="0" fontId="1" fillId="2" borderId="2" xfId="1" applyFont="1" applyFill="1" applyBorder="1" applyAlignment="1">
      <alignment horizontal="center"/>
    </xf>
    <xf numFmtId="0" fontId="1" fillId="0" borderId="3" xfId="1" applyFont="1" applyBorder="1" applyAlignment="1">
      <alignment horizontal="right" wrapText="1"/>
    </xf>
    <xf numFmtId="0" fontId="1" fillId="0" borderId="3" xfId="1" applyFont="1" applyBorder="1" applyAlignment="1">
      <alignment wrapText="1"/>
    </xf>
    <xf numFmtId="4" fontId="1" fillId="0" borderId="3" xfId="1" applyNumberFormat="1" applyFont="1" applyBorder="1" applyAlignment="1">
      <alignment horizontal="right" wrapText="1"/>
    </xf>
    <xf numFmtId="168" fontId="1" fillId="0" borderId="3" xfId="1" applyNumberFormat="1" applyFont="1" applyBorder="1" applyAlignment="1">
      <alignment horizontal="right" wrapText="1"/>
    </xf>
    <xf numFmtId="168" fontId="0" fillId="0" borderId="0" xfId="0" applyNumberFormat="1" applyAlignment="1">
      <alignment vertical="center"/>
    </xf>
    <xf numFmtId="169" fontId="0" fillId="0" borderId="0" xfId="0" applyNumberFormat="1" applyAlignment="1">
      <alignment vertical="center"/>
    </xf>
    <xf numFmtId="168" fontId="3" fillId="0" borderId="0" xfId="0" applyNumberFormat="1" applyFont="1" applyAlignment="1">
      <alignment vertical="center"/>
    </xf>
    <xf numFmtId="168" fontId="4" fillId="0" borderId="1" xfId="1" applyNumberFormat="1" applyFont="1" applyBorder="1" applyAlignment="1">
      <alignment horizontal="right" wrapText="1"/>
    </xf>
  </cellXfs>
  <cellStyles count="2">
    <cellStyle name="Normal" xfId="0" builtinId="0"/>
    <cellStyle name="Normal_Sheet1" xfId="1" xr:uid="{C970E63E-C900-4A82-894E-9EF249DD7594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8" formatCode="&quot;R &quot;#,##0.00;&quot;R-&quot;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none"/>
      </font>
      <numFmt numFmtId="168" formatCode="&quot;R &quot;#,##0.00;&quot;R-&quot;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8" formatCode="&quot;R &quot;#,##0.00;&quot;R-&quot;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/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FDE1A7-095E-47A5-87F4-F0D9E3901283}" name="Table1" displayName="Table1" ref="A1:J56" totalsRowShown="0" headerRowDxfId="14" dataDxfId="12" headerRowBorderDxfId="13" tableBorderDxfId="11" totalsRowBorderDxfId="10" headerRowCellStyle="Normal_Sheet1" dataCellStyle="Normal_Sheet1">
  <autoFilter ref="A1:J56" xr:uid="{25FDE1A7-095E-47A5-87F4-F0D9E3901283}"/>
  <sortState xmlns:xlrd2="http://schemas.microsoft.com/office/spreadsheetml/2017/richdata2" ref="A2:J56">
    <sortCondition ref="A2:A56"/>
    <sortCondition ref="B2:B56"/>
    <sortCondition ref="C2:C56"/>
  </sortState>
  <tableColumns count="10">
    <tableColumn id="1" xr3:uid="{E2EFF54B-387A-41B8-BBDC-1E8881975D12}" name="Section Number" dataDxfId="9" dataCellStyle="Normal_Sheet1"/>
    <tableColumn id="2" xr3:uid="{7566A6F6-48CD-403D-99D5-47BA0959E18D}" name="Part Code" dataDxfId="8" dataCellStyle="Normal_Sheet1"/>
    <tableColumn id="3" xr3:uid="{13EE3CA3-18B9-471B-A480-6AF4E9E57DCF}" name="Item Number" dataDxfId="7" dataCellStyle="Normal_Sheet1"/>
    <tableColumn id="4" xr3:uid="{C72BAD4C-208E-49E6-A1F0-0D4088DC5815}" name="Clause" dataDxfId="6" dataCellStyle="Normal_Sheet1"/>
    <tableColumn id="5" xr3:uid="{5B2F7D18-143C-474B-A894-473ABBC1BC73}" name="Unit" dataDxfId="5" dataCellStyle="Normal_Sheet1"/>
    <tableColumn id="6" xr3:uid="{C46E9411-A6C0-47FC-A01A-DB537C320DC9}" name="Long Description" dataDxfId="4" dataCellStyle="Normal_Sheet1"/>
    <tableColumn id="7" xr3:uid="{BDE0D2A5-41E4-4E82-9493-D6F793AA3D6D}" name="EstimatedQty" dataDxfId="3" dataCellStyle="Normal_Sheet1"/>
    <tableColumn id="8" xr3:uid="{3CF03F79-A0E1-43C2-8573-9A0CE19554B2}" name="Rate" dataDxfId="2" dataCellStyle="Normal_Sheet1"/>
    <tableColumn id="9" xr3:uid="{F1B2F5B8-B710-4137-B341-6E45F0B991E1}" name="Value" dataDxfId="1" dataCellStyle="Normal_Sheet1"/>
    <tableColumn id="11" xr3:uid="{504280D8-F3AF-4D69-87C0-A9E07CE8E5F8}" name="SUB TOTALS" dataDxfId="0" dataCellStyle="Normal_Sheet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F19B-BC3E-435F-A0F9-73BCAF582B87}">
  <dimension ref="A1:J60"/>
  <sheetViews>
    <sheetView tabSelected="1" workbookViewId="0">
      <pane ySplit="1" topLeftCell="A2" activePane="bottomLeft" state="frozen"/>
      <selection pane="bottomLeft" activeCell="I10" sqref="I10"/>
    </sheetView>
  </sheetViews>
  <sheetFormatPr defaultRowHeight="15" x14ac:dyDescent="0.25"/>
  <cols>
    <col min="1" max="1" width="17.42578125" customWidth="1"/>
    <col min="2" max="2" width="11.7109375" customWidth="1"/>
    <col min="3" max="3" width="15" customWidth="1"/>
    <col min="4" max="4" width="13.5703125" customWidth="1"/>
    <col min="6" max="6" width="23.5703125" customWidth="1"/>
    <col min="7" max="7" width="15.140625" customWidth="1"/>
    <col min="9" max="9" width="11.7109375" bestFit="1" customWidth="1"/>
    <col min="10" max="10" width="13.42578125" bestFit="1" customWidth="1"/>
  </cols>
  <sheetData>
    <row r="1" spans="1:1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135</v>
      </c>
    </row>
    <row r="2" spans="1:10" ht="45" x14ac:dyDescent="0.25">
      <c r="A2" s="1">
        <v>1</v>
      </c>
      <c r="B2" s="2" t="s">
        <v>9</v>
      </c>
      <c r="C2" s="1">
        <v>1</v>
      </c>
      <c r="D2" s="2" t="s">
        <v>10</v>
      </c>
      <c r="E2" s="2" t="s">
        <v>11</v>
      </c>
      <c r="F2" s="2" t="s">
        <v>12</v>
      </c>
      <c r="G2" s="4">
        <v>4</v>
      </c>
      <c r="H2" s="3">
        <v>0</v>
      </c>
      <c r="I2" s="13">
        <f>+Table1[[#This Row],[EstimatedQty]]*Table1[[#This Row],[Rate]]</f>
        <v>0</v>
      </c>
      <c r="J2" s="3"/>
    </row>
    <row r="3" spans="1:10" ht="30" x14ac:dyDescent="0.25">
      <c r="A3" s="1">
        <v>1</v>
      </c>
      <c r="B3" s="2" t="s">
        <v>9</v>
      </c>
      <c r="C3" s="1">
        <v>2</v>
      </c>
      <c r="D3" s="2" t="s">
        <v>27</v>
      </c>
      <c r="E3" s="2" t="s">
        <v>20</v>
      </c>
      <c r="F3" s="2" t="s">
        <v>28</v>
      </c>
      <c r="G3" s="4">
        <v>1</v>
      </c>
      <c r="H3" s="3">
        <v>0</v>
      </c>
      <c r="I3" s="13">
        <f>+Table1[[#This Row],[EstimatedQty]]*Table1[[#This Row],[Rate]]</f>
        <v>0</v>
      </c>
      <c r="J3" s="3"/>
    </row>
    <row r="4" spans="1:10" ht="105" x14ac:dyDescent="0.25">
      <c r="A4" s="1">
        <v>1</v>
      </c>
      <c r="B4" s="2" t="s">
        <v>9</v>
      </c>
      <c r="C4" s="1">
        <v>3</v>
      </c>
      <c r="D4" s="2" t="s">
        <v>13</v>
      </c>
      <c r="E4" s="2" t="s">
        <v>11</v>
      </c>
      <c r="F4" s="2" t="s">
        <v>14</v>
      </c>
      <c r="G4" s="4">
        <v>4</v>
      </c>
      <c r="H4" s="3">
        <v>0</v>
      </c>
      <c r="I4" s="13">
        <f>+Table1[[#This Row],[EstimatedQty]]*Table1[[#This Row],[Rate]]</f>
        <v>0</v>
      </c>
      <c r="J4" s="3"/>
    </row>
    <row r="5" spans="1:10" ht="45" x14ac:dyDescent="0.25">
      <c r="A5" s="1">
        <v>1</v>
      </c>
      <c r="B5" s="2" t="s">
        <v>9</v>
      </c>
      <c r="C5" s="1">
        <v>4</v>
      </c>
      <c r="D5" s="2" t="s">
        <v>15</v>
      </c>
      <c r="E5" s="2" t="s">
        <v>11</v>
      </c>
      <c r="F5" s="2" t="s">
        <v>16</v>
      </c>
      <c r="G5" s="4">
        <v>4</v>
      </c>
      <c r="H5" s="3">
        <v>0</v>
      </c>
      <c r="I5" s="13">
        <f>+Table1[[#This Row],[EstimatedQty]]*Table1[[#This Row],[Rate]]</f>
        <v>0</v>
      </c>
      <c r="J5" s="3"/>
    </row>
    <row r="6" spans="1:10" ht="30" x14ac:dyDescent="0.25">
      <c r="A6" s="1">
        <v>1</v>
      </c>
      <c r="B6" s="2" t="s">
        <v>9</v>
      </c>
      <c r="C6" s="1">
        <v>5</v>
      </c>
      <c r="D6" s="2" t="s">
        <v>19</v>
      </c>
      <c r="E6" s="2" t="s">
        <v>20</v>
      </c>
      <c r="F6" s="2" t="s">
        <v>21</v>
      </c>
      <c r="G6" s="4">
        <v>1</v>
      </c>
      <c r="H6" s="3">
        <v>0</v>
      </c>
      <c r="I6" s="13">
        <f>+Table1[[#This Row],[EstimatedQty]]*Table1[[#This Row],[Rate]]</f>
        <v>0</v>
      </c>
      <c r="J6" s="3"/>
    </row>
    <row r="7" spans="1:10" ht="30" x14ac:dyDescent="0.25">
      <c r="A7" s="1">
        <v>1</v>
      </c>
      <c r="B7" s="2" t="s">
        <v>9</v>
      </c>
      <c r="C7" s="1">
        <v>6</v>
      </c>
      <c r="D7" s="2" t="s">
        <v>17</v>
      </c>
      <c r="E7" s="2" t="s">
        <v>11</v>
      </c>
      <c r="F7" s="2" t="s">
        <v>18</v>
      </c>
      <c r="G7" s="4">
        <v>4</v>
      </c>
      <c r="H7" s="3">
        <v>0</v>
      </c>
      <c r="I7" s="13">
        <f>+Table1[[#This Row],[EstimatedQty]]*Table1[[#This Row],[Rate]]</f>
        <v>0</v>
      </c>
      <c r="J7" s="3"/>
    </row>
    <row r="8" spans="1:10" x14ac:dyDescent="0.25">
      <c r="A8" s="1">
        <v>1</v>
      </c>
      <c r="B8" s="2" t="s">
        <v>9</v>
      </c>
      <c r="C8" s="1">
        <v>7</v>
      </c>
      <c r="D8" s="2" t="s">
        <v>87</v>
      </c>
      <c r="E8" s="2" t="s">
        <v>88</v>
      </c>
      <c r="F8" s="2" t="s">
        <v>89</v>
      </c>
      <c r="G8" s="4">
        <v>27000</v>
      </c>
      <c r="H8" s="3">
        <v>1</v>
      </c>
      <c r="I8" s="13">
        <f>+Table1[[#This Row],[EstimatedQty]]*Table1[[#This Row],[Rate]]</f>
        <v>27000</v>
      </c>
      <c r="J8" s="3">
        <f>SUM(I2:I8)</f>
        <v>27000</v>
      </c>
    </row>
    <row r="9" spans="1:10" ht="30" x14ac:dyDescent="0.25">
      <c r="A9" s="1">
        <v>1</v>
      </c>
      <c r="B9" s="2" t="s">
        <v>22</v>
      </c>
      <c r="C9" s="1">
        <v>1</v>
      </c>
      <c r="D9" s="2" t="s">
        <v>23</v>
      </c>
      <c r="E9" s="2" t="s">
        <v>20</v>
      </c>
      <c r="F9" s="2" t="s">
        <v>24</v>
      </c>
      <c r="G9" s="4">
        <v>100000</v>
      </c>
      <c r="H9" s="3">
        <v>1</v>
      </c>
      <c r="I9" s="13">
        <f>+Table1[[#This Row],[EstimatedQty]]*Table1[[#This Row],[Rate]]</f>
        <v>100000</v>
      </c>
      <c r="J9" s="3"/>
    </row>
    <row r="10" spans="1:10" ht="30" x14ac:dyDescent="0.25">
      <c r="A10" s="1">
        <v>1</v>
      </c>
      <c r="B10" s="2" t="s">
        <v>22</v>
      </c>
      <c r="C10" s="1">
        <v>2</v>
      </c>
      <c r="D10" s="2" t="s">
        <v>25</v>
      </c>
      <c r="E10" s="2" t="s">
        <v>11</v>
      </c>
      <c r="F10" s="2" t="s">
        <v>26</v>
      </c>
      <c r="G10" s="4">
        <v>4</v>
      </c>
      <c r="H10" s="3">
        <v>0</v>
      </c>
      <c r="I10" s="13">
        <f>+Table1[[#This Row],[EstimatedQty]]*Table1[[#This Row],[Rate]]</f>
        <v>0</v>
      </c>
      <c r="J10" s="3"/>
    </row>
    <row r="11" spans="1:10" ht="30" x14ac:dyDescent="0.25">
      <c r="A11" s="1">
        <v>1</v>
      </c>
      <c r="B11" s="2" t="s">
        <v>22</v>
      </c>
      <c r="C11" s="1">
        <v>3</v>
      </c>
      <c r="D11" s="2" t="s">
        <v>58</v>
      </c>
      <c r="E11" s="2" t="s">
        <v>59</v>
      </c>
      <c r="F11" s="2" t="s">
        <v>60</v>
      </c>
      <c r="G11" s="4">
        <v>1</v>
      </c>
      <c r="H11" s="3">
        <v>0</v>
      </c>
      <c r="I11" s="13">
        <f>+Table1[[#This Row],[EstimatedQty]]*Table1[[#This Row],[Rate]]</f>
        <v>0</v>
      </c>
      <c r="J11" s="3">
        <f>SUM(I9:I11)</f>
        <v>100000</v>
      </c>
    </row>
    <row r="12" spans="1:10" ht="45" x14ac:dyDescent="0.25">
      <c r="A12" s="1">
        <v>2</v>
      </c>
      <c r="B12" s="2" t="s">
        <v>29</v>
      </c>
      <c r="C12" s="1">
        <v>1</v>
      </c>
      <c r="D12" s="2" t="s">
        <v>30</v>
      </c>
      <c r="E12" s="2" t="s">
        <v>31</v>
      </c>
      <c r="F12" s="2" t="s">
        <v>32</v>
      </c>
      <c r="G12" s="4">
        <v>0.2</v>
      </c>
      <c r="H12" s="3">
        <v>0</v>
      </c>
      <c r="I12" s="13">
        <f>+Table1[[#This Row],[EstimatedQty]]*Table1[[#This Row],[Rate]]</f>
        <v>0</v>
      </c>
      <c r="J12" s="3">
        <f>SUM(Table1[[#This Row],[Value]])</f>
        <v>0</v>
      </c>
    </row>
    <row r="13" spans="1:10" ht="60" x14ac:dyDescent="0.25">
      <c r="A13" s="1">
        <v>3</v>
      </c>
      <c r="B13" s="2" t="s">
        <v>76</v>
      </c>
      <c r="C13" s="1">
        <v>1</v>
      </c>
      <c r="D13" s="2" t="s">
        <v>77</v>
      </c>
      <c r="E13" s="2" t="s">
        <v>78</v>
      </c>
      <c r="F13" s="2" t="s">
        <v>79</v>
      </c>
      <c r="G13" s="4">
        <v>3</v>
      </c>
      <c r="H13" s="3">
        <v>0</v>
      </c>
      <c r="I13" s="13">
        <f>+Table1[[#This Row],[EstimatedQty]]*Table1[[#This Row],[Rate]]</f>
        <v>0</v>
      </c>
      <c r="J13" s="3"/>
    </row>
    <row r="14" spans="1:10" ht="60" x14ac:dyDescent="0.25">
      <c r="A14" s="1">
        <v>3</v>
      </c>
      <c r="B14" s="2" t="s">
        <v>76</v>
      </c>
      <c r="C14" s="1">
        <v>2</v>
      </c>
      <c r="D14" s="2" t="s">
        <v>80</v>
      </c>
      <c r="E14" s="2" t="s">
        <v>78</v>
      </c>
      <c r="F14" s="2" t="s">
        <v>81</v>
      </c>
      <c r="G14" s="4">
        <v>2</v>
      </c>
      <c r="H14" s="3">
        <v>0</v>
      </c>
      <c r="I14" s="13">
        <f>+Table1[[#This Row],[EstimatedQty]]*Table1[[#This Row],[Rate]]</f>
        <v>0</v>
      </c>
      <c r="J14" s="3">
        <f>SUM(I13:I14)</f>
        <v>0</v>
      </c>
    </row>
    <row r="15" spans="1:10" ht="105" x14ac:dyDescent="0.25">
      <c r="A15" s="1">
        <v>3</v>
      </c>
      <c r="B15" s="2" t="s">
        <v>82</v>
      </c>
      <c r="C15" s="1">
        <v>1</v>
      </c>
      <c r="D15" s="2" t="s">
        <v>83</v>
      </c>
      <c r="E15" s="2" t="s">
        <v>35</v>
      </c>
      <c r="F15" s="2" t="s">
        <v>84</v>
      </c>
      <c r="G15" s="4">
        <v>400</v>
      </c>
      <c r="H15" s="3">
        <v>0</v>
      </c>
      <c r="I15" s="13">
        <f>+Table1[[#This Row],[EstimatedQty]]*Table1[[#This Row],[Rate]]</f>
        <v>0</v>
      </c>
      <c r="J15" s="3"/>
    </row>
    <row r="16" spans="1:10" ht="60" x14ac:dyDescent="0.25">
      <c r="A16" s="1">
        <v>3</v>
      </c>
      <c r="B16" s="2" t="s">
        <v>82</v>
      </c>
      <c r="C16" s="1">
        <v>2</v>
      </c>
      <c r="D16" s="2" t="s">
        <v>90</v>
      </c>
      <c r="E16" s="2" t="s">
        <v>78</v>
      </c>
      <c r="F16" s="2" t="s">
        <v>91</v>
      </c>
      <c r="G16" s="4">
        <v>4</v>
      </c>
      <c r="H16" s="3">
        <v>0</v>
      </c>
      <c r="I16" s="13">
        <f>+Table1[[#This Row],[EstimatedQty]]*Table1[[#This Row],[Rate]]</f>
        <v>0</v>
      </c>
      <c r="J16" s="3"/>
    </row>
    <row r="17" spans="1:10" ht="90" x14ac:dyDescent="0.25">
      <c r="A17" s="1">
        <v>3</v>
      </c>
      <c r="B17" s="2" t="s">
        <v>82</v>
      </c>
      <c r="C17" s="1">
        <v>3</v>
      </c>
      <c r="D17" s="2" t="s">
        <v>110</v>
      </c>
      <c r="E17" s="2" t="s">
        <v>39</v>
      </c>
      <c r="F17" s="2" t="s">
        <v>132</v>
      </c>
      <c r="G17" s="4">
        <v>365</v>
      </c>
      <c r="H17" s="3">
        <v>0</v>
      </c>
      <c r="I17" s="13">
        <f>+Table1[[#This Row],[EstimatedQty]]*Table1[[#This Row],[Rate]]</f>
        <v>0</v>
      </c>
      <c r="J17" s="3"/>
    </row>
    <row r="18" spans="1:10" ht="75" x14ac:dyDescent="0.25">
      <c r="A18" s="1">
        <v>3</v>
      </c>
      <c r="B18" s="2" t="s">
        <v>82</v>
      </c>
      <c r="C18" s="1">
        <v>4</v>
      </c>
      <c r="D18" s="2" t="s">
        <v>116</v>
      </c>
      <c r="E18" s="2" t="s">
        <v>39</v>
      </c>
      <c r="F18" s="2" t="s">
        <v>117</v>
      </c>
      <c r="G18" s="4">
        <v>365</v>
      </c>
      <c r="H18" s="3">
        <v>0</v>
      </c>
      <c r="I18" s="13">
        <f>+Table1[[#This Row],[EstimatedQty]]*Table1[[#This Row],[Rate]]</f>
        <v>0</v>
      </c>
      <c r="J18" s="3"/>
    </row>
    <row r="19" spans="1:10" ht="75" x14ac:dyDescent="0.25">
      <c r="A19" s="1">
        <v>3</v>
      </c>
      <c r="B19" s="2" t="s">
        <v>82</v>
      </c>
      <c r="C19" s="1">
        <v>5</v>
      </c>
      <c r="D19" s="2" t="s">
        <v>85</v>
      </c>
      <c r="E19" s="2" t="s">
        <v>39</v>
      </c>
      <c r="F19" s="2" t="s">
        <v>86</v>
      </c>
      <c r="G19" s="4">
        <v>145</v>
      </c>
      <c r="H19" s="3">
        <v>0</v>
      </c>
      <c r="I19" s="13">
        <f>+Table1[[#This Row],[EstimatedQty]]*Table1[[#This Row],[Rate]]</f>
        <v>0</v>
      </c>
      <c r="J19" s="3">
        <f>SUM(I15:I19)</f>
        <v>0</v>
      </c>
    </row>
    <row r="20" spans="1:10" ht="120" x14ac:dyDescent="0.25">
      <c r="A20" s="1">
        <v>4</v>
      </c>
      <c r="B20" s="2" t="s">
        <v>33</v>
      </c>
      <c r="C20" s="1">
        <v>1</v>
      </c>
      <c r="D20" s="2" t="s">
        <v>34</v>
      </c>
      <c r="E20" s="2" t="s">
        <v>35</v>
      </c>
      <c r="F20" s="2" t="s">
        <v>36</v>
      </c>
      <c r="G20" s="4">
        <v>710</v>
      </c>
      <c r="H20" s="3">
        <v>0</v>
      </c>
      <c r="I20" s="13">
        <f>+Table1[[#This Row],[EstimatedQty]]*Table1[[#This Row],[Rate]]</f>
        <v>0</v>
      </c>
      <c r="J20" s="3">
        <f>SUM(Table1[[#This Row],[Value]])</f>
        <v>0</v>
      </c>
    </row>
    <row r="21" spans="1:10" ht="90" x14ac:dyDescent="0.25">
      <c r="A21" s="1">
        <v>5</v>
      </c>
      <c r="B21" s="2" t="s">
        <v>109</v>
      </c>
      <c r="C21" s="1">
        <v>1</v>
      </c>
      <c r="D21" s="2" t="s">
        <v>110</v>
      </c>
      <c r="E21" s="2" t="s">
        <v>39</v>
      </c>
      <c r="F21" s="2" t="s">
        <v>111</v>
      </c>
      <c r="G21" s="4">
        <v>75</v>
      </c>
      <c r="H21" s="3">
        <v>0</v>
      </c>
      <c r="I21" s="13">
        <f>+Table1[[#This Row],[EstimatedQty]]*Table1[[#This Row],[Rate]]</f>
        <v>0</v>
      </c>
      <c r="J21" s="3"/>
    </row>
    <row r="22" spans="1:10" ht="105" x14ac:dyDescent="0.25">
      <c r="A22" s="1">
        <v>5</v>
      </c>
      <c r="B22" s="2" t="s">
        <v>109</v>
      </c>
      <c r="C22" s="1">
        <v>2</v>
      </c>
      <c r="D22" s="2" t="s">
        <v>112</v>
      </c>
      <c r="E22" s="2" t="s">
        <v>39</v>
      </c>
      <c r="F22" s="2" t="s">
        <v>113</v>
      </c>
      <c r="G22" s="4">
        <v>375</v>
      </c>
      <c r="H22" s="3">
        <v>0</v>
      </c>
      <c r="I22" s="13">
        <f>+Table1[[#This Row],[EstimatedQty]]*Table1[[#This Row],[Rate]]</f>
        <v>0</v>
      </c>
      <c r="J22" s="3"/>
    </row>
    <row r="23" spans="1:10" ht="105" x14ac:dyDescent="0.25">
      <c r="A23" s="1">
        <v>5</v>
      </c>
      <c r="B23" s="2" t="s">
        <v>109</v>
      </c>
      <c r="C23" s="1">
        <v>3</v>
      </c>
      <c r="D23" s="2" t="s">
        <v>114</v>
      </c>
      <c r="E23" s="2" t="s">
        <v>39</v>
      </c>
      <c r="F23" s="2" t="s">
        <v>115</v>
      </c>
      <c r="G23" s="4">
        <v>4</v>
      </c>
      <c r="H23" s="3">
        <v>0</v>
      </c>
      <c r="I23" s="13">
        <f>+Table1[[#This Row],[EstimatedQty]]*Table1[[#This Row],[Rate]]</f>
        <v>0</v>
      </c>
      <c r="J23" s="3"/>
    </row>
    <row r="24" spans="1:10" ht="75" x14ac:dyDescent="0.25">
      <c r="A24" s="1">
        <v>5</v>
      </c>
      <c r="B24" s="2" t="s">
        <v>109</v>
      </c>
      <c r="C24" s="1">
        <v>4</v>
      </c>
      <c r="D24" s="2" t="s">
        <v>116</v>
      </c>
      <c r="E24" s="2" t="s">
        <v>39</v>
      </c>
      <c r="F24" s="2" t="s">
        <v>117</v>
      </c>
      <c r="G24" s="4">
        <v>120</v>
      </c>
      <c r="H24" s="3">
        <v>0</v>
      </c>
      <c r="I24" s="13">
        <f>+Table1[[#This Row],[EstimatedQty]]*Table1[[#This Row],[Rate]]</f>
        <v>0</v>
      </c>
      <c r="J24" s="3"/>
    </row>
    <row r="25" spans="1:10" ht="75" x14ac:dyDescent="0.25">
      <c r="A25" s="1">
        <v>5</v>
      </c>
      <c r="B25" s="2" t="s">
        <v>109</v>
      </c>
      <c r="C25" s="1">
        <v>5</v>
      </c>
      <c r="D25" s="2" t="s">
        <v>118</v>
      </c>
      <c r="E25" s="2" t="s">
        <v>35</v>
      </c>
      <c r="F25" s="2" t="s">
        <v>119</v>
      </c>
      <c r="G25" s="4">
        <v>225</v>
      </c>
      <c r="H25" s="3">
        <v>0</v>
      </c>
      <c r="I25" s="13">
        <f>+Table1[[#This Row],[EstimatedQty]]*Table1[[#This Row],[Rate]]</f>
        <v>0</v>
      </c>
      <c r="J25" s="3"/>
    </row>
    <row r="26" spans="1:10" ht="60" x14ac:dyDescent="0.25">
      <c r="A26" s="1">
        <v>5</v>
      </c>
      <c r="B26" s="2" t="s">
        <v>109</v>
      </c>
      <c r="C26" s="1">
        <v>6</v>
      </c>
      <c r="D26" s="2" t="s">
        <v>120</v>
      </c>
      <c r="E26" s="2" t="s">
        <v>78</v>
      </c>
      <c r="F26" s="2" t="s">
        <v>121</v>
      </c>
      <c r="G26" s="4">
        <v>4</v>
      </c>
      <c r="H26" s="3">
        <v>0</v>
      </c>
      <c r="I26" s="13">
        <f>+Table1[[#This Row],[EstimatedQty]]*Table1[[#This Row],[Rate]]</f>
        <v>0</v>
      </c>
      <c r="J26" s="3"/>
    </row>
    <row r="27" spans="1:10" ht="60" x14ac:dyDescent="0.25">
      <c r="A27" s="1">
        <v>5</v>
      </c>
      <c r="B27" s="2" t="s">
        <v>109</v>
      </c>
      <c r="C27" s="1">
        <v>7</v>
      </c>
      <c r="D27" s="2" t="s">
        <v>120</v>
      </c>
      <c r="E27" s="2" t="s">
        <v>78</v>
      </c>
      <c r="F27" s="2" t="s">
        <v>122</v>
      </c>
      <c r="G27" s="4">
        <v>1</v>
      </c>
      <c r="H27" s="3">
        <v>0</v>
      </c>
      <c r="I27" s="13">
        <f>+Table1[[#This Row],[EstimatedQty]]*Table1[[#This Row],[Rate]]</f>
        <v>0</v>
      </c>
      <c r="J27" s="3"/>
    </row>
    <row r="28" spans="1:10" ht="60" x14ac:dyDescent="0.25">
      <c r="A28" s="1">
        <v>5</v>
      </c>
      <c r="B28" s="2" t="s">
        <v>109</v>
      </c>
      <c r="C28" s="1">
        <v>8</v>
      </c>
      <c r="D28" s="2" t="s">
        <v>120</v>
      </c>
      <c r="E28" s="2" t="s">
        <v>78</v>
      </c>
      <c r="F28" s="2" t="s">
        <v>123</v>
      </c>
      <c r="G28" s="4">
        <v>7</v>
      </c>
      <c r="H28" s="3">
        <v>0</v>
      </c>
      <c r="I28" s="13">
        <f>+Table1[[#This Row],[EstimatedQty]]*Table1[[#This Row],[Rate]]</f>
        <v>0</v>
      </c>
      <c r="J28" s="3"/>
    </row>
    <row r="29" spans="1:10" ht="60" x14ac:dyDescent="0.25">
      <c r="A29" s="1">
        <v>5</v>
      </c>
      <c r="B29" s="2" t="s">
        <v>109</v>
      </c>
      <c r="C29" s="1">
        <v>9</v>
      </c>
      <c r="D29" s="2" t="s">
        <v>120</v>
      </c>
      <c r="E29" s="2" t="s">
        <v>78</v>
      </c>
      <c r="F29" s="2" t="s">
        <v>124</v>
      </c>
      <c r="G29" s="4">
        <v>1</v>
      </c>
      <c r="H29" s="3">
        <v>0</v>
      </c>
      <c r="I29" s="13">
        <f>+Table1[[#This Row],[EstimatedQty]]*Table1[[#This Row],[Rate]]</f>
        <v>0</v>
      </c>
      <c r="J29" s="3"/>
    </row>
    <row r="30" spans="1:10" ht="60" x14ac:dyDescent="0.25">
      <c r="A30" s="1">
        <v>5</v>
      </c>
      <c r="B30" s="2" t="s">
        <v>109</v>
      </c>
      <c r="C30" s="1">
        <v>10</v>
      </c>
      <c r="D30" s="2" t="s">
        <v>120</v>
      </c>
      <c r="E30" s="2" t="s">
        <v>78</v>
      </c>
      <c r="F30" s="2" t="s">
        <v>125</v>
      </c>
      <c r="G30" s="4">
        <v>2</v>
      </c>
      <c r="H30" s="3">
        <v>0</v>
      </c>
      <c r="I30" s="13">
        <f>+Table1[[#This Row],[EstimatedQty]]*Table1[[#This Row],[Rate]]</f>
        <v>0</v>
      </c>
      <c r="J30" s="3"/>
    </row>
    <row r="31" spans="1:10" ht="60" x14ac:dyDescent="0.25">
      <c r="A31" s="1">
        <v>5</v>
      </c>
      <c r="B31" s="2" t="s">
        <v>109</v>
      </c>
      <c r="C31" s="1">
        <v>11</v>
      </c>
      <c r="D31" s="2" t="s">
        <v>120</v>
      </c>
      <c r="E31" s="2" t="s">
        <v>78</v>
      </c>
      <c r="F31" s="2" t="s">
        <v>128</v>
      </c>
      <c r="G31" s="4">
        <v>1</v>
      </c>
      <c r="H31" s="3">
        <v>0</v>
      </c>
      <c r="I31" s="13">
        <f>+Table1[[#This Row],[EstimatedQty]]*Table1[[#This Row],[Rate]]</f>
        <v>0</v>
      </c>
      <c r="J31" s="3"/>
    </row>
    <row r="32" spans="1:10" ht="60" x14ac:dyDescent="0.25">
      <c r="A32" s="1">
        <v>5</v>
      </c>
      <c r="B32" s="2" t="s">
        <v>109</v>
      </c>
      <c r="C32" s="1">
        <v>12</v>
      </c>
      <c r="D32" s="2" t="s">
        <v>126</v>
      </c>
      <c r="E32" s="2" t="s">
        <v>78</v>
      </c>
      <c r="F32" s="2" t="s">
        <v>127</v>
      </c>
      <c r="G32" s="4">
        <v>2</v>
      </c>
      <c r="H32" s="3">
        <v>0</v>
      </c>
      <c r="I32" s="13">
        <f>+Table1[[#This Row],[EstimatedQty]]*Table1[[#This Row],[Rate]]</f>
        <v>0</v>
      </c>
      <c r="J32" s="3"/>
    </row>
    <row r="33" spans="1:10" ht="105" x14ac:dyDescent="0.25">
      <c r="A33" s="1">
        <v>5</v>
      </c>
      <c r="B33" s="2" t="s">
        <v>109</v>
      </c>
      <c r="C33" s="1">
        <v>13</v>
      </c>
      <c r="D33" s="2" t="s">
        <v>129</v>
      </c>
      <c r="E33" s="2" t="s">
        <v>39</v>
      </c>
      <c r="F33" s="2" t="s">
        <v>130</v>
      </c>
      <c r="G33" s="4">
        <v>80</v>
      </c>
      <c r="H33" s="3">
        <v>0</v>
      </c>
      <c r="I33" s="13">
        <f>+Table1[[#This Row],[EstimatedQty]]*Table1[[#This Row],[Rate]]</f>
        <v>0</v>
      </c>
      <c r="J33" s="3">
        <f>SUM(I21:I33)</f>
        <v>0</v>
      </c>
    </row>
    <row r="34" spans="1:10" ht="75" x14ac:dyDescent="0.25">
      <c r="A34" s="1">
        <v>6</v>
      </c>
      <c r="B34" s="2" t="s">
        <v>49</v>
      </c>
      <c r="C34" s="1">
        <v>1</v>
      </c>
      <c r="D34" s="2" t="s">
        <v>50</v>
      </c>
      <c r="E34" s="2" t="s">
        <v>39</v>
      </c>
      <c r="F34" s="2" t="s">
        <v>51</v>
      </c>
      <c r="G34" s="4">
        <v>305</v>
      </c>
      <c r="H34" s="3">
        <v>0</v>
      </c>
      <c r="I34" s="13">
        <f>+Table1[[#This Row],[EstimatedQty]]*Table1[[#This Row],[Rate]]</f>
        <v>0</v>
      </c>
      <c r="J34" s="3"/>
    </row>
    <row r="35" spans="1:10" ht="60" x14ac:dyDescent="0.25">
      <c r="A35" s="1">
        <v>6</v>
      </c>
      <c r="B35" s="2" t="s">
        <v>49</v>
      </c>
      <c r="C35" s="1">
        <v>2</v>
      </c>
      <c r="D35" s="2" t="s">
        <v>74</v>
      </c>
      <c r="E35" s="2" t="s">
        <v>39</v>
      </c>
      <c r="F35" s="2" t="s">
        <v>75</v>
      </c>
      <c r="G35" s="4">
        <v>130</v>
      </c>
      <c r="H35" s="3">
        <v>0</v>
      </c>
      <c r="I35" s="13">
        <f>+Table1[[#This Row],[EstimatedQty]]*Table1[[#This Row],[Rate]]</f>
        <v>0</v>
      </c>
      <c r="J35" s="3"/>
    </row>
    <row r="36" spans="1:10" ht="75" x14ac:dyDescent="0.25">
      <c r="A36" s="1">
        <v>6</v>
      </c>
      <c r="B36" s="2" t="s">
        <v>49</v>
      </c>
      <c r="C36" s="1">
        <v>3</v>
      </c>
      <c r="D36" s="2" t="s">
        <v>94</v>
      </c>
      <c r="E36" s="2" t="s">
        <v>39</v>
      </c>
      <c r="F36" s="2" t="s">
        <v>95</v>
      </c>
      <c r="G36" s="4">
        <v>355</v>
      </c>
      <c r="H36" s="3">
        <v>0</v>
      </c>
      <c r="I36" s="13">
        <f>+Table1[[#This Row],[EstimatedQty]]*Table1[[#This Row],[Rate]]</f>
        <v>0</v>
      </c>
      <c r="J36" s="3"/>
    </row>
    <row r="37" spans="1:10" ht="75" x14ac:dyDescent="0.25">
      <c r="A37" s="1">
        <v>6</v>
      </c>
      <c r="B37" s="2" t="s">
        <v>49</v>
      </c>
      <c r="C37" s="1">
        <v>4</v>
      </c>
      <c r="D37" s="2" t="s">
        <v>92</v>
      </c>
      <c r="E37" s="2" t="s">
        <v>39</v>
      </c>
      <c r="F37" s="2" t="s">
        <v>93</v>
      </c>
      <c r="G37" s="4">
        <v>125</v>
      </c>
      <c r="H37" s="3">
        <v>0</v>
      </c>
      <c r="I37" s="13">
        <f>+Table1[[#This Row],[EstimatedQty]]*Table1[[#This Row],[Rate]]</f>
        <v>0</v>
      </c>
      <c r="J37" s="3"/>
    </row>
    <row r="38" spans="1:10" ht="105" x14ac:dyDescent="0.25">
      <c r="A38" s="1">
        <v>6</v>
      </c>
      <c r="B38" s="2" t="s">
        <v>49</v>
      </c>
      <c r="C38" s="1">
        <v>5</v>
      </c>
      <c r="D38" s="2" t="s">
        <v>133</v>
      </c>
      <c r="E38" s="2" t="s">
        <v>39</v>
      </c>
      <c r="F38" s="2" t="s">
        <v>134</v>
      </c>
      <c r="G38" s="4">
        <v>130</v>
      </c>
      <c r="H38" s="3">
        <v>0</v>
      </c>
      <c r="I38" s="13">
        <f>+Table1[[#This Row],[EstimatedQty]]*Table1[[#This Row],[Rate]]</f>
        <v>0</v>
      </c>
      <c r="J38" s="3">
        <f>SUM(I34:I38)</f>
        <v>0</v>
      </c>
    </row>
    <row r="39" spans="1:10" ht="90" x14ac:dyDescent="0.25">
      <c r="A39" s="1">
        <v>6</v>
      </c>
      <c r="B39" s="2" t="s">
        <v>43</v>
      </c>
      <c r="C39" s="1">
        <v>1</v>
      </c>
      <c r="D39" s="2" t="s">
        <v>44</v>
      </c>
      <c r="E39" s="2" t="s">
        <v>35</v>
      </c>
      <c r="F39" s="2" t="s">
        <v>45</v>
      </c>
      <c r="G39" s="4">
        <v>15</v>
      </c>
      <c r="H39" s="3">
        <v>0</v>
      </c>
      <c r="I39" s="13">
        <f>+Table1[[#This Row],[EstimatedQty]]*Table1[[#This Row],[Rate]]</f>
        <v>0</v>
      </c>
      <c r="J39" s="3"/>
    </row>
    <row r="40" spans="1:10" ht="75" x14ac:dyDescent="0.25">
      <c r="A40" s="1">
        <v>6</v>
      </c>
      <c r="B40" s="2" t="s">
        <v>43</v>
      </c>
      <c r="C40" s="1">
        <v>2</v>
      </c>
      <c r="D40" s="2" t="s">
        <v>100</v>
      </c>
      <c r="E40" s="2" t="s">
        <v>39</v>
      </c>
      <c r="F40" s="2" t="s">
        <v>101</v>
      </c>
      <c r="G40" s="4">
        <v>205</v>
      </c>
      <c r="H40" s="3">
        <v>0</v>
      </c>
      <c r="I40" s="13">
        <f>+Table1[[#This Row],[EstimatedQty]]*Table1[[#This Row],[Rate]]</f>
        <v>0</v>
      </c>
      <c r="J40" s="3"/>
    </row>
    <row r="41" spans="1:10" ht="45" x14ac:dyDescent="0.25">
      <c r="A41" s="1">
        <v>6</v>
      </c>
      <c r="B41" s="2" t="s">
        <v>43</v>
      </c>
      <c r="C41" s="1">
        <v>3</v>
      </c>
      <c r="D41" s="2" t="s">
        <v>102</v>
      </c>
      <c r="E41" s="2" t="s">
        <v>39</v>
      </c>
      <c r="F41" s="2" t="s">
        <v>103</v>
      </c>
      <c r="G41" s="4">
        <v>205</v>
      </c>
      <c r="H41" s="3">
        <v>0</v>
      </c>
      <c r="I41" s="13">
        <f>+Table1[[#This Row],[EstimatedQty]]*Table1[[#This Row],[Rate]]</f>
        <v>0</v>
      </c>
      <c r="J41" s="3">
        <f>SUM(I39:I41)</f>
        <v>0</v>
      </c>
    </row>
    <row r="42" spans="1:10" ht="120" x14ac:dyDescent="0.25">
      <c r="A42" s="1">
        <v>6</v>
      </c>
      <c r="B42" s="2" t="s">
        <v>61</v>
      </c>
      <c r="C42" s="1">
        <v>1</v>
      </c>
      <c r="D42" s="2" t="s">
        <v>62</v>
      </c>
      <c r="E42" s="2" t="s">
        <v>39</v>
      </c>
      <c r="F42" s="2" t="s">
        <v>63</v>
      </c>
      <c r="G42" s="4">
        <v>710</v>
      </c>
      <c r="H42" s="3">
        <v>0</v>
      </c>
      <c r="I42" s="13">
        <f>+Table1[[#This Row],[EstimatedQty]]*Table1[[#This Row],[Rate]]</f>
        <v>0</v>
      </c>
      <c r="J42" s="3">
        <f>SUM(Table1[[#This Row],[Value]])</f>
        <v>0</v>
      </c>
    </row>
    <row r="43" spans="1:10" ht="105" x14ac:dyDescent="0.25">
      <c r="A43" s="1">
        <v>6</v>
      </c>
      <c r="B43" s="2" t="s">
        <v>64</v>
      </c>
      <c r="C43" s="1">
        <v>1</v>
      </c>
      <c r="D43" s="2" t="s">
        <v>65</v>
      </c>
      <c r="E43" s="2" t="s">
        <v>39</v>
      </c>
      <c r="F43" s="2" t="s">
        <v>66</v>
      </c>
      <c r="G43" s="4">
        <v>710</v>
      </c>
      <c r="H43" s="3">
        <v>0</v>
      </c>
      <c r="I43" s="13">
        <f>+Table1[[#This Row],[EstimatedQty]]*Table1[[#This Row],[Rate]]</f>
        <v>0</v>
      </c>
      <c r="J43" s="3"/>
    </row>
    <row r="44" spans="1:10" ht="60" x14ac:dyDescent="0.25">
      <c r="A44" s="1">
        <v>6</v>
      </c>
      <c r="B44" s="2" t="s">
        <v>64</v>
      </c>
      <c r="C44" s="1">
        <v>2</v>
      </c>
      <c r="D44" s="2" t="s">
        <v>65</v>
      </c>
      <c r="E44" s="2" t="s">
        <v>39</v>
      </c>
      <c r="F44" s="2" t="s">
        <v>131</v>
      </c>
      <c r="G44" s="4">
        <v>205</v>
      </c>
      <c r="H44" s="3">
        <v>0</v>
      </c>
      <c r="I44" s="13">
        <f>+Table1[[#This Row],[EstimatedQty]]*Table1[[#This Row],[Rate]]</f>
        <v>0</v>
      </c>
      <c r="J44" s="3">
        <f>SUM(I43:I44)</f>
        <v>0</v>
      </c>
    </row>
    <row r="45" spans="1:10" ht="120" x14ac:dyDescent="0.25">
      <c r="A45" s="1">
        <v>7</v>
      </c>
      <c r="B45" s="2" t="s">
        <v>61</v>
      </c>
      <c r="C45" s="1">
        <v>1</v>
      </c>
      <c r="D45" s="2" t="s">
        <v>69</v>
      </c>
      <c r="E45" s="2" t="s">
        <v>39</v>
      </c>
      <c r="F45" s="2" t="s">
        <v>70</v>
      </c>
      <c r="G45" s="4">
        <v>345</v>
      </c>
      <c r="H45" s="3">
        <v>0</v>
      </c>
      <c r="I45" s="13">
        <f>+Table1[[#This Row],[EstimatedQty]]*Table1[[#This Row],[Rate]]</f>
        <v>0</v>
      </c>
      <c r="J45" s="3"/>
    </row>
    <row r="46" spans="1:10" ht="120" x14ac:dyDescent="0.25">
      <c r="A46" s="1">
        <v>7</v>
      </c>
      <c r="B46" s="2" t="s">
        <v>61</v>
      </c>
      <c r="C46" s="1">
        <v>2</v>
      </c>
      <c r="D46" s="2" t="s">
        <v>96</v>
      </c>
      <c r="E46" s="2" t="s">
        <v>39</v>
      </c>
      <c r="F46" s="2" t="s">
        <v>97</v>
      </c>
      <c r="G46" s="4">
        <v>1055</v>
      </c>
      <c r="H46" s="3">
        <v>0</v>
      </c>
      <c r="I46" s="13">
        <f>+Table1[[#This Row],[EstimatedQty]]*Table1[[#This Row],[Rate]]</f>
        <v>0</v>
      </c>
      <c r="J46" s="3"/>
    </row>
    <row r="47" spans="1:10" ht="120" x14ac:dyDescent="0.25">
      <c r="A47" s="1">
        <v>7</v>
      </c>
      <c r="B47" s="2" t="s">
        <v>61</v>
      </c>
      <c r="C47" s="1">
        <v>3</v>
      </c>
      <c r="D47" s="2" t="s">
        <v>67</v>
      </c>
      <c r="E47" s="2" t="s">
        <v>39</v>
      </c>
      <c r="F47" s="2" t="s">
        <v>68</v>
      </c>
      <c r="G47" s="4">
        <v>45</v>
      </c>
      <c r="H47" s="3">
        <v>0</v>
      </c>
      <c r="I47" s="13">
        <f>+Table1[[#This Row],[EstimatedQty]]*Table1[[#This Row],[Rate]]</f>
        <v>0</v>
      </c>
      <c r="J47" s="3">
        <f>SUM(I45:I47)</f>
        <v>0</v>
      </c>
    </row>
    <row r="48" spans="1:10" ht="45" x14ac:dyDescent="0.25">
      <c r="A48" s="1">
        <v>7</v>
      </c>
      <c r="B48" s="2" t="s">
        <v>37</v>
      </c>
      <c r="C48" s="1">
        <v>1</v>
      </c>
      <c r="D48" s="2" t="s">
        <v>38</v>
      </c>
      <c r="E48" s="2" t="s">
        <v>39</v>
      </c>
      <c r="F48" s="2" t="s">
        <v>40</v>
      </c>
      <c r="G48" s="4">
        <v>1950</v>
      </c>
      <c r="H48" s="3">
        <v>0</v>
      </c>
      <c r="I48" s="13">
        <f>+Table1[[#This Row],[EstimatedQty]]*Table1[[#This Row],[Rate]]</f>
        <v>0</v>
      </c>
      <c r="J48" s="3"/>
    </row>
    <row r="49" spans="1:10" ht="60" x14ac:dyDescent="0.25">
      <c r="A49" s="1">
        <v>7</v>
      </c>
      <c r="B49" s="2" t="s">
        <v>37</v>
      </c>
      <c r="C49" s="1">
        <v>2</v>
      </c>
      <c r="D49" s="2" t="s">
        <v>41</v>
      </c>
      <c r="E49" s="2" t="s">
        <v>39</v>
      </c>
      <c r="F49" s="2" t="s">
        <v>42</v>
      </c>
      <c r="G49" s="4">
        <v>295</v>
      </c>
      <c r="H49" s="3">
        <v>0</v>
      </c>
      <c r="I49" s="13">
        <f>+Table1[[#This Row],[EstimatedQty]]*Table1[[#This Row],[Rate]]</f>
        <v>0</v>
      </c>
      <c r="J49" s="3">
        <f>SUM(I48:I49)</f>
        <v>0</v>
      </c>
    </row>
    <row r="50" spans="1:10" ht="60" x14ac:dyDescent="0.25">
      <c r="A50" s="1">
        <v>7</v>
      </c>
      <c r="B50" s="2" t="s">
        <v>46</v>
      </c>
      <c r="C50" s="1">
        <v>1</v>
      </c>
      <c r="D50" s="2" t="s">
        <v>47</v>
      </c>
      <c r="E50" s="2" t="s">
        <v>39</v>
      </c>
      <c r="F50" s="2" t="s">
        <v>48</v>
      </c>
      <c r="G50" s="4">
        <v>345</v>
      </c>
      <c r="H50" s="3">
        <v>0</v>
      </c>
      <c r="I50" s="13">
        <f>+Table1[[#This Row],[EstimatedQty]]*Table1[[#This Row],[Rate]]</f>
        <v>0</v>
      </c>
      <c r="J50" s="3"/>
    </row>
    <row r="51" spans="1:10" ht="60" x14ac:dyDescent="0.25">
      <c r="A51" s="1">
        <v>7</v>
      </c>
      <c r="B51" s="2" t="s">
        <v>46</v>
      </c>
      <c r="C51" s="1">
        <v>2</v>
      </c>
      <c r="D51" s="2" t="s">
        <v>98</v>
      </c>
      <c r="E51" s="2" t="s">
        <v>39</v>
      </c>
      <c r="F51" s="2" t="s">
        <v>99</v>
      </c>
      <c r="G51" s="4">
        <v>1055</v>
      </c>
      <c r="H51" s="3">
        <v>0</v>
      </c>
      <c r="I51" s="13">
        <f>+Table1[[#This Row],[EstimatedQty]]*Table1[[#This Row],[Rate]]</f>
        <v>0</v>
      </c>
      <c r="J51" s="3"/>
    </row>
    <row r="52" spans="1:10" ht="60" x14ac:dyDescent="0.25">
      <c r="A52" s="1">
        <v>7</v>
      </c>
      <c r="B52" s="2" t="s">
        <v>46</v>
      </c>
      <c r="C52" s="1">
        <v>3</v>
      </c>
      <c r="D52" s="2" t="s">
        <v>52</v>
      </c>
      <c r="E52" s="2" t="s">
        <v>39</v>
      </c>
      <c r="F52" s="2" t="s">
        <v>53</v>
      </c>
      <c r="G52" s="4">
        <v>45</v>
      </c>
      <c r="H52" s="3">
        <v>0</v>
      </c>
      <c r="I52" s="13">
        <f>+Table1[[#This Row],[EstimatedQty]]*Table1[[#This Row],[Rate]]</f>
        <v>0</v>
      </c>
      <c r="J52" s="3">
        <f>SUM(I50:I52)</f>
        <v>0</v>
      </c>
    </row>
    <row r="53" spans="1:10" ht="75" x14ac:dyDescent="0.25">
      <c r="A53" s="1">
        <v>7</v>
      </c>
      <c r="B53" s="2" t="s">
        <v>54</v>
      </c>
      <c r="C53" s="1">
        <v>1</v>
      </c>
      <c r="D53" s="2" t="s">
        <v>106</v>
      </c>
      <c r="E53" s="2" t="s">
        <v>107</v>
      </c>
      <c r="F53" s="2" t="s">
        <v>108</v>
      </c>
      <c r="G53" s="4">
        <v>240</v>
      </c>
      <c r="H53" s="3">
        <v>0</v>
      </c>
      <c r="I53" s="13">
        <f>+Table1[[#This Row],[EstimatedQty]]*Table1[[#This Row],[Rate]]</f>
        <v>0</v>
      </c>
      <c r="J53" s="3"/>
    </row>
    <row r="54" spans="1:10" ht="30" x14ac:dyDescent="0.25">
      <c r="A54" s="1">
        <v>7</v>
      </c>
      <c r="B54" s="2" t="s">
        <v>54</v>
      </c>
      <c r="C54" s="1">
        <v>2</v>
      </c>
      <c r="D54" s="2" t="s">
        <v>71</v>
      </c>
      <c r="E54" s="2" t="s">
        <v>72</v>
      </c>
      <c r="F54" s="2" t="s">
        <v>73</v>
      </c>
      <c r="G54" s="4">
        <v>1735</v>
      </c>
      <c r="H54" s="3">
        <v>0</v>
      </c>
      <c r="I54" s="13">
        <f>+Table1[[#This Row],[EstimatedQty]]*Table1[[#This Row],[Rate]]</f>
        <v>0</v>
      </c>
      <c r="J54" s="3"/>
    </row>
    <row r="55" spans="1:10" ht="75" x14ac:dyDescent="0.25">
      <c r="A55" s="1">
        <v>7</v>
      </c>
      <c r="B55" s="2" t="s">
        <v>54</v>
      </c>
      <c r="C55" s="1">
        <v>3</v>
      </c>
      <c r="D55" s="2" t="s">
        <v>104</v>
      </c>
      <c r="E55" s="2" t="s">
        <v>72</v>
      </c>
      <c r="F55" s="2" t="s">
        <v>105</v>
      </c>
      <c r="G55" s="4">
        <v>870</v>
      </c>
      <c r="H55" s="3">
        <v>0</v>
      </c>
      <c r="I55" s="13">
        <f>+Table1[[#This Row],[EstimatedQty]]*Table1[[#This Row],[Rate]]</f>
        <v>0</v>
      </c>
      <c r="J55" s="3"/>
    </row>
    <row r="56" spans="1:10" ht="75" x14ac:dyDescent="0.25">
      <c r="A56" s="6">
        <v>7</v>
      </c>
      <c r="B56" s="7" t="s">
        <v>54</v>
      </c>
      <c r="C56" s="6">
        <v>4</v>
      </c>
      <c r="D56" s="7" t="s">
        <v>55</v>
      </c>
      <c r="E56" s="7" t="s">
        <v>56</v>
      </c>
      <c r="F56" s="7" t="s">
        <v>57</v>
      </c>
      <c r="G56" s="8">
        <v>430</v>
      </c>
      <c r="H56" s="9">
        <v>0</v>
      </c>
      <c r="I56" s="13">
        <f>+Table1[[#This Row],[EstimatedQty]]*Table1[[#This Row],[Rate]]</f>
        <v>0</v>
      </c>
      <c r="J56" s="9">
        <f>SUM(I53:I56)</f>
        <v>0</v>
      </c>
    </row>
    <row r="58" spans="1:10" x14ac:dyDescent="0.25">
      <c r="J58" s="10">
        <f>SUM(J2:J56,J46,J44,J42,J40,J38,J33,J27,J22,J20,J18,J15)</f>
        <v>127000</v>
      </c>
    </row>
    <row r="59" spans="1:10" x14ac:dyDescent="0.25">
      <c r="J59" s="11">
        <f>+J58*0.15</f>
        <v>19050</v>
      </c>
    </row>
    <row r="60" spans="1:10" x14ac:dyDescent="0.25">
      <c r="J60" s="12">
        <f>+J58+J59</f>
        <v>146050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INYANGA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Lynton Cloete</dc:creator>
  <cp:lastModifiedBy>Lynton Cloete</cp:lastModifiedBy>
  <dcterms:created xsi:type="dcterms:W3CDTF">2025-11-12T13:46:42Z</dcterms:created>
  <dcterms:modified xsi:type="dcterms:W3CDTF">2025-11-18T15:23:47Z</dcterms:modified>
</cp:coreProperties>
</file>