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80 MVA\"/>
    </mc:Choice>
  </mc:AlternateContent>
  <xr:revisionPtr revIDLastSave="0" documentId="13_ncr:1_{A6980085-0E3C-445F-A3B8-2E3C6360F55F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2" i="1" l="1"/>
  <c r="E163" i="1"/>
  <c r="E154" i="1"/>
  <c r="E145" i="1"/>
  <c r="E228" i="1"/>
  <c r="E225" i="1"/>
  <c r="E176" i="1"/>
  <c r="E175" i="1"/>
  <c r="E174" i="1"/>
  <c r="E167" i="1"/>
  <c r="E166" i="1"/>
  <c r="E165" i="1"/>
  <c r="E158" i="1"/>
  <c r="E157" i="1"/>
  <c r="E156" i="1"/>
  <c r="E149" i="1"/>
  <c r="E148" i="1"/>
  <c r="E147" i="1"/>
  <c r="E138" i="1"/>
  <c r="E137" i="1"/>
  <c r="E136" i="1"/>
  <c r="E133" i="1"/>
  <c r="E132" i="1"/>
  <c r="E129" i="1"/>
  <c r="E128" i="1"/>
  <c r="E127" i="1"/>
  <c r="E126" i="1"/>
  <c r="E220" i="1"/>
  <c r="E221" i="1"/>
  <c r="E222" i="1"/>
  <c r="E44" i="1" l="1"/>
  <c r="C44" i="1" l="1"/>
  <c r="F2" i="3"/>
  <c r="F2" i="2"/>
  <c r="E60" i="1"/>
  <c r="E62" i="1" s="1"/>
  <c r="E61" i="1" l="1"/>
</calcChain>
</file>

<file path=xl/sharedStrings.xml><?xml version="1.0" encoding="utf-8"?>
<sst xmlns="http://schemas.openxmlformats.org/spreadsheetml/2006/main" count="1099" uniqueCount="484">
  <si>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</si>
  <si>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</si>
  <si>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</si>
  <si>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</si>
  <si>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</si>
  <si>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</si>
  <si>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</si>
  <si>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</si>
  <si>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</si>
  <si>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</si>
  <si>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</si>
  <si>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</si>
  <si>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</si>
  <si>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</si>
  <si>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</si>
  <si>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</si>
  <si>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</si>
  <si>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</si>
  <si>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</si>
  <si>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</si>
  <si>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</si>
  <si>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</si>
  <si>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</si>
  <si>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</si>
  <si>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</si>
  <si>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</si>
  <si>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</si>
  <si>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</si>
  <si>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</si>
  <si>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</si>
  <si>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</si>
  <si>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</si>
  <si>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</si>
  <si>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</si>
  <si>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</si>
  <si>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</si>
  <si>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</si>
  <si>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</si>
  <si>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</si>
  <si>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</si>
  <si>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</si>
  <si>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</si>
  <si>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</si>
  <si>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</si>
  <si>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</si>
  <si>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</si>
  <si>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</si>
  <si>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</si>
  <si>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</si>
  <si>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</si>
  <si>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</si>
  <si>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</si>
  <si>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</si>
  <si>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</si>
  <si>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</si>
  <si>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</si>
  <si>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</si>
  <si>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</si>
  <si>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</si>
  <si>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</si>
  <si>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</si>
  <si>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</si>
  <si>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</si>
  <si>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</si>
  <si>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</si>
  <si>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</si>
  <si>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</si>
  <si>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</si>
  <si>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</si>
  <si>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</si>
  <si>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</si>
  <si>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</si>
  <si>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</si>
  <si>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</si>
  <si>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</si>
  <si>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</si>
  <si>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</si>
  <si>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</si>
  <si>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</si>
  <si>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</si>
  <si>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</si>
  <si>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</si>
  <si>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</si>
  <si>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</si>
  <si>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</si>
  <si>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</si>
  <si>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</si>
  <si>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</si>
  <si>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</si>
  <si>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</si>
  <si>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</si>
  <si>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</si>
  <si>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</si>
  <si>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</si>
  <si>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</si>
  <si>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</si>
  <si>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</si>
  <si>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</si>
  <si>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</si>
  <si>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</si>
  <si>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</si>
  <si>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</si>
  <si>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</si>
  <si>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</si>
  <si>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</si>
  <si>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</si>
  <si>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</si>
  <si>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</si>
  <si>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</si>
  <si>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</si>
  <si>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</si>
  <si>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</si>
  <si>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</si>
  <si>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</si>
  <si>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</si>
  <si>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</si>
  <si>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</si>
  <si>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</si>
  <si>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</si>
  <si>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</si>
  <si>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</si>
  <si>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</si>
  <si>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</si>
  <si>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</si>
  <si>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</si>
  <si>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</si>
  <si>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</si>
  <si>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</si>
  <si>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</si>
  <si>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</si>
  <si>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</si>
  <si>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</si>
  <si>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</si>
  <si>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</si>
  <si>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</si>
  <si>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</si>
  <si>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</si>
  <si>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</si>
  <si>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</si>
  <si>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</si>
  <si>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</si>
  <si>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</si>
  <si>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</si>
  <si>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</si>
  <si>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</si>
  <si>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</si>
  <si>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</si>
  <si>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</si>
  <si>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</si>
  <si>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</si>
  <si>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</si>
  <si>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</si>
  <si>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</si>
  <si>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</si>
  <si>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</si>
  <si>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</si>
  <si>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</si>
  <si>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</si>
  <si>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</si>
  <si>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</si>
  <si>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</si>
  <si>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</si>
  <si>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</si>
  <si>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</si>
  <si>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</si>
  <si>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</si>
  <si>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</si>
  <si>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</si>
  <si>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</si>
  <si>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</si>
  <si>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</si>
  <si>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</si>
  <si>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</si>
  <si>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</si>
  <si>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</si>
  <si>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</si>
  <si>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</si>
  <si>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</si>
  <si>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</si>
  <si>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</si>
  <si>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</si>
  <si>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</si>
  <si>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</si>
  <si>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</si>
  <si>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</si>
  <si>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</si>
  <si>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</si>
  <si>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</si>
  <si>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</si>
  <si>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</si>
  <si>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</si>
  <si>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</si>
  <si>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</si>
  <si>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</si>
  <si>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</si>
  <si>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</si>
  <si>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</si>
  <si>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</si>
  <si>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</si>
  <si>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</si>
  <si>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</si>
  <si>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</si>
  <si>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</si>
  <si>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</si>
  <si>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</si>
  <si>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</si>
  <si>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</si>
  <si>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</si>
  <si>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</si>
  <si>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</si>
  <si>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</si>
  <si>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</si>
  <si>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</si>
  <si>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</si>
  <si>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</si>
  <si>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</si>
  <si>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</si>
  <si>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</si>
  <si>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</si>
  <si>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</si>
  <si>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</si>
  <si>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</si>
  <si>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</si>
  <si>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</si>
  <si>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</si>
  <si>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</si>
  <si>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</si>
  <si>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</si>
  <si>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</si>
  <si>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</si>
  <si>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</si>
  <si>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</si>
  <si>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</si>
  <si>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</si>
  <si>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</si>
  <si>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</si>
  <si>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</si>
  <si>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</si>
  <si>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</si>
  <si>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</si>
  <si>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</si>
  <si>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</si>
  <si>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</si>
  <si>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</si>
  <si>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</si>
  <si>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</si>
  <si>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</si>
  <si>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</si>
  <si>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</si>
  <si>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</si>
  <si>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</si>
  <si>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</si>
  <si>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</si>
  <si>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</si>
  <si>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</si>
  <si>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</si>
  <si>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</si>
  <si>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</si>
  <si>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</si>
  <si>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</si>
  <si>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</si>
  <si>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</si>
  <si>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</si>
  <si>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</si>
  <si>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</si>
  <si>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</si>
  <si>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</si>
  <si>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</si>
  <si>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</si>
  <si>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</si>
  <si>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</si>
  <si>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</si>
  <si>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</si>
  <si>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</si>
  <si>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</si>
  <si>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</si>
  <si>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</si>
  <si>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</si>
  <si>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</si>
  <si>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</si>
  <si>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</si>
  <si>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</si>
  <si>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</si>
  <si>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</si>
  <si>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</si>
  <si>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</si>
  <si>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</si>
  <si>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</si>
  <si>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</si>
  <si>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</si>
  <si>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</si>
  <si>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</si>
  <si>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</si>
  <si>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</si>
  <si>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</si>
  <si>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</si>
  <si>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</si>
  <si>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</si>
  <si>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</si>
  <si>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</si>
  <si>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</si>
  <si>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</si>
  <si>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</si>
  <si>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</si>
  <si>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</si>
  <si>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</si>
  <si>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</si>
  <si>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</si>
  <si>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</si>
  <si>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</si>
  <si>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</si>
  <si>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</si>
  <si>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</si>
  <si>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</si>
  <si>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</si>
  <si>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</si>
  <si>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</si>
  <si>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</si>
  <si>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</si>
  <si>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</si>
  <si>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</si>
  <si>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</si>
  <si>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</si>
  <si>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</si>
  <si>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</si>
  <si>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</si>
  <si>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</si>
  <si>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</si>
  <si>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</si>
  <si>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</si>
  <si>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</si>
  <si>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</si>
  <si>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</si>
  <si>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</si>
  <si>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</si>
  <si>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</si>
  <si>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</si>
  <si>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</si>
  <si>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</si>
  <si>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</si>
  <si>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</si>
  <si>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</si>
  <si>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</si>
  <si>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</si>
  <si>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</si>
  <si>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</si>
  <si>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</si>
  <si>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</si>
  <si>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</si>
  <si>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</si>
  <si>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</si>
  <si>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</si>
  <si>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</si>
  <si>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</si>
  <si>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</si>
  <si>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</si>
  <si>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</si>
  <si>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</si>
  <si>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</si>
  <si>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</si>
  <si>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</si>
  <si>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</si>
  <si>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</si>
  <si>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</si>
  <si>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</si>
  <si>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</si>
  <si>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</si>
  <si>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</si>
  <si>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</si>
  <si>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</si>
  <si>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</si>
  <si>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</si>
  <si>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</si>
  <si>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</si>
  <si>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</si>
  <si>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</si>
  <si>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</si>
  <si>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</si>
  <si>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</si>
  <si>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</si>
  <si>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</si>
  <si>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</si>
  <si>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</si>
  <si>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</si>
  <si>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</si>
  <si>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</si>
  <si>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</si>
  <si>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</si>
  <si>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</si>
  <si>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</si>
  <si>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</si>
  <si>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</si>
  <si>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</si>
  <si>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</si>
  <si>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</si>
  <si>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</si>
  <si>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</si>
  <si>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</si>
  <si>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</si>
  <si>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</si>
  <si>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</si>
  <si>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</si>
  <si>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</si>
  <si>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</si>
  <si>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</si>
  <si>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</si>
  <si>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</si>
  <si>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</si>
  <si>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</si>
  <si>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</si>
  <si>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</si>
  <si>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</si>
  <si>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</si>
  <si>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</si>
  <si>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</si>
  <si>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</si>
  <si>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</si>
  <si>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</si>
  <si>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</si>
  <si>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</si>
  <si>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</si>
  <si>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</si>
  <si>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</si>
  <si>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</si>
  <si>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</si>
  <si>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</si>
  <si>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</si>
  <si>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</si>
  <si>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</si>
  <si>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</si>
  <si>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</si>
  <si>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</si>
  <si>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</si>
  <si>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</si>
  <si>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</si>
  <si>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</si>
  <si>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</si>
  <si>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</si>
  <si>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</si>
  <si>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</si>
  <si>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</si>
  <si>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</si>
  <si>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</si>
  <si>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</si>
  <si>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</si>
  <si>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</si>
  <si>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</si>
  <si>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</si>
  <si>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</si>
  <si>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</si>
  <si>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</si>
  <si>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</si>
  <si>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</si>
  <si>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</si>
  <si>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</si>
  <si>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</si>
  <si>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</si>
  <si>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</si>
  <si>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</si>
  <si>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</si>
  <si>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</si>
  <si>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</si>
  <si>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</si>
  <si>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</si>
  <si>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</si>
  <si>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</si>
  <si>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</si>
  <si>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</si>
  <si>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</si>
  <si>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</si>
  <si>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</si>
  <si>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</si>
  <si>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</si>
  <si>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</si>
  <si>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</si>
  <si>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</si>
  <si>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</si>
  <si>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</si>
  <si>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</si>
  <si>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80MVA, 88/44/22kV YNa0d1 Power Transformer</t>
  </si>
  <si>
    <t>&gt;8</t>
  </si>
  <si>
    <t>25.8.4</t>
  </si>
  <si>
    <t>3 phase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</si>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</sst>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29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7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>
      <alignment horizontal="center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0" borderId="19" xfId="0" quotePrefix="1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4" fillId="0" borderId="20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2" xfId="0" quotePrefix="1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165" fontId="4" fillId="0" borderId="18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9" fontId="1" fillId="0" borderId="42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4" fillId="0" borderId="18" xfId="0" applyNumberFormat="1" applyFon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167" fontId="1" fillId="0" borderId="18" xfId="0" applyNumberFormat="1" applyFont="1" applyBorder="1" applyAlignment="1">
      <alignment horizontal="center" vertical="top" wrapText="1"/>
    </xf>
    <xf numFmtId="167" fontId="1" fillId="0" borderId="20" xfId="0" applyNumberFormat="1" applyFont="1" applyBorder="1" applyAlignment="1">
      <alignment horizontal="center" vertical="top" wrapText="1"/>
    </xf>
    <xf numFmtId="1" fontId="4" fillId="0" borderId="18" xfId="0" applyNumberFormat="1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4" fillId="0" borderId="15" xfId="1" applyBorder="1" applyAlignment="1">
      <alignment horizontal="center" vertical="top" wrapText="1"/>
    </xf>
    <xf numFmtId="0" fontId="4" fillId="0" borderId="18" xfId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 wrapText="1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2" fontId="4" fillId="0" borderId="20" xfId="0" applyNumberFormat="1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 vertical="top" wrapText="1"/>
      <protection locked="0"/>
    </xf>
    <xf numFmtId="0" fontId="0" fillId="0" borderId="34" xfId="0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right" vertical="top" wrapText="1"/>
    </xf>
    <xf numFmtId="0" fontId="4" fillId="0" borderId="52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0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8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strike val="0"/>
      </font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0028" y="5742368"/>
          <a:ext cx="4145924" cy="3447111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89"/>
  <sheetViews>
    <sheetView tabSelected="1" view="pageBreakPreview" zoomScaleNormal="142" zoomScaleSheetLayoutView="100" workbookViewId="0">
      <pane ySplit="7" topLeftCell="A33" activePane="bottomLeft" state="frozen"/>
      <selection pane="bottomLeft" sqref="A1:F1"/>
    </sheetView>
  </sheetViews>
  <sheetFormatPr defaultColWidth="9.109375" defaultRowHeight="13.2" x14ac:dyDescent="0.25"/>
  <cols>
    <col min="1" max="1" width="8.44140625" style="57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61" t="s">
        <v>479</v>
      </c>
      <c r="B1" s="261"/>
      <c r="C1" s="261"/>
      <c r="D1" s="261"/>
      <c r="E1" s="261"/>
      <c r="F1" s="261"/>
      <c r="G1" s="2"/>
    </row>
    <row r="2" spans="1:7" s="153" customFormat="1" ht="15" customHeight="1" x14ac:dyDescent="0.25">
      <c r="A2" s="116"/>
      <c r="B2" s="116"/>
      <c r="C2" s="116"/>
      <c r="D2" s="116"/>
      <c r="E2" s="265" t="s">
        <v>258</v>
      </c>
      <c r="F2" s="265"/>
    </row>
    <row r="3" spans="1:7" s="2" customFormat="1" x14ac:dyDescent="0.25">
      <c r="A3" s="262" t="s">
        <v>0</v>
      </c>
      <c r="B3" s="262"/>
      <c r="C3" s="262"/>
      <c r="D3" s="262"/>
      <c r="E3" s="262"/>
      <c r="F3" s="262"/>
    </row>
    <row r="4" spans="1:7" s="2" customFormat="1" x14ac:dyDescent="0.25">
      <c r="A4" s="262" t="s">
        <v>1</v>
      </c>
      <c r="B4" s="262"/>
      <c r="C4" s="262"/>
      <c r="D4" s="262"/>
      <c r="E4" s="262"/>
      <c r="F4" s="262"/>
    </row>
    <row r="5" spans="1:7" x14ac:dyDescent="0.25">
      <c r="A5" s="5"/>
    </row>
    <row r="6" spans="1:7" x14ac:dyDescent="0.25">
      <c r="A6" s="201">
        <v>1</v>
      </c>
      <c r="B6" s="209"/>
      <c r="C6" s="210">
        <v>3</v>
      </c>
      <c r="D6" s="211"/>
      <c r="E6" s="212">
        <v>4</v>
      </c>
      <c r="F6" s="201">
        <v>5</v>
      </c>
    </row>
    <row r="7" spans="1:7" s="15" customFormat="1" x14ac:dyDescent="0.25">
      <c r="A7" s="213" t="s">
        <v>2</v>
      </c>
      <c r="B7" s="263" t="s">
        <v>3</v>
      </c>
      <c r="C7" s="264"/>
      <c r="D7" s="214"/>
      <c r="E7" s="215" t="s">
        <v>4</v>
      </c>
      <c r="F7" s="213" t="s">
        <v>5</v>
      </c>
    </row>
    <row r="8" spans="1:7" s="20" customFormat="1" ht="15.6" x14ac:dyDescent="0.25">
      <c r="A8" s="216">
        <v>1</v>
      </c>
      <c r="B8" s="244" t="s">
        <v>214</v>
      </c>
      <c r="C8" s="246"/>
      <c r="D8" s="159"/>
      <c r="E8" s="160"/>
      <c r="F8" s="160"/>
      <c r="G8" s="2"/>
    </row>
    <row r="9" spans="1:7" s="2" customFormat="1" x14ac:dyDescent="0.25">
      <c r="A9" s="29">
        <v>1.1000000000000001</v>
      </c>
      <c r="B9" s="154" t="s">
        <v>6</v>
      </c>
      <c r="C9" s="155" t="s">
        <v>215</v>
      </c>
      <c r="D9" s="26"/>
      <c r="E9" s="156">
        <v>185791</v>
      </c>
      <c r="F9" s="170" t="s">
        <v>13</v>
      </c>
    </row>
    <row r="10" spans="1:7" s="2" customFormat="1" x14ac:dyDescent="0.25">
      <c r="A10" s="29">
        <v>1.2</v>
      </c>
      <c r="B10" s="154" t="s">
        <v>6</v>
      </c>
      <c r="C10" s="155" t="s">
        <v>265</v>
      </c>
      <c r="D10" s="26"/>
      <c r="E10" s="73" t="s">
        <v>259</v>
      </c>
      <c r="F10" s="170" t="s">
        <v>13</v>
      </c>
    </row>
    <row r="11" spans="1:7" s="2" customFormat="1" ht="9.9" customHeight="1" x14ac:dyDescent="0.25">
      <c r="A11" s="22"/>
      <c r="B11" s="217"/>
      <c r="C11" s="34"/>
      <c r="D11" s="175"/>
      <c r="E11" s="158"/>
      <c r="F11" s="158"/>
    </row>
    <row r="12" spans="1:7" s="20" customFormat="1" ht="15.6" x14ac:dyDescent="0.25">
      <c r="A12" s="216">
        <v>2</v>
      </c>
      <c r="B12" s="244" t="s">
        <v>11</v>
      </c>
      <c r="C12" s="246"/>
      <c r="D12" s="159"/>
      <c r="E12" s="160"/>
      <c r="F12" s="160"/>
      <c r="G12" s="2"/>
    </row>
    <row r="13" spans="1:7" x14ac:dyDescent="0.25">
      <c r="A13" s="29">
        <v>2.1</v>
      </c>
      <c r="B13" s="154" t="s">
        <v>6</v>
      </c>
      <c r="C13" s="161" t="s">
        <v>12</v>
      </c>
      <c r="D13" s="162"/>
      <c r="E13" s="25" t="s">
        <v>257</v>
      </c>
      <c r="F13" s="170" t="s">
        <v>13</v>
      </c>
    </row>
    <row r="14" spans="1:7" ht="28.5" customHeight="1" x14ac:dyDescent="0.25">
      <c r="A14" s="29">
        <v>2.2000000000000002</v>
      </c>
      <c r="B14" s="154" t="s">
        <v>6</v>
      </c>
      <c r="C14" s="155" t="s">
        <v>15</v>
      </c>
      <c r="D14" s="26"/>
      <c r="E14" s="27" t="s">
        <v>9</v>
      </c>
      <c r="F14" s="218"/>
    </row>
    <row r="15" spans="1:7" x14ac:dyDescent="0.25">
      <c r="A15" s="29">
        <v>2.2999999999999998</v>
      </c>
      <c r="B15" s="154" t="s">
        <v>6</v>
      </c>
      <c r="C15" s="36" t="s">
        <v>19</v>
      </c>
      <c r="D15" s="26" t="s">
        <v>20</v>
      </c>
      <c r="E15" s="163">
        <v>0</v>
      </c>
      <c r="F15" s="218"/>
    </row>
    <row r="16" spans="1:7" x14ac:dyDescent="0.25">
      <c r="A16" s="29">
        <v>2.4</v>
      </c>
      <c r="B16" s="154" t="s">
        <v>6</v>
      </c>
      <c r="C16" s="36" t="s">
        <v>21</v>
      </c>
      <c r="D16" s="26" t="s">
        <v>85</v>
      </c>
      <c r="E16" s="163">
        <v>500</v>
      </c>
      <c r="F16" s="218"/>
    </row>
    <row r="17" spans="1:7" x14ac:dyDescent="0.25">
      <c r="A17" s="29">
        <v>2.5</v>
      </c>
      <c r="B17" s="154" t="s">
        <v>6</v>
      </c>
      <c r="C17" s="155" t="s">
        <v>16</v>
      </c>
      <c r="D17" s="26" t="s">
        <v>17</v>
      </c>
      <c r="E17" s="25" t="s">
        <v>13</v>
      </c>
      <c r="F17" s="218"/>
    </row>
    <row r="18" spans="1:7" x14ac:dyDescent="0.25">
      <c r="A18" s="29">
        <v>2.6</v>
      </c>
      <c r="B18" s="154" t="s">
        <v>6</v>
      </c>
      <c r="C18" s="164" t="s">
        <v>10</v>
      </c>
      <c r="D18" s="165"/>
      <c r="E18" s="73" t="s">
        <v>271</v>
      </c>
      <c r="F18" s="218"/>
      <c r="G18"/>
    </row>
    <row r="19" spans="1:7" ht="9.9" customHeight="1" x14ac:dyDescent="0.25">
      <c r="A19" s="219"/>
      <c r="B19" s="166"/>
      <c r="C19" s="167"/>
      <c r="D19" s="168"/>
      <c r="E19" s="32"/>
      <c r="F19" s="220"/>
    </row>
    <row r="20" spans="1:7" s="20" customFormat="1" ht="15.6" x14ac:dyDescent="0.25">
      <c r="A20" s="216">
        <v>3</v>
      </c>
      <c r="B20" s="244" t="s">
        <v>260</v>
      </c>
      <c r="C20" s="245"/>
      <c r="D20" s="159"/>
      <c r="E20" s="160"/>
      <c r="F20" s="221"/>
      <c r="G20" s="2"/>
    </row>
    <row r="21" spans="1:7" x14ac:dyDescent="0.25">
      <c r="A21" s="29">
        <v>3.1</v>
      </c>
      <c r="B21" s="154" t="s">
        <v>6</v>
      </c>
      <c r="C21" s="161" t="s">
        <v>18</v>
      </c>
      <c r="D21" s="162"/>
      <c r="E21" s="25" t="s">
        <v>9</v>
      </c>
      <c r="F21" s="218"/>
    </row>
    <row r="22" spans="1:7" x14ac:dyDescent="0.25">
      <c r="A22" s="29">
        <v>3.2</v>
      </c>
      <c r="B22" s="154" t="s">
        <v>6</v>
      </c>
      <c r="C22" s="161" t="s">
        <v>272</v>
      </c>
      <c r="D22" s="162"/>
      <c r="E22" s="27" t="s">
        <v>9</v>
      </c>
      <c r="F22" s="218"/>
    </row>
    <row r="23" spans="1:7" s="2" customFormat="1" ht="9.9" customHeight="1" x14ac:dyDescent="0.25">
      <c r="A23" s="22"/>
      <c r="B23" s="217"/>
      <c r="C23" s="34"/>
      <c r="D23" s="175"/>
      <c r="E23" s="158"/>
      <c r="F23" s="220"/>
    </row>
    <row r="24" spans="1:7" s="20" customFormat="1" ht="51.75" customHeight="1" x14ac:dyDescent="0.25">
      <c r="A24" s="216">
        <v>4</v>
      </c>
      <c r="B24" s="244" t="s">
        <v>273</v>
      </c>
      <c r="C24" s="246"/>
      <c r="D24" s="260"/>
      <c r="E24" s="160"/>
      <c r="F24" s="221"/>
      <c r="G24" s="2"/>
    </row>
    <row r="25" spans="1:7" x14ac:dyDescent="0.25">
      <c r="A25" s="29">
        <v>4.0999999999999996</v>
      </c>
      <c r="B25" s="154" t="s">
        <v>6</v>
      </c>
      <c r="C25" s="169" t="s">
        <v>188</v>
      </c>
      <c r="D25" s="162"/>
      <c r="E25" s="170" t="s">
        <v>79</v>
      </c>
      <c r="F25" s="218"/>
    </row>
    <row r="26" spans="1:7" x14ac:dyDescent="0.25">
      <c r="A26" s="29">
        <v>4.2</v>
      </c>
      <c r="B26" s="154" t="s">
        <v>6</v>
      </c>
      <c r="C26" s="171" t="s">
        <v>483</v>
      </c>
      <c r="D26" s="26"/>
      <c r="E26" s="170" t="s">
        <v>264</v>
      </c>
      <c r="F26" s="218"/>
    </row>
    <row r="27" spans="1:7" x14ac:dyDescent="0.25">
      <c r="A27" s="29">
        <v>4.3</v>
      </c>
      <c r="B27" s="154" t="s">
        <v>6</v>
      </c>
      <c r="C27" s="171" t="s">
        <v>263</v>
      </c>
      <c r="D27" s="26"/>
      <c r="E27" s="170" t="s">
        <v>264</v>
      </c>
      <c r="F27" s="218"/>
    </row>
    <row r="28" spans="1:7" x14ac:dyDescent="0.25">
      <c r="A28" s="29">
        <v>4.4000000000000004</v>
      </c>
      <c r="B28" s="154" t="s">
        <v>6</v>
      </c>
      <c r="C28" s="155" t="s">
        <v>7</v>
      </c>
      <c r="D28" s="26"/>
      <c r="E28" s="170" t="s">
        <v>79</v>
      </c>
      <c r="F28" s="218"/>
    </row>
    <row r="29" spans="1:7" ht="25.5" customHeight="1" x14ac:dyDescent="0.25">
      <c r="A29" s="29">
        <v>4.5</v>
      </c>
      <c r="B29" s="154" t="s">
        <v>6</v>
      </c>
      <c r="C29" s="36" t="s">
        <v>189</v>
      </c>
      <c r="D29" s="51"/>
      <c r="E29" s="170" t="s">
        <v>264</v>
      </c>
      <c r="F29" s="218"/>
    </row>
    <row r="30" spans="1:7" x14ac:dyDescent="0.25">
      <c r="A30" s="29">
        <v>4.5999999999999996</v>
      </c>
      <c r="B30" s="154" t="s">
        <v>6</v>
      </c>
      <c r="C30" s="171" t="s">
        <v>274</v>
      </c>
      <c r="D30" s="26"/>
      <c r="E30" s="170" t="s">
        <v>264</v>
      </c>
      <c r="F30" s="218"/>
    </row>
    <row r="31" spans="1:7" ht="25.5" customHeight="1" x14ac:dyDescent="0.25">
      <c r="A31" s="29">
        <v>4.7</v>
      </c>
      <c r="B31" s="154" t="s">
        <v>6</v>
      </c>
      <c r="C31" s="36" t="s">
        <v>242</v>
      </c>
      <c r="D31" s="51"/>
      <c r="E31" s="170" t="s">
        <v>264</v>
      </c>
      <c r="F31" s="218"/>
    </row>
    <row r="32" spans="1:7" x14ac:dyDescent="0.25">
      <c r="A32" s="29">
        <v>4.8</v>
      </c>
      <c r="B32" s="154" t="s">
        <v>6</v>
      </c>
      <c r="C32" s="171" t="s">
        <v>275</v>
      </c>
      <c r="D32" s="26"/>
      <c r="E32" s="170"/>
      <c r="F32" s="218"/>
    </row>
    <row r="33" spans="1:7" x14ac:dyDescent="0.25">
      <c r="A33" s="222" t="s">
        <v>282</v>
      </c>
      <c r="B33" s="154"/>
      <c r="C33" s="258" t="s">
        <v>8</v>
      </c>
      <c r="D33" s="259"/>
      <c r="E33" s="73" t="s">
        <v>264</v>
      </c>
      <c r="F33" s="218"/>
    </row>
    <row r="34" spans="1:7" x14ac:dyDescent="0.25">
      <c r="A34" s="222" t="s">
        <v>283</v>
      </c>
      <c r="B34" s="154"/>
      <c r="C34" s="258" t="s">
        <v>276</v>
      </c>
      <c r="D34" s="259"/>
      <c r="E34" s="73" t="s">
        <v>264</v>
      </c>
      <c r="F34" s="218"/>
    </row>
    <row r="35" spans="1:7" x14ac:dyDescent="0.25">
      <c r="A35" s="222" t="s">
        <v>284</v>
      </c>
      <c r="B35" s="154"/>
      <c r="C35" s="258" t="s">
        <v>277</v>
      </c>
      <c r="D35" s="259"/>
      <c r="E35" s="73" t="s">
        <v>264</v>
      </c>
      <c r="F35" s="218"/>
    </row>
    <row r="36" spans="1:7" ht="27" customHeight="1" x14ac:dyDescent="0.25">
      <c r="A36" s="222" t="s">
        <v>285</v>
      </c>
      <c r="B36" s="154"/>
      <c r="C36" s="258" t="s">
        <v>279</v>
      </c>
      <c r="D36" s="259"/>
      <c r="E36" s="73" t="s">
        <v>264</v>
      </c>
      <c r="F36" s="218"/>
    </row>
    <row r="37" spans="1:7" x14ac:dyDescent="0.25">
      <c r="A37" s="222" t="s">
        <v>286</v>
      </c>
      <c r="B37" s="154"/>
      <c r="C37" s="258" t="s">
        <v>278</v>
      </c>
      <c r="D37" s="259"/>
      <c r="E37" s="73" t="s">
        <v>264</v>
      </c>
      <c r="F37" s="218"/>
    </row>
    <row r="38" spans="1:7" x14ac:dyDescent="0.25">
      <c r="A38" s="222" t="s">
        <v>287</v>
      </c>
      <c r="B38" s="154"/>
      <c r="C38" s="258" t="s">
        <v>280</v>
      </c>
      <c r="D38" s="259"/>
      <c r="E38" s="73" t="s">
        <v>264</v>
      </c>
      <c r="F38" s="218"/>
    </row>
    <row r="39" spans="1:7" x14ac:dyDescent="0.25">
      <c r="A39" s="222" t="s">
        <v>288</v>
      </c>
      <c r="B39" s="154"/>
      <c r="C39" s="258" t="s">
        <v>281</v>
      </c>
      <c r="D39" s="259"/>
      <c r="E39" s="73" t="s">
        <v>264</v>
      </c>
      <c r="F39" s="218"/>
    </row>
    <row r="40" spans="1:7" x14ac:dyDescent="0.25">
      <c r="A40" s="222" t="s">
        <v>289</v>
      </c>
      <c r="B40" s="154"/>
      <c r="C40" s="258" t="s">
        <v>266</v>
      </c>
      <c r="D40" s="259"/>
      <c r="E40" s="73" t="s">
        <v>264</v>
      </c>
      <c r="F40" s="218"/>
    </row>
    <row r="41" spans="1:7" x14ac:dyDescent="0.25">
      <c r="A41" s="222" t="s">
        <v>291</v>
      </c>
      <c r="B41" s="154"/>
      <c r="C41" s="279" t="s">
        <v>290</v>
      </c>
      <c r="D41" s="280"/>
      <c r="E41" s="73" t="s">
        <v>264</v>
      </c>
      <c r="F41" s="218"/>
    </row>
    <row r="42" spans="1:7" ht="12.75" customHeight="1" x14ac:dyDescent="0.25">
      <c r="A42" s="219"/>
      <c r="B42" s="166"/>
      <c r="C42" s="167"/>
      <c r="D42" s="168"/>
      <c r="E42" s="32"/>
      <c r="F42" s="220"/>
    </row>
    <row r="43" spans="1:7" s="20" customFormat="1" ht="15.75" customHeight="1" x14ac:dyDescent="0.25">
      <c r="A43" s="216">
        <v>5</v>
      </c>
      <c r="B43" s="247" t="s">
        <v>44</v>
      </c>
      <c r="C43" s="248"/>
      <c r="D43" s="249"/>
      <c r="E43" s="160"/>
      <c r="F43" s="221"/>
      <c r="G43" s="2"/>
    </row>
    <row r="44" spans="1:7" x14ac:dyDescent="0.25">
      <c r="A44" s="29">
        <v>5.0999999999999996</v>
      </c>
      <c r="B44" s="154" t="s">
        <v>6</v>
      </c>
      <c r="C44" s="35" t="str">
        <f>"ONAN" &amp; IF(E69&lt;&gt;"ONAN"," (70% of ONAF)","")</f>
        <v>ONAN (70% of ONAF)</v>
      </c>
      <c r="D44" s="162" t="s">
        <v>45</v>
      </c>
      <c r="E44" s="25">
        <f>E45*0.7</f>
        <v>56</v>
      </c>
      <c r="F44" s="218"/>
    </row>
    <row r="45" spans="1:7" x14ac:dyDescent="0.25">
      <c r="A45" s="29">
        <v>5.2</v>
      </c>
      <c r="B45" s="154" t="s">
        <v>6</v>
      </c>
      <c r="C45" s="36" t="s">
        <v>46</v>
      </c>
      <c r="D45" s="26" t="s">
        <v>45</v>
      </c>
      <c r="E45" s="27">
        <v>80</v>
      </c>
      <c r="F45" s="218"/>
    </row>
    <row r="46" spans="1:7" x14ac:dyDescent="0.25">
      <c r="A46" s="29">
        <v>5.3</v>
      </c>
      <c r="B46" s="154" t="s">
        <v>6</v>
      </c>
      <c r="C46" s="36" t="s">
        <v>402</v>
      </c>
      <c r="D46" s="26" t="s">
        <v>45</v>
      </c>
      <c r="E46" s="27">
        <v>10</v>
      </c>
      <c r="F46" s="218"/>
    </row>
    <row r="47" spans="1:7" ht="9.9" customHeight="1" x14ac:dyDescent="0.25">
      <c r="A47" s="219"/>
      <c r="B47" s="166"/>
      <c r="C47" s="167"/>
      <c r="D47" s="168"/>
      <c r="E47" s="32"/>
      <c r="F47" s="220"/>
    </row>
    <row r="48" spans="1:7" s="20" customFormat="1" ht="15.6" x14ac:dyDescent="0.25">
      <c r="A48" s="216">
        <v>6</v>
      </c>
      <c r="B48" s="244" t="s">
        <v>240</v>
      </c>
      <c r="C48" s="246"/>
      <c r="D48" s="260"/>
      <c r="E48" s="183"/>
      <c r="F48" s="221"/>
      <c r="G48" s="2"/>
    </row>
    <row r="49" spans="1:7" x14ac:dyDescent="0.25">
      <c r="A49" s="29">
        <v>6.1</v>
      </c>
      <c r="B49" s="154" t="s">
        <v>6</v>
      </c>
      <c r="C49" s="35" t="s">
        <v>24</v>
      </c>
      <c r="D49" s="162" t="s">
        <v>25</v>
      </c>
      <c r="E49" s="25">
        <v>88</v>
      </c>
      <c r="F49" s="218"/>
    </row>
    <row r="50" spans="1:7" x14ac:dyDescent="0.25">
      <c r="A50" s="29">
        <v>6.2</v>
      </c>
      <c r="B50" s="154" t="s">
        <v>6</v>
      </c>
      <c r="C50" s="36" t="s">
        <v>26</v>
      </c>
      <c r="D50" s="26" t="s">
        <v>25</v>
      </c>
      <c r="E50" s="27">
        <v>44</v>
      </c>
      <c r="F50" s="218"/>
    </row>
    <row r="51" spans="1:7" x14ac:dyDescent="0.25">
      <c r="A51" s="29">
        <v>6.3</v>
      </c>
      <c r="B51" s="154" t="s">
        <v>6</v>
      </c>
      <c r="C51" s="36" t="s">
        <v>365</v>
      </c>
      <c r="D51" s="26" t="s">
        <v>25</v>
      </c>
      <c r="E51" s="27">
        <v>22</v>
      </c>
      <c r="F51" s="218"/>
    </row>
    <row r="52" spans="1:7" x14ac:dyDescent="0.25">
      <c r="A52" s="219"/>
      <c r="B52" s="180"/>
      <c r="C52" s="46"/>
      <c r="D52" s="168"/>
      <c r="E52" s="23"/>
      <c r="F52" s="220"/>
    </row>
    <row r="53" spans="1:7" s="20" customFormat="1" ht="49.5" customHeight="1" x14ac:dyDescent="0.25">
      <c r="A53" s="216">
        <v>7</v>
      </c>
      <c r="B53" s="244" t="s">
        <v>27</v>
      </c>
      <c r="C53" s="246"/>
      <c r="D53" s="159"/>
      <c r="E53" s="183"/>
      <c r="F53" s="221"/>
      <c r="G53" s="2"/>
    </row>
    <row r="54" spans="1:7" x14ac:dyDescent="0.25">
      <c r="A54" s="29">
        <v>7.1</v>
      </c>
      <c r="B54" s="154" t="s">
        <v>6</v>
      </c>
      <c r="C54" s="35" t="s">
        <v>28</v>
      </c>
      <c r="D54" s="162" t="s">
        <v>29</v>
      </c>
      <c r="E54" s="25">
        <v>5</v>
      </c>
      <c r="F54" s="218"/>
    </row>
    <row r="55" spans="1:7" x14ac:dyDescent="0.25">
      <c r="A55" s="29">
        <v>7.2</v>
      </c>
      <c r="B55" s="154" t="s">
        <v>6</v>
      </c>
      <c r="C55" s="36" t="s">
        <v>30</v>
      </c>
      <c r="D55" s="26" t="s">
        <v>29</v>
      </c>
      <c r="E55" s="27">
        <v>-15</v>
      </c>
      <c r="F55" s="218"/>
    </row>
    <row r="56" spans="1:7" x14ac:dyDescent="0.25">
      <c r="A56" s="29">
        <v>7.3</v>
      </c>
      <c r="B56" s="154" t="s">
        <v>6</v>
      </c>
      <c r="C56" s="36" t="s">
        <v>31</v>
      </c>
      <c r="D56" s="26" t="s">
        <v>29</v>
      </c>
      <c r="E56" s="27">
        <v>1.25</v>
      </c>
      <c r="F56" s="218"/>
    </row>
    <row r="57" spans="1:7" ht="27.6" customHeight="1" x14ac:dyDescent="0.25">
      <c r="A57" s="29">
        <v>7.4</v>
      </c>
      <c r="B57" s="154" t="s">
        <v>6</v>
      </c>
      <c r="C57" s="36" t="s">
        <v>32</v>
      </c>
      <c r="D57" s="26"/>
      <c r="E57" s="27">
        <v>17</v>
      </c>
      <c r="F57" s="218"/>
    </row>
    <row r="58" spans="1:7" x14ac:dyDescent="0.25">
      <c r="A58" s="219"/>
      <c r="B58" s="174"/>
      <c r="C58" s="34"/>
      <c r="D58" s="175"/>
      <c r="E58" s="23"/>
      <c r="F58" s="220"/>
    </row>
    <row r="59" spans="1:7" s="20" customFormat="1" ht="33.75" customHeight="1" x14ac:dyDescent="0.25">
      <c r="A59" s="216">
        <v>8</v>
      </c>
      <c r="B59" s="244" t="s">
        <v>33</v>
      </c>
      <c r="C59" s="245"/>
      <c r="D59" s="159"/>
      <c r="E59" s="183"/>
      <c r="F59" s="221"/>
      <c r="G59" s="2"/>
    </row>
    <row r="60" spans="1:7" x14ac:dyDescent="0.25">
      <c r="A60" s="29">
        <v>8.1</v>
      </c>
      <c r="B60" s="154" t="s">
        <v>6</v>
      </c>
      <c r="C60" s="35" t="s">
        <v>34</v>
      </c>
      <c r="D60" s="162" t="s">
        <v>35</v>
      </c>
      <c r="E60" s="25">
        <f>E49</f>
        <v>88</v>
      </c>
      <c r="F60" s="218"/>
    </row>
    <row r="61" spans="1:7" x14ac:dyDescent="0.25">
      <c r="A61" s="29">
        <v>8.1999999999999993</v>
      </c>
      <c r="B61" s="154" t="s">
        <v>6</v>
      </c>
      <c r="C61" s="36" t="s">
        <v>36</v>
      </c>
      <c r="D61" s="26" t="s">
        <v>35</v>
      </c>
      <c r="E61" s="27">
        <f>E60*(1+E54/100)</f>
        <v>92.4</v>
      </c>
      <c r="F61" s="218"/>
    </row>
    <row r="62" spans="1:7" x14ac:dyDescent="0.25">
      <c r="A62" s="29">
        <v>8.3000000000000007</v>
      </c>
      <c r="B62" s="154" t="s">
        <v>6</v>
      </c>
      <c r="C62" s="36" t="s">
        <v>37</v>
      </c>
      <c r="D62" s="26" t="s">
        <v>35</v>
      </c>
      <c r="E62" s="27">
        <f>E60*(1+E55/100)</f>
        <v>74.8</v>
      </c>
      <c r="F62" s="218"/>
    </row>
    <row r="63" spans="1:7" x14ac:dyDescent="0.25">
      <c r="A63" s="22"/>
      <c r="B63" s="176"/>
      <c r="C63" s="49"/>
      <c r="D63" s="175"/>
      <c r="E63" s="32"/>
      <c r="F63" s="220"/>
    </row>
    <row r="64" spans="1:7" s="20" customFormat="1" ht="15.6" x14ac:dyDescent="0.25">
      <c r="A64" s="216">
        <v>9</v>
      </c>
      <c r="B64" s="244" t="s">
        <v>38</v>
      </c>
      <c r="C64" s="245"/>
      <c r="D64" s="159"/>
      <c r="E64" s="183"/>
      <c r="F64" s="221"/>
      <c r="G64" s="2"/>
    </row>
    <row r="65" spans="1:7" x14ac:dyDescent="0.25">
      <c r="A65" s="29">
        <v>9.1</v>
      </c>
      <c r="B65" s="154" t="s">
        <v>6</v>
      </c>
      <c r="C65" s="35" t="s">
        <v>39</v>
      </c>
      <c r="D65" s="162"/>
      <c r="E65" s="170" t="s">
        <v>366</v>
      </c>
      <c r="F65" s="218"/>
    </row>
    <row r="66" spans="1:7" x14ac:dyDescent="0.25">
      <c r="A66" s="29">
        <v>9.1999999999999993</v>
      </c>
      <c r="B66" s="154" t="s">
        <v>6</v>
      </c>
      <c r="C66" s="36" t="s">
        <v>40</v>
      </c>
      <c r="D66" s="26"/>
      <c r="E66" s="27" t="s">
        <v>41</v>
      </c>
      <c r="F66" s="218"/>
    </row>
    <row r="67" spans="1:7" x14ac:dyDescent="0.25">
      <c r="A67" s="29">
        <v>9.3000000000000007</v>
      </c>
      <c r="B67" s="154" t="s">
        <v>6</v>
      </c>
      <c r="C67" s="36" t="s">
        <v>42</v>
      </c>
      <c r="D67" s="26"/>
      <c r="E67" s="27">
        <v>3</v>
      </c>
      <c r="F67" s="218"/>
    </row>
    <row r="68" spans="1:7" ht="25.5" customHeight="1" x14ac:dyDescent="0.25">
      <c r="A68" s="29">
        <v>9.4</v>
      </c>
      <c r="B68" s="154" t="s">
        <v>6</v>
      </c>
      <c r="C68" s="250" t="s">
        <v>367</v>
      </c>
      <c r="D68" s="251"/>
      <c r="E68" s="73" t="s">
        <v>368</v>
      </c>
      <c r="F68" s="218"/>
    </row>
    <row r="69" spans="1:7" x14ac:dyDescent="0.25">
      <c r="A69" s="29">
        <v>9.5</v>
      </c>
      <c r="B69" s="154" t="s">
        <v>6</v>
      </c>
      <c r="C69" s="36" t="s">
        <v>43</v>
      </c>
      <c r="D69" s="26"/>
      <c r="E69" s="73" t="s">
        <v>413</v>
      </c>
      <c r="F69" s="218"/>
    </row>
    <row r="70" spans="1:7" x14ac:dyDescent="0.25">
      <c r="A70" s="219"/>
      <c r="B70" s="166"/>
      <c r="C70" s="167"/>
      <c r="D70" s="168"/>
      <c r="E70" s="23"/>
      <c r="F70" s="220"/>
    </row>
    <row r="71" spans="1:7" s="20" customFormat="1" ht="15.6" x14ac:dyDescent="0.25">
      <c r="A71" s="216">
        <v>10</v>
      </c>
      <c r="B71" s="244" t="s">
        <v>22</v>
      </c>
      <c r="C71" s="245"/>
      <c r="D71" s="159"/>
      <c r="E71" s="160"/>
      <c r="F71" s="221"/>
      <c r="G71" s="2"/>
    </row>
    <row r="72" spans="1:7" ht="26.4" x14ac:dyDescent="0.25">
      <c r="A72" s="29">
        <v>10.1</v>
      </c>
      <c r="B72" s="154" t="s">
        <v>6</v>
      </c>
      <c r="C72" s="35" t="s">
        <v>362</v>
      </c>
      <c r="D72" s="162"/>
      <c r="E72" s="25" t="s">
        <v>9</v>
      </c>
      <c r="F72" s="218"/>
    </row>
    <row r="73" spans="1:7" x14ac:dyDescent="0.25">
      <c r="A73" s="29">
        <v>10.199999999999999</v>
      </c>
      <c r="B73" s="154" t="s">
        <v>6</v>
      </c>
      <c r="C73" s="36" t="s">
        <v>23</v>
      </c>
      <c r="D73" s="26"/>
      <c r="E73" s="27" t="s">
        <v>190</v>
      </c>
      <c r="F73" s="218"/>
    </row>
    <row r="74" spans="1:7" x14ac:dyDescent="0.25">
      <c r="A74" s="22"/>
      <c r="B74" s="174"/>
      <c r="C74" s="34"/>
      <c r="D74" s="175"/>
      <c r="E74" s="32"/>
      <c r="F74" s="220"/>
    </row>
    <row r="75" spans="1:7" s="20" customFormat="1" ht="15.6" x14ac:dyDescent="0.25">
      <c r="A75" s="216">
        <v>11</v>
      </c>
      <c r="B75" s="244" t="s">
        <v>47</v>
      </c>
      <c r="C75" s="245"/>
      <c r="D75" s="159"/>
      <c r="E75" s="160"/>
      <c r="F75" s="221"/>
      <c r="G75" s="2"/>
    </row>
    <row r="76" spans="1:7" ht="15.6" x14ac:dyDescent="0.25">
      <c r="A76" s="29">
        <v>11.1</v>
      </c>
      <c r="B76" s="154" t="s">
        <v>6</v>
      </c>
      <c r="C76" s="35" t="s">
        <v>371</v>
      </c>
      <c r="D76" s="162" t="s">
        <v>48</v>
      </c>
      <c r="E76" s="170" t="s">
        <v>261</v>
      </c>
      <c r="F76" s="218"/>
    </row>
    <row r="77" spans="1:7" ht="15.6" x14ac:dyDescent="0.25">
      <c r="A77" s="29">
        <v>11.2</v>
      </c>
      <c r="B77" s="154" t="s">
        <v>6</v>
      </c>
      <c r="C77" s="36" t="s">
        <v>372</v>
      </c>
      <c r="D77" s="26" t="s">
        <v>48</v>
      </c>
      <c r="E77" s="170" t="s">
        <v>261</v>
      </c>
      <c r="F77" s="218"/>
    </row>
    <row r="78" spans="1:7" ht="15.6" x14ac:dyDescent="0.25">
      <c r="A78" s="29">
        <v>11.3</v>
      </c>
      <c r="B78" s="154" t="s">
        <v>6</v>
      </c>
      <c r="C78" s="36" t="s">
        <v>373</v>
      </c>
      <c r="D78" s="26" t="s">
        <v>48</v>
      </c>
      <c r="E78" s="170" t="s">
        <v>261</v>
      </c>
      <c r="F78" s="218"/>
    </row>
    <row r="79" spans="1:7" ht="15.6" x14ac:dyDescent="0.25">
      <c r="A79" s="29">
        <v>11.4</v>
      </c>
      <c r="B79" s="154" t="s">
        <v>6</v>
      </c>
      <c r="C79" s="36" t="s">
        <v>374</v>
      </c>
      <c r="D79" s="26" t="s">
        <v>48</v>
      </c>
      <c r="E79" s="170" t="s">
        <v>261</v>
      </c>
      <c r="F79" s="218"/>
    </row>
    <row r="80" spans="1:7" x14ac:dyDescent="0.25">
      <c r="A80" s="219"/>
      <c r="B80" s="166"/>
      <c r="C80" s="167"/>
      <c r="D80" s="168"/>
      <c r="E80" s="23"/>
      <c r="F80" s="220"/>
    </row>
    <row r="81" spans="1:7" s="20" customFormat="1" ht="15.6" x14ac:dyDescent="0.25">
      <c r="A81" s="216">
        <v>12</v>
      </c>
      <c r="B81" s="252" t="s">
        <v>49</v>
      </c>
      <c r="C81" s="253"/>
      <c r="D81" s="159"/>
      <c r="E81" s="183"/>
      <c r="F81" s="221"/>
      <c r="G81" s="2"/>
    </row>
    <row r="82" spans="1:7" x14ac:dyDescent="0.25">
      <c r="A82" s="223"/>
      <c r="B82" s="254" t="s">
        <v>50</v>
      </c>
      <c r="C82" s="255"/>
      <c r="D82" s="173"/>
      <c r="E82" s="45"/>
      <c r="F82" s="218"/>
    </row>
    <row r="83" spans="1:7" x14ac:dyDescent="0.25">
      <c r="A83" s="29">
        <v>12.1</v>
      </c>
      <c r="B83" s="154" t="s">
        <v>6</v>
      </c>
      <c r="C83" s="35" t="s">
        <v>241</v>
      </c>
      <c r="D83" s="162"/>
      <c r="E83" s="25"/>
      <c r="F83" s="218"/>
    </row>
    <row r="84" spans="1:7" x14ac:dyDescent="0.25">
      <c r="A84" s="29" t="s">
        <v>249</v>
      </c>
      <c r="B84" s="154"/>
      <c r="C84" s="177" t="s">
        <v>246</v>
      </c>
      <c r="D84" s="26" t="s">
        <v>51</v>
      </c>
      <c r="E84" s="25" t="s">
        <v>13</v>
      </c>
      <c r="F84" s="218"/>
    </row>
    <row r="85" spans="1:7" ht="31.2" customHeight="1" x14ac:dyDescent="0.25">
      <c r="A85" s="29" t="s">
        <v>250</v>
      </c>
      <c r="B85" s="154"/>
      <c r="C85" s="177" t="s">
        <v>247</v>
      </c>
      <c r="D85" s="26" t="s">
        <v>51</v>
      </c>
      <c r="E85" s="25" t="s">
        <v>13</v>
      </c>
      <c r="F85" s="218"/>
    </row>
    <row r="86" spans="1:7" x14ac:dyDescent="0.25">
      <c r="A86" s="29" t="s">
        <v>251</v>
      </c>
      <c r="B86" s="154"/>
      <c r="C86" s="177" t="s">
        <v>248</v>
      </c>
      <c r="D86" s="26" t="s">
        <v>51</v>
      </c>
      <c r="E86" s="25" t="s">
        <v>13</v>
      </c>
      <c r="F86" s="218"/>
    </row>
    <row r="87" spans="1:7" x14ac:dyDescent="0.25">
      <c r="A87" s="22"/>
      <c r="B87" s="176"/>
      <c r="C87" s="178"/>
      <c r="D87" s="179"/>
      <c r="E87" s="144"/>
      <c r="F87" s="218"/>
    </row>
    <row r="88" spans="1:7" x14ac:dyDescent="0.25">
      <c r="A88" s="29">
        <v>12.2</v>
      </c>
      <c r="B88" s="154" t="s">
        <v>6</v>
      </c>
      <c r="C88" s="35" t="s">
        <v>52</v>
      </c>
      <c r="D88" s="162"/>
      <c r="E88" s="25"/>
      <c r="F88" s="218"/>
    </row>
    <row r="89" spans="1:7" x14ac:dyDescent="0.25">
      <c r="A89" s="29" t="s">
        <v>252</v>
      </c>
      <c r="B89" s="154"/>
      <c r="C89" s="177" t="s">
        <v>243</v>
      </c>
      <c r="D89" s="26" t="s">
        <v>51</v>
      </c>
      <c r="E89" s="27" t="s">
        <v>13</v>
      </c>
      <c r="F89" s="218"/>
    </row>
    <row r="90" spans="1:7" x14ac:dyDescent="0.25">
      <c r="A90" s="29" t="s">
        <v>253</v>
      </c>
      <c r="B90" s="154"/>
      <c r="C90" s="177" t="s">
        <v>244</v>
      </c>
      <c r="D90" s="26" t="s">
        <v>51</v>
      </c>
      <c r="E90" s="27" t="s">
        <v>13</v>
      </c>
      <c r="F90" s="218"/>
    </row>
    <row r="91" spans="1:7" x14ac:dyDescent="0.25">
      <c r="A91" s="29" t="s">
        <v>254</v>
      </c>
      <c r="B91" s="154"/>
      <c r="C91" s="177" t="s">
        <v>245</v>
      </c>
      <c r="D91" s="26" t="s">
        <v>51</v>
      </c>
      <c r="E91" s="27" t="s">
        <v>13</v>
      </c>
      <c r="F91" s="218"/>
    </row>
    <row r="92" spans="1:7" ht="20.399999999999999" x14ac:dyDescent="0.25">
      <c r="A92" s="29"/>
      <c r="B92" s="154"/>
      <c r="C92" s="224" t="s">
        <v>53</v>
      </c>
      <c r="D92" s="157"/>
      <c r="E92" s="30"/>
      <c r="F92" s="218"/>
    </row>
    <row r="93" spans="1:7" ht="12" customHeight="1" x14ac:dyDescent="0.25">
      <c r="A93" s="219"/>
      <c r="B93" s="180"/>
      <c r="C93" s="46"/>
      <c r="D93" s="168"/>
      <c r="E93" s="23"/>
      <c r="F93" s="220"/>
    </row>
    <row r="94" spans="1:7" s="20" customFormat="1" ht="15.6" x14ac:dyDescent="0.25">
      <c r="A94" s="216">
        <v>13</v>
      </c>
      <c r="B94" s="244" t="s">
        <v>191</v>
      </c>
      <c r="C94" s="245"/>
      <c r="D94" s="159"/>
      <c r="E94" s="183"/>
      <c r="F94" s="221"/>
      <c r="G94" s="2"/>
    </row>
    <row r="95" spans="1:7" x14ac:dyDescent="0.25">
      <c r="A95" s="29">
        <v>13.1</v>
      </c>
      <c r="B95" s="154" t="s">
        <v>6</v>
      </c>
      <c r="C95" s="35" t="s">
        <v>55</v>
      </c>
      <c r="D95" s="162" t="s">
        <v>51</v>
      </c>
      <c r="E95" s="25" t="s">
        <v>13</v>
      </c>
      <c r="F95" s="218"/>
    </row>
    <row r="96" spans="1:7" x14ac:dyDescent="0.25">
      <c r="A96" s="29">
        <v>13.2</v>
      </c>
      <c r="B96" s="154" t="s">
        <v>6</v>
      </c>
      <c r="C96" s="36" t="s">
        <v>56</v>
      </c>
      <c r="D96" s="26" t="s">
        <v>57</v>
      </c>
      <c r="E96" s="27" t="s">
        <v>13</v>
      </c>
      <c r="F96" s="218"/>
    </row>
    <row r="97" spans="1:7" ht="10.5" customHeight="1" x14ac:dyDescent="0.25">
      <c r="A97" s="219"/>
      <c r="B97" s="180"/>
      <c r="C97" s="46"/>
      <c r="D97" s="168"/>
      <c r="E97" s="23"/>
      <c r="F97" s="220"/>
    </row>
    <row r="98" spans="1:7" s="48" customFormat="1" ht="21" customHeight="1" x14ac:dyDescent="0.25">
      <c r="A98" s="216">
        <v>14</v>
      </c>
      <c r="B98" s="247" t="s">
        <v>405</v>
      </c>
      <c r="C98" s="248"/>
      <c r="D98" s="249"/>
      <c r="E98" s="225"/>
      <c r="F98" s="221"/>
      <c r="G98" s="4"/>
    </row>
    <row r="99" spans="1:7" ht="41.25" customHeight="1" x14ac:dyDescent="0.25">
      <c r="A99" s="29">
        <v>14.1</v>
      </c>
      <c r="B99" s="154" t="s">
        <v>6</v>
      </c>
      <c r="C99" s="181" t="s">
        <v>404</v>
      </c>
      <c r="D99" s="36"/>
      <c r="E99" s="36"/>
      <c r="F99" s="218"/>
    </row>
    <row r="100" spans="1:7" x14ac:dyDescent="0.25">
      <c r="A100" s="29" t="s">
        <v>403</v>
      </c>
      <c r="B100" s="154" t="s">
        <v>6</v>
      </c>
      <c r="C100" s="35" t="s">
        <v>34</v>
      </c>
      <c r="D100" s="162" t="s">
        <v>29</v>
      </c>
      <c r="E100" s="25">
        <v>9</v>
      </c>
      <c r="F100" s="218"/>
    </row>
    <row r="101" spans="1:7" x14ac:dyDescent="0.25">
      <c r="A101" s="29" t="s">
        <v>411</v>
      </c>
      <c r="B101" s="154" t="s">
        <v>6</v>
      </c>
      <c r="C101" s="36" t="s">
        <v>58</v>
      </c>
      <c r="D101" s="26" t="s">
        <v>29</v>
      </c>
      <c r="E101" s="27" t="s">
        <v>13</v>
      </c>
      <c r="F101" s="218"/>
    </row>
    <row r="102" spans="1:7" x14ac:dyDescent="0.25">
      <c r="A102" s="29" t="s">
        <v>412</v>
      </c>
      <c r="B102" s="154" t="s">
        <v>6</v>
      </c>
      <c r="C102" s="36" t="s">
        <v>59</v>
      </c>
      <c r="D102" s="26" t="s">
        <v>29</v>
      </c>
      <c r="E102" s="182" t="s">
        <v>480</v>
      </c>
      <c r="F102" s="218"/>
    </row>
    <row r="103" spans="1:7" ht="43.5" customHeight="1" x14ac:dyDescent="0.25">
      <c r="A103" s="29">
        <v>14.2</v>
      </c>
      <c r="B103" s="154" t="s">
        <v>6</v>
      </c>
      <c r="C103" s="181" t="s">
        <v>407</v>
      </c>
      <c r="D103" s="36"/>
      <c r="E103" s="36"/>
      <c r="F103" s="218"/>
    </row>
    <row r="104" spans="1:7" s="20" customFormat="1" ht="14.25" customHeight="1" x14ac:dyDescent="0.25">
      <c r="A104" s="29" t="s">
        <v>408</v>
      </c>
      <c r="B104" s="154" t="s">
        <v>6</v>
      </c>
      <c r="C104" s="35" t="s">
        <v>34</v>
      </c>
      <c r="D104" s="162" t="s">
        <v>29</v>
      </c>
      <c r="E104" s="25">
        <v>55</v>
      </c>
      <c r="F104" s="218"/>
      <c r="G104" s="2"/>
    </row>
    <row r="105" spans="1:7" x14ac:dyDescent="0.25">
      <c r="A105" s="29" t="s">
        <v>409</v>
      </c>
      <c r="B105" s="154" t="s">
        <v>6</v>
      </c>
      <c r="C105" s="36" t="s">
        <v>58</v>
      </c>
      <c r="D105" s="26" t="s">
        <v>29</v>
      </c>
      <c r="E105" s="27" t="s">
        <v>13</v>
      </c>
      <c r="F105" s="218"/>
    </row>
    <row r="106" spans="1:7" ht="15.75" customHeight="1" x14ac:dyDescent="0.25">
      <c r="A106" s="29" t="s">
        <v>410</v>
      </c>
      <c r="B106" s="154" t="s">
        <v>6</v>
      </c>
      <c r="C106" s="36" t="s">
        <v>59</v>
      </c>
      <c r="D106" s="26" t="s">
        <v>29</v>
      </c>
      <c r="E106" s="182" t="s">
        <v>406</v>
      </c>
      <c r="F106" s="218"/>
    </row>
    <row r="107" spans="1:7" x14ac:dyDescent="0.25">
      <c r="A107" s="22"/>
      <c r="B107" s="176"/>
      <c r="C107" s="49"/>
      <c r="D107" s="175"/>
      <c r="E107" s="226"/>
      <c r="F107" s="220"/>
    </row>
    <row r="108" spans="1:7" ht="34.5" customHeight="1" x14ac:dyDescent="0.25">
      <c r="A108" s="216">
        <v>15</v>
      </c>
      <c r="B108" s="244" t="s">
        <v>60</v>
      </c>
      <c r="C108" s="245"/>
      <c r="D108" s="159"/>
      <c r="E108" s="183"/>
      <c r="F108" s="221"/>
    </row>
    <row r="109" spans="1:7" s="20" customFormat="1" ht="15" x14ac:dyDescent="0.25">
      <c r="A109" s="29">
        <v>15.1</v>
      </c>
      <c r="B109" s="154" t="s">
        <v>6</v>
      </c>
      <c r="C109" s="35" t="s">
        <v>34</v>
      </c>
      <c r="D109" s="162"/>
      <c r="E109" s="25" t="s">
        <v>61</v>
      </c>
      <c r="F109" s="218"/>
      <c r="G109" s="2"/>
    </row>
    <row r="110" spans="1:7" x14ac:dyDescent="0.25">
      <c r="A110" s="29">
        <v>15.2</v>
      </c>
      <c r="B110" s="154" t="s">
        <v>6</v>
      </c>
      <c r="C110" s="36" t="s">
        <v>36</v>
      </c>
      <c r="D110" s="26"/>
      <c r="E110" s="27" t="s">
        <v>61</v>
      </c>
      <c r="F110" s="218"/>
    </row>
    <row r="111" spans="1:7" ht="26.4" x14ac:dyDescent="0.25">
      <c r="A111" s="29">
        <v>15.3</v>
      </c>
      <c r="B111" s="154" t="s">
        <v>6</v>
      </c>
      <c r="C111" s="184" t="s">
        <v>62</v>
      </c>
      <c r="D111" s="185" t="s">
        <v>29</v>
      </c>
      <c r="E111" s="186" t="s">
        <v>63</v>
      </c>
      <c r="F111" s="218"/>
    </row>
    <row r="112" spans="1:7" x14ac:dyDescent="0.25">
      <c r="A112" s="22"/>
      <c r="B112" s="176"/>
      <c r="C112" s="49"/>
      <c r="D112" s="175"/>
      <c r="E112" s="187"/>
      <c r="F112" s="220"/>
    </row>
    <row r="113" spans="1:7" ht="15.6" x14ac:dyDescent="0.25">
      <c r="A113" s="216">
        <v>16</v>
      </c>
      <c r="B113" s="244" t="s">
        <v>64</v>
      </c>
      <c r="C113" s="246"/>
      <c r="D113" s="159"/>
      <c r="E113" s="183"/>
      <c r="F113" s="221"/>
    </row>
    <row r="114" spans="1:7" ht="13.2" customHeight="1" x14ac:dyDescent="0.25">
      <c r="A114" s="29">
        <v>16.100000000000001</v>
      </c>
      <c r="B114" s="154" t="s">
        <v>6</v>
      </c>
      <c r="C114" s="35" t="s">
        <v>65</v>
      </c>
      <c r="D114" s="162" t="s">
        <v>292</v>
      </c>
      <c r="E114" s="25">
        <v>55</v>
      </c>
      <c r="F114" s="218"/>
    </row>
    <row r="115" spans="1:7" s="20" customFormat="1" ht="15" x14ac:dyDescent="0.25">
      <c r="A115" s="29">
        <v>16.2</v>
      </c>
      <c r="B115" s="154" t="s">
        <v>6</v>
      </c>
      <c r="C115" s="36" t="s">
        <v>66</v>
      </c>
      <c r="D115" s="26" t="s">
        <v>292</v>
      </c>
      <c r="E115" s="27">
        <v>60</v>
      </c>
      <c r="F115" s="218"/>
      <c r="G115" s="2"/>
    </row>
    <row r="116" spans="1:7" ht="15" customHeight="1" x14ac:dyDescent="0.25">
      <c r="A116" s="29">
        <v>16.3</v>
      </c>
      <c r="B116" s="154" t="s">
        <v>6</v>
      </c>
      <c r="C116" s="36" t="s">
        <v>67</v>
      </c>
      <c r="D116" s="26" t="s">
        <v>292</v>
      </c>
      <c r="E116" s="188" t="s">
        <v>267</v>
      </c>
      <c r="F116" s="218"/>
    </row>
    <row r="117" spans="1:7" s="20" customFormat="1" ht="15" x14ac:dyDescent="0.25">
      <c r="A117" s="29">
        <v>16.399999999999999</v>
      </c>
      <c r="B117" s="154" t="s">
        <v>6</v>
      </c>
      <c r="C117" s="36" t="s">
        <v>68</v>
      </c>
      <c r="D117" s="26" t="s">
        <v>292</v>
      </c>
      <c r="E117" s="73" t="s">
        <v>293</v>
      </c>
      <c r="F117" s="218"/>
      <c r="G117" s="2"/>
    </row>
    <row r="118" spans="1:7" ht="10.5" customHeight="1" x14ac:dyDescent="0.25">
      <c r="A118" s="219"/>
      <c r="B118" s="180"/>
      <c r="C118" s="46"/>
      <c r="D118" s="168"/>
      <c r="E118" s="23"/>
      <c r="F118" s="220"/>
    </row>
    <row r="119" spans="1:7" s="20" customFormat="1" ht="15.6" x14ac:dyDescent="0.25">
      <c r="A119" s="216">
        <v>17</v>
      </c>
      <c r="B119" s="244" t="s">
        <v>69</v>
      </c>
      <c r="C119" s="245"/>
      <c r="D119" s="127" t="s">
        <v>70</v>
      </c>
      <c r="E119" s="227">
        <v>80</v>
      </c>
      <c r="F119" s="221"/>
      <c r="G119" s="2"/>
    </row>
    <row r="120" spans="1:7" ht="12.75" customHeight="1" x14ac:dyDescent="0.25">
      <c r="A120" s="219"/>
      <c r="B120" s="180"/>
      <c r="C120" s="46"/>
      <c r="D120" s="168"/>
      <c r="E120" s="23"/>
      <c r="F120" s="220"/>
    </row>
    <row r="121" spans="1:7" ht="15.6" x14ac:dyDescent="0.25">
      <c r="A121" s="216">
        <v>18</v>
      </c>
      <c r="B121" s="244" t="s">
        <v>234</v>
      </c>
      <c r="C121" s="245"/>
      <c r="D121" s="127"/>
      <c r="E121" s="227" t="s">
        <v>476</v>
      </c>
      <c r="F121" s="221"/>
    </row>
    <row r="122" spans="1:7" x14ac:dyDescent="0.25">
      <c r="A122" s="219"/>
      <c r="B122" s="180"/>
      <c r="C122" s="46"/>
      <c r="D122" s="168"/>
      <c r="E122" s="23"/>
      <c r="F122" s="220"/>
    </row>
    <row r="123" spans="1:7" ht="15.6" x14ac:dyDescent="0.25">
      <c r="A123" s="216">
        <v>19</v>
      </c>
      <c r="B123" s="244" t="s">
        <v>71</v>
      </c>
      <c r="C123" s="245"/>
      <c r="D123" s="159"/>
      <c r="E123" s="183"/>
      <c r="F123" s="221"/>
    </row>
    <row r="124" spans="1:7" x14ac:dyDescent="0.25">
      <c r="A124" s="223"/>
      <c r="B124" s="266" t="s">
        <v>72</v>
      </c>
      <c r="C124" s="267"/>
      <c r="D124" s="268"/>
      <c r="E124" s="30"/>
      <c r="F124" s="218"/>
    </row>
    <row r="125" spans="1:7" ht="16.5" customHeight="1" x14ac:dyDescent="0.25">
      <c r="A125" s="223">
        <v>19.100000000000001</v>
      </c>
      <c r="B125" s="154" t="s">
        <v>6</v>
      </c>
      <c r="C125" s="269" t="s">
        <v>73</v>
      </c>
      <c r="D125" s="270"/>
      <c r="E125" s="30"/>
      <c r="F125" s="218"/>
    </row>
    <row r="126" spans="1:7" ht="17.25" customHeight="1" x14ac:dyDescent="0.25">
      <c r="A126" s="29" t="s">
        <v>294</v>
      </c>
      <c r="B126" s="189"/>
      <c r="C126" s="35" t="s">
        <v>24</v>
      </c>
      <c r="D126" s="162" t="s">
        <v>74</v>
      </c>
      <c r="E126" s="170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450</v>
      </c>
      <c r="F126" s="218"/>
    </row>
    <row r="127" spans="1:7" x14ac:dyDescent="0.25">
      <c r="A127" s="29" t="s">
        <v>295</v>
      </c>
      <c r="B127" s="189"/>
      <c r="C127" s="36" t="s">
        <v>26</v>
      </c>
      <c r="D127" s="26" t="s">
        <v>74</v>
      </c>
      <c r="E127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250</v>
      </c>
      <c r="F127" s="218"/>
    </row>
    <row r="128" spans="1:7" x14ac:dyDescent="0.25">
      <c r="A128" s="29"/>
      <c r="B128" s="189"/>
      <c r="C128" s="36" t="s">
        <v>365</v>
      </c>
      <c r="D128" s="26" t="s">
        <v>74</v>
      </c>
      <c r="E128" s="170">
        <f>IF(E51&lt;=3.3,40,IF(E51&lt;=6.6,75,IF(E51&lt;=11,95,IF(E51&lt;=16,125,IF(E51&lt;=22,150,IF(E51&lt;=33,220,IF(E51&lt;=44,250,IF(E51&lt;=66,350,IF(E51&lt;=88,450,IF(E51&lt;=132,550,IF(E51&lt;=220,1050,IF(E51&lt;=275,1050,IF(E51&lt;=400,1425,1950)))))))))))))</f>
        <v>150</v>
      </c>
      <c r="F128" s="218"/>
    </row>
    <row r="129" spans="1:7" x14ac:dyDescent="0.25">
      <c r="A129" s="29" t="s">
        <v>295</v>
      </c>
      <c r="B129" s="189"/>
      <c r="C129" s="36" t="s">
        <v>369</v>
      </c>
      <c r="D129" s="26" t="s">
        <v>74</v>
      </c>
      <c r="E129" s="170" t="str">
        <f>IF(E49&lt;=3.3,40,IF(E49&lt;=6.6,75,IF(E49&lt;=11,95,IF(E49&lt;=16,110,IF(E49&lt;=22,150,IF(E49&lt;=33,200,IF(E49&lt;=44,"200x",IF(E49&lt;=66,"250x",IF(E49&lt;=88,"250x",IF(E49&lt;=132,"110+",IF(E49&lt;=220,"110+",IF(E49&lt;=275,"110+",IF(E49&lt;=400,"110+","110+")))))))))))))</f>
        <v>250x</v>
      </c>
      <c r="F129" s="218"/>
    </row>
    <row r="130" spans="1:7" ht="10.5" customHeight="1" x14ac:dyDescent="0.25">
      <c r="A130" s="223"/>
      <c r="B130" s="189"/>
      <c r="C130" s="47"/>
      <c r="D130" s="173"/>
      <c r="E130" s="45"/>
      <c r="F130" s="218"/>
    </row>
    <row r="131" spans="1:7" x14ac:dyDescent="0.25">
      <c r="A131" s="223">
        <v>19.2</v>
      </c>
      <c r="B131" s="154" t="s">
        <v>6</v>
      </c>
      <c r="C131" s="47" t="s">
        <v>75</v>
      </c>
      <c r="D131" s="173"/>
      <c r="E131" s="30"/>
      <c r="F131" s="218"/>
    </row>
    <row r="132" spans="1:7" x14ac:dyDescent="0.25">
      <c r="A132" s="29" t="s">
        <v>296</v>
      </c>
      <c r="B132" s="189"/>
      <c r="C132" s="35" t="s">
        <v>370</v>
      </c>
      <c r="D132" s="162" t="s">
        <v>25</v>
      </c>
      <c r="E132" s="170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95x</v>
      </c>
      <c r="F132" s="218"/>
    </row>
    <row r="133" spans="1:7" x14ac:dyDescent="0.25">
      <c r="A133" s="29" t="s">
        <v>297</v>
      </c>
      <c r="B133" s="189"/>
      <c r="C133" s="36" t="s">
        <v>365</v>
      </c>
      <c r="D133" s="26" t="s">
        <v>25</v>
      </c>
      <c r="E133" s="170">
        <f>IF(E51&lt;=3.3,10,IF(E51&lt;=6.6,20,IF(E51&lt;=11,28,IF(E51&lt;=16,38,IF(E51&lt;=22,50,IF(E51&lt;=33,70,IF(E51&lt;=44,"70x",IF(E51&lt;=66,"95x",IF(E51&lt;=88,"95x",IF(E51&lt;=132,"38+",IF(E51&lt;=220,"38+",IF(E51&lt;=275,"38+",IF(E51&lt;=400,"38+","38+")))))))))))))</f>
        <v>50</v>
      </c>
      <c r="F133" s="218"/>
    </row>
    <row r="134" spans="1:7" x14ac:dyDescent="0.25">
      <c r="A134" s="223"/>
      <c r="B134" s="189"/>
      <c r="C134" s="190"/>
      <c r="D134" s="191"/>
      <c r="E134" s="192"/>
      <c r="F134" s="218"/>
    </row>
    <row r="135" spans="1:7" ht="15" customHeight="1" x14ac:dyDescent="0.25">
      <c r="A135" s="223">
        <v>19.3</v>
      </c>
      <c r="B135" s="154" t="s">
        <v>6</v>
      </c>
      <c r="C135" s="47" t="s">
        <v>76</v>
      </c>
      <c r="D135" s="173"/>
      <c r="E135" s="30"/>
      <c r="F135" s="218"/>
    </row>
    <row r="136" spans="1:7" s="20" customFormat="1" ht="15" x14ac:dyDescent="0.25">
      <c r="A136" s="29" t="s">
        <v>298</v>
      </c>
      <c r="B136" s="189"/>
      <c r="C136" s="35" t="s">
        <v>77</v>
      </c>
      <c r="D136" s="162" t="s">
        <v>25</v>
      </c>
      <c r="E136" s="170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150</v>
      </c>
      <c r="F136" s="218"/>
      <c r="G136" s="2"/>
    </row>
    <row r="137" spans="1:7" x14ac:dyDescent="0.25">
      <c r="A137" s="29" t="s">
        <v>299</v>
      </c>
      <c r="B137" s="189"/>
      <c r="C137" s="35" t="s">
        <v>26</v>
      </c>
      <c r="D137" s="162" t="s">
        <v>25</v>
      </c>
      <c r="E137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95</v>
      </c>
      <c r="F137" s="218"/>
    </row>
    <row r="138" spans="1:7" x14ac:dyDescent="0.25">
      <c r="A138" s="29" t="s">
        <v>375</v>
      </c>
      <c r="B138" s="189"/>
      <c r="C138" s="36" t="s">
        <v>365</v>
      </c>
      <c r="D138" s="26" t="s">
        <v>25</v>
      </c>
      <c r="E138" s="170">
        <f>IF(E51&lt;=3.3,6.6,IF(E51&lt;=6.6,13.2,IF(E51&lt;=11,22,IF(E51&lt;=16,32,IF(E51&lt;=22,44,IF(E51&lt;=33,66,IF(E51&lt;=44,95,IF(E51&lt;=66,140,IF(E51&lt;=88,150,IF(E51&lt;=132,230,IF(E51&lt;=220,460,IF(E51&lt;=275,460,IF(E51&lt;=400,630,900)))))))))))))</f>
        <v>44</v>
      </c>
      <c r="F138" s="218"/>
    </row>
    <row r="139" spans="1:7" x14ac:dyDescent="0.25">
      <c r="A139" s="219"/>
      <c r="B139" s="180"/>
      <c r="C139" s="228"/>
      <c r="D139" s="229"/>
      <c r="E139" s="230"/>
      <c r="F139" s="220"/>
    </row>
    <row r="140" spans="1:7" ht="15.6" x14ac:dyDescent="0.25">
      <c r="A140" s="216">
        <v>20</v>
      </c>
      <c r="B140" s="256" t="s">
        <v>78</v>
      </c>
      <c r="C140" s="257"/>
      <c r="D140" s="159"/>
      <c r="E140" s="160"/>
      <c r="F140" s="221"/>
    </row>
    <row r="141" spans="1:7" ht="13.5" customHeight="1" x14ac:dyDescent="0.25">
      <c r="A141" s="223">
        <v>20.100000000000001</v>
      </c>
      <c r="B141" s="154" t="s">
        <v>6</v>
      </c>
      <c r="C141" s="152" t="s">
        <v>79</v>
      </c>
      <c r="D141" s="162"/>
      <c r="E141" s="193" t="s">
        <v>378</v>
      </c>
      <c r="F141" s="218"/>
    </row>
    <row r="142" spans="1:7" x14ac:dyDescent="0.25">
      <c r="A142" s="29"/>
      <c r="B142" s="154"/>
      <c r="C142" s="2"/>
      <c r="D142" s="157"/>
      <c r="E142" s="30"/>
      <c r="F142" s="218"/>
    </row>
    <row r="143" spans="1:7" x14ac:dyDescent="0.25">
      <c r="A143" s="223">
        <v>20.2</v>
      </c>
      <c r="B143" s="154" t="s">
        <v>6</v>
      </c>
      <c r="C143" s="47" t="s">
        <v>80</v>
      </c>
      <c r="D143" s="173"/>
      <c r="E143" s="30"/>
      <c r="F143" s="218"/>
    </row>
    <row r="144" spans="1:7" x14ac:dyDescent="0.25">
      <c r="A144" s="29" t="s">
        <v>216</v>
      </c>
      <c r="B144" s="189"/>
      <c r="C144" s="35" t="s">
        <v>82</v>
      </c>
      <c r="D144" s="162"/>
      <c r="E144" s="25" t="s">
        <v>13</v>
      </c>
      <c r="F144" s="218"/>
    </row>
    <row r="145" spans="1:6" x14ac:dyDescent="0.25">
      <c r="A145" s="29" t="s">
        <v>217</v>
      </c>
      <c r="B145" s="189"/>
      <c r="C145" s="36" t="s">
        <v>84</v>
      </c>
      <c r="D145" s="26" t="s">
        <v>85</v>
      </c>
      <c r="E145" s="73" t="str">
        <f>IF(E49&gt;66,"38 x 125",IF((E45*1000000)/(SQRT(3)*E49*1000*0.95)&gt;=1000,"38 x 125","26 x 125"))</f>
        <v>38 x 125</v>
      </c>
      <c r="F145" s="218"/>
    </row>
    <row r="146" spans="1:6" x14ac:dyDescent="0.25">
      <c r="A146" s="29" t="s">
        <v>300</v>
      </c>
      <c r="B146" s="189"/>
      <c r="C146" s="36" t="s">
        <v>192</v>
      </c>
      <c r="D146" s="26" t="s">
        <v>57</v>
      </c>
      <c r="E146" s="194" t="s">
        <v>13</v>
      </c>
      <c r="F146" s="218"/>
    </row>
    <row r="147" spans="1:6" x14ac:dyDescent="0.25">
      <c r="A147" s="29" t="s">
        <v>301</v>
      </c>
      <c r="B147" s="189"/>
      <c r="C147" s="36" t="s">
        <v>364</v>
      </c>
      <c r="D147" s="26" t="s">
        <v>74</v>
      </c>
      <c r="E147" s="170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550</v>
      </c>
      <c r="F147" s="218"/>
    </row>
    <row r="148" spans="1:6" x14ac:dyDescent="0.25">
      <c r="A148" s="29" t="s">
        <v>302</v>
      </c>
      <c r="B148" s="189"/>
      <c r="C148" s="36" t="s">
        <v>86</v>
      </c>
      <c r="D148" s="26" t="s">
        <v>25</v>
      </c>
      <c r="E148" s="170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230</v>
      </c>
      <c r="F148" s="218"/>
    </row>
    <row r="149" spans="1:6" x14ac:dyDescent="0.25">
      <c r="A149" s="29" t="s">
        <v>303</v>
      </c>
      <c r="B149" s="189"/>
      <c r="C149" s="36" t="s">
        <v>255</v>
      </c>
      <c r="D149" s="26" t="s">
        <v>85</v>
      </c>
      <c r="E149" s="195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3813</v>
      </c>
      <c r="F149" s="218"/>
    </row>
    <row r="150" spans="1:6" x14ac:dyDescent="0.25">
      <c r="A150" s="29" t="s">
        <v>304</v>
      </c>
      <c r="B150" s="189"/>
      <c r="C150" s="36" t="s">
        <v>256</v>
      </c>
      <c r="D150" s="26" t="s">
        <v>85</v>
      </c>
      <c r="E150" s="170" t="s">
        <v>13</v>
      </c>
      <c r="F150" s="218"/>
    </row>
    <row r="151" spans="1:6" x14ac:dyDescent="0.25">
      <c r="A151" s="29"/>
      <c r="B151" s="189"/>
      <c r="C151" s="184"/>
      <c r="D151" s="185"/>
      <c r="E151" s="196"/>
      <c r="F151" s="218"/>
    </row>
    <row r="152" spans="1:6" x14ac:dyDescent="0.25">
      <c r="A152" s="223">
        <v>20.3</v>
      </c>
      <c r="B152" s="154" t="s">
        <v>6</v>
      </c>
      <c r="C152" s="47" t="s">
        <v>87</v>
      </c>
      <c r="D152" s="173"/>
      <c r="E152" s="30"/>
      <c r="F152" s="218"/>
    </row>
    <row r="153" spans="1:6" x14ac:dyDescent="0.25">
      <c r="A153" s="29" t="s">
        <v>218</v>
      </c>
      <c r="B153" s="189"/>
      <c r="C153" s="35" t="s">
        <v>82</v>
      </c>
      <c r="D153" s="162"/>
      <c r="E153" s="25" t="s">
        <v>13</v>
      </c>
      <c r="F153" s="218"/>
    </row>
    <row r="154" spans="1:6" x14ac:dyDescent="0.25">
      <c r="A154" s="29" t="s">
        <v>219</v>
      </c>
      <c r="B154" s="189"/>
      <c r="C154" s="36" t="s">
        <v>84</v>
      </c>
      <c r="D154" s="26" t="s">
        <v>85</v>
      </c>
      <c r="E154" s="188" t="str">
        <f>IF(E50&gt;66,"38 x 125",IF((E45*1000000)/(SQRT(3)*E50*1000*0.95)&gt;=1000,"38 x 125","26 x 125"))</f>
        <v>38 x 125</v>
      </c>
      <c r="F154" s="218"/>
    </row>
    <row r="155" spans="1:6" x14ac:dyDescent="0.25">
      <c r="A155" s="29" t="s">
        <v>305</v>
      </c>
      <c r="B155" s="189"/>
      <c r="C155" s="36" t="s">
        <v>192</v>
      </c>
      <c r="D155" s="26" t="s">
        <v>57</v>
      </c>
      <c r="E155" s="170" t="s">
        <v>13</v>
      </c>
      <c r="F155" s="218"/>
    </row>
    <row r="156" spans="1:6" x14ac:dyDescent="0.25">
      <c r="A156" s="29" t="s">
        <v>306</v>
      </c>
      <c r="B156" s="189"/>
      <c r="C156" s="36" t="s">
        <v>364</v>
      </c>
      <c r="D156" s="26" t="s">
        <v>74</v>
      </c>
      <c r="E156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250</v>
      </c>
      <c r="F156" s="218"/>
    </row>
    <row r="157" spans="1:6" x14ac:dyDescent="0.25">
      <c r="A157" s="29" t="s">
        <v>307</v>
      </c>
      <c r="B157" s="189"/>
      <c r="C157" s="36" t="s">
        <v>86</v>
      </c>
      <c r="D157" s="26" t="s">
        <v>25</v>
      </c>
      <c r="E157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95</v>
      </c>
      <c r="F157" s="218"/>
    </row>
    <row r="158" spans="1:6" x14ac:dyDescent="0.25">
      <c r="A158" s="29" t="s">
        <v>308</v>
      </c>
      <c r="B158" s="189"/>
      <c r="C158" s="36" t="s">
        <v>255</v>
      </c>
      <c r="D158" s="26" t="s">
        <v>85</v>
      </c>
      <c r="E158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1612</v>
      </c>
      <c r="F158" s="218"/>
    </row>
    <row r="159" spans="1:6" x14ac:dyDescent="0.25">
      <c r="A159" s="29" t="s">
        <v>309</v>
      </c>
      <c r="B159" s="189"/>
      <c r="C159" s="36" t="s">
        <v>256</v>
      </c>
      <c r="D159" s="26" t="s">
        <v>85</v>
      </c>
      <c r="E159" s="170" t="s">
        <v>13</v>
      </c>
      <c r="F159" s="218"/>
    </row>
    <row r="160" spans="1:6" x14ac:dyDescent="0.25">
      <c r="A160" s="29"/>
      <c r="B160" s="189"/>
      <c r="C160" s="2"/>
      <c r="D160" s="157"/>
      <c r="E160" s="30"/>
      <c r="F160" s="218"/>
    </row>
    <row r="161" spans="1:7" x14ac:dyDescent="0.25">
      <c r="A161" s="223">
        <v>20.399999999999999</v>
      </c>
      <c r="B161" s="154" t="s">
        <v>6</v>
      </c>
      <c r="C161" s="47" t="s">
        <v>376</v>
      </c>
      <c r="D161" s="173"/>
      <c r="E161" s="30"/>
      <c r="F161" s="218"/>
    </row>
    <row r="162" spans="1:7" x14ac:dyDescent="0.25">
      <c r="A162" s="29" t="s">
        <v>310</v>
      </c>
      <c r="B162" s="189"/>
      <c r="C162" s="35" t="s">
        <v>82</v>
      </c>
      <c r="D162" s="162"/>
      <c r="E162" s="25" t="s">
        <v>13</v>
      </c>
      <c r="F162" s="218"/>
    </row>
    <row r="163" spans="1:7" x14ac:dyDescent="0.25">
      <c r="A163" s="29" t="s">
        <v>311</v>
      </c>
      <c r="B163" s="189"/>
      <c r="C163" s="36" t="s">
        <v>84</v>
      </c>
      <c r="D163" s="26" t="s">
        <v>85</v>
      </c>
      <c r="E163" s="73" t="str">
        <f>IF(E51&gt;66,"38 x 125",IF((E46*1000000)/(SQRT(3)*E51*1000*0.95)&gt;=1000,"38 x 125","26 x 125"))</f>
        <v>26 x 125</v>
      </c>
      <c r="F163" s="218"/>
    </row>
    <row r="164" spans="1:7" x14ac:dyDescent="0.25">
      <c r="A164" s="29" t="s">
        <v>312</v>
      </c>
      <c r="B164" s="189"/>
      <c r="C164" s="36" t="s">
        <v>192</v>
      </c>
      <c r="D164" s="26" t="s">
        <v>57</v>
      </c>
      <c r="E164" s="170" t="s">
        <v>13</v>
      </c>
      <c r="F164" s="218"/>
    </row>
    <row r="165" spans="1:7" x14ac:dyDescent="0.25">
      <c r="A165" s="29" t="s">
        <v>313</v>
      </c>
      <c r="B165" s="189"/>
      <c r="C165" s="36" t="s">
        <v>364</v>
      </c>
      <c r="D165" s="26" t="s">
        <v>74</v>
      </c>
      <c r="E165" s="170">
        <f>IF(E51&lt;=3.3,200,IF(E51&lt;=6.6,200,IF(E51&lt;=11,200,IF(E51&lt;=16,200,IF(E51&lt;=22,200,IF(E51&lt;=33,250,IF(E51&lt;=44,250,IF(E51&lt;=66,450,IF(E51&lt;=88,550,IF(E51&lt;=132,650,IF(E51&lt;=220,1175,IF(E51&lt;=275,1175,IF(E51&lt;=400,1550,IF(E51&lt;=500,1550,2400))))))))))))))</f>
        <v>200</v>
      </c>
      <c r="F165" s="218"/>
    </row>
    <row r="166" spans="1:7" x14ac:dyDescent="0.25">
      <c r="A166" s="29" t="s">
        <v>314</v>
      </c>
      <c r="B166" s="189"/>
      <c r="C166" s="36" t="s">
        <v>86</v>
      </c>
      <c r="D166" s="26" t="s">
        <v>25</v>
      </c>
      <c r="E166" s="170">
        <f>IF(E51&lt;=3.3,70,IF(E51&lt;=6.6,70,IF(E51&lt;=11,70,IF(E51&lt;=16,70,IF(E51&lt;=22,70,IF(E51&lt;=33,95,IF(E51&lt;=44,95,IF(E51&lt;=66,155,IF(E51&lt;=88,230,IF(E51&lt;=132,275,IF(E51&lt;=220,510,IF(E51&lt;=275,510,IF(E51&lt;=400,630,IF(E51&lt;=500,630,1000))))))))))))))</f>
        <v>70</v>
      </c>
      <c r="F166" s="218"/>
    </row>
    <row r="167" spans="1:7" x14ac:dyDescent="0.25">
      <c r="A167" s="29" t="s">
        <v>315</v>
      </c>
      <c r="B167" s="189"/>
      <c r="C167" s="36" t="s">
        <v>255</v>
      </c>
      <c r="D167" s="26" t="s">
        <v>85</v>
      </c>
      <c r="E167" s="195" t="str">
        <f>_xlfn.TEXTJOIN("",TRUE,"&gt;",(IF(E51&lt;=3.3,3.6,IF(E51&lt;=6.6,7.2,IF(E51&lt;=11,12,IF(E51&lt;=16,17.5,IF(E51&lt;=22,24,IF(E51&lt;=33,52,IF(E51&lt;=44,52,IF(E51&lt;=66,72.5,IF(E51&lt;=88,123,IF(E51&lt;=132,145,IF(E51&lt;=220,300,IF(E51&lt;=275,300,IF(E51&lt;=400,420,IF(E51&lt;=500,550,800)))))))))))))))*31)</f>
        <v>&gt;744</v>
      </c>
      <c r="F167" s="218"/>
    </row>
    <row r="168" spans="1:7" x14ac:dyDescent="0.25">
      <c r="A168" s="29" t="s">
        <v>316</v>
      </c>
      <c r="B168" s="189"/>
      <c r="C168" s="36" t="s">
        <v>256</v>
      </c>
      <c r="D168" s="26" t="s">
        <v>85</v>
      </c>
      <c r="E168" s="170" t="s">
        <v>13</v>
      </c>
      <c r="F168" s="218"/>
    </row>
    <row r="169" spans="1:7" x14ac:dyDescent="0.25">
      <c r="A169" s="22"/>
      <c r="B169" s="180"/>
      <c r="C169" s="49"/>
      <c r="D169" s="175"/>
      <c r="E169" s="32"/>
      <c r="F169" s="218"/>
    </row>
    <row r="170" spans="1:7" x14ac:dyDescent="0.25">
      <c r="A170" s="223">
        <v>20.5</v>
      </c>
      <c r="B170" s="154" t="s">
        <v>6</v>
      </c>
      <c r="C170" s="47" t="s">
        <v>377</v>
      </c>
      <c r="D170" s="173"/>
      <c r="E170" s="30"/>
      <c r="F170" s="218"/>
    </row>
    <row r="171" spans="1:7" x14ac:dyDescent="0.25">
      <c r="A171" s="29" t="s">
        <v>415</v>
      </c>
      <c r="B171" s="189"/>
      <c r="C171" s="35" t="s">
        <v>82</v>
      </c>
      <c r="D171" s="162"/>
      <c r="E171" s="25" t="s">
        <v>13</v>
      </c>
      <c r="F171" s="218"/>
    </row>
    <row r="172" spans="1:7" x14ac:dyDescent="0.25">
      <c r="A172" s="29" t="s">
        <v>416</v>
      </c>
      <c r="B172" s="189"/>
      <c r="C172" s="36" t="s">
        <v>84</v>
      </c>
      <c r="D172" s="26" t="s">
        <v>85</v>
      </c>
      <c r="E172" s="73" t="str">
        <f>IF(E50&gt;66,"38 x 125",IF((E45*1000000)/(SQRT(3)*E50*1000*0.95)&gt;=1000,"38 x 125","26 x 125"))</f>
        <v>38 x 125</v>
      </c>
      <c r="F172" s="218"/>
    </row>
    <row r="173" spans="1:7" x14ac:dyDescent="0.25">
      <c r="A173" s="29" t="s">
        <v>417</v>
      </c>
      <c r="B173" s="189"/>
      <c r="C173" s="36" t="s">
        <v>192</v>
      </c>
      <c r="D173" s="26" t="s">
        <v>57</v>
      </c>
      <c r="E173" s="170" t="s">
        <v>13</v>
      </c>
      <c r="F173" s="218"/>
    </row>
    <row r="174" spans="1:7" x14ac:dyDescent="0.25">
      <c r="A174" s="29" t="s">
        <v>418</v>
      </c>
      <c r="B174" s="189"/>
      <c r="C174" s="36" t="s">
        <v>364</v>
      </c>
      <c r="D174" s="26" t="s">
        <v>74</v>
      </c>
      <c r="E174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250</v>
      </c>
      <c r="F174" s="218"/>
    </row>
    <row r="175" spans="1:7" s="20" customFormat="1" ht="15" x14ac:dyDescent="0.25">
      <c r="A175" s="29" t="s">
        <v>419</v>
      </c>
      <c r="B175" s="189"/>
      <c r="C175" s="36" t="s">
        <v>86</v>
      </c>
      <c r="D175" s="26" t="s">
        <v>25</v>
      </c>
      <c r="E175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95</v>
      </c>
      <c r="F175" s="218"/>
      <c r="G175" s="2"/>
    </row>
    <row r="176" spans="1:7" x14ac:dyDescent="0.25">
      <c r="A176" s="29" t="s">
        <v>420</v>
      </c>
      <c r="B176" s="189"/>
      <c r="C176" s="36" t="s">
        <v>255</v>
      </c>
      <c r="D176" s="26" t="s">
        <v>85</v>
      </c>
      <c r="E176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1612</v>
      </c>
      <c r="F176" s="218"/>
    </row>
    <row r="177" spans="1:6" x14ac:dyDescent="0.25">
      <c r="A177" s="22" t="s">
        <v>421</v>
      </c>
      <c r="B177" s="180"/>
      <c r="C177" s="198" t="s">
        <v>256</v>
      </c>
      <c r="D177" s="179" t="s">
        <v>85</v>
      </c>
      <c r="E177" s="231" t="s">
        <v>13</v>
      </c>
      <c r="F177" s="220"/>
    </row>
    <row r="178" spans="1:6" ht="15.6" x14ac:dyDescent="0.25">
      <c r="A178" s="216">
        <v>21</v>
      </c>
      <c r="B178" s="256" t="s">
        <v>88</v>
      </c>
      <c r="C178" s="257"/>
      <c r="D178" s="159"/>
      <c r="E178" s="183"/>
      <c r="F178" s="221"/>
    </row>
    <row r="179" spans="1:6" x14ac:dyDescent="0.25">
      <c r="A179" s="223">
        <v>21.1</v>
      </c>
      <c r="B179" s="154" t="s">
        <v>6</v>
      </c>
      <c r="C179" s="152" t="s">
        <v>235</v>
      </c>
      <c r="D179" s="197"/>
      <c r="E179" s="25" t="s">
        <v>9</v>
      </c>
      <c r="F179" s="218"/>
    </row>
    <row r="180" spans="1:6" x14ac:dyDescent="0.25">
      <c r="A180" s="223"/>
      <c r="B180" s="189"/>
      <c r="C180" s="47"/>
      <c r="D180" s="173"/>
      <c r="E180" s="30"/>
      <c r="F180" s="218"/>
    </row>
    <row r="181" spans="1:6" x14ac:dyDescent="0.25">
      <c r="A181" s="223">
        <v>21.2</v>
      </c>
      <c r="B181" s="154" t="s">
        <v>6</v>
      </c>
      <c r="C181" s="47" t="s">
        <v>89</v>
      </c>
      <c r="D181" s="173"/>
      <c r="E181" s="30"/>
      <c r="F181" s="218"/>
    </row>
    <row r="182" spans="1:6" x14ac:dyDescent="0.25">
      <c r="A182" s="29" t="s">
        <v>220</v>
      </c>
      <c r="B182" s="189"/>
      <c r="C182" s="35" t="s">
        <v>90</v>
      </c>
      <c r="D182" s="162" t="s">
        <v>85</v>
      </c>
      <c r="E182" s="25">
        <v>5500</v>
      </c>
      <c r="F182" s="218"/>
    </row>
    <row r="183" spans="1:6" x14ac:dyDescent="0.25">
      <c r="A183" s="29" t="s">
        <v>221</v>
      </c>
      <c r="B183" s="189"/>
      <c r="C183" s="36" t="s">
        <v>91</v>
      </c>
      <c r="D183" s="26" t="s">
        <v>85</v>
      </c>
      <c r="E183" s="25">
        <v>6400</v>
      </c>
      <c r="F183" s="218"/>
    </row>
    <row r="184" spans="1:6" x14ac:dyDescent="0.25">
      <c r="A184" s="29" t="s">
        <v>222</v>
      </c>
      <c r="B184" s="189"/>
      <c r="C184" s="36" t="s">
        <v>92</v>
      </c>
      <c r="D184" s="26" t="s">
        <v>85</v>
      </c>
      <c r="E184" s="25">
        <v>5000</v>
      </c>
      <c r="F184" s="218"/>
    </row>
    <row r="185" spans="1:6" x14ac:dyDescent="0.25">
      <c r="A185" s="29"/>
      <c r="B185" s="189"/>
      <c r="C185" s="2"/>
      <c r="D185" s="157"/>
      <c r="E185" s="30"/>
      <c r="F185" s="218"/>
    </row>
    <row r="186" spans="1:6" x14ac:dyDescent="0.25">
      <c r="A186" s="223">
        <v>21.3</v>
      </c>
      <c r="B186" s="154" t="s">
        <v>6</v>
      </c>
      <c r="C186" s="47" t="s">
        <v>341</v>
      </c>
      <c r="D186" s="173"/>
      <c r="E186" s="30"/>
      <c r="F186" s="218"/>
    </row>
    <row r="187" spans="1:6" x14ac:dyDescent="0.25">
      <c r="A187" s="29" t="s">
        <v>223</v>
      </c>
      <c r="B187" s="189"/>
      <c r="C187" s="35" t="s">
        <v>90</v>
      </c>
      <c r="D187" s="162" t="s">
        <v>85</v>
      </c>
      <c r="E187" s="193" t="s">
        <v>343</v>
      </c>
      <c r="F187" s="218"/>
    </row>
    <row r="188" spans="1:6" x14ac:dyDescent="0.25">
      <c r="A188" s="29" t="s">
        <v>224</v>
      </c>
      <c r="B188" s="189"/>
      <c r="C188" s="36" t="s">
        <v>91</v>
      </c>
      <c r="D188" s="26" t="s">
        <v>85</v>
      </c>
      <c r="E188" s="193" t="s">
        <v>343</v>
      </c>
      <c r="F188" s="218"/>
    </row>
    <row r="189" spans="1:6" x14ac:dyDescent="0.25">
      <c r="A189" s="29" t="s">
        <v>225</v>
      </c>
      <c r="B189" s="189"/>
      <c r="C189" s="36" t="s">
        <v>92</v>
      </c>
      <c r="D189" s="26" t="s">
        <v>85</v>
      </c>
      <c r="E189" s="193" t="s">
        <v>343</v>
      </c>
      <c r="F189" s="218"/>
    </row>
    <row r="190" spans="1:6" x14ac:dyDescent="0.25">
      <c r="A190" s="29" t="s">
        <v>344</v>
      </c>
      <c r="B190" s="189"/>
      <c r="C190" s="36" t="s">
        <v>342</v>
      </c>
      <c r="D190" s="26" t="s">
        <v>157</v>
      </c>
      <c r="E190" s="193" t="s">
        <v>343</v>
      </c>
      <c r="F190" s="218"/>
    </row>
    <row r="191" spans="1:6" x14ac:dyDescent="0.25">
      <c r="A191" s="29"/>
      <c r="B191" s="189"/>
      <c r="C191" s="50"/>
      <c r="D191" s="157"/>
      <c r="E191" s="30"/>
      <c r="F191" s="218"/>
    </row>
    <row r="192" spans="1:6" x14ac:dyDescent="0.25">
      <c r="A192" s="223">
        <v>21.4</v>
      </c>
      <c r="B192" s="154" t="s">
        <v>6</v>
      </c>
      <c r="C192" s="47" t="s">
        <v>93</v>
      </c>
      <c r="D192" s="173"/>
      <c r="E192" s="30"/>
      <c r="F192" s="218"/>
    </row>
    <row r="193" spans="1:7" x14ac:dyDescent="0.25">
      <c r="A193" s="29" t="s">
        <v>345</v>
      </c>
      <c r="B193" s="189"/>
      <c r="C193" s="35" t="s">
        <v>94</v>
      </c>
      <c r="D193" s="162"/>
      <c r="E193" s="25" t="s">
        <v>13</v>
      </c>
      <c r="F193" s="218"/>
    </row>
    <row r="194" spans="1:7" s="20" customFormat="1" ht="15" x14ac:dyDescent="0.25">
      <c r="A194" s="29" t="s">
        <v>346</v>
      </c>
      <c r="B194" s="189"/>
      <c r="C194" s="36" t="s">
        <v>91</v>
      </c>
      <c r="D194" s="26" t="s">
        <v>85</v>
      </c>
      <c r="E194" s="25" t="s">
        <v>13</v>
      </c>
      <c r="F194" s="218"/>
      <c r="G194" s="2"/>
    </row>
    <row r="195" spans="1:7" x14ac:dyDescent="0.25">
      <c r="A195" s="29" t="s">
        <v>347</v>
      </c>
      <c r="B195" s="189"/>
      <c r="C195" s="36" t="s">
        <v>95</v>
      </c>
      <c r="D195" s="26" t="s">
        <v>85</v>
      </c>
      <c r="E195" s="25" t="s">
        <v>13</v>
      </c>
      <c r="F195" s="218"/>
    </row>
    <row r="196" spans="1:7" s="2" customFormat="1" x14ac:dyDescent="0.25">
      <c r="A196" s="22"/>
      <c r="B196" s="180"/>
      <c r="C196" s="198"/>
      <c r="D196" s="179"/>
      <c r="E196" s="32"/>
      <c r="F196" s="220"/>
    </row>
    <row r="197" spans="1:7" s="2" customFormat="1" x14ac:dyDescent="0.25">
      <c r="A197" s="271"/>
      <c r="B197" s="272"/>
      <c r="C197" s="272"/>
      <c r="D197" s="272"/>
      <c r="E197" s="272"/>
      <c r="F197" s="273"/>
    </row>
    <row r="198" spans="1:7" ht="15.6" x14ac:dyDescent="0.25">
      <c r="A198" s="216">
        <v>22</v>
      </c>
      <c r="B198" s="256" t="s">
        <v>96</v>
      </c>
      <c r="C198" s="257"/>
      <c r="D198" s="159"/>
      <c r="E198" s="183"/>
      <c r="F198" s="221"/>
    </row>
    <row r="199" spans="1:7" x14ac:dyDescent="0.25">
      <c r="A199" s="223">
        <v>22.1</v>
      </c>
      <c r="B199" s="154" t="s">
        <v>6</v>
      </c>
      <c r="C199" s="47" t="s">
        <v>97</v>
      </c>
      <c r="D199" s="173"/>
      <c r="E199" s="30"/>
      <c r="F199" s="218"/>
    </row>
    <row r="200" spans="1:7" ht="26.4" x14ac:dyDescent="0.25">
      <c r="A200" s="29" t="s">
        <v>317</v>
      </c>
      <c r="B200" s="199"/>
      <c r="C200" s="35" t="s">
        <v>98</v>
      </c>
      <c r="D200" s="162"/>
      <c r="E200" s="25" t="s">
        <v>13</v>
      </c>
      <c r="F200" s="218"/>
    </row>
    <row r="201" spans="1:7" x14ac:dyDescent="0.25">
      <c r="A201" s="29" t="s">
        <v>318</v>
      </c>
      <c r="B201" s="199"/>
      <c r="C201" s="36" t="s">
        <v>99</v>
      </c>
      <c r="D201" s="26" t="s">
        <v>85</v>
      </c>
      <c r="E201" s="27" t="s">
        <v>13</v>
      </c>
      <c r="F201" s="218"/>
    </row>
    <row r="202" spans="1:7" x14ac:dyDescent="0.25">
      <c r="A202" s="223"/>
      <c r="B202" s="189"/>
      <c r="C202" s="47"/>
      <c r="D202" s="173"/>
      <c r="E202" s="45"/>
      <c r="F202" s="218"/>
    </row>
    <row r="203" spans="1:7" s="20" customFormat="1" ht="24" customHeight="1" x14ac:dyDescent="0.25">
      <c r="A203" s="223">
        <v>22.2</v>
      </c>
      <c r="B203" s="154" t="s">
        <v>6</v>
      </c>
      <c r="C203" s="47" t="s">
        <v>100</v>
      </c>
      <c r="D203" s="173"/>
      <c r="E203" s="30"/>
      <c r="F203" s="218"/>
      <c r="G203" s="2"/>
    </row>
    <row r="204" spans="1:7" s="20" customFormat="1" ht="24" customHeight="1" x14ac:dyDescent="0.25">
      <c r="A204" s="29" t="s">
        <v>81</v>
      </c>
      <c r="B204" s="189"/>
      <c r="C204" s="35" t="s">
        <v>101</v>
      </c>
      <c r="D204" s="162"/>
      <c r="E204" s="25" t="s">
        <v>13</v>
      </c>
      <c r="F204" s="218"/>
      <c r="G204" s="2"/>
    </row>
    <row r="205" spans="1:7" s="20" customFormat="1" ht="15" x14ac:dyDescent="0.25">
      <c r="A205" s="29" t="s">
        <v>83</v>
      </c>
      <c r="B205" s="189"/>
      <c r="C205" s="36" t="s">
        <v>79</v>
      </c>
      <c r="D205" s="26"/>
      <c r="E205" s="27" t="s">
        <v>13</v>
      </c>
      <c r="F205" s="218"/>
      <c r="G205" s="2"/>
    </row>
    <row r="206" spans="1:7" x14ac:dyDescent="0.25">
      <c r="A206" s="219"/>
      <c r="B206" s="180"/>
      <c r="C206" s="46"/>
      <c r="D206" s="168"/>
      <c r="E206" s="23"/>
      <c r="F206" s="220"/>
    </row>
    <row r="207" spans="1:7" ht="15.6" x14ac:dyDescent="0.25">
      <c r="A207" s="232">
        <v>23</v>
      </c>
      <c r="B207" s="275" t="s">
        <v>102</v>
      </c>
      <c r="C207" s="276"/>
      <c r="D207" s="200" t="s">
        <v>103</v>
      </c>
      <c r="E207" s="201">
        <v>1.5</v>
      </c>
      <c r="F207" s="233"/>
    </row>
    <row r="208" spans="1:7" ht="15.6" x14ac:dyDescent="0.25">
      <c r="A208" s="232">
        <v>24</v>
      </c>
      <c r="B208" s="275" t="s">
        <v>226</v>
      </c>
      <c r="C208" s="276"/>
      <c r="D208" s="200"/>
      <c r="E208" s="201" t="s">
        <v>268</v>
      </c>
      <c r="F208" s="233"/>
    </row>
    <row r="209" spans="1:8" ht="15.6" x14ac:dyDescent="0.25">
      <c r="A209" s="216">
        <v>25</v>
      </c>
      <c r="B209" s="256" t="s">
        <v>104</v>
      </c>
      <c r="C209" s="257"/>
      <c r="D209" s="159"/>
      <c r="E209" s="160"/>
      <c r="F209" s="221"/>
    </row>
    <row r="210" spans="1:8" x14ac:dyDescent="0.25">
      <c r="A210" s="223">
        <v>25.1</v>
      </c>
      <c r="B210" s="154" t="s">
        <v>6</v>
      </c>
      <c r="C210" s="152" t="s">
        <v>79</v>
      </c>
      <c r="D210" s="162"/>
      <c r="E210" s="170" t="s">
        <v>363</v>
      </c>
      <c r="F210" s="218"/>
    </row>
    <row r="211" spans="1:8" x14ac:dyDescent="0.25">
      <c r="A211" s="223"/>
      <c r="B211" s="189"/>
      <c r="C211" s="47"/>
      <c r="D211" s="173"/>
      <c r="E211" s="45"/>
      <c r="F211" s="218"/>
    </row>
    <row r="212" spans="1:8" x14ac:dyDescent="0.25">
      <c r="A212" s="223">
        <v>25.2</v>
      </c>
      <c r="B212" s="154" t="s">
        <v>6</v>
      </c>
      <c r="C212" s="47" t="s">
        <v>105</v>
      </c>
      <c r="D212" s="173"/>
      <c r="E212" s="45"/>
      <c r="F212" s="218"/>
    </row>
    <row r="213" spans="1:8" x14ac:dyDescent="0.25">
      <c r="A213" s="29" t="s">
        <v>319</v>
      </c>
      <c r="B213" s="189"/>
      <c r="C213" s="35" t="s">
        <v>106</v>
      </c>
      <c r="D213" s="162"/>
      <c r="E213" s="25" t="s">
        <v>13</v>
      </c>
      <c r="F213" s="218"/>
    </row>
    <row r="214" spans="1:8" ht="16.8" customHeight="1" x14ac:dyDescent="0.25">
      <c r="A214" s="29" t="s">
        <v>320</v>
      </c>
      <c r="B214" s="189"/>
      <c r="C214" s="35" t="s">
        <v>107</v>
      </c>
      <c r="D214" s="162"/>
      <c r="E214" s="25" t="s">
        <v>13</v>
      </c>
      <c r="F214" s="218"/>
    </row>
    <row r="215" spans="1:8" x14ac:dyDescent="0.25">
      <c r="A215" s="29" t="s">
        <v>321</v>
      </c>
      <c r="B215" s="189"/>
      <c r="C215" s="36" t="s">
        <v>108</v>
      </c>
      <c r="D215" s="26"/>
      <c r="E215" s="73" t="s">
        <v>414</v>
      </c>
      <c r="F215" s="218"/>
    </row>
    <row r="216" spans="1:8" x14ac:dyDescent="0.25">
      <c r="A216" s="29" t="s">
        <v>322</v>
      </c>
      <c r="B216" s="189"/>
      <c r="C216" s="250" t="s">
        <v>109</v>
      </c>
      <c r="D216" s="251"/>
      <c r="E216" s="27" t="s">
        <v>13</v>
      </c>
      <c r="F216" s="218"/>
    </row>
    <row r="217" spans="1:8" x14ac:dyDescent="0.25">
      <c r="A217" s="29" t="s">
        <v>323</v>
      </c>
      <c r="B217" s="189"/>
      <c r="C217" s="36" t="s">
        <v>110</v>
      </c>
      <c r="D217" s="26"/>
      <c r="E217" s="202">
        <v>300000</v>
      </c>
      <c r="F217" s="218"/>
    </row>
    <row r="218" spans="1:8" x14ac:dyDescent="0.25">
      <c r="A218" s="29"/>
      <c r="B218" s="189"/>
      <c r="C218" s="2"/>
      <c r="D218" s="157"/>
      <c r="E218" s="203"/>
      <c r="F218" s="218"/>
    </row>
    <row r="219" spans="1:8" ht="19.5" customHeight="1" x14ac:dyDescent="0.25">
      <c r="A219" s="223">
        <v>25.3</v>
      </c>
      <c r="B219" s="154" t="s">
        <v>6</v>
      </c>
      <c r="C219" s="47" t="s">
        <v>111</v>
      </c>
      <c r="D219" s="173"/>
      <c r="E219" s="45"/>
      <c r="F219" s="218"/>
    </row>
    <row r="220" spans="1:8" x14ac:dyDescent="0.25">
      <c r="A220" s="29" t="s">
        <v>324</v>
      </c>
      <c r="B220" s="189"/>
      <c r="C220" s="35" t="s">
        <v>112</v>
      </c>
      <c r="D220" s="162" t="s">
        <v>35</v>
      </c>
      <c r="E220" s="25">
        <f>E50</f>
        <v>44</v>
      </c>
      <c r="F220" s="218"/>
    </row>
    <row r="221" spans="1:8" x14ac:dyDescent="0.25">
      <c r="A221" s="29" t="s">
        <v>325</v>
      </c>
      <c r="B221" s="189"/>
      <c r="C221" s="36" t="s">
        <v>193</v>
      </c>
      <c r="D221" s="26" t="s">
        <v>57</v>
      </c>
      <c r="E221" s="204">
        <f xml:space="preserve"> 80000/SQRT(3)/E62*1.2</f>
        <v>740.98430270326298</v>
      </c>
      <c r="F221" s="218"/>
      <c r="H221" s="2"/>
    </row>
    <row r="222" spans="1:8" x14ac:dyDescent="0.25">
      <c r="A222" s="29" t="s">
        <v>326</v>
      </c>
      <c r="B222" s="189"/>
      <c r="C222" s="36" t="s">
        <v>194</v>
      </c>
      <c r="D222" s="26" t="s">
        <v>57</v>
      </c>
      <c r="E222" s="204">
        <f xml:space="preserve"> 80000/SQRT(3)/E62*1.2</f>
        <v>740.98430270326298</v>
      </c>
      <c r="F222" s="218"/>
    </row>
    <row r="223" spans="1:8" x14ac:dyDescent="0.25">
      <c r="A223" s="223"/>
      <c r="B223" s="189"/>
      <c r="C223" s="190"/>
      <c r="D223" s="185"/>
      <c r="E223" s="196"/>
      <c r="F223" s="218"/>
    </row>
    <row r="224" spans="1:8" x14ac:dyDescent="0.25">
      <c r="A224" s="223">
        <v>25.4</v>
      </c>
      <c r="B224" s="154" t="s">
        <v>6</v>
      </c>
      <c r="C224" s="47" t="s">
        <v>113</v>
      </c>
      <c r="D224" s="173"/>
      <c r="E224" s="45"/>
      <c r="F224" s="218"/>
    </row>
    <row r="225" spans="1:6" x14ac:dyDescent="0.25">
      <c r="A225" s="29" t="s">
        <v>327</v>
      </c>
      <c r="B225" s="189"/>
      <c r="C225" s="36" t="s">
        <v>114</v>
      </c>
      <c r="D225" s="26" t="s">
        <v>74</v>
      </c>
      <c r="E225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250</v>
      </c>
      <c r="F225" s="218"/>
    </row>
    <row r="226" spans="1:6" x14ac:dyDescent="0.25">
      <c r="A226" s="223"/>
      <c r="B226" s="189"/>
      <c r="C226" s="47"/>
      <c r="D226" s="173"/>
      <c r="E226" s="38"/>
      <c r="F226" s="218"/>
    </row>
    <row r="227" spans="1:6" x14ac:dyDescent="0.25">
      <c r="A227" s="223">
        <v>25.5</v>
      </c>
      <c r="B227" s="154" t="s">
        <v>6</v>
      </c>
      <c r="C227" s="47" t="s">
        <v>115</v>
      </c>
      <c r="E227" s="172"/>
      <c r="F227" s="218"/>
    </row>
    <row r="228" spans="1:6" x14ac:dyDescent="0.25">
      <c r="A228" s="29" t="s">
        <v>328</v>
      </c>
      <c r="B228" s="189"/>
      <c r="C228" s="35" t="s">
        <v>114</v>
      </c>
      <c r="D228" s="162" t="s">
        <v>25</v>
      </c>
      <c r="E228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95</v>
      </c>
      <c r="F228" s="218"/>
    </row>
    <row r="229" spans="1:6" x14ac:dyDescent="0.25">
      <c r="A229" s="223"/>
      <c r="B229" s="189"/>
      <c r="C229" s="47"/>
      <c r="D229" s="157"/>
      <c r="E229" s="30"/>
      <c r="F229" s="218"/>
    </row>
    <row r="230" spans="1:6" x14ac:dyDescent="0.25">
      <c r="A230" s="223">
        <v>25.6</v>
      </c>
      <c r="B230" s="154" t="s">
        <v>6</v>
      </c>
      <c r="C230" s="47" t="s">
        <v>116</v>
      </c>
      <c r="D230" s="157"/>
      <c r="E230" s="30"/>
      <c r="F230" s="218"/>
    </row>
    <row r="231" spans="1:6" x14ac:dyDescent="0.25">
      <c r="A231" s="29" t="s">
        <v>329</v>
      </c>
      <c r="B231" s="189"/>
      <c r="C231" s="35" t="s">
        <v>117</v>
      </c>
      <c r="D231" s="162" t="s">
        <v>118</v>
      </c>
      <c r="E231" s="25" t="s">
        <v>13</v>
      </c>
      <c r="F231" s="218"/>
    </row>
    <row r="232" spans="1:6" x14ac:dyDescent="0.25">
      <c r="A232" s="29" t="s">
        <v>330</v>
      </c>
      <c r="B232" s="189"/>
      <c r="C232" s="36" t="s">
        <v>119</v>
      </c>
      <c r="D232" s="26" t="s">
        <v>118</v>
      </c>
      <c r="E232" s="27" t="s">
        <v>13</v>
      </c>
      <c r="F232" s="218"/>
    </row>
    <row r="233" spans="1:6" x14ac:dyDescent="0.25">
      <c r="A233" s="29" t="s">
        <v>331</v>
      </c>
      <c r="B233" s="189"/>
      <c r="C233" s="36" t="s">
        <v>120</v>
      </c>
      <c r="D233" s="26" t="s">
        <v>118</v>
      </c>
      <c r="E233" s="27" t="s">
        <v>13</v>
      </c>
      <c r="F233" s="218"/>
    </row>
    <row r="234" spans="1:6" x14ac:dyDescent="0.25">
      <c r="A234" s="29" t="s">
        <v>332</v>
      </c>
      <c r="B234" s="189"/>
      <c r="C234" s="36" t="s">
        <v>238</v>
      </c>
      <c r="D234" s="26" t="s">
        <v>239</v>
      </c>
      <c r="E234" s="27" t="s">
        <v>13</v>
      </c>
      <c r="F234" s="218"/>
    </row>
    <row r="235" spans="1:6" x14ac:dyDescent="0.25">
      <c r="A235" s="29" t="s">
        <v>333</v>
      </c>
      <c r="B235" s="189"/>
      <c r="C235" s="36" t="s">
        <v>236</v>
      </c>
      <c r="D235" s="205" t="s">
        <v>237</v>
      </c>
      <c r="E235" s="27" t="s">
        <v>13</v>
      </c>
      <c r="F235" s="218"/>
    </row>
    <row r="236" spans="1:6" x14ac:dyDescent="0.25">
      <c r="A236" s="223"/>
      <c r="B236" s="189"/>
      <c r="C236" s="47"/>
      <c r="D236" s="157"/>
      <c r="E236" s="30"/>
      <c r="F236" s="218"/>
    </row>
    <row r="237" spans="1:6" x14ac:dyDescent="0.25">
      <c r="A237" s="223">
        <v>25.7</v>
      </c>
      <c r="B237" s="154" t="s">
        <v>6</v>
      </c>
      <c r="C237" s="152" t="s">
        <v>121</v>
      </c>
      <c r="D237" s="162" t="s">
        <v>118</v>
      </c>
      <c r="E237" s="25" t="s">
        <v>13</v>
      </c>
      <c r="F237" s="218"/>
    </row>
    <row r="238" spans="1:6" x14ac:dyDescent="0.25">
      <c r="A238" s="223"/>
      <c r="B238" s="189"/>
      <c r="C238" s="47"/>
      <c r="D238" s="157"/>
      <c r="E238" s="30"/>
      <c r="F238" s="218"/>
    </row>
    <row r="239" spans="1:6" x14ac:dyDescent="0.25">
      <c r="A239" s="223">
        <v>25.8</v>
      </c>
      <c r="B239" s="154" t="s">
        <v>6</v>
      </c>
      <c r="C239" s="47" t="s">
        <v>122</v>
      </c>
      <c r="D239" s="157"/>
      <c r="E239" s="30"/>
      <c r="F239" s="218"/>
    </row>
    <row r="240" spans="1:6" x14ac:dyDescent="0.25">
      <c r="A240" s="29" t="s">
        <v>334</v>
      </c>
      <c r="B240" s="189"/>
      <c r="C240" s="35" t="s">
        <v>123</v>
      </c>
      <c r="D240" s="162"/>
      <c r="E240" s="170" t="s">
        <v>482</v>
      </c>
      <c r="F240" s="218"/>
    </row>
    <row r="241" spans="1:7" s="20" customFormat="1" ht="15" x14ac:dyDescent="0.25">
      <c r="A241" s="29" t="s">
        <v>335</v>
      </c>
      <c r="B241" s="189"/>
      <c r="C241" s="35" t="s">
        <v>124</v>
      </c>
      <c r="D241" s="162" t="s">
        <v>125</v>
      </c>
      <c r="E241" s="193">
        <v>400</v>
      </c>
      <c r="F241" s="218"/>
      <c r="G241" s="2"/>
    </row>
    <row r="242" spans="1:7" x14ac:dyDescent="0.25">
      <c r="A242" s="29" t="s">
        <v>336</v>
      </c>
      <c r="B242" s="189"/>
      <c r="C242" s="36" t="s">
        <v>55</v>
      </c>
      <c r="D242" s="26" t="s">
        <v>51</v>
      </c>
      <c r="E242" s="27" t="s">
        <v>13</v>
      </c>
      <c r="F242" s="218"/>
    </row>
    <row r="243" spans="1:7" x14ac:dyDescent="0.25">
      <c r="A243" s="29" t="s">
        <v>481</v>
      </c>
      <c r="B243" s="189"/>
      <c r="C243" s="36" t="s">
        <v>56</v>
      </c>
      <c r="D243" s="26" t="s">
        <v>57</v>
      </c>
      <c r="E243" s="27" t="s">
        <v>13</v>
      </c>
      <c r="F243" s="218"/>
    </row>
    <row r="244" spans="1:7" x14ac:dyDescent="0.25">
      <c r="A244" s="219"/>
      <c r="B244" s="180"/>
      <c r="C244" s="228"/>
      <c r="D244" s="229"/>
      <c r="E244" s="230"/>
      <c r="F244" s="220"/>
    </row>
    <row r="245" spans="1:7" s="20" customFormat="1" ht="15.6" x14ac:dyDescent="0.25">
      <c r="A245" s="216">
        <v>26</v>
      </c>
      <c r="B245" s="256" t="s">
        <v>126</v>
      </c>
      <c r="C245" s="257"/>
      <c r="D245" s="159"/>
      <c r="E245" s="160"/>
      <c r="F245" s="221"/>
      <c r="G245" s="2"/>
    </row>
    <row r="246" spans="1:7" x14ac:dyDescent="0.25">
      <c r="A246" s="29">
        <v>26.1</v>
      </c>
      <c r="B246" s="154" t="s">
        <v>6</v>
      </c>
      <c r="C246" s="35" t="s">
        <v>477</v>
      </c>
      <c r="D246" s="162"/>
      <c r="E246" s="25">
        <v>1</v>
      </c>
      <c r="F246" s="218"/>
    </row>
    <row r="247" spans="1:7" x14ac:dyDescent="0.25">
      <c r="A247" s="22">
        <v>26.2</v>
      </c>
      <c r="B247" s="176" t="s">
        <v>6</v>
      </c>
      <c r="C247" s="198" t="s">
        <v>127</v>
      </c>
      <c r="D247" s="179"/>
      <c r="E247" s="234" t="s">
        <v>262</v>
      </c>
      <c r="F247" s="220"/>
    </row>
    <row r="248" spans="1:7" ht="15.6" x14ac:dyDescent="0.25">
      <c r="A248" s="216">
        <v>27</v>
      </c>
      <c r="B248" s="256" t="s">
        <v>128</v>
      </c>
      <c r="C248" s="257"/>
      <c r="D248" s="159"/>
      <c r="E248" s="160"/>
      <c r="F248" s="221"/>
    </row>
    <row r="249" spans="1:7" x14ac:dyDescent="0.25">
      <c r="A249" s="29">
        <v>27.1</v>
      </c>
      <c r="B249" s="154" t="s">
        <v>6</v>
      </c>
      <c r="C249" s="35" t="s">
        <v>129</v>
      </c>
      <c r="D249" s="162"/>
      <c r="E249" s="206" t="s">
        <v>130</v>
      </c>
      <c r="F249" s="218"/>
    </row>
    <row r="250" spans="1:7" ht="48.75" customHeight="1" x14ac:dyDescent="0.25">
      <c r="A250" s="29">
        <v>27.2</v>
      </c>
      <c r="B250" s="154" t="s">
        <v>6</v>
      </c>
      <c r="C250" s="36" t="s">
        <v>131</v>
      </c>
      <c r="D250" s="26"/>
      <c r="E250" s="207" t="s">
        <v>337</v>
      </c>
      <c r="F250" s="218"/>
    </row>
    <row r="251" spans="1:7" ht="50.25" customHeight="1" x14ac:dyDescent="0.25">
      <c r="A251" s="29">
        <v>27.3</v>
      </c>
      <c r="B251" s="154" t="s">
        <v>6</v>
      </c>
      <c r="C251" s="36" t="s">
        <v>132</v>
      </c>
      <c r="D251" s="26"/>
      <c r="E251" s="207" t="s">
        <v>338</v>
      </c>
      <c r="F251" s="218"/>
    </row>
    <row r="252" spans="1:7" x14ac:dyDescent="0.25">
      <c r="A252" s="29">
        <v>27.4</v>
      </c>
      <c r="B252" s="154" t="s">
        <v>6</v>
      </c>
      <c r="C252" s="36" t="s">
        <v>133</v>
      </c>
      <c r="D252" s="26"/>
      <c r="E252" s="207" t="s">
        <v>9</v>
      </c>
      <c r="F252" s="218"/>
    </row>
    <row r="253" spans="1:7" x14ac:dyDescent="0.25">
      <c r="A253" s="29">
        <v>27.5</v>
      </c>
      <c r="B253" s="154" t="s">
        <v>6</v>
      </c>
      <c r="C253" s="36" t="s">
        <v>134</v>
      </c>
      <c r="D253" s="26"/>
      <c r="E253" s="207" t="s">
        <v>13</v>
      </c>
      <c r="F253" s="218"/>
    </row>
    <row r="254" spans="1:7" ht="55.5" customHeight="1" x14ac:dyDescent="0.25">
      <c r="A254" s="29">
        <v>27.6</v>
      </c>
      <c r="B254" s="154" t="s">
        <v>6</v>
      </c>
      <c r="C254" s="36" t="s">
        <v>135</v>
      </c>
      <c r="D254" s="26"/>
      <c r="E254" s="207" t="s">
        <v>339</v>
      </c>
      <c r="F254" s="218"/>
    </row>
    <row r="255" spans="1:7" s="20" customFormat="1" ht="54" customHeight="1" x14ac:dyDescent="0.25">
      <c r="A255" s="29">
        <v>27.7</v>
      </c>
      <c r="B255" s="154" t="s">
        <v>6</v>
      </c>
      <c r="C255" s="36" t="s">
        <v>136</v>
      </c>
      <c r="D255" s="26"/>
      <c r="E255" s="207" t="s">
        <v>340</v>
      </c>
      <c r="F255" s="218"/>
      <c r="G255" s="2"/>
    </row>
    <row r="256" spans="1:7" s="20" customFormat="1" ht="18" customHeight="1" x14ac:dyDescent="0.25">
      <c r="A256" s="29">
        <v>27.8</v>
      </c>
      <c r="B256" s="154" t="s">
        <v>6</v>
      </c>
      <c r="C256" s="36" t="s">
        <v>137</v>
      </c>
      <c r="D256" s="26"/>
      <c r="E256" s="207" t="s">
        <v>478</v>
      </c>
      <c r="F256" s="218"/>
      <c r="G256" s="2"/>
    </row>
    <row r="257" spans="1:6" s="2" customFormat="1" ht="18" customHeight="1" x14ac:dyDescent="0.25">
      <c r="A257" s="29">
        <v>27.9</v>
      </c>
      <c r="B257" s="154" t="s">
        <v>6</v>
      </c>
      <c r="C257" s="35" t="s">
        <v>138</v>
      </c>
      <c r="D257" s="162"/>
      <c r="E257" s="207" t="s">
        <v>478</v>
      </c>
      <c r="F257" s="218"/>
    </row>
    <row r="258" spans="1:6" s="2" customFormat="1" ht="18" customHeight="1" x14ac:dyDescent="0.25">
      <c r="A258" s="235"/>
      <c r="B258" s="180"/>
      <c r="C258" s="34"/>
      <c r="D258" s="175"/>
      <c r="E258" s="32"/>
      <c r="F258" s="220"/>
    </row>
    <row r="259" spans="1:6" s="2" customFormat="1" ht="18" customHeight="1" x14ac:dyDescent="0.25">
      <c r="A259" s="232">
        <v>28</v>
      </c>
      <c r="B259" s="277" t="s">
        <v>139</v>
      </c>
      <c r="C259" s="278"/>
      <c r="D259" s="236"/>
      <c r="E259" s="201" t="s">
        <v>9</v>
      </c>
      <c r="F259" s="233"/>
    </row>
    <row r="260" spans="1:6" s="2" customFormat="1" ht="18" customHeight="1" x14ac:dyDescent="0.25">
      <c r="A260" s="216">
        <v>29</v>
      </c>
      <c r="B260" s="256" t="s">
        <v>140</v>
      </c>
      <c r="C260" s="257"/>
      <c r="D260" s="257"/>
      <c r="E260" s="257"/>
      <c r="F260" s="274"/>
    </row>
    <row r="261" spans="1:6" s="2" customFormat="1" ht="18" customHeight="1" x14ac:dyDescent="0.25">
      <c r="A261" s="29"/>
      <c r="B261" s="237"/>
      <c r="C261" s="238"/>
      <c r="D261" s="238"/>
      <c r="E261" s="238"/>
      <c r="F261" s="239"/>
    </row>
    <row r="262" spans="1:6" s="2" customFormat="1" ht="18" customHeight="1" x14ac:dyDescent="0.25">
      <c r="A262" s="29"/>
      <c r="B262" s="237"/>
      <c r="C262" s="238"/>
      <c r="D262" s="238"/>
      <c r="E262" s="238"/>
      <c r="F262" s="239"/>
    </row>
    <row r="263" spans="1:6" s="2" customFormat="1" ht="18" customHeight="1" x14ac:dyDescent="0.25">
      <c r="A263" s="29"/>
      <c r="B263" s="237"/>
      <c r="C263" s="238"/>
      <c r="D263" s="238"/>
      <c r="E263" s="238"/>
      <c r="F263" s="239"/>
    </row>
    <row r="264" spans="1:6" s="2" customFormat="1" ht="18" customHeight="1" x14ac:dyDescent="0.25">
      <c r="A264" s="29"/>
      <c r="B264" s="237"/>
      <c r="C264" s="238"/>
      <c r="D264" s="238"/>
      <c r="E264" s="238"/>
      <c r="F264" s="239"/>
    </row>
    <row r="265" spans="1:6" s="2" customFormat="1" ht="18" customHeight="1" x14ac:dyDescent="0.25">
      <c r="A265" s="29"/>
      <c r="B265" s="237"/>
      <c r="C265" s="238"/>
      <c r="D265" s="238"/>
      <c r="E265" s="238"/>
      <c r="F265" s="239"/>
    </row>
    <row r="266" spans="1:6" s="2" customFormat="1" ht="18" customHeight="1" x14ac:dyDescent="0.25">
      <c r="A266" s="29"/>
      <c r="B266" s="237"/>
      <c r="C266" s="238"/>
      <c r="D266" s="238"/>
      <c r="E266" s="238"/>
      <c r="F266" s="239"/>
    </row>
    <row r="267" spans="1:6" s="2" customFormat="1" ht="18" customHeight="1" x14ac:dyDescent="0.25">
      <c r="A267" s="29"/>
      <c r="B267" s="237"/>
      <c r="C267" s="238"/>
      <c r="D267" s="238"/>
      <c r="E267" s="238"/>
      <c r="F267" s="239"/>
    </row>
    <row r="268" spans="1:6" s="2" customFormat="1" ht="18" customHeight="1" x14ac:dyDescent="0.25">
      <c r="A268" s="29"/>
      <c r="B268" s="237"/>
      <c r="C268" s="238"/>
      <c r="D268" s="238"/>
      <c r="E268" s="238"/>
      <c r="F268" s="239"/>
    </row>
    <row r="269" spans="1:6" s="2" customFormat="1" ht="18" customHeight="1" x14ac:dyDescent="0.25">
      <c r="A269" s="29"/>
      <c r="B269" s="237"/>
      <c r="C269" s="238"/>
      <c r="D269" s="238"/>
      <c r="E269" s="238"/>
      <c r="F269" s="239"/>
    </row>
    <row r="270" spans="1:6" s="2" customFormat="1" ht="18" customHeight="1" x14ac:dyDescent="0.25">
      <c r="A270" s="29"/>
      <c r="B270" s="237"/>
      <c r="C270" s="238"/>
      <c r="D270" s="238"/>
      <c r="E270" s="238"/>
      <c r="F270" s="239"/>
    </row>
    <row r="271" spans="1:6" s="2" customFormat="1" ht="18" customHeight="1" x14ac:dyDescent="0.25">
      <c r="A271" s="22"/>
      <c r="B271" s="240"/>
      <c r="C271" s="241"/>
      <c r="D271" s="241"/>
      <c r="E271" s="241"/>
      <c r="F271" s="242"/>
    </row>
    <row r="272" spans="1:6" s="2" customFormat="1" x14ac:dyDescent="0.25">
      <c r="A272" s="57"/>
      <c r="B272" s="4"/>
      <c r="C272" s="4"/>
      <c r="D272" s="8"/>
      <c r="E272" s="9"/>
      <c r="F272" s="9"/>
    </row>
    <row r="273" spans="1:6" s="2" customFormat="1" ht="12.75" customHeight="1" x14ac:dyDescent="0.25">
      <c r="A273" s="243" t="s">
        <v>233</v>
      </c>
      <c r="B273" s="243"/>
      <c r="C273" s="243"/>
      <c r="D273" s="99"/>
      <c r="E273" s="58"/>
      <c r="F273" s="58"/>
    </row>
    <row r="274" spans="1:6" s="2" customFormat="1" x14ac:dyDescent="0.25">
      <c r="A274" s="47"/>
      <c r="B274" s="47"/>
      <c r="C274" s="47"/>
      <c r="D274" s="111"/>
      <c r="E274" s="3"/>
      <c r="F274" s="3"/>
    </row>
    <row r="275" spans="1:6" s="2" customFormat="1" x14ac:dyDescent="0.25">
      <c r="A275" s="6"/>
      <c r="D275" s="8"/>
      <c r="E275" s="59"/>
      <c r="F275" s="59"/>
    </row>
    <row r="276" spans="1:6" s="2" customFormat="1" x14ac:dyDescent="0.25">
      <c r="A276" s="208"/>
      <c r="C276" s="49" t="s">
        <v>227</v>
      </c>
      <c r="D276" s="8"/>
      <c r="E276" s="68"/>
      <c r="F276" s="68"/>
    </row>
    <row r="277" spans="1:6" s="2" customFormat="1" ht="12.75" customHeight="1" x14ac:dyDescent="0.25">
      <c r="A277" s="59" t="s">
        <v>228</v>
      </c>
      <c r="C277" s="59" t="s">
        <v>229</v>
      </c>
      <c r="D277" s="8"/>
      <c r="E277" s="59" t="s">
        <v>230</v>
      </c>
      <c r="F277" s="59" t="s">
        <v>14</v>
      </c>
    </row>
    <row r="278" spans="1:6" s="2" customFormat="1" x14ac:dyDescent="0.25">
      <c r="A278" s="6"/>
      <c r="C278" s="59"/>
      <c r="D278" s="8"/>
      <c r="E278" s="59"/>
      <c r="F278" s="59"/>
    </row>
    <row r="279" spans="1:6" s="2" customFormat="1" x14ac:dyDescent="0.25">
      <c r="A279" s="6"/>
      <c r="D279" s="8"/>
      <c r="E279" s="59"/>
      <c r="F279" s="59"/>
    </row>
    <row r="280" spans="1:6" s="2" customFormat="1" x14ac:dyDescent="0.25">
      <c r="A280" s="208"/>
      <c r="C280" s="49" t="s">
        <v>227</v>
      </c>
      <c r="D280" s="8"/>
      <c r="E280" s="68"/>
      <c r="F280" s="68"/>
    </row>
    <row r="281" spans="1:6" s="2" customFormat="1" ht="12.75" customHeight="1" x14ac:dyDescent="0.25">
      <c r="A281" s="59" t="s">
        <v>231</v>
      </c>
      <c r="C281" s="59" t="s">
        <v>229</v>
      </c>
      <c r="D281" s="8"/>
      <c r="E281" s="59" t="s">
        <v>230</v>
      </c>
      <c r="F281" s="59" t="s">
        <v>14</v>
      </c>
    </row>
    <row r="282" spans="1:6" x14ac:dyDescent="0.25">
      <c r="A282" s="6"/>
      <c r="B282" s="2"/>
      <c r="C282" s="59"/>
      <c r="E282" s="59"/>
      <c r="F282" s="59"/>
    </row>
    <row r="283" spans="1:6" x14ac:dyDescent="0.25">
      <c r="A283" s="6"/>
      <c r="B283" s="2"/>
      <c r="C283" s="59"/>
      <c r="E283" s="59"/>
      <c r="F283" s="59"/>
    </row>
    <row r="284" spans="1:6" x14ac:dyDescent="0.25">
      <c r="A284" s="208"/>
      <c r="B284" s="2"/>
      <c r="C284" s="49" t="s">
        <v>227</v>
      </c>
      <c r="E284" s="68"/>
      <c r="F284" s="68"/>
    </row>
    <row r="285" spans="1:6" x14ac:dyDescent="0.25">
      <c r="A285" s="59" t="s">
        <v>232</v>
      </c>
      <c r="B285" s="2"/>
      <c r="C285" s="59" t="s">
        <v>229</v>
      </c>
      <c r="E285" s="59" t="s">
        <v>230</v>
      </c>
      <c r="F285" s="59" t="s">
        <v>14</v>
      </c>
    </row>
    <row r="286" spans="1:6" x14ac:dyDescent="0.25">
      <c r="C286" s="4"/>
    </row>
    <row r="287" spans="1:6" x14ac:dyDescent="0.25">
      <c r="C287" s="4"/>
    </row>
    <row r="288" spans="1:6" x14ac:dyDescent="0.25">
      <c r="C288" s="4"/>
    </row>
    <row r="289" spans="3:3" x14ac:dyDescent="0.25">
      <c r="C289" s="4"/>
    </row>
  </sheetData>
  <mergeCells count="61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  <mergeCell ref="B263:F263"/>
    <mergeCell ref="B264:F264"/>
    <mergeCell ref="B265:F265"/>
    <mergeCell ref="B268:F268"/>
    <mergeCell ref="B271:F271"/>
  </mergeCells>
  <phoneticPr fontId="0" type="noConversion"/>
  <conditionalFormatting sqref="E1 E100:E102 B260:B271 E272:E275 E287:E65557">
    <cfRule type="cellIs" dxfId="17" priority="25" stopIfTrue="1" operator="equal">
      <formula>"??"</formula>
    </cfRule>
  </conditionalFormatting>
  <conditionalFormatting sqref="E3:E98">
    <cfRule type="cellIs" dxfId="16" priority="22" stopIfTrue="1" operator="equal">
      <formula>"??"</formula>
    </cfRule>
  </conditionalFormatting>
  <conditionalFormatting sqref="E104:E196">
    <cfRule type="cellIs" dxfId="15" priority="3" stopIfTrue="1" operator="equal">
      <formula>"??"</formula>
    </cfRule>
  </conditionalFormatting>
  <conditionalFormatting sqref="E198:E226 E228:E259">
    <cfRule type="cellIs" dxfId="14" priority="7" stopIfTrue="1" operator="equal">
      <formula>"??"</formula>
    </cfRule>
  </conditionalFormatting>
  <conditionalFormatting sqref="E276:E286">
    <cfRule type="cellIs" dxfId="13" priority="26" stopIfTrue="1" operator="equal">
      <formula>"?"</formula>
    </cfRule>
    <cfRule type="cellIs" dxfId="12" priority="27" stopIfTrue="1" operator="equal">
      <formula>"??"</formula>
    </cfRule>
  </conditionalFormatting>
  <conditionalFormatting sqref="F14:F196">
    <cfRule type="expression" dxfId="11" priority="2">
      <formula>$E14&lt;&gt;""</formula>
    </cfRule>
  </conditionalFormatting>
  <conditionalFormatting sqref="F198:F259">
    <cfRule type="expression" dxfId="10" priority="1">
      <formula>$E198&lt;&gt;""</formula>
    </cfRule>
  </conditionalFormatting>
  <conditionalFormatting sqref="G1:G1048576">
    <cfRule type="cellIs" dxfId="9" priority="21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6" man="1"/>
    <brk id="87" max="6" man="1"/>
    <brk id="122" max="6" man="1"/>
    <brk id="169" max="6" man="1"/>
    <brk id="208" max="6" man="1"/>
    <brk id="2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81" t="s">
        <v>196</v>
      </c>
      <c r="B1" s="281"/>
      <c r="C1" s="281"/>
      <c r="D1" s="122"/>
      <c r="E1" s="122"/>
      <c r="F1" s="122"/>
      <c r="G1" s="122"/>
    </row>
    <row r="2" spans="1:7" ht="13.8" thickBot="1" x14ac:dyDescent="0.3">
      <c r="A2" s="282" t="s">
        <v>197</v>
      </c>
      <c r="B2" s="283"/>
      <c r="C2" s="284"/>
      <c r="D2" s="4"/>
      <c r="E2" s="8"/>
      <c r="F2" s="9"/>
      <c r="G2" s="9"/>
    </row>
    <row r="3" spans="1:7" ht="13.8" thickBot="1" x14ac:dyDescent="0.3">
      <c r="A3" s="120" t="s">
        <v>198</v>
      </c>
      <c r="B3" s="121" t="s">
        <v>199</v>
      </c>
      <c r="C3" s="121" t="s">
        <v>200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0" t="s">
        <v>269</v>
      </c>
      <c r="B1" s="290"/>
      <c r="C1" s="290"/>
      <c r="D1" s="290"/>
      <c r="E1" s="290"/>
      <c r="F1" s="290"/>
      <c r="G1" s="290"/>
    </row>
    <row r="2" spans="1:8" s="118" customFormat="1" ht="15" customHeight="1" x14ac:dyDescent="0.3">
      <c r="A2" s="115"/>
      <c r="B2" s="115"/>
      <c r="C2" s="115"/>
      <c r="D2" s="115"/>
      <c r="E2" s="117"/>
      <c r="F2" s="265" t="str">
        <f>'Technical Schedule'!E2</f>
        <v>240-68973110</v>
      </c>
      <c r="G2" s="265"/>
    </row>
    <row r="3" spans="1:8" s="2" customFormat="1" x14ac:dyDescent="0.25">
      <c r="A3" s="262" t="s">
        <v>0</v>
      </c>
      <c r="B3" s="262"/>
      <c r="C3" s="262"/>
      <c r="D3" s="262"/>
      <c r="E3" s="262"/>
      <c r="F3" s="262"/>
      <c r="G3" s="262"/>
    </row>
    <row r="4" spans="1:8" s="2" customFormat="1" x14ac:dyDescent="0.25">
      <c r="A4" s="262" t="s">
        <v>1</v>
      </c>
      <c r="B4" s="262"/>
      <c r="C4" s="262"/>
      <c r="D4" s="262"/>
      <c r="E4" s="262"/>
      <c r="F4" s="262"/>
      <c r="G4" s="262"/>
    </row>
    <row r="5" spans="1:8" ht="13.8" thickBot="1" x14ac:dyDescent="0.3">
      <c r="A5" s="5"/>
    </row>
    <row r="6" spans="1:8" ht="13.8" thickBot="1" x14ac:dyDescent="0.3">
      <c r="A6" s="10">
        <v>1</v>
      </c>
      <c r="B6" s="291">
        <v>3</v>
      </c>
      <c r="C6" s="291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292" t="s">
        <v>3</v>
      </c>
      <c r="C7" s="292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243" t="s">
        <v>141</v>
      </c>
      <c r="C8" s="243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142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143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144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247" t="s">
        <v>145</v>
      </c>
      <c r="C13" s="248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146</v>
      </c>
      <c r="D14" s="65" t="s">
        <v>147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148</v>
      </c>
      <c r="D15" s="70" t="s">
        <v>149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195</v>
      </c>
      <c r="D16" s="70" t="s">
        <v>150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151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243" t="s">
        <v>152</v>
      </c>
      <c r="C19" s="243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153</v>
      </c>
      <c r="D20" s="65"/>
      <c r="E20" s="66" t="s">
        <v>154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155</v>
      </c>
      <c r="D21" s="70"/>
      <c r="E21" s="72" t="s">
        <v>154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243" t="s">
        <v>156</v>
      </c>
      <c r="C23" s="243"/>
      <c r="D23" s="58"/>
      <c r="E23" s="8" t="s">
        <v>157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243" t="s">
        <v>158</v>
      </c>
      <c r="C25" s="243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153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155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243" t="s">
        <v>159</v>
      </c>
      <c r="C29" s="243"/>
      <c r="D29" s="58"/>
      <c r="E29" s="8" t="s">
        <v>160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243" t="s">
        <v>161</v>
      </c>
      <c r="C51" s="243"/>
      <c r="D51" s="58"/>
      <c r="E51" s="114"/>
      <c r="F51" s="100"/>
      <c r="G51" s="64"/>
    </row>
    <row r="52" spans="1:7" s="2" customFormat="1" x14ac:dyDescent="0.25">
      <c r="A52" s="151" t="s">
        <v>443</v>
      </c>
      <c r="B52" s="90" t="s">
        <v>6</v>
      </c>
      <c r="C52" s="285" t="s">
        <v>379</v>
      </c>
      <c r="D52" s="285"/>
      <c r="E52" s="286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422</v>
      </c>
      <c r="D54" s="3"/>
      <c r="F54" s="38" t="s">
        <v>365</v>
      </c>
      <c r="G54" s="31"/>
    </row>
    <row r="55" spans="1:7" ht="26.4" x14ac:dyDescent="0.25">
      <c r="A55" s="28" t="s">
        <v>444</v>
      </c>
      <c r="B55" s="50"/>
      <c r="C55" s="35" t="s">
        <v>348</v>
      </c>
      <c r="D55" s="88"/>
      <c r="E55" s="66"/>
      <c r="F55" s="25" t="s">
        <v>13</v>
      </c>
      <c r="G55" s="129"/>
    </row>
    <row r="56" spans="1:7" x14ac:dyDescent="0.25">
      <c r="A56" s="28" t="s">
        <v>445</v>
      </c>
      <c r="B56" s="50"/>
      <c r="C56" s="35" t="s">
        <v>162</v>
      </c>
      <c r="D56" s="88"/>
      <c r="E56" s="66"/>
      <c r="F56" s="25" t="s">
        <v>13</v>
      </c>
      <c r="G56" s="129"/>
    </row>
    <row r="57" spans="1:7" x14ac:dyDescent="0.25">
      <c r="A57" s="28" t="s">
        <v>446</v>
      </c>
      <c r="C57" s="36" t="s">
        <v>349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447</v>
      </c>
      <c r="C58" s="36" t="s">
        <v>350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448</v>
      </c>
      <c r="C59" s="36" t="s">
        <v>351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449</v>
      </c>
      <c r="C60" s="36" t="s">
        <v>352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450</v>
      </c>
      <c r="C61" s="36" t="s">
        <v>353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451</v>
      </c>
      <c r="C62" s="36" t="s">
        <v>354</v>
      </c>
      <c r="D62" s="89"/>
      <c r="E62" s="72"/>
      <c r="F62" s="27" t="s">
        <v>13</v>
      </c>
      <c r="G62" s="130"/>
    </row>
    <row r="63" spans="1:7" x14ac:dyDescent="0.25">
      <c r="A63" s="28" t="s">
        <v>452</v>
      </c>
      <c r="C63" s="36" t="s">
        <v>163</v>
      </c>
      <c r="D63" s="89"/>
      <c r="E63" s="72"/>
      <c r="F63" s="27" t="s">
        <v>13</v>
      </c>
      <c r="G63" s="130"/>
    </row>
    <row r="64" spans="1:7" x14ac:dyDescent="0.25">
      <c r="A64" s="28" t="s">
        <v>453</v>
      </c>
      <c r="C64" s="36" t="s">
        <v>164</v>
      </c>
      <c r="D64" s="89"/>
      <c r="E64" s="72" t="s">
        <v>358</v>
      </c>
      <c r="F64" s="27" t="s">
        <v>13</v>
      </c>
      <c r="G64" s="130"/>
    </row>
    <row r="65" spans="1:8" x14ac:dyDescent="0.25">
      <c r="A65" s="28" t="s">
        <v>454</v>
      </c>
      <c r="C65" s="36" t="s">
        <v>355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455</v>
      </c>
      <c r="C66" s="36" t="s">
        <v>356</v>
      </c>
      <c r="D66" s="289"/>
      <c r="E66" s="289"/>
      <c r="F66" s="27" t="s">
        <v>13</v>
      </c>
      <c r="G66" s="130"/>
    </row>
    <row r="67" spans="1:8" ht="18.75" customHeight="1" x14ac:dyDescent="0.25">
      <c r="A67" s="28" t="s">
        <v>456</v>
      </c>
      <c r="C67" s="36" t="s">
        <v>357</v>
      </c>
      <c r="D67" s="89"/>
      <c r="E67" s="72" t="s">
        <v>157</v>
      </c>
      <c r="F67" s="27" t="s">
        <v>13</v>
      </c>
      <c r="G67" s="130"/>
      <c r="H67" s="71"/>
    </row>
    <row r="68" spans="1:8" ht="19.5" customHeight="1" x14ac:dyDescent="0.25">
      <c r="A68" s="28" t="s">
        <v>457</v>
      </c>
      <c r="C68" s="36" t="s">
        <v>359</v>
      </c>
      <c r="D68" s="89"/>
      <c r="E68" s="72" t="s">
        <v>157</v>
      </c>
      <c r="F68" s="27" t="s">
        <v>13</v>
      </c>
      <c r="G68" s="130"/>
    </row>
    <row r="69" spans="1:8" ht="16.5" customHeight="1" x14ac:dyDescent="0.25">
      <c r="A69" s="28" t="s">
        <v>458</v>
      </c>
      <c r="C69" s="36" t="s">
        <v>360</v>
      </c>
      <c r="D69" s="89"/>
      <c r="E69" s="72" t="s">
        <v>157</v>
      </c>
      <c r="F69" s="27" t="s">
        <v>13</v>
      </c>
      <c r="G69" s="130"/>
    </row>
    <row r="70" spans="1:8" ht="16.5" customHeight="1" x14ac:dyDescent="0.25">
      <c r="A70" s="28" t="s">
        <v>459</v>
      </c>
      <c r="C70" s="36" t="s">
        <v>380</v>
      </c>
      <c r="D70" s="89"/>
      <c r="E70" s="72" t="s">
        <v>381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49"/>
      <c r="E71" s="79"/>
      <c r="F71" s="42"/>
      <c r="G71" s="150"/>
    </row>
    <row r="72" spans="1:8" x14ac:dyDescent="0.25">
      <c r="A72" s="44">
        <v>7.2</v>
      </c>
      <c r="B72" s="90" t="s">
        <v>6</v>
      </c>
      <c r="C72" s="47" t="s">
        <v>423</v>
      </c>
      <c r="D72" s="3"/>
      <c r="F72" s="38" t="s">
        <v>424</v>
      </c>
      <c r="G72" s="31"/>
    </row>
    <row r="73" spans="1:8" ht="26.4" x14ac:dyDescent="0.25">
      <c r="A73" s="28" t="s">
        <v>382</v>
      </c>
      <c r="B73" s="50"/>
      <c r="C73" s="35" t="s">
        <v>348</v>
      </c>
      <c r="D73" s="88"/>
      <c r="E73" s="66"/>
      <c r="F73" s="25" t="s">
        <v>13</v>
      </c>
      <c r="G73" s="129"/>
    </row>
    <row r="74" spans="1:8" x14ac:dyDescent="0.25">
      <c r="A74" s="28" t="s">
        <v>383</v>
      </c>
      <c r="B74" s="50"/>
      <c r="C74" s="35" t="s">
        <v>162</v>
      </c>
      <c r="D74" s="88"/>
      <c r="E74" s="66"/>
      <c r="F74" s="25" t="s">
        <v>13</v>
      </c>
      <c r="G74" s="129"/>
    </row>
    <row r="75" spans="1:8" x14ac:dyDescent="0.25">
      <c r="A75" s="28" t="s">
        <v>384</v>
      </c>
      <c r="C75" s="36" t="s">
        <v>349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385</v>
      </c>
      <c r="C76" s="36" t="s">
        <v>350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386</v>
      </c>
      <c r="C77" s="36" t="s">
        <v>351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387</v>
      </c>
      <c r="C78" s="36" t="s">
        <v>352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388</v>
      </c>
      <c r="C79" s="36" t="s">
        <v>353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389</v>
      </c>
      <c r="C80" s="36" t="s">
        <v>354</v>
      </c>
      <c r="D80" s="89"/>
      <c r="E80" s="72"/>
      <c r="F80" s="27" t="s">
        <v>13</v>
      </c>
      <c r="G80" s="130"/>
    </row>
    <row r="81" spans="1:7" x14ac:dyDescent="0.25">
      <c r="A81" s="28" t="s">
        <v>390</v>
      </c>
      <c r="C81" s="36" t="s">
        <v>163</v>
      </c>
      <c r="D81" s="89"/>
      <c r="E81" s="72"/>
      <c r="F81" s="27" t="s">
        <v>13</v>
      </c>
      <c r="G81" s="130"/>
    </row>
    <row r="82" spans="1:7" x14ac:dyDescent="0.25">
      <c r="A82" s="28" t="s">
        <v>391</v>
      </c>
      <c r="C82" s="36" t="s">
        <v>164</v>
      </c>
      <c r="D82" s="89"/>
      <c r="E82" s="72" t="s">
        <v>358</v>
      </c>
      <c r="F82" s="27" t="s">
        <v>13</v>
      </c>
      <c r="G82" s="130"/>
    </row>
    <row r="83" spans="1:7" x14ac:dyDescent="0.25">
      <c r="A83" s="28" t="s">
        <v>392</v>
      </c>
      <c r="C83" s="36" t="s">
        <v>355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393</v>
      </c>
      <c r="C84" s="36" t="s">
        <v>356</v>
      </c>
      <c r="D84" s="289"/>
      <c r="E84" s="289"/>
      <c r="F84" s="27" t="s">
        <v>13</v>
      </c>
      <c r="G84" s="130"/>
    </row>
    <row r="85" spans="1:7" x14ac:dyDescent="0.25">
      <c r="A85" s="28" t="s">
        <v>394</v>
      </c>
      <c r="C85" s="36" t="s">
        <v>357</v>
      </c>
      <c r="D85" s="89"/>
      <c r="E85" s="72" t="s">
        <v>157</v>
      </c>
      <c r="F85" s="27" t="s">
        <v>13</v>
      </c>
      <c r="G85" s="130"/>
    </row>
    <row r="86" spans="1:7" x14ac:dyDescent="0.25">
      <c r="A86" s="28" t="s">
        <v>395</v>
      </c>
      <c r="C86" s="36" t="s">
        <v>359</v>
      </c>
      <c r="D86" s="89"/>
      <c r="E86" s="72" t="s">
        <v>157</v>
      </c>
      <c r="F86" s="27" t="s">
        <v>13</v>
      </c>
      <c r="G86" s="130"/>
    </row>
    <row r="87" spans="1:7" ht="16.5" customHeight="1" x14ac:dyDescent="0.25">
      <c r="A87" s="28" t="s">
        <v>396</v>
      </c>
      <c r="C87" s="36" t="s">
        <v>360</v>
      </c>
      <c r="D87" s="89"/>
      <c r="E87" s="72" t="s">
        <v>157</v>
      </c>
      <c r="F87" s="27" t="s">
        <v>13</v>
      </c>
      <c r="G87" s="130"/>
    </row>
    <row r="88" spans="1:7" ht="15" customHeight="1" x14ac:dyDescent="0.25">
      <c r="A88" s="28" t="s">
        <v>397</v>
      </c>
      <c r="C88" s="36" t="s">
        <v>380</v>
      </c>
      <c r="D88" s="89"/>
      <c r="E88" s="72" t="s">
        <v>381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49"/>
      <c r="E89" s="79"/>
      <c r="F89" s="42"/>
      <c r="G89" s="150"/>
    </row>
    <row r="90" spans="1:7" ht="15" customHeight="1" x14ac:dyDescent="0.25">
      <c r="A90" s="44">
        <v>7.3</v>
      </c>
      <c r="B90" s="90" t="s">
        <v>6</v>
      </c>
      <c r="C90" s="47" t="s">
        <v>425</v>
      </c>
      <c r="D90" s="3"/>
      <c r="F90" s="38" t="s">
        <v>373</v>
      </c>
      <c r="G90" s="31"/>
    </row>
    <row r="91" spans="1:7" ht="28.5" customHeight="1" x14ac:dyDescent="0.25">
      <c r="A91" s="28" t="s">
        <v>427</v>
      </c>
      <c r="B91" s="50"/>
      <c r="C91" s="35" t="s">
        <v>348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428</v>
      </c>
      <c r="B92" s="50"/>
      <c r="C92" s="35" t="s">
        <v>162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429</v>
      </c>
      <c r="C93" s="36" t="s">
        <v>349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430</v>
      </c>
      <c r="C94" s="36" t="s">
        <v>350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431</v>
      </c>
      <c r="C95" s="36" t="s">
        <v>351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432</v>
      </c>
      <c r="C96" s="36" t="s">
        <v>352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433</v>
      </c>
      <c r="C97" s="36" t="s">
        <v>353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434</v>
      </c>
      <c r="C98" s="36" t="s">
        <v>354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435</v>
      </c>
      <c r="C99" s="36" t="s">
        <v>163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436</v>
      </c>
      <c r="C100" s="36" t="s">
        <v>164</v>
      </c>
      <c r="D100" s="89"/>
      <c r="E100" s="72" t="s">
        <v>358</v>
      </c>
      <c r="F100" s="27" t="s">
        <v>13</v>
      </c>
      <c r="G100" s="130"/>
    </row>
    <row r="101" spans="1:7" ht="15" customHeight="1" x14ac:dyDescent="0.25">
      <c r="A101" s="28" t="s">
        <v>437</v>
      </c>
      <c r="C101" s="36" t="s">
        <v>355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438</v>
      </c>
      <c r="C102" s="36" t="s">
        <v>356</v>
      </c>
      <c r="D102" s="289"/>
      <c r="E102" s="289"/>
      <c r="F102" s="27" t="s">
        <v>13</v>
      </c>
      <c r="G102" s="130"/>
    </row>
    <row r="103" spans="1:7" ht="15" customHeight="1" x14ac:dyDescent="0.25">
      <c r="A103" s="28" t="s">
        <v>439</v>
      </c>
      <c r="C103" s="36" t="s">
        <v>357</v>
      </c>
      <c r="D103" s="89"/>
      <c r="E103" s="72" t="s">
        <v>157</v>
      </c>
      <c r="F103" s="27" t="s">
        <v>13</v>
      </c>
      <c r="G103" s="130"/>
    </row>
    <row r="104" spans="1:7" ht="15" customHeight="1" x14ac:dyDescent="0.25">
      <c r="A104" s="28" t="s">
        <v>440</v>
      </c>
      <c r="C104" s="36" t="s">
        <v>359</v>
      </c>
      <c r="D104" s="89"/>
      <c r="E104" s="72" t="s">
        <v>157</v>
      </c>
      <c r="F104" s="27" t="s">
        <v>13</v>
      </c>
      <c r="G104" s="130"/>
    </row>
    <row r="105" spans="1:7" ht="15" customHeight="1" x14ac:dyDescent="0.25">
      <c r="A105" s="28" t="s">
        <v>441</v>
      </c>
      <c r="C105" s="36" t="s">
        <v>360</v>
      </c>
      <c r="D105" s="89"/>
      <c r="E105" s="72" t="s">
        <v>157</v>
      </c>
      <c r="F105" s="27" t="s">
        <v>13</v>
      </c>
      <c r="G105" s="130"/>
    </row>
    <row r="106" spans="1:7" ht="15" customHeight="1" x14ac:dyDescent="0.25">
      <c r="A106" s="28" t="s">
        <v>442</v>
      </c>
      <c r="C106" s="2" t="s">
        <v>380</v>
      </c>
      <c r="D106" s="90"/>
      <c r="E106" s="8" t="s">
        <v>381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49"/>
      <c r="E107" s="79"/>
      <c r="F107" s="42"/>
      <c r="G107" s="150"/>
    </row>
    <row r="108" spans="1:7" x14ac:dyDescent="0.25">
      <c r="A108" s="44">
        <v>7.4</v>
      </c>
      <c r="B108" s="90" t="s">
        <v>6</v>
      </c>
      <c r="C108" s="47" t="s">
        <v>426</v>
      </c>
      <c r="D108" s="3"/>
      <c r="F108" s="38" t="s">
        <v>374</v>
      </c>
      <c r="G108" s="31"/>
    </row>
    <row r="109" spans="1:7" ht="26.4" x14ac:dyDescent="0.25">
      <c r="A109" s="28" t="s">
        <v>460</v>
      </c>
      <c r="B109" s="50"/>
      <c r="C109" s="35" t="s">
        <v>348</v>
      </c>
      <c r="D109" s="88"/>
      <c r="E109" s="66"/>
      <c r="F109" s="25" t="s">
        <v>13</v>
      </c>
      <c r="G109" s="129"/>
    </row>
    <row r="110" spans="1:7" x14ac:dyDescent="0.25">
      <c r="A110" s="28" t="s">
        <v>461</v>
      </c>
      <c r="B110" s="50"/>
      <c r="C110" s="35" t="s">
        <v>162</v>
      </c>
      <c r="D110" s="88"/>
      <c r="E110" s="66"/>
      <c r="F110" s="25" t="s">
        <v>13</v>
      </c>
      <c r="G110" s="129"/>
    </row>
    <row r="111" spans="1:7" x14ac:dyDescent="0.25">
      <c r="A111" s="28" t="s">
        <v>462</v>
      </c>
      <c r="C111" s="36" t="s">
        <v>349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463</v>
      </c>
      <c r="C112" s="36" t="s">
        <v>350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464</v>
      </c>
      <c r="C113" s="36" t="s">
        <v>351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465</v>
      </c>
      <c r="C114" s="36" t="s">
        <v>352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466</v>
      </c>
      <c r="C115" s="36" t="s">
        <v>353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467</v>
      </c>
      <c r="C116" s="36" t="s">
        <v>354</v>
      </c>
      <c r="D116" s="89"/>
      <c r="E116" s="72"/>
      <c r="F116" s="27" t="s">
        <v>13</v>
      </c>
      <c r="G116" s="130"/>
    </row>
    <row r="117" spans="1:7" x14ac:dyDescent="0.25">
      <c r="A117" s="28" t="s">
        <v>468</v>
      </c>
      <c r="C117" s="36" t="s">
        <v>163</v>
      </c>
      <c r="D117" s="89"/>
      <c r="E117" s="72"/>
      <c r="F117" s="27" t="s">
        <v>13</v>
      </c>
      <c r="G117" s="130"/>
    </row>
    <row r="118" spans="1:7" x14ac:dyDescent="0.25">
      <c r="A118" s="28" t="s">
        <v>469</v>
      </c>
      <c r="C118" s="36" t="s">
        <v>164</v>
      </c>
      <c r="D118" s="89"/>
      <c r="E118" s="72" t="s">
        <v>358</v>
      </c>
      <c r="F118" s="27" t="s">
        <v>13</v>
      </c>
      <c r="G118" s="130"/>
    </row>
    <row r="119" spans="1:7" x14ac:dyDescent="0.25">
      <c r="A119" s="28" t="s">
        <v>470</v>
      </c>
      <c r="C119" s="36" t="s">
        <v>355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471</v>
      </c>
      <c r="C120" s="36" t="s">
        <v>356</v>
      </c>
      <c r="D120" s="289"/>
      <c r="E120" s="289"/>
      <c r="F120" s="27" t="s">
        <v>13</v>
      </c>
      <c r="G120" s="130"/>
    </row>
    <row r="121" spans="1:7" x14ac:dyDescent="0.25">
      <c r="A121" s="28" t="s">
        <v>472</v>
      </c>
      <c r="C121" s="36" t="s">
        <v>357</v>
      </c>
      <c r="D121" s="89"/>
      <c r="E121" s="72" t="s">
        <v>157</v>
      </c>
      <c r="F121" s="27" t="s">
        <v>13</v>
      </c>
      <c r="G121" s="130"/>
    </row>
    <row r="122" spans="1:7" x14ac:dyDescent="0.25">
      <c r="A122" s="28" t="s">
        <v>473</v>
      </c>
      <c r="C122" s="36" t="s">
        <v>359</v>
      </c>
      <c r="D122" s="89"/>
      <c r="E122" s="72" t="s">
        <v>157</v>
      </c>
      <c r="F122" s="27" t="s">
        <v>13</v>
      </c>
      <c r="G122" s="130"/>
    </row>
    <row r="123" spans="1:7" ht="15.75" customHeight="1" x14ac:dyDescent="0.25">
      <c r="A123" s="28" t="s">
        <v>474</v>
      </c>
      <c r="C123" s="36" t="s">
        <v>360</v>
      </c>
      <c r="D123" s="89"/>
      <c r="E123" s="72" t="s">
        <v>157</v>
      </c>
      <c r="F123" s="27" t="s">
        <v>13</v>
      </c>
      <c r="G123" s="130"/>
    </row>
    <row r="124" spans="1:7" ht="15.75" customHeight="1" x14ac:dyDescent="0.25">
      <c r="A124" s="28" t="s">
        <v>475</v>
      </c>
      <c r="C124" s="2" t="s">
        <v>380</v>
      </c>
      <c r="D124" s="90"/>
      <c r="E124" s="8" t="s">
        <v>381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49"/>
      <c r="E125" s="79"/>
      <c r="F125" s="42"/>
      <c r="G125" s="150"/>
    </row>
    <row r="126" spans="1:7" s="113" customFormat="1" ht="15.6" x14ac:dyDescent="0.25">
      <c r="A126" s="37">
        <v>8</v>
      </c>
      <c r="B126" s="287" t="s">
        <v>201</v>
      </c>
      <c r="C126" s="243"/>
      <c r="D126" s="243"/>
      <c r="E126" s="288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285" t="s">
        <v>401</v>
      </c>
      <c r="D127" s="285"/>
      <c r="E127" s="286"/>
      <c r="F127" s="25"/>
      <c r="G127" s="129"/>
    </row>
    <row r="128" spans="1:7" x14ac:dyDescent="0.25">
      <c r="A128" s="54" t="s">
        <v>202</v>
      </c>
      <c r="C128" s="124" t="s">
        <v>165</v>
      </c>
      <c r="D128" s="125"/>
      <c r="E128" s="72"/>
      <c r="F128" s="27" t="s">
        <v>13</v>
      </c>
      <c r="G128" s="135"/>
    </row>
    <row r="129" spans="1:7" x14ac:dyDescent="0.25">
      <c r="A129" s="54" t="s">
        <v>203</v>
      </c>
      <c r="C129" s="124" t="s">
        <v>166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204</v>
      </c>
      <c r="C130" s="124" t="s">
        <v>167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205</v>
      </c>
      <c r="C131" s="124" t="s">
        <v>168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285" t="s">
        <v>400</v>
      </c>
      <c r="D133" s="285"/>
      <c r="E133" s="286"/>
      <c r="F133" s="25"/>
      <c r="G133" s="129"/>
    </row>
    <row r="134" spans="1:7" x14ac:dyDescent="0.25">
      <c r="A134" s="54" t="s">
        <v>206</v>
      </c>
      <c r="C134" s="124" t="s">
        <v>165</v>
      </c>
      <c r="D134" s="125"/>
      <c r="E134" s="72"/>
      <c r="F134" s="27" t="s">
        <v>13</v>
      </c>
      <c r="G134" s="135"/>
    </row>
    <row r="135" spans="1:7" x14ac:dyDescent="0.25">
      <c r="A135" s="54" t="s">
        <v>207</v>
      </c>
      <c r="C135" s="124" t="s">
        <v>166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208</v>
      </c>
      <c r="C136" s="124" t="s">
        <v>167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209</v>
      </c>
      <c r="B137" s="74"/>
      <c r="C137" s="145" t="s">
        <v>168</v>
      </c>
      <c r="D137" s="146"/>
      <c r="E137" s="147" t="s">
        <v>85</v>
      </c>
      <c r="F137" s="144" t="s">
        <v>13</v>
      </c>
      <c r="G137" s="148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285" t="s">
        <v>399</v>
      </c>
      <c r="D139" s="285"/>
      <c r="E139" s="286"/>
      <c r="F139" s="25"/>
      <c r="G139" s="129"/>
    </row>
    <row r="140" spans="1:7" x14ac:dyDescent="0.25">
      <c r="A140" s="54" t="s">
        <v>210</v>
      </c>
      <c r="C140" s="124" t="s">
        <v>165</v>
      </c>
      <c r="D140" s="125"/>
      <c r="E140" s="72"/>
      <c r="F140" s="27" t="s">
        <v>13</v>
      </c>
      <c r="G140" s="135"/>
    </row>
    <row r="141" spans="1:7" x14ac:dyDescent="0.25">
      <c r="A141" s="54" t="s">
        <v>211</v>
      </c>
      <c r="C141" s="124" t="s">
        <v>166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212</v>
      </c>
      <c r="C142" s="124" t="s">
        <v>167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213</v>
      </c>
      <c r="C143" s="124" t="s">
        <v>168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285" t="s">
        <v>398</v>
      </c>
      <c r="D145" s="285"/>
      <c r="E145" s="286"/>
      <c r="F145" s="25"/>
      <c r="G145" s="129"/>
    </row>
    <row r="146" spans="1:7" x14ac:dyDescent="0.25">
      <c r="A146" s="54" t="s">
        <v>210</v>
      </c>
      <c r="C146" s="124" t="s">
        <v>165</v>
      </c>
      <c r="D146" s="125"/>
      <c r="E146" s="72"/>
      <c r="F146" s="27" t="s">
        <v>13</v>
      </c>
      <c r="G146" s="135"/>
    </row>
    <row r="147" spans="1:7" x14ac:dyDescent="0.25">
      <c r="A147" s="54" t="s">
        <v>211</v>
      </c>
      <c r="C147" s="124" t="s">
        <v>166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212</v>
      </c>
      <c r="C148" s="124" t="s">
        <v>167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213</v>
      </c>
      <c r="C149" s="124" t="s">
        <v>168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285" t="s">
        <v>361</v>
      </c>
      <c r="D151" s="285"/>
      <c r="E151" s="286"/>
      <c r="F151" s="25"/>
      <c r="G151" s="129"/>
    </row>
    <row r="152" spans="1:7" x14ac:dyDescent="0.25">
      <c r="A152" s="54" t="s">
        <v>210</v>
      </c>
      <c r="C152" s="124" t="s">
        <v>165</v>
      </c>
      <c r="D152" s="125"/>
      <c r="E152" s="72"/>
      <c r="F152" s="27" t="s">
        <v>13</v>
      </c>
      <c r="G152" s="135"/>
    </row>
    <row r="153" spans="1:7" x14ac:dyDescent="0.25">
      <c r="A153" s="54" t="s">
        <v>211</v>
      </c>
      <c r="C153" s="124" t="s">
        <v>166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213</v>
      </c>
      <c r="C154" s="124" t="s">
        <v>168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0" t="s">
        <v>270</v>
      </c>
      <c r="B1" s="290"/>
      <c r="C1" s="290"/>
      <c r="D1" s="290"/>
      <c r="E1" s="290"/>
      <c r="F1" s="290"/>
      <c r="G1" s="290"/>
    </row>
    <row r="2" spans="1:8" s="118" customFormat="1" ht="15" customHeight="1" x14ac:dyDescent="0.3">
      <c r="A2" s="115"/>
      <c r="B2" s="116"/>
      <c r="C2" s="115"/>
      <c r="D2" s="115"/>
      <c r="E2" s="115"/>
      <c r="F2" s="265" t="str">
        <f>Spec_Rev_No</f>
        <v>240-68973110</v>
      </c>
      <c r="G2" s="265"/>
      <c r="H2" s="119"/>
    </row>
    <row r="3" spans="1:8" s="2" customFormat="1" x14ac:dyDescent="0.25">
      <c r="A3" s="262" t="s">
        <v>0</v>
      </c>
      <c r="B3" s="262"/>
      <c r="C3" s="262"/>
      <c r="D3" s="262"/>
      <c r="E3" s="262"/>
      <c r="F3" s="262"/>
      <c r="G3" s="262"/>
    </row>
    <row r="4" spans="1:8" s="2" customFormat="1" x14ac:dyDescent="0.25">
      <c r="A4" s="262" t="s">
        <v>1</v>
      </c>
      <c r="B4" s="262"/>
      <c r="C4" s="262"/>
      <c r="D4" s="262"/>
      <c r="E4" s="262"/>
      <c r="F4" s="262"/>
      <c r="G4" s="26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91">
        <v>3</v>
      </c>
      <c r="D6" s="291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293" t="s">
        <v>3</v>
      </c>
      <c r="D7" s="293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243" t="s">
        <v>169</v>
      </c>
      <c r="D8" s="243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106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170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243" t="s">
        <v>171</v>
      </c>
      <c r="D12" s="243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172</v>
      </c>
      <c r="E13" s="66" t="s">
        <v>173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105</v>
      </c>
      <c r="E14" s="72" t="s">
        <v>173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97</v>
      </c>
      <c r="E15" s="72" t="s">
        <v>173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174</v>
      </c>
      <c r="E16" s="72" t="s">
        <v>173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243" t="s">
        <v>175</v>
      </c>
      <c r="D18" s="243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176</v>
      </c>
      <c r="E19" s="66" t="s">
        <v>157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177</v>
      </c>
      <c r="E20" s="72" t="s">
        <v>157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178</v>
      </c>
      <c r="E21" s="72" t="s">
        <v>157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179</v>
      </c>
      <c r="E22" s="72" t="s">
        <v>157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180</v>
      </c>
      <c r="E23" s="72" t="s">
        <v>157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181</v>
      </c>
      <c r="E24" s="72" t="s">
        <v>157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182</v>
      </c>
      <c r="E25" s="72" t="s">
        <v>157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243" t="s">
        <v>183</v>
      </c>
      <c r="D27" s="243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247" t="s">
        <v>184</v>
      </c>
      <c r="D32" s="248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247" t="s">
        <v>185</v>
      </c>
      <c r="D34" s="248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186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187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2026-04-13T03:33:00Z</cp:lastPrinted>
  <dcterms:created xsi:type="dcterms:W3CDTF">2006-06-26T18:40:43Z</dcterms:created>
  <dcterms:modified xsi:type="dcterms:W3CDTF">2026-04-13T03:40:35Z</dcterms:modified>
</cp:coreProperties>
</file>