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logiloel\Desktop\Company Info - Labile\"/>
    </mc:Choice>
  </mc:AlternateContent>
  <bookViews>
    <workbookView xWindow="0" yWindow="0" windowWidth="23040" windowHeight="9072" tabRatio="948"/>
  </bookViews>
  <sheets>
    <sheet name="Project P&amp;Gs" sheetId="15" r:id="rId1"/>
    <sheet name="Schedule 1 - Civil(1)" sheetId="18" state="hidden" r:id="rId2"/>
    <sheet name="Schedule 1 - Civil(2)" sheetId="19" state="hidden" r:id="rId3"/>
    <sheet name="Schedule 1 - Civil(3)" sheetId="20" state="hidden" r:id="rId4"/>
    <sheet name="Schedule 1 - Civil(4)" sheetId="21" state="hidden" r:id="rId5"/>
    <sheet name="Schedule 1 - Civil(5)" sheetId="22" state="hidden" r:id="rId6"/>
    <sheet name="Schedule 1 - Civil(6)" sheetId="23" state="hidden" r:id="rId7"/>
    <sheet name="Schedule 1 - Civil(7)" sheetId="24" state="hidden" r:id="rId8"/>
    <sheet name="Schedule 1 - Civil(8)" sheetId="25" state="hidden" r:id="rId9"/>
    <sheet name="Schedule 1 - Civil(9)" sheetId="26" state="hidden" r:id="rId10"/>
    <sheet name="Schedule 1 - Civil" sheetId="27" r:id="rId11"/>
    <sheet name="Schedule 2 - Equipment" sheetId="11" r:id="rId12"/>
    <sheet name="Schedule 3 - Material" sheetId="12" r:id="rId13"/>
    <sheet name="Schedule 4 - Miscellaneous" sheetId="13" state="hidden" r:id="rId14"/>
    <sheet name="Schedule 6 - Additional Works" sheetId="16" state="hidden" r:id="rId15"/>
    <sheet name="Schedule 4 - Termination Struct" sheetId="28" r:id="rId16"/>
    <sheet name="Summary" sheetId="14" r:id="rId17"/>
  </sheets>
  <definedNames>
    <definedName name="_xlnm.Print_Area" localSheetId="0">'Project P&amp;Gs'!#REF!</definedName>
    <definedName name="_xlnm.Print_Area" localSheetId="10">'Schedule 1 - Civil'!$A$1:$F$490</definedName>
    <definedName name="_xlnm.Print_Area" localSheetId="1">'Schedule 1 - Civil(1)'!$A$1:$G$67</definedName>
    <definedName name="_xlnm.Print_Area" localSheetId="2">'Schedule 1 - Civil(2)'!$A$1:$G$53</definedName>
    <definedName name="_xlnm.Print_Area" localSheetId="3">'Schedule 1 - Civil(3)'!$A$1:$G$61</definedName>
    <definedName name="_xlnm.Print_Area" localSheetId="4">'Schedule 1 - Civil(4)'!$A$1:$G$190</definedName>
    <definedName name="_xlnm.Print_Area" localSheetId="5">'Schedule 1 - Civil(5)'!$A$1:$G$105</definedName>
    <definedName name="_xlnm.Print_Area" localSheetId="6">'Schedule 1 - Civil(6)'!$A$1:$G$54</definedName>
    <definedName name="_xlnm.Print_Area" localSheetId="7">'Schedule 1 - Civil(7)'!$A$1:$G$61</definedName>
    <definedName name="_xlnm.Print_Area" localSheetId="8">'Schedule 1 - Civil(8)'!$A$1:$G$45</definedName>
    <definedName name="_xlnm.Print_Area" localSheetId="9">'Schedule 1 - Civil(9)'!$A$1:$G$75</definedName>
    <definedName name="_xlnm.Print_Area" localSheetId="11">'Schedule 2 - Equipment'!$A$1:$I$17</definedName>
    <definedName name="_xlnm.Print_Area" localSheetId="14">'Schedule 6 - Additional Works'!$B$1:$J$34</definedName>
    <definedName name="_xlnm.Print_Area" localSheetId="16">Summary!$C$2:$H$30</definedName>
  </definedNames>
  <calcPr calcId="162913"/>
</workbook>
</file>

<file path=xl/calcChain.xml><?xml version="1.0" encoding="utf-8"?>
<calcChain xmlns="http://schemas.openxmlformats.org/spreadsheetml/2006/main">
  <c r="F49" i="15" l="1"/>
  <c r="E49" i="15"/>
  <c r="F54" i="15"/>
  <c r="F52" i="15"/>
  <c r="G15" i="14" l="1"/>
  <c r="I28" i="28" l="1"/>
  <c r="I27" i="28"/>
  <c r="I26" i="28"/>
  <c r="I25" i="28"/>
  <c r="I24" i="28"/>
  <c r="I23" i="28"/>
  <c r="I22" i="28"/>
  <c r="H21" i="28"/>
  <c r="F21" i="28"/>
  <c r="I21" i="28" s="1"/>
  <c r="H20" i="28"/>
  <c r="F20" i="28"/>
  <c r="I20" i="28" s="1"/>
  <c r="H32" i="28"/>
  <c r="F32" i="28" l="1"/>
  <c r="H15" i="14" l="1"/>
  <c r="C2" i="14" l="1"/>
  <c r="E6" i="15"/>
  <c r="F6" i="15" s="1"/>
  <c r="F56" i="15"/>
  <c r="F48" i="15"/>
  <c r="F57" i="15" s="1"/>
  <c r="E47" i="15"/>
  <c r="F47" i="15" s="1"/>
  <c r="E46" i="15"/>
  <c r="F46" i="15" s="1"/>
  <c r="E45" i="15"/>
  <c r="F45" i="15" s="1"/>
  <c r="F44" i="15"/>
  <c r="E43" i="15"/>
  <c r="F43" i="15" s="1"/>
  <c r="E42" i="15"/>
  <c r="F42" i="15" s="1"/>
  <c r="E41" i="15"/>
  <c r="F41" i="15" s="1"/>
  <c r="F24" i="15"/>
  <c r="E21" i="15"/>
  <c r="F21" i="15" s="1"/>
  <c r="F20" i="15"/>
  <c r="E19" i="15"/>
  <c r="F19" i="15" s="1"/>
  <c r="E18" i="15"/>
  <c r="F18" i="15" s="1"/>
  <c r="E16" i="15"/>
  <c r="F16" i="15" s="1"/>
  <c r="E15" i="15"/>
  <c r="F15" i="15" s="1"/>
  <c r="E14" i="15"/>
  <c r="F14" i="15" s="1"/>
  <c r="E13" i="15"/>
  <c r="F13" i="15" s="1"/>
  <c r="E12" i="15"/>
  <c r="F12" i="15" s="1"/>
  <c r="E11" i="15"/>
  <c r="F11" i="15" s="1"/>
  <c r="E10" i="15"/>
  <c r="F10" i="15" s="1"/>
  <c r="E9" i="15"/>
  <c r="F9" i="15" s="1"/>
  <c r="F28" i="15" l="1"/>
  <c r="F36" i="15" s="1"/>
  <c r="H18" i="12" l="1"/>
  <c r="H17" i="12"/>
  <c r="F18" i="12"/>
  <c r="F17" i="12"/>
  <c r="G42" i="25" l="1"/>
  <c r="G34" i="25"/>
  <c r="G36" i="25"/>
  <c r="G33" i="25"/>
  <c r="G27" i="25"/>
  <c r="G25" i="25"/>
  <c r="G29" i="25"/>
  <c r="G31" i="25"/>
  <c r="G23" i="25"/>
  <c r="G15" i="25"/>
  <c r="G17" i="25"/>
  <c r="G19" i="25"/>
  <c r="G21" i="25"/>
  <c r="G10" i="25"/>
  <c r="G7" i="25"/>
  <c r="G8" i="25"/>
  <c r="G13" i="25"/>
  <c r="G5" i="25"/>
  <c r="G43" i="25" l="1"/>
  <c r="I18" i="13"/>
  <c r="I12" i="13"/>
  <c r="I15" i="13"/>
  <c r="I20" i="12"/>
  <c r="I19" i="12"/>
  <c r="I22" i="12"/>
  <c r="I24" i="12"/>
  <c r="G14" i="19"/>
  <c r="G17" i="19"/>
  <c r="G19" i="19"/>
  <c r="G22" i="19"/>
  <c r="G23" i="19"/>
  <c r="G31" i="19"/>
  <c r="G32" i="19"/>
  <c r="G33" i="19"/>
  <c r="G34" i="19"/>
  <c r="G38" i="19"/>
  <c r="G39" i="19"/>
  <c r="G40" i="19"/>
  <c r="G41" i="19"/>
  <c r="G46" i="19"/>
  <c r="G47" i="19"/>
  <c r="G49" i="19"/>
  <c r="G9" i="19"/>
  <c r="G18" i="18"/>
  <c r="G16" i="18"/>
  <c r="G9" i="18"/>
  <c r="G10" i="18"/>
  <c r="G11" i="18"/>
  <c r="G12" i="18"/>
  <c r="G8" i="18"/>
  <c r="G65" i="18" l="1"/>
  <c r="I17" i="13"/>
  <c r="I16" i="13"/>
  <c r="H22" i="13"/>
  <c r="I14" i="13"/>
  <c r="I13" i="13"/>
  <c r="I11" i="13"/>
  <c r="F22" i="13"/>
  <c r="I18" i="12"/>
  <c r="I23" i="12"/>
  <c r="G52" i="19"/>
  <c r="F29" i="12"/>
  <c r="I25" i="12"/>
  <c r="I21" i="12"/>
  <c r="I17" i="12"/>
  <c r="H29" i="12"/>
  <c r="I20" i="13" l="1"/>
  <c r="J14" i="16"/>
  <c r="J15" i="16"/>
  <c r="J16" i="16"/>
  <c r="J18" i="16"/>
  <c r="J19" i="16"/>
  <c r="J22" i="16"/>
  <c r="J26" i="16"/>
  <c r="J27" i="16"/>
  <c r="J28" i="16"/>
  <c r="G39" i="26"/>
  <c r="G37" i="26"/>
  <c r="G35" i="26"/>
  <c r="G33" i="26"/>
  <c r="G31" i="26"/>
  <c r="G29" i="26"/>
  <c r="G27" i="26"/>
  <c r="G26" i="26"/>
  <c r="G22" i="26"/>
  <c r="G19" i="26"/>
  <c r="G15" i="26"/>
  <c r="G16" i="26"/>
  <c r="G17" i="26"/>
  <c r="G14" i="26"/>
  <c r="G11" i="26"/>
  <c r="G7" i="26"/>
  <c r="G5" i="26"/>
  <c r="G28" i="24"/>
  <c r="G26" i="24"/>
  <c r="G24" i="24"/>
  <c r="G22" i="24"/>
  <c r="G21" i="24"/>
  <c r="G18" i="24"/>
  <c r="G14" i="24"/>
  <c r="G12" i="24"/>
  <c r="G9" i="24"/>
  <c r="G7" i="24"/>
  <c r="G31" i="23"/>
  <c r="G29" i="23"/>
  <c r="G27" i="23"/>
  <c r="G24" i="23"/>
  <c r="G23" i="23"/>
  <c r="G20" i="23"/>
  <c r="G18" i="23"/>
  <c r="G15" i="23"/>
  <c r="G13" i="23"/>
  <c r="G9" i="23"/>
  <c r="G10" i="23"/>
  <c r="G11" i="23"/>
  <c r="G8" i="23"/>
  <c r="G75" i="22"/>
  <c r="G74" i="22"/>
  <c r="G70" i="22"/>
  <c r="G69" i="22"/>
  <c r="G66" i="22"/>
  <c r="G65" i="22"/>
  <c r="G63" i="22"/>
  <c r="G61" i="22"/>
  <c r="G60" i="22"/>
  <c r="G58" i="22"/>
  <c r="G57" i="22"/>
  <c r="G49" i="22"/>
  <c r="G48" i="22"/>
  <c r="G44" i="22"/>
  <c r="G42" i="22"/>
  <c r="G40" i="22"/>
  <c r="G39" i="22"/>
  <c r="G36" i="22"/>
  <c r="G34" i="22"/>
  <c r="G33" i="22"/>
  <c r="G30" i="22"/>
  <c r="G29" i="22"/>
  <c r="G27" i="22"/>
  <c r="G26" i="22"/>
  <c r="G25" i="22"/>
  <c r="G24" i="22"/>
  <c r="G12" i="22"/>
  <c r="G13" i="22"/>
  <c r="G14" i="22"/>
  <c r="G15" i="22"/>
  <c r="G16" i="22"/>
  <c r="G17" i="22"/>
  <c r="G19" i="22"/>
  <c r="G20" i="22"/>
  <c r="G11" i="22"/>
  <c r="G8" i="22"/>
  <c r="G171" i="21"/>
  <c r="G169" i="21"/>
  <c r="G168" i="21"/>
  <c r="G163" i="21"/>
  <c r="G162" i="21"/>
  <c r="G159" i="21"/>
  <c r="G157" i="21"/>
  <c r="G153" i="21"/>
  <c r="G143" i="21"/>
  <c r="G144" i="21"/>
  <c r="G145" i="21"/>
  <c r="G146" i="21"/>
  <c r="G147" i="21"/>
  <c r="G148" i="21"/>
  <c r="G149" i="21"/>
  <c r="G150" i="21"/>
  <c r="G142" i="21"/>
  <c r="G132" i="21"/>
  <c r="G133" i="21"/>
  <c r="G134" i="21"/>
  <c r="G135" i="21"/>
  <c r="G136" i="21"/>
  <c r="G137" i="21"/>
  <c r="G138" i="21"/>
  <c r="G131" i="21"/>
  <c r="G114" i="21"/>
  <c r="G115" i="21"/>
  <c r="G116" i="21"/>
  <c r="G117" i="21"/>
  <c r="G118" i="21"/>
  <c r="G119" i="21"/>
  <c r="G120" i="21"/>
  <c r="G113" i="21"/>
  <c r="G102" i="21"/>
  <c r="G103" i="21"/>
  <c r="G104" i="21"/>
  <c r="G105" i="21"/>
  <c r="G106" i="21"/>
  <c r="G108" i="21"/>
  <c r="G109" i="21"/>
  <c r="G101" i="21"/>
  <c r="G94" i="21"/>
  <c r="G95" i="21"/>
  <c r="G96" i="21"/>
  <c r="G97" i="21"/>
  <c r="G98" i="21"/>
  <c r="G93" i="21"/>
  <c r="G86" i="21"/>
  <c r="G83" i="21"/>
  <c r="G82" i="21"/>
  <c r="G80" i="21"/>
  <c r="G79" i="21"/>
  <c r="G75" i="21"/>
  <c r="G72" i="21"/>
  <c r="G69" i="21"/>
  <c r="G67" i="21"/>
  <c r="G65" i="21"/>
  <c r="G49" i="21"/>
  <c r="G47" i="21"/>
  <c r="G45" i="21"/>
  <c r="G41" i="21"/>
  <c r="G39" i="21"/>
  <c r="G35" i="21"/>
  <c r="G33" i="21"/>
  <c r="G29" i="21"/>
  <c r="G27" i="21"/>
  <c r="G25" i="21"/>
  <c r="G21" i="21"/>
  <c r="G17" i="21"/>
  <c r="G13" i="21"/>
  <c r="G11" i="21"/>
  <c r="G20" i="20"/>
  <c r="G18" i="20"/>
  <c r="G16" i="20"/>
  <c r="G11" i="20"/>
  <c r="G9" i="20"/>
  <c r="H17" i="11" l="1"/>
  <c r="G60" i="20"/>
  <c r="J12" i="16"/>
  <c r="G36" i="16"/>
  <c r="G60" i="24"/>
  <c r="I36" i="16"/>
  <c r="G59" i="21"/>
  <c r="G62" i="21" s="1"/>
  <c r="G126" i="21" s="1"/>
  <c r="G129" i="21" s="1"/>
  <c r="G189" i="21" s="1"/>
  <c r="G50" i="22"/>
  <c r="G54" i="22" s="1"/>
  <c r="G104" i="22" s="1"/>
  <c r="G74" i="26"/>
  <c r="F17" i="11"/>
  <c r="J29" i="16"/>
  <c r="J23" i="16"/>
  <c r="J17" i="16"/>
  <c r="J13" i="16"/>
  <c r="G53" i="23"/>
  <c r="J32" i="16" l="1"/>
</calcChain>
</file>

<file path=xl/sharedStrings.xml><?xml version="1.0" encoding="utf-8"?>
<sst xmlns="http://schemas.openxmlformats.org/spreadsheetml/2006/main" count="1460" uniqueCount="931">
  <si>
    <t>Qty</t>
  </si>
  <si>
    <t>Item</t>
  </si>
  <si>
    <t>Sum</t>
  </si>
  <si>
    <t>Unit</t>
  </si>
  <si>
    <t>Month</t>
  </si>
  <si>
    <t>each</t>
  </si>
  <si>
    <t>Material Rate</t>
  </si>
  <si>
    <t>Material Amount</t>
  </si>
  <si>
    <t>Labour Rate</t>
  </si>
  <si>
    <t>Labour Amount</t>
  </si>
  <si>
    <t>set</t>
  </si>
  <si>
    <t>m</t>
  </si>
  <si>
    <t>Earthing</t>
  </si>
  <si>
    <t>SubTotal (Excl. VAT)</t>
  </si>
  <si>
    <t>I the undersigned, the authorised designated signatory, undertake to carry out the works in accordance with the conditions of contract, the specifications and drawings, and within the time for completion as specified.</t>
  </si>
  <si>
    <t>Date:</t>
  </si>
  <si>
    <t>Signature:</t>
  </si>
  <si>
    <t>Name of firm:</t>
  </si>
  <si>
    <t>Address:</t>
  </si>
  <si>
    <t>Tel. and fax number:</t>
  </si>
  <si>
    <t>Name of representative:</t>
  </si>
  <si>
    <t>11 kV AIS Switchgear with onboard Protection</t>
  </si>
  <si>
    <t>Platform</t>
  </si>
  <si>
    <t>Excavate</t>
  </si>
  <si>
    <t>Yard stone</t>
  </si>
  <si>
    <t>Drainage</t>
  </si>
  <si>
    <t>Firewall</t>
  </si>
  <si>
    <t>Trenches</t>
  </si>
  <si>
    <t>Pegging and Survey</t>
  </si>
  <si>
    <t>Site Clearance</t>
  </si>
  <si>
    <t>Compaction Tests</t>
  </si>
  <si>
    <t>Compaction nd fill</t>
  </si>
  <si>
    <t>Other: Please specify</t>
  </si>
  <si>
    <t>lot</t>
  </si>
  <si>
    <t>Other</t>
  </si>
  <si>
    <t xml:space="preserve">Fence and Gate </t>
  </si>
  <si>
    <t>Transformer Firewall</t>
  </si>
  <si>
    <t>Control room firewall</t>
  </si>
  <si>
    <t>Isolator Plinth</t>
  </si>
  <si>
    <t>Gantry Plinth</t>
  </si>
  <si>
    <t>Transformer Plinth</t>
  </si>
  <si>
    <t>Furniture</t>
  </si>
  <si>
    <t>Wall mount cabinet</t>
  </si>
  <si>
    <t>Substation Labels (indoor and outdoor)</t>
  </si>
  <si>
    <t>Schedule 2: Equipment BOQ</t>
  </si>
  <si>
    <t>Total</t>
  </si>
  <si>
    <t>Carried to Summary</t>
  </si>
  <si>
    <t>2.1.1</t>
  </si>
  <si>
    <t>2.1.3</t>
  </si>
  <si>
    <t>Cable</t>
  </si>
  <si>
    <t>Control Cables</t>
  </si>
  <si>
    <t>Glands and Shrouds</t>
  </si>
  <si>
    <r>
      <t>Divert 33 kV 150mm</t>
    </r>
    <r>
      <rPr>
        <sz val="11"/>
        <color theme="1"/>
        <rFont val="Calibri"/>
        <family val="2"/>
      </rPr>
      <t>² Aluminium XLPE SWA cable</t>
    </r>
  </si>
  <si>
    <t>Conductor</t>
  </si>
  <si>
    <t>Clamps</t>
  </si>
  <si>
    <t>Phase disks</t>
  </si>
  <si>
    <t>Others</t>
  </si>
  <si>
    <t>3.1.1</t>
  </si>
  <si>
    <t>3.1.2</t>
  </si>
  <si>
    <t>3.1.3</t>
  </si>
  <si>
    <t>3.1.4</t>
  </si>
  <si>
    <t>3.1.5</t>
  </si>
  <si>
    <t>3.1.6</t>
  </si>
  <si>
    <t>3.2.1</t>
  </si>
  <si>
    <t>3.2.2</t>
  </si>
  <si>
    <t>3.2.3</t>
  </si>
  <si>
    <t>3.3.7</t>
  </si>
  <si>
    <t>3.3.8</t>
  </si>
  <si>
    <t>3.3.9</t>
  </si>
  <si>
    <t>3.4.1</t>
  </si>
  <si>
    <t>3.4.2</t>
  </si>
  <si>
    <t>3.4.3</t>
  </si>
  <si>
    <t>3.3.10</t>
  </si>
  <si>
    <t>Schedule 3: Material BOQ</t>
  </si>
  <si>
    <t>Schedule 4: Miscellaneous BOQ</t>
  </si>
  <si>
    <t>Miscellaneous</t>
  </si>
  <si>
    <t>Schedule 2: Equipment</t>
  </si>
  <si>
    <t>Schedule 3: Material</t>
  </si>
  <si>
    <t>Schedule 4: Miscellaneous</t>
  </si>
  <si>
    <t>Schedule 1: Civil</t>
  </si>
  <si>
    <t>sum</t>
  </si>
  <si>
    <t>Control Rooms</t>
  </si>
  <si>
    <t>33 kV circuit breaker</t>
  </si>
  <si>
    <t>Decommission exisiting 11 kV breaker</t>
  </si>
  <si>
    <t>Steel Structure</t>
  </si>
  <si>
    <t>Priority 1 Substation</t>
  </si>
  <si>
    <t>Shakas Kraal Substation</t>
  </si>
  <si>
    <t>Re-commission 33 kV bus zone</t>
  </si>
  <si>
    <t>ea</t>
  </si>
  <si>
    <t>Sub Total Section 6</t>
  </si>
  <si>
    <t>Schedule 6: Additional Works BOQ</t>
  </si>
  <si>
    <t>6.2.1</t>
  </si>
  <si>
    <t>6.2.2</t>
  </si>
  <si>
    <t>6.1.1</t>
  </si>
  <si>
    <t>6.1.2</t>
  </si>
  <si>
    <t>6.1.3</t>
  </si>
  <si>
    <t>6.1.4</t>
  </si>
  <si>
    <t>6.1.5</t>
  </si>
  <si>
    <t>6.1.6</t>
  </si>
  <si>
    <t>6.1.7</t>
  </si>
  <si>
    <t>6.1.8</t>
  </si>
  <si>
    <t>Addional Works</t>
  </si>
  <si>
    <t>Stanger Point of Supply Substation</t>
  </si>
  <si>
    <t>Decommision and remove existing 33kV 400A Autorecloser</t>
  </si>
  <si>
    <t>terminations and making off of cables</t>
  </si>
  <si>
    <t>extend earthing and commisioning</t>
  </si>
  <si>
    <t>6.3.1</t>
  </si>
  <si>
    <t>6.3.2</t>
  </si>
  <si>
    <t>6.3.3</t>
  </si>
  <si>
    <t>6.3.4</t>
  </si>
  <si>
    <t>33kV Circuit breakers &amp; Cabling</t>
  </si>
  <si>
    <t>5.3.1</t>
  </si>
  <si>
    <t>5.3.2</t>
  </si>
  <si>
    <t>5.3.3</t>
  </si>
  <si>
    <t>5.3.4</t>
  </si>
  <si>
    <t>5.3.5</t>
  </si>
  <si>
    <t>5.3.6</t>
  </si>
  <si>
    <t>5.3.7</t>
  </si>
  <si>
    <t>5.3.8</t>
  </si>
  <si>
    <t xml:space="preserve">Schedule 1 </t>
  </si>
  <si>
    <t>Preliminary &amp; General</t>
  </si>
  <si>
    <t>Item
No</t>
  </si>
  <si>
    <t>Description</t>
  </si>
  <si>
    <t>Quantity</t>
  </si>
  <si>
    <t>Rate</t>
  </si>
  <si>
    <t>Amount R</t>
  </si>
  <si>
    <t>1.0</t>
  </si>
  <si>
    <t>General</t>
  </si>
  <si>
    <t>1.1</t>
  </si>
  <si>
    <t>Scheduled fixed change and value related items:</t>
  </si>
  <si>
    <t>(i) fixed preliminary and general changes</t>
  </si>
  <si>
    <t>(ii) value related preliminary and general</t>
  </si>
  <si>
    <t>Scheduled time related items:</t>
  </si>
  <si>
    <t>(i) time related preliminary and general changes</t>
  </si>
  <si>
    <t>Prime cost Sums</t>
  </si>
  <si>
    <t>(i) additional tests required by the engineer</t>
  </si>
  <si>
    <t>%</t>
  </si>
  <si>
    <t>Compliance with OSH Act and regulation (Including the Construction Regulations, 2003)</t>
  </si>
  <si>
    <t xml:space="preserve"> Total Carried Forward To Summary</t>
  </si>
  <si>
    <t>Schedule 2</t>
  </si>
  <si>
    <t>Site Clearance, Earthworks &amp; Roads</t>
  </si>
  <si>
    <t>2.1</t>
  </si>
  <si>
    <t>Where required all excess material to be dumped at an approved dump to be established by the Contractor</t>
  </si>
  <si>
    <t>Clear and grub topsoil, including all organic materials approximately 150 mm thick to stockpile to be established on site. Rate to include for maintaining stockpile during construction period. (LIA)</t>
  </si>
  <si>
    <r>
      <t>m</t>
    </r>
    <r>
      <rPr>
        <vertAlign val="superscript"/>
        <sz val="9"/>
        <color theme="1"/>
        <rFont val="Arial"/>
        <family val="2"/>
      </rPr>
      <t>2</t>
    </r>
  </si>
  <si>
    <t>Earthworks</t>
  </si>
  <si>
    <t>2.2.1</t>
  </si>
  <si>
    <t xml:space="preserve">Bulk excavation </t>
  </si>
  <si>
    <t>Excavate in all materials and use for backfill (LIA)</t>
  </si>
  <si>
    <r>
      <t>m</t>
    </r>
    <r>
      <rPr>
        <vertAlign val="superscript"/>
        <sz val="9"/>
        <color theme="1"/>
        <rFont val="Arial"/>
        <family val="2"/>
      </rPr>
      <t>3</t>
    </r>
  </si>
  <si>
    <t>2.2.2</t>
  </si>
  <si>
    <t>Importing of materials</t>
  </si>
  <si>
    <t>Import G7 from commercial source, place and compact in 150 mm layers to 95% Mod AASHTO</t>
  </si>
  <si>
    <t>2.2.3</t>
  </si>
  <si>
    <t>Ex existing stock pile spread 150 mm thick topsoil to platforms and road banks (LIA)</t>
  </si>
  <si>
    <t>2.2.4</t>
  </si>
  <si>
    <t>Import to site, ex commercial source G5 material, spread and compact to form 150 mm thick layers compacted to 95% Mod AASHTO</t>
  </si>
  <si>
    <t>(i) Platform area (LIA)</t>
  </si>
  <si>
    <t>(ii) Temporary access (LIA)</t>
  </si>
  <si>
    <t>2.3</t>
  </si>
  <si>
    <t>Road Works</t>
  </si>
  <si>
    <t>Rates to include for all material, plant and labour</t>
  </si>
  <si>
    <t>2.3.1</t>
  </si>
  <si>
    <t>Pavement A</t>
  </si>
  <si>
    <t>(i) 2 x 150 mm layers of Crusher run compacted to 95% Mod AASHTO</t>
  </si>
  <si>
    <r>
      <t>(ii) Prime coat using MC 30 cutback bitumen at 0,7l/m</t>
    </r>
    <r>
      <rPr>
        <vertAlign val="superscript"/>
        <sz val="9"/>
        <color theme="1"/>
        <rFont val="Arial"/>
        <family val="2"/>
      </rPr>
      <t>2</t>
    </r>
  </si>
  <si>
    <r>
      <t>(iii) Tack coat using 0,3 l/m</t>
    </r>
    <r>
      <rPr>
        <vertAlign val="superscript"/>
        <sz val="9"/>
        <color theme="1"/>
        <rFont val="Arial"/>
        <family val="2"/>
      </rPr>
      <t>2</t>
    </r>
  </si>
  <si>
    <t>(iv) 40 mm thick asphalt wearing course</t>
  </si>
  <si>
    <t>t</t>
  </si>
  <si>
    <t>2.3.2</t>
  </si>
  <si>
    <t>Pavement B</t>
  </si>
  <si>
    <t>(i) 150 mm  thick layer of Crusher run compacted to 95% Mod AASHTO</t>
  </si>
  <si>
    <t>(iv) 25 mm thick wearing course</t>
  </si>
  <si>
    <t>Kerbing and Channelling</t>
  </si>
  <si>
    <t>2.4.1</t>
  </si>
  <si>
    <t>Supply all material, labour and plant to construct precast kerbing as per engineers drawings. Rate to include for mass concrete bedding &amp; lateral support</t>
  </si>
  <si>
    <t>(i) Fig 6 (LIA)</t>
  </si>
  <si>
    <t>(ii) Fig 1 (LIA)</t>
  </si>
  <si>
    <t>2.4.2</t>
  </si>
  <si>
    <t>Supply all material, labour and plant to construct V drain type S.W channel as shown on engineers drawings (LIA)</t>
  </si>
  <si>
    <t xml:space="preserve">Total Carried Forward to Summary </t>
  </si>
  <si>
    <t xml:space="preserve">Schedule 3 </t>
  </si>
  <si>
    <t>Excavations</t>
  </si>
  <si>
    <t>Excavate in soft pickable material for foundations, sumps, manholes cables trenches and access chambers. All rates to include for working space and keeping excavation dry</t>
  </si>
  <si>
    <t>3.1</t>
  </si>
  <si>
    <t>Transformer Bays</t>
  </si>
  <si>
    <t>Machine excavation for transformer pits. Rate to include for trimming of both sides and bottom of excavation (LIA)</t>
  </si>
  <si>
    <t xml:space="preserve">Extra over 3.1.1 for trimming and shaping of slab thickening      </t>
  </si>
  <si>
    <t>(LIA)</t>
  </si>
  <si>
    <t>Pile Caps &amp; Ground Beams</t>
  </si>
  <si>
    <t>Supply and material plant and labour to excavate for pile caps as shown on engineers drawings (LIA)</t>
  </si>
  <si>
    <t>No</t>
  </si>
  <si>
    <t>Supply all materials plant and labour to excavate for ground beams. Rate to include for keeping excavation safe (LIA)</t>
  </si>
  <si>
    <t>Supply all materials, plant and labour to excavate for cable access MHs and access chambers (LIA)</t>
  </si>
  <si>
    <t>Total Carried Forward to Summary</t>
  </si>
  <si>
    <t xml:space="preserve">Schedule 4 </t>
  </si>
  <si>
    <t>Concrete Works</t>
  </si>
  <si>
    <t>Supply all material, plant labour to place and compact 30MPa/19 concrete into structural elements as shown on engineer's drawings</t>
  </si>
  <si>
    <t>4.1</t>
  </si>
  <si>
    <t>Concrete</t>
  </si>
  <si>
    <t>4.1.1</t>
  </si>
  <si>
    <t>Roof</t>
  </si>
  <si>
    <t>4.1.1.1</t>
  </si>
  <si>
    <t>Roof slab</t>
  </si>
  <si>
    <t>4.1.1.2</t>
  </si>
  <si>
    <t>Downstand beams</t>
  </si>
  <si>
    <t>4.1.2</t>
  </si>
  <si>
    <t>Columns</t>
  </si>
  <si>
    <t>4.1.2.1</t>
  </si>
  <si>
    <t>Concrete to columns</t>
  </si>
  <si>
    <t>4.1.3</t>
  </si>
  <si>
    <t>Floor Slabs</t>
  </si>
  <si>
    <t>4.1.3.1</t>
  </si>
  <si>
    <t>Concrete to 170 mm thick floor slabs</t>
  </si>
  <si>
    <t>4.1.4</t>
  </si>
  <si>
    <t>Ground Beams</t>
  </si>
  <si>
    <t>4.1.4.1</t>
  </si>
  <si>
    <t>Concrete to 600x400 mm ground beams</t>
  </si>
  <si>
    <t>4.1.4.2</t>
  </si>
  <si>
    <t>Extra over 4.4.1 for localised thickening at pile caps</t>
  </si>
  <si>
    <t>4.1.4.3</t>
  </si>
  <si>
    <t>To 700x700 pile caps</t>
  </si>
  <si>
    <t>4.1.5</t>
  </si>
  <si>
    <t>Ground Slabs</t>
  </si>
  <si>
    <t>4.1.5.1</t>
  </si>
  <si>
    <t>Ground slabs connecting ground beams</t>
  </si>
  <si>
    <t>4.1.5.2</t>
  </si>
  <si>
    <t>Floor slab to deep chamber</t>
  </si>
  <si>
    <t>4.1.6</t>
  </si>
  <si>
    <t>Floor slabs to MHs and access chambers</t>
  </si>
  <si>
    <t>4.1.6.1</t>
  </si>
  <si>
    <t>Cable entry MH</t>
  </si>
  <si>
    <t>4.1.6.2</t>
  </si>
  <si>
    <t>Cable MHs</t>
  </si>
  <si>
    <t>4.1.7</t>
  </si>
  <si>
    <t>Suspended Cover Slabs</t>
  </si>
  <si>
    <t>4.1.7.1</t>
  </si>
  <si>
    <t>4.1.7.2</t>
  </si>
  <si>
    <t>4.1.7.3</t>
  </si>
  <si>
    <t>Cable Trench</t>
  </si>
  <si>
    <t>Carried to next page</t>
  </si>
  <si>
    <t>Carried from previous page</t>
  </si>
  <si>
    <t>4.1.8</t>
  </si>
  <si>
    <t>4.1.8.1</t>
  </si>
  <si>
    <t>30MPa concrete to structural floor slab and beams</t>
  </si>
  <si>
    <t>4.1.8.2</t>
  </si>
  <si>
    <t>To transformer plinths</t>
  </si>
  <si>
    <t>4.1.8.3</t>
  </si>
  <si>
    <t>To bottom of drainage sump</t>
  </si>
  <si>
    <t>4.1.9</t>
  </si>
  <si>
    <t>Deep Pit</t>
  </si>
  <si>
    <t>4.1.9.1</t>
  </si>
  <si>
    <t>30MPa/19 structural concrete to walls of deep pit</t>
  </si>
  <si>
    <t>4.1.10</t>
  </si>
  <si>
    <r>
      <rPr>
        <u/>
        <sz val="9"/>
        <color theme="1"/>
        <rFont val="Arial"/>
        <family val="2"/>
      </rPr>
      <t>Paving Slab</t>
    </r>
    <r>
      <rPr>
        <sz val="9"/>
        <color theme="1"/>
        <rFont val="Arial"/>
        <family val="2"/>
      </rPr>
      <t xml:space="preserve"> </t>
    </r>
  </si>
  <si>
    <t>4.1.10.1</t>
  </si>
  <si>
    <t>20MPa/19 concrete as 85 mm thick paving slabs. Rate to include for casting slabs at a slope</t>
  </si>
  <si>
    <t>4.1.11</t>
  </si>
  <si>
    <t>Blinding</t>
  </si>
  <si>
    <t>10MPa/19 concrete in 50 mm thick blinding (LIA)</t>
  </si>
  <si>
    <t>(i) to underside of surface beds (LIA)</t>
  </si>
  <si>
    <t>(ii) to undersign of transformer bays including slab thickening</t>
  </si>
  <si>
    <t xml:space="preserve">      (LIA)</t>
  </si>
  <si>
    <t>(iii) to underside of ground slabs (LIA)</t>
  </si>
  <si>
    <t>(iv) to underside of deep pit (LIA)</t>
  </si>
  <si>
    <t>4.1.12</t>
  </si>
  <si>
    <t>Miscellaneous Concrete</t>
  </si>
  <si>
    <t>4.1.12.1</t>
  </si>
  <si>
    <t>20MPa/19 concrete to small bases, sumps and foundations</t>
  </si>
  <si>
    <t>Shuttering</t>
  </si>
  <si>
    <t>Unless otherwise shown, all shuttering to be smooth shuttering. Rates to include for stripping of shutters</t>
  </si>
  <si>
    <t>4.2.1</t>
  </si>
  <si>
    <t>Soffits</t>
  </si>
  <si>
    <t>Supply all material, plant and labour to construct smooth soffits to:</t>
  </si>
  <si>
    <t>(i) sub station roof slabs (LIA)</t>
  </si>
  <si>
    <t>(ii) extra over (i) for 300 mm overhang (LIA)</t>
  </si>
  <si>
    <t>(iii) cable entry MH (LIA)</t>
  </si>
  <si>
    <t>(iv) cable MHs (LIA)</t>
  </si>
  <si>
    <t>(v) to elevated beams 230 mm wide (LIA)</t>
  </si>
  <si>
    <t>(vi) cable trench (LIA)</t>
  </si>
  <si>
    <t>4.2.2</t>
  </si>
  <si>
    <t>Beams and Walls</t>
  </si>
  <si>
    <t>(i) to side of elevated beams not exceeding 0,5m (LIA)</t>
  </si>
  <si>
    <t>(ii) to sides of ground beams not exceeding 600 mm (LIA)</t>
  </si>
  <si>
    <t>(iii) narrow width to side of deep pit base slab (LIA)</t>
  </si>
  <si>
    <t>(iv) narrow width to sides of cable entry MH (LIA)</t>
  </si>
  <si>
    <t>(v) narrow width to sides of cable MHs (LIA)</t>
  </si>
  <si>
    <t>(vi) narrow with to side of transformer bay bases 350mm high</t>
  </si>
  <si>
    <t>(vii) to sides of deep pit walls (LIA)</t>
  </si>
  <si>
    <t>(viii) to sides of transformer plinths (LIA)</t>
  </si>
  <si>
    <t>Reinforcement</t>
  </si>
  <si>
    <t>Supply all material, labour and plant to fix on site reinforcing steel as per engineers drawings</t>
  </si>
  <si>
    <t>(i) to R.C roof (LIA)</t>
  </si>
  <si>
    <t>(ii) to elevated beams (LIA)</t>
  </si>
  <si>
    <t>(iii) to R.C columns (LIA)</t>
  </si>
  <si>
    <t>(iv) ground beams and pile cap heads (LIA)</t>
  </si>
  <si>
    <t>(v) to R.C slabs (LIA)</t>
  </si>
  <si>
    <t>(vi) ground slabs connecting ground beams (LIA)</t>
  </si>
  <si>
    <t>(vii) floor slabs to deep chamber (LIA)</t>
  </si>
  <si>
    <t>(viii) floor slabs to cable entry and cable MHs (LIA)</t>
  </si>
  <si>
    <t>(ix) suspended cover slabs (LIA)</t>
  </si>
  <si>
    <t>(x) to suspended cover slabs (LIA)</t>
  </si>
  <si>
    <t>(xi) to foundation slab to transformer bays (LIA)</t>
  </si>
  <si>
    <t>(xii) to transformer plinths (LIA)</t>
  </si>
  <si>
    <t>(xiii) bottom of drainage sump (LIA)</t>
  </si>
  <si>
    <t>(xiv) wall of deep pit (LIA)</t>
  </si>
  <si>
    <t>(xv) reinforcing mesh ref. 193 (LIA)</t>
  </si>
  <si>
    <t>(xvi) allow for additional reinforcement as directed by the engineer</t>
  </si>
  <si>
    <t>4.4</t>
  </si>
  <si>
    <t>Sundry Items</t>
  </si>
  <si>
    <t>4.4.1</t>
  </si>
  <si>
    <t>Wood Float</t>
  </si>
  <si>
    <t>(ii) to transformer plinth base (LIA)</t>
  </si>
  <si>
    <t>(iii) top transformer plinths (LIA)</t>
  </si>
  <si>
    <t>(iv) top of deep pit floor slabs (LIA)</t>
  </si>
  <si>
    <t>(v) electrical trench floors (LIA)</t>
  </si>
  <si>
    <t>(vi) cable access MH (LIA)</t>
  </si>
  <si>
    <t>(vii) cable MHs (LIA)</t>
  </si>
  <si>
    <t>(viii) floor slabs in sub-station (LIA)</t>
  </si>
  <si>
    <t>(ix) paving slabs (LIA)</t>
  </si>
  <si>
    <t>4.4.2</t>
  </si>
  <si>
    <t>Rain Water Drip</t>
  </si>
  <si>
    <t>Supply all material, plant and labour to construct Rain water drip as per engineers drawings</t>
  </si>
  <si>
    <t>4.4.3</t>
  </si>
  <si>
    <t>Water Proofing</t>
  </si>
  <si>
    <t>Supply all material, plant as labour to apply. Derbigum on similar approved water proofing system as per manufactures specifications. Rate to include for lapping and trimming.</t>
  </si>
  <si>
    <t>m²</t>
  </si>
  <si>
    <t>4.4.4</t>
  </si>
  <si>
    <t>Supply, erect and fix on site P1000 unistrut  700, 850mm long</t>
  </si>
  <si>
    <t>N°</t>
  </si>
  <si>
    <t>4.4.5</t>
  </si>
  <si>
    <t>Supply, erect and fix on site, horizontal 650mm long unistrut 700 as per engineers drawings. Rate to include for fixing</t>
  </si>
  <si>
    <t>P1000</t>
  </si>
  <si>
    <t>4.4.6</t>
  </si>
  <si>
    <t>Supply, erect and fix on site, 600mm wide heavy duty cable ladder 
CL130</t>
  </si>
  <si>
    <t>4.4.7</t>
  </si>
  <si>
    <t>D.P.M</t>
  </si>
  <si>
    <t>Supply all material, labour and plant to place 250 micron D.P.M as shown on engineers drawings.</t>
  </si>
  <si>
    <t>(i) to underside of ground floor slabs &amp; beams</t>
  </si>
  <si>
    <t>(ii) to underside of MHs, transformer plinths</t>
  </si>
  <si>
    <t>4.4.8</t>
  </si>
  <si>
    <t>Supply all material, labour and plant to construct isolation joints between external paving slabs and substation building (LIA)</t>
  </si>
  <si>
    <t xml:space="preserve">Schedule 5 </t>
  </si>
  <si>
    <t>Brick Work</t>
  </si>
  <si>
    <t>Internal brickwork to be NFX. All external brickwork to be NFA. Unless shown otherwise all brickwork to be reinforced with brickforce every 3rd course</t>
  </si>
  <si>
    <t>5.1</t>
  </si>
  <si>
    <t>NFA brickwork to</t>
  </si>
  <si>
    <t>(i) Half brickwall to external face of sub station walls (LIA)</t>
  </si>
  <si>
    <t>NFX brickwork</t>
  </si>
  <si>
    <t>(i) Half brickwall to internal face of sub station walls (LIA)</t>
  </si>
  <si>
    <t>(ii) Brick wall to internal face of sub station walls (LIA)</t>
  </si>
  <si>
    <t>(iii) one and a half brick wall to side of cable trench (LIA)</t>
  </si>
  <si>
    <t>(iv) one brick wall to walls of cable trench (LIA)</t>
  </si>
  <si>
    <t>(v) one and a half brick wall to wall of cable trench (LIA)</t>
  </si>
  <si>
    <t>(vi) one brick wall to walls of cable entry MH (LIA)</t>
  </si>
  <si>
    <t>(viii) one cross bonded brick wall to sides of transformer bays</t>
  </si>
  <si>
    <t xml:space="preserve">        (LIA)</t>
  </si>
  <si>
    <t>(vii) headu course to top of transformed by walls (LIA)</t>
  </si>
  <si>
    <t>(ix) one brick wall to drainage sump (LIA)</t>
  </si>
  <si>
    <t xml:space="preserve"> </t>
  </si>
  <si>
    <t>Brickwork Sundries</t>
  </si>
  <si>
    <t>30mmx3mm x400mm long galvanised mild steel straps nailed to RC columns</t>
  </si>
  <si>
    <t>10mm thick, 230mm wide jointes with 10x10 tear off strips, both sides to form isolation joints Rate to include for 10x10 polusulphide evalant in all joints</t>
  </si>
  <si>
    <t>Stepped DPC to external walls as per engineers drawings</t>
  </si>
  <si>
    <t>Form wheepoles in perpent joints at 1m c/c</t>
  </si>
  <si>
    <t>Supply all material, plant and labour to install PC linked with DPC</t>
  </si>
  <si>
    <t>(i) 230x75 heavy duty above louvres</t>
  </si>
  <si>
    <t>(ii) standard 85mm PC limtesl above doors. Rate to include for marking good and plastering</t>
  </si>
  <si>
    <t>Supply and install into brick wall</t>
  </si>
  <si>
    <t>(i) 460x230 GMS louvre to specialist details</t>
  </si>
  <si>
    <t>(ii) GMS seccurit, grid as per engineers detial. Rate to allow for fixing as per engineers detail.</t>
  </si>
  <si>
    <t>Supply and install wall mounted. Whirly bird ventilations as per engineer's drawing. Rate to include for all fixings and making good brick work openings</t>
  </si>
  <si>
    <t>Supply all material, plant and labour to apply 2 coats of "Brixeal" as waterproofing</t>
  </si>
  <si>
    <t>(i) Vertical brickwork (LIA)</t>
  </si>
  <si>
    <t>(ii) Vertical concrete walls (LIA)</t>
  </si>
  <si>
    <t>5.3.9</t>
  </si>
  <si>
    <t>Supply all material, plant and laour to place 3mm thick massonite as protection to "Brixeal" waterproofing (LIA)</t>
  </si>
  <si>
    <t>5.3.10</t>
  </si>
  <si>
    <t>Supply all material, plant and labour to apply 20mm thick plaster to inside walls of sub station building. Mix to be 5:1                 ( sand/cement) by mass (LIA)</t>
  </si>
  <si>
    <t>5.3.11</t>
  </si>
  <si>
    <t>Supply all material, plant and labour to install 160mm dia meter PVC sleaves as shown on engineers's drawings. Rate to include for sealing around sleaves</t>
  </si>
  <si>
    <t>(i) Between grinds (1) &amp; (2) from cable MH to RC deep pit (LIA)</t>
  </si>
  <si>
    <t>(a) 2.1 m long (LIA)</t>
  </si>
  <si>
    <t>(b) 600mm long (LIA)</t>
  </si>
  <si>
    <t>(ii) from cable access MH to RC deep pit</t>
  </si>
  <si>
    <t>(a) 1,5m long (LIA)</t>
  </si>
  <si>
    <t>(b) 800mm long (LIA)</t>
  </si>
  <si>
    <t xml:space="preserve">(iii) between grind 3&amp;6 cable MH to cable trench </t>
  </si>
  <si>
    <t>(a) 3,4 long (LIA)</t>
  </si>
  <si>
    <t>(iv) 160mm PVC sleeve from cable access MH to sub soil drain</t>
  </si>
  <si>
    <t>(a) 800mm long (LIA)</t>
  </si>
  <si>
    <t>(v) 160mm dia curved sleeve with long radius bends from cable MH to transformer Bay</t>
  </si>
  <si>
    <t>(a) 4,0m long (LIA)</t>
  </si>
  <si>
    <t>(b) 6,0m long (LIA)</t>
  </si>
  <si>
    <t>5.3.12</t>
  </si>
  <si>
    <t>Supply and install, Xpanda switchroom doors as per engineers drawings</t>
  </si>
  <si>
    <t>(i) 2,1m wide x 2,5m high louvred doors</t>
  </si>
  <si>
    <t>(ii) 2,1m wide x 3,0m high louvred doors with 600mm removable panel</t>
  </si>
  <si>
    <t>5.3.13</t>
  </si>
  <si>
    <t>Downpipes &amp; Gutters</t>
  </si>
  <si>
    <t>(i) Supply and install 150 x 150 PVC box gutters 3,2m rows including all fittings abd fixings</t>
  </si>
  <si>
    <t>(ii) Supply and install 110mm dia meter downpipes including goose neck and spreading shec as per engineer's drawings. Rate to inlcude for all fittings and fixings</t>
  </si>
  <si>
    <t xml:space="preserve">Schedule 6 </t>
  </si>
  <si>
    <t>Structural Steel</t>
  </si>
  <si>
    <t>6.0</t>
  </si>
  <si>
    <t>Unless shown otherwise all structural steel to be HDG grade 355w steel. Rate to include for all fixings</t>
  </si>
  <si>
    <t>Supply all material, labour and plant to install structural steel as per engineer's drawing</t>
  </si>
  <si>
    <t>(i) Beam type B1</t>
  </si>
  <si>
    <t>Kg</t>
  </si>
  <si>
    <t>(ii) Beam type B2</t>
  </si>
  <si>
    <t>(iii) Beam type B3</t>
  </si>
  <si>
    <t>(iv) Post type p1</t>
  </si>
  <si>
    <t>6.2</t>
  </si>
  <si>
    <t>Supply and install rectagrid type Rs 40x4,5, banded on all four sides is panels as per engineers drawings</t>
  </si>
  <si>
    <t>6.3</t>
  </si>
  <si>
    <t>Supply and install 50x50x6l including metal lugs as per detail A on engineer's drawings contractor to check individual lengths prior to manufacture. When required rate to include for all fixings as shown on engineer's drawings</t>
  </si>
  <si>
    <t>6.4</t>
  </si>
  <si>
    <t>Supply and install 75x50x6l including metal lugs as per details A on engineer's drawings.</t>
  </si>
  <si>
    <t>Contractor to check individual lengths prior to manufacture. When required rate to include for all fixings as shown on engineer's drawing</t>
  </si>
  <si>
    <t>Supply and install 75x50x6l vertical posts, including base plates as per engineer's drawings</t>
  </si>
  <si>
    <t>Supply and install 8mm VASTRAP plates with 50x30 slotted holes for lifting. Tenderers to check dimensions on site prior to manufacture. Max length of panel to be 1,0m</t>
  </si>
  <si>
    <t>(i) Width not exceeding 900mm</t>
  </si>
  <si>
    <t>(ii) Width not exceeding 400mm</t>
  </si>
  <si>
    <t>Supply all material, plant and labour to cast into RC floor slab PFC 180X70 steel channels as per engineer's drawings</t>
  </si>
  <si>
    <r>
      <t xml:space="preserve">NOTE </t>
    </r>
    <r>
      <rPr>
        <sz val="9"/>
        <color theme="1"/>
        <rFont val="Arial"/>
        <family val="2"/>
      </rPr>
      <t>Fixing of channels to be to +-2mm accuracy. Contractor to allow for this in the tendered rate</t>
    </r>
  </si>
  <si>
    <t>Manufacture, supply and install access cat ladder as per engineer's drawing. Rate to include for all fixings</t>
  </si>
  <si>
    <t>Manufacture, supply and install steel stain case as per engineer's drawings. Rate to include for all fixings</t>
  </si>
  <si>
    <t xml:space="preserve">Schedule 7 </t>
  </si>
  <si>
    <t>Piling</t>
  </si>
  <si>
    <t>7.0</t>
  </si>
  <si>
    <t>7.1</t>
  </si>
  <si>
    <t>Establishment on site</t>
  </si>
  <si>
    <t>7.2</t>
  </si>
  <si>
    <t>Establishment of batching plant for CFA piles if required (LIA)</t>
  </si>
  <si>
    <t>Move equipment and set up at each pile position</t>
  </si>
  <si>
    <t>7.3.1</t>
  </si>
  <si>
    <t>Standing time (provisional)</t>
  </si>
  <si>
    <t>h</t>
  </si>
  <si>
    <t>Continuous flight Auger piling</t>
  </si>
  <si>
    <t>7.4.1</t>
  </si>
  <si>
    <t>CFA holes for 400mm dia metre piles through material not exceeding 20m</t>
  </si>
  <si>
    <t>7.4.2</t>
  </si>
  <si>
    <t>Steel reinforcement in cast in-situ piles</t>
  </si>
  <si>
    <t>(i) Mild steel (LIA)</t>
  </si>
  <si>
    <t>kg</t>
  </si>
  <si>
    <t>(ii) high tensile (LIA)</t>
  </si>
  <si>
    <t>7.4.3</t>
  </si>
  <si>
    <t>Concrete grout mix for CFA piles, bulbous bases and sockets 30MPa grout</t>
  </si>
  <si>
    <t>7.4.4</t>
  </si>
  <si>
    <t>Strip 400mm pile heads (LIA)</t>
  </si>
  <si>
    <t>7.4.5</t>
  </si>
  <si>
    <t>Integrity  tests</t>
  </si>
  <si>
    <t xml:space="preserve">Schedule 8 </t>
  </si>
  <si>
    <t>Site Works</t>
  </si>
  <si>
    <t>Supply all material labour and plant to erect 2,1m high security fence around transformer bays including gate posts when required (LIA)</t>
  </si>
  <si>
    <t>8.2</t>
  </si>
  <si>
    <t>Manufacture and install on site, double leaf gates 2,0m wide x 2,1m high transformer yond. Gate posts measured elsewhere</t>
  </si>
  <si>
    <t>8.3</t>
  </si>
  <si>
    <t>Manufacture and install on site 2,1m high concrete palisade fence as per details on engineer's drawing. Rate to include for post foundations and all fixings (LIA)</t>
  </si>
  <si>
    <t>Manufacture, supply and install 5m wide steel gates as per engineer's drawings. Rate to allow for all foundations, gate posts and sliding mechanisms</t>
  </si>
  <si>
    <t>Supply and place on site 160mm dia meter pipe sleeves at different locations as shown on engineer's drawings. Rate to include for excavation and compacted backfill</t>
  </si>
  <si>
    <t>(i) 8m long under new access roads (LIA)</t>
  </si>
  <si>
    <t>Supply all material plant and labour to construct 160  dia meter slotted pipe sub soil drain as per engineer's detail. Depth to be approximately 3,5m. Rate to include for keeping excavation dry and safe (LIA)</t>
  </si>
  <si>
    <t>Supply all material labour and plant to construct sub-soil drain MHs to engineer's detail</t>
  </si>
  <si>
    <t>Supply all material labour and plant to construct head wall to sub-soil drain as per engineers drawings (LIA)</t>
  </si>
  <si>
    <t>Supply all material, plant and labour to construct inspection eye at start of sub soil drain pipe (LIA)</t>
  </si>
  <si>
    <t>Supply all material, plant and labour to construct 160mm drain pipe, from cable access MH to sub soil drain MH. Rate to include for keeping excavations dry and safe. Approximate depth will be 3,0 (LIA)</t>
  </si>
  <si>
    <t>Supply all materials plant and labour to construct kerb inlet including cover slabs and access MH cover</t>
  </si>
  <si>
    <t>Supply all material plant and labour to construct SWMH as shown on engineer's drawings</t>
  </si>
  <si>
    <t>Supply all materials, plant and labour to construct transformer bay SW outlet structure</t>
  </si>
  <si>
    <t>Supply and place on site 300mm dia meter concrete SW pipe, class 50D. Rate to allow for excavation and compacted backfill</t>
  </si>
  <si>
    <t>Supply and place on site 160mm dia pipe from transformer outlet structures. Rate to allow for excavation and backfill (LIA)</t>
  </si>
  <si>
    <t>Supply all material, plant and labour to construct V shaped surface  SW channel as per engineer's drawings (LIA)</t>
  </si>
  <si>
    <t>Supply and install on site, standard round concrete access MH covers to cable and access MHS</t>
  </si>
  <si>
    <t>Supply all materials, plant and labour to construct rapid drainage sumps</t>
  </si>
  <si>
    <t>PS</t>
  </si>
  <si>
    <t>Supply all materials, plant and labour to construct RC plinth for electrical equipment</t>
  </si>
  <si>
    <t>Supply all material, labour and plant to construct inspection eyes to sub-soil drain (LIA)</t>
  </si>
  <si>
    <t xml:space="preserve">Schedule 9 </t>
  </si>
  <si>
    <t>Supply all material, labour and plant to apply. Vuka flow 400 1mm thick applied as per manufactures specification (LIA)</t>
  </si>
  <si>
    <t>9.2</t>
  </si>
  <si>
    <t>Supply all material, labour and plant to construct isolation joint between top of brick work and soffit of RC beams (LIA)</t>
  </si>
  <si>
    <t>9.3</t>
  </si>
  <si>
    <t>Supply all material, labour and plant to seal cable entry into sub station using high density foam</t>
  </si>
  <si>
    <t>LS</t>
  </si>
  <si>
    <t>9.4</t>
  </si>
  <si>
    <t>9.5</t>
  </si>
  <si>
    <t>9.6</t>
  </si>
  <si>
    <t>9.7</t>
  </si>
  <si>
    <t>9.8</t>
  </si>
  <si>
    <t>9.9</t>
  </si>
  <si>
    <t>9.10</t>
  </si>
  <si>
    <t>9.11</t>
  </si>
  <si>
    <t>9.12</t>
  </si>
  <si>
    <t>9.13</t>
  </si>
  <si>
    <t>9.14</t>
  </si>
  <si>
    <t>9.15</t>
  </si>
  <si>
    <t>9.5.1</t>
  </si>
  <si>
    <t>9.5.2</t>
  </si>
  <si>
    <t>9.5.3</t>
  </si>
  <si>
    <t>9.5.4</t>
  </si>
  <si>
    <t>9.9.1</t>
  </si>
  <si>
    <t>9.9.2</t>
  </si>
  <si>
    <t>LIA - Labour Intesive Activities</t>
  </si>
  <si>
    <t>(ii) charge required by contractor on sub item 1.3 (i) above</t>
  </si>
  <si>
    <t>Total Carried Forward To Summary</t>
  </si>
  <si>
    <t>Add VAT at 15%:</t>
  </si>
  <si>
    <t>Sub Total Section 3 Carried to Summary</t>
  </si>
  <si>
    <t>Sub Total Section 4 Carried to Summary</t>
  </si>
  <si>
    <t>Sub Total Section 2 Carried to Summary</t>
  </si>
  <si>
    <t>Project Preliminaries and Generals</t>
  </si>
  <si>
    <t>Summary Bill of Quantities</t>
  </si>
  <si>
    <t>Supply Total</t>
  </si>
  <si>
    <t>Install Total</t>
  </si>
  <si>
    <t>Total Net Tender Price for The All Works (Excl. VAT):</t>
  </si>
  <si>
    <t>Total Value of All Works (Incl. VAT):</t>
  </si>
  <si>
    <t>No.</t>
  </si>
  <si>
    <t>9m Wooden Poles for Addotional Lighting</t>
  </si>
  <si>
    <t>150W LED Flood Lights</t>
  </si>
  <si>
    <t>250W LED Flood Lights</t>
  </si>
  <si>
    <t>MTATA SUB</t>
  </si>
  <si>
    <t xml:space="preserve">BILL 1 - PRELIMINARY &amp; GENERAL </t>
  </si>
  <si>
    <t xml:space="preserve">BID No: </t>
  </si>
  <si>
    <t>ITEM NO.</t>
  </si>
  <si>
    <t xml:space="preserve">DESCRIPTION </t>
  </si>
  <si>
    <t>UNIT</t>
  </si>
  <si>
    <t>QTY</t>
  </si>
  <si>
    <t>RATE</t>
  </si>
  <si>
    <t>TOTAL PRICE
(SA RANDS)</t>
  </si>
  <si>
    <t>Compliance with all the contractual requirements of the contract, including project programming, outage management, weekly progress reporting, materials management, meetings and quality &amp; environmental management.</t>
  </si>
  <si>
    <t>Establish facilities on site. The Contractor shall provide a fenced space with fence at least 1.8m high with a lockable gate for a temporary Site Office and Stores where all drawings and Specifications will be kept, as well as the provision of safe and ad</t>
  </si>
  <si>
    <t>Facilities for Contractor :</t>
  </si>
  <si>
    <t>a)  Offices &amp; storage sheds</t>
  </si>
  <si>
    <t>b)  Establishment of staff accommodation, office accommodation on site for site 
     meetings and a Clerk of Works including office furniture and telephone / telefax 
     as specified and facilities.</t>
  </si>
  <si>
    <t>c)  Ablution &amp; latrine facilities</t>
  </si>
  <si>
    <t>d)  Tools &amp; equipment</t>
  </si>
  <si>
    <t>e)  Water supplies, electric power &amp; communications</t>
  </si>
  <si>
    <t>Removal of all items indicated above upon completion of construction and making good and restoring of the Site to the satisfaction of the Project Manager.</t>
  </si>
  <si>
    <t>Provision of "As Built" drawings.</t>
  </si>
  <si>
    <t>Provision for the compilation of the Construction Programme, to be done in MS Project and updated on a fortnight basis and Quality Assurance Programme for the works.</t>
  </si>
  <si>
    <t>Occupational Health &amp; Safety Requirements</t>
  </si>
  <si>
    <t>Provision for Legal and Contractual Compliance.</t>
  </si>
  <si>
    <t>Provision of personal protective equipment and clothing for all the contractor's staff, including sub-contractors.</t>
  </si>
  <si>
    <t>Provision of safety measures, e.g.. Fall arrest systems, shoring for safety purposes etc.</t>
  </si>
  <si>
    <t>Compliance with OH&amp;S Act &amp; Construction Regulations.</t>
  </si>
  <si>
    <t>Compliance with the Requirements for the Expanded Public Works Programme</t>
  </si>
  <si>
    <t>Note: The reports are to be submitted with the contractors monthly invoice.</t>
  </si>
  <si>
    <t>Compliance with the Requirements for the Expanded Public Works Programme (incl. monthly reports).</t>
  </si>
  <si>
    <t>SPECIAL SERVICES</t>
  </si>
  <si>
    <t>Accredited Botanist</t>
  </si>
  <si>
    <t>Accredited Environmentalist</t>
  </si>
  <si>
    <t>SUB TOTAL (BILL 1) PAGE 1 C/F</t>
  </si>
  <si>
    <t>Amount brought forward from previous page</t>
  </si>
  <si>
    <t>Time Related Items (To maintain site for the duration of the project)</t>
  </si>
  <si>
    <t>Operate and Maintain Facilities on Site</t>
  </si>
  <si>
    <t>Facilities for Contractor:</t>
  </si>
  <si>
    <t>b)  Ablution &amp; latrine facilities</t>
  </si>
  <si>
    <t>c)  Tools &amp; equipment</t>
  </si>
  <si>
    <t>d)  Water supplies, electric power &amp; communications</t>
  </si>
  <si>
    <t>e)  Safety related items</t>
  </si>
  <si>
    <t>Provision of office accommodation on site for site meetings and a Clerk of Works including office furniture and telephone / telefax as specified.</t>
  </si>
  <si>
    <t>Contract management and full time supervision of the works</t>
  </si>
  <si>
    <t>Securityx2</t>
  </si>
  <si>
    <t>PSC</t>
  </si>
  <si>
    <t>TOTAL (BILL 1) PAGE 2</t>
  </si>
  <si>
    <t>Community Liaison Officer conversant in Sotho and local cultural norms</t>
  </si>
  <si>
    <t>Contingency Amount 10%:</t>
  </si>
  <si>
    <t>Incomer panels (1250A, 25kA, numerical protection)</t>
  </si>
  <si>
    <t>Feeder multifunction power meters</t>
  </si>
  <si>
    <t>2.1.6</t>
  </si>
  <si>
    <t>2.1.7</t>
  </si>
  <si>
    <t>2.1.8</t>
  </si>
  <si>
    <t>11 KV SWITCHING STATION IN VREDEFORT</t>
  </si>
  <si>
    <t>11kV 3-Core 240mm² Copper XLPE, SWA, PVC Sheathed</t>
  </si>
  <si>
    <t>11kV 3C 240mm² Indoor Heat/Cold Shrink Termination Kits</t>
  </si>
  <si>
    <t>11kV 3-Core 95mm² Copper XLPE, SWA, PVC Sheathed</t>
  </si>
  <si>
    <t>11kV 3C 95mm² Indoor Termination Kits</t>
  </si>
  <si>
    <t>1kV 3C 95mm² Outdoor Termination Kits</t>
  </si>
  <si>
    <t>11kV 3C 240mm² Outdoor Heat/Cold Shrink Termination Kits</t>
  </si>
  <si>
    <t>Feeder panels (800A, 25kA, numerical protection)</t>
  </si>
  <si>
    <t>Schedule 4: Termination Structure</t>
  </si>
  <si>
    <t>4,1,1</t>
  </si>
  <si>
    <t>4,1,2</t>
  </si>
  <si>
    <t>SURGE PROTECTION</t>
  </si>
  <si>
    <t>11kV Polymer Surge Arresters</t>
  </si>
  <si>
    <t>Surge arrester brackets</t>
  </si>
  <si>
    <t>4,2,1</t>
  </si>
  <si>
    <t>4,2,2</t>
  </si>
  <si>
    <t>EARTHING</t>
  </si>
  <si>
    <t>1.2m Copper-clad Earth Rod</t>
  </si>
  <si>
    <t>70mm² Bare Copper Earth</t>
  </si>
  <si>
    <t>Earth clamps &amp; connections</t>
  </si>
  <si>
    <t>Exothermic weld / compression joints</t>
  </si>
  <si>
    <t>Lot</t>
  </si>
  <si>
    <t>Schedule 5: Provisional Sum</t>
  </si>
  <si>
    <t>H1</t>
  </si>
  <si>
    <t xml:space="preserve">RENOVATIONS &amp; REFURBISHMENTS </t>
  </si>
  <si>
    <t xml:space="preserve">BILL NO 1 </t>
  </si>
  <si>
    <t>ALTERATIONS</t>
  </si>
  <si>
    <t>For preambles see "Model Preambles for Trades (2008</t>
  </si>
  <si>
    <t xml:space="preserve"> Edition)" and Supplementary preambles as specified in the</t>
  </si>
  <si>
    <t xml:space="preserve"> Trades</t>
  </si>
  <si>
    <t xml:space="preserve">SUPPLEMENTARY PREAMBLES </t>
  </si>
  <si>
    <t>H2</t>
  </si>
  <si>
    <t>Unless otherwise stated, all materials from the alterations and</t>
  </si>
  <si>
    <t xml:space="preserve"> demolition will belong to the builder.(unless otherwise specified)</t>
  </si>
  <si>
    <t>The builder should allow for the removal of all debris from site</t>
  </si>
  <si>
    <t xml:space="preserve"> and keeping the site clean at all times.</t>
  </si>
  <si>
    <t>The Contractor should allow for removing of rubble from site on</t>
  </si>
  <si>
    <t xml:space="preserve"> daily basis, failing which the client might stop the construction</t>
  </si>
  <si>
    <t xml:space="preserve"> until the site has been cleaned.</t>
  </si>
  <si>
    <t>NATURE OF WORK: Tenderers are advised to visit the site</t>
  </si>
  <si>
    <t xml:space="preserve"> and to satisfy themselves as to the nature and extent of the</t>
  </si>
  <si>
    <t xml:space="preserve"> work to be done and provide in their tenders any items not</t>
  </si>
  <si>
    <t xml:space="preserve"> specifically mentioned which they may deem necessary for the</t>
  </si>
  <si>
    <t xml:space="preserve"> proper completion of the work. Tenderers are advised that the</t>
  </si>
  <si>
    <t xml:space="preserve"> existing building will be in occupation during the progress of the</t>
  </si>
  <si>
    <t xml:space="preserve"> work and due allowance must be made for work being carried</t>
  </si>
  <si>
    <t xml:space="preserve"> out at such times and in such manner as will least interfere with</t>
  </si>
  <si>
    <t xml:space="preserve"> the routine of the residents  and as may be directed by the</t>
  </si>
  <si>
    <t xml:space="preserve"> Quantity Surveyor.</t>
  </si>
  <si>
    <t xml:space="preserve"> and thoroughly acquaint themselves with the nature of</t>
  </si>
  <si>
    <t xml:space="preserve"> demolitions, the nature and the extent the work to be done and</t>
  </si>
  <si>
    <t xml:space="preserve"> adequate provisions are to be made in tendered rates for items</t>
  </si>
  <si>
    <t xml:space="preserve"> not specifically mentioned which they may deem necessary for</t>
  </si>
  <si>
    <t xml:space="preserve"> the proper completion of the work</t>
  </si>
  <si>
    <t>SERVICES TO REMAIN OPERATIONAL: Tenderers are to note</t>
  </si>
  <si>
    <t xml:space="preserve"> that all existing buildings of the facility will remain occupied and</t>
  </si>
  <si>
    <t xml:space="preserve"> fully operational during the construction period and due</t>
  </si>
  <si>
    <t xml:space="preserve"> allowance must be made for the work being carried out at such</t>
  </si>
  <si>
    <t xml:space="preserve"> times and in such manner as directed by the Principal Agent to</t>
  </si>
  <si>
    <t xml:space="preserve"> ensure the least interference with the routine of location and designayted areas of electrical supply</t>
  </si>
  <si>
    <t>DEMOLITIONS OF BUILDINGS: Tenderers are to note that</t>
  </si>
  <si>
    <t xml:space="preserve"> tendered rates for the demolitions of buildings are to cater for</t>
  </si>
  <si>
    <t xml:space="preserve"> the following:</t>
  </si>
  <si>
    <t>The temporary closing off and/or diversion of existing services</t>
  </si>
  <si>
    <t xml:space="preserve"> i.e. water supply, sewer lines, etc</t>
  </si>
  <si>
    <t xml:space="preserve"> The complete ripping out and removal of old foundations and</t>
  </si>
  <si>
    <t xml:space="preserve"> deed underground services as referred to above.</t>
  </si>
  <si>
    <t>Trenches, holes, etc. created as a result of The removal of</t>
  </si>
  <si>
    <t xml:space="preserve"> foundations, services, etc shall be backfilled with approved</t>
  </si>
  <si>
    <t xml:space="preserve"> filling material and compacted to 95% Mod AASHTO density.</t>
  </si>
  <si>
    <t>All other disturbed levels shall be ripped for a depth of</t>
  </si>
  <si>
    <t xml:space="preserve"> 150mm, including breaking down oversize material and</t>
  </si>
  <si>
    <t xml:space="preserve"> compacted to 93% Mod AASHTO density.</t>
  </si>
  <si>
    <t>It will at All times throughout The contract period, be expected</t>
  </si>
  <si>
    <t xml:space="preserve"> from the Contractor to, immediately after each portion of</t>
  </si>
  <si>
    <t xml:space="preserve"> demolishing has been completed, remove and cart away all</t>
  </si>
  <si>
    <t xml:space="preserve"> building rubble generated to a dumping site to be located by the</t>
  </si>
  <si>
    <t xml:space="preserve"> Contractor off the station premises. The temporarily dumping</t>
  </si>
  <si>
    <t xml:space="preserve"> and/or stockpiling of rubble on site will not be permitted</t>
  </si>
  <si>
    <t>CARTING AWAY OF EXCESSIVE AND/OR UNSUITABLE</t>
  </si>
  <si>
    <t xml:space="preserve"> EXCAVATED MATERIAL, BUILDING RUBBLE, ETC</t>
  </si>
  <si>
    <t>Descriptions for "carting away excessive or unsuitable</t>
  </si>
  <si>
    <t xml:space="preserve"> excavated material, building rubble from demolitions, etc from</t>
  </si>
  <si>
    <t xml:space="preserve"> site" shall be deemed to include the loading and hauling of</t>
  </si>
  <si>
    <t xml:space="preserve"> excessive or unsuitable excavated material, building rubble</t>
  </si>
  <si>
    <t xml:space="preserve"> from demolitions, etc. to a suitable dumping site to be located</t>
  </si>
  <si>
    <t xml:space="preserve"> by the Contractor off the building site.</t>
  </si>
  <si>
    <t>The location of the intended dumping site will be subjected to</t>
  </si>
  <si>
    <t xml:space="preserve"> prior written approval of the Principal Agent.</t>
  </si>
  <si>
    <t>The Contractor will also be liable to, upon completion,</t>
  </si>
  <si>
    <t xml:space="preserve"> rehabilitate all those areas of the dumping site used</t>
  </si>
  <si>
    <t xml:space="preserve"> dumping/spoiling by grading the area to follow the adjacent</t>
  </si>
  <si>
    <t xml:space="preserve"> ground contours and afterwards compacted to 80% Mod</t>
  </si>
  <si>
    <t xml:space="preserve"> AASHTO density, all to the satisfaction of the Principal Agent.</t>
  </si>
  <si>
    <t>Tendered rates must make provision for the above-mentioned</t>
  </si>
  <si>
    <t xml:space="preserve"> as no additional claims in this regard will afterwards be</t>
  </si>
  <si>
    <t xml:space="preserve"> entertained.</t>
  </si>
  <si>
    <t>The re-use of old materials obtained from the demolitions in the</t>
  </si>
  <si>
    <t xml:space="preserve"> construction of the new buildings, for filling, etc will not be</t>
  </si>
  <si>
    <t xml:space="preserve"> perimtted.</t>
  </si>
  <si>
    <t>EXISTING SERVICES: Special care is to be taken by the</t>
  </si>
  <si>
    <t xml:space="preserve"> Contractor not to interefere unnecessarily with existing</t>
  </si>
  <si>
    <t xml:space="preserve"> services. Should be contractor encounter any existing services</t>
  </si>
  <si>
    <t xml:space="preserve"> such as underground cables, pipes or sewers during the</t>
  </si>
  <si>
    <t xml:space="preserve"> execution of the works he shall notify the Principal Agent</t>
  </si>
  <si>
    <t xml:space="preserve"> immediately and suspend all affected work in the immediate</t>
  </si>
  <si>
    <t xml:space="preserve"> vicinity until such have been dealt with (i.e. removed,</t>
  </si>
  <si>
    <t xml:space="preserve"> disconnected, re-routed, etc) and instruction to proceed with the</t>
  </si>
  <si>
    <t xml:space="preserve"> work has been given by the Principal Agent</t>
  </si>
  <si>
    <t>The Contractor shall afford every facility to Specialist which</t>
  </si>
  <si>
    <t xml:space="preserve"> might be employed by the Principal Agent to effect the</t>
  </si>
  <si>
    <t xml:space="preserve"> necessary removal, disconnection, re-routing, etc of services as</t>
  </si>
  <si>
    <t xml:space="preserve"> might be required.</t>
  </si>
  <si>
    <t>PROTECTION: In taking down and demolishing existing work</t>
  </si>
  <si>
    <t xml:space="preserve"> the utmost care is to be observed to avoid any structural or</t>
  </si>
  <si>
    <t xml:space="preserve"> other damages to the remaining portions and/or adjacent</t>
  </si>
  <si>
    <t xml:space="preserve"> buildings, structures and services, etc. It will be expected from</t>
  </si>
  <si>
    <t xml:space="preserve"> the Contractor to, at all times, employ adequate precaution</t>
  </si>
  <si>
    <t xml:space="preserve"> measures in this regard and to provide all necessary materials</t>
  </si>
  <si>
    <t xml:space="preserve"> for so doing</t>
  </si>
  <si>
    <t>The Contractor will be held solely responsible for any damages</t>
  </si>
  <si>
    <t xml:space="preserve"> to persons or property and for the safety of the structures</t>
  </si>
  <si>
    <t xml:space="preserve"> throughout the whole of this Contract and shall make good at</t>
  </si>
  <si>
    <t xml:space="preserve"> his own expense any such damages arising out of his failure to</t>
  </si>
  <si>
    <t xml:space="preserve"> adhere to the aforesaid requirement.</t>
  </si>
  <si>
    <t>FILLING: Where described as "including back filling", "back</t>
  </si>
  <si>
    <t xml:space="preserve"> filling" shall mean the filling of all trenches, holes, etc. with</t>
  </si>
  <si>
    <t xml:space="preserve"> approved gravel filling ( Minimum G5 standard) to be obtained</t>
  </si>
  <si>
    <t xml:space="preserve"> from a commercial source and compacted to 93% Mod</t>
  </si>
  <si>
    <t xml:space="preserve"> AASHTO density.</t>
  </si>
  <si>
    <t xml:space="preserve">OLD MATERIAL: </t>
  </si>
  <si>
    <t>It will be expected from the Contractor that all old materials not</t>
  </si>
  <si>
    <t xml:space="preserve"> required, rubble, rubbish, etc. to be immediately carted away</t>
  </si>
  <si>
    <t xml:space="preserve"> and site left clean and unencumbered at all times.</t>
  </si>
  <si>
    <t>MEASUREMENT: Measurement given are approximate and</t>
  </si>
  <si>
    <t xml:space="preserve"> the Contractor is advised to view the site and existing structures</t>
  </si>
  <si>
    <t xml:space="preserve"> to be demolished and to thoroughly acquaint himself with the</t>
  </si>
  <si>
    <t xml:space="preserve"> extent of the work to be done.</t>
  </si>
  <si>
    <t>Any errors to the tendered rates in this regard shall be</t>
  </si>
  <si>
    <t xml:space="preserve"> Contractor's expense as no claims in this regard will be</t>
  </si>
  <si>
    <t xml:space="preserve"> entertained afterwards</t>
  </si>
  <si>
    <t>TENDER: The submission of a tender will imply that the</t>
  </si>
  <si>
    <t xml:space="preserve"> Contractor has physically visited the site and fully understands</t>
  </si>
  <si>
    <t xml:space="preserve"> the content and extent of the work described in this Bill and,</t>
  </si>
  <si>
    <t xml:space="preserve"> therefore, accepts that no claims in this respect will thus be</t>
  </si>
  <si>
    <t xml:space="preserve"> entertained afterwards. </t>
  </si>
  <si>
    <t>DIMENSIONS The Contractor is advised to take all dimensions</t>
  </si>
  <si>
    <t xml:space="preserve"> affecting the existing buildings on the site, as he will be held</t>
  </si>
  <si>
    <t xml:space="preserve"> solely responsible for all new work being of the correct size.</t>
  </si>
  <si>
    <t>PIPES, ETC Special care is to be taken not to interfere</t>
  </si>
  <si>
    <t xml:space="preserve"> unnecessary with any supply pipes or other piping that may be</t>
  </si>
  <si>
    <t xml:space="preserve"> met with and found necessary to disconnect or cut, are to be</t>
  </si>
  <si>
    <t xml:space="preserve"> effectively stopped off and any new connections that may be</t>
  </si>
  <si>
    <t xml:space="preserve"> necessary are to be made with proper fittings and to the</t>
  </si>
  <si>
    <t xml:space="preserve"> satisfaction of the QS to whom due notice must be given of any</t>
  </si>
  <si>
    <t xml:space="preserve"> alterations to the existing services.</t>
  </si>
  <si>
    <t>PROTECTION In taking down and removing existing work the</t>
  </si>
  <si>
    <t xml:space="preserve"> utmost care is to be observed to avoid any structural or other</t>
  </si>
  <si>
    <t xml:space="preserve"> damage to the remaining portions of the buildings. The</t>
  </si>
  <si>
    <t xml:space="preserve"> Contractor must also protect all work not removed such as</t>
  </si>
  <si>
    <t xml:space="preserve"> walls, floors, doors, windows or other joinery,loose and fixed</t>
  </si>
  <si>
    <t xml:space="preserve"> fittings and electrical appliances, etc. from damage during the</t>
  </si>
  <si>
    <t xml:space="preserve"> progress of the work and provide all necessary materials for</t>
  </si>
  <si>
    <t xml:space="preserve"> doing so. The Contractor will be held solely responsible for any</t>
  </si>
  <si>
    <t xml:space="preserve"> damage to persons or property and for the safety of the</t>
  </si>
  <si>
    <t xml:space="preserve"> structure throughout the whole of this Contract and must make</t>
  </si>
  <si>
    <t xml:space="preserve"> good at his own expense any damage that may occur.</t>
  </si>
  <si>
    <t>MATERIALS, ETC The materials to be used and work to be</t>
  </si>
  <si>
    <t>done to be similar in all respects to that described for new work</t>
  </si>
  <si>
    <t>insofar as they concur. All work in making good is to be</t>
  </si>
  <si>
    <t>properly jointed to the existing.</t>
  </si>
  <si>
    <t>NOTE: All Demolished materials to be sent to the salvaged</t>
  </si>
  <si>
    <t>yard which is to be loacted by the contractor, thus all the rates</t>
  </si>
  <si>
    <t>to allow for sending to the salvage yard that will be located by</t>
  </si>
  <si>
    <t>the contractor</t>
  </si>
  <si>
    <t>General site clearance</t>
  </si>
  <si>
    <t>Clear site of existing shrubs and trees</t>
  </si>
  <si>
    <t>m2</t>
  </si>
  <si>
    <t>TOTAL- SECTION 2- BILL NO.1- ALTERATIONS</t>
  </si>
  <si>
    <t>DESCRIPTION</t>
  </si>
  <si>
    <t>QUANTITY</t>
  </si>
  <si>
    <t>AMOUNT</t>
  </si>
  <si>
    <t>H4</t>
  </si>
  <si>
    <t>Accredited and approved training courses for selected  student by municipality</t>
  </si>
  <si>
    <t>STUDENTx2</t>
  </si>
  <si>
    <t>SECTION NO. 2</t>
  </si>
  <si>
    <t xml:space="preserve">BILL NO.2 </t>
  </si>
  <si>
    <t xml:space="preserve">EARTHWORKS (PROVISIONAL) </t>
  </si>
  <si>
    <t xml:space="preserve">PREAMBLES </t>
  </si>
  <si>
    <t>The tenderer referred to the relevent Clauses in the separate</t>
  </si>
  <si>
    <t xml:space="preserve"> document Model Preambles for Trades and to the</t>
  </si>
  <si>
    <t xml:space="preserve"> Supplementary Preambles </t>
  </si>
  <si>
    <t xml:space="preserve">Nature of ground </t>
  </si>
  <si>
    <t>H3</t>
  </si>
  <si>
    <t xml:space="preserve">Carting away of excavated material </t>
  </si>
  <si>
    <t>Descriptions of carting away of excavated material shall be</t>
  </si>
  <si>
    <t xml:space="preserve"> deemed to include loading excavated material onto trucks</t>
  </si>
  <si>
    <t xml:space="preserve"> directly from the excavations or, alternatively from stock piles</t>
  </si>
  <si>
    <t xml:space="preserve"> situated on the building site to the nearest registered dump site.</t>
  </si>
  <si>
    <t xml:space="preserve">The following in workgroup 104 </t>
  </si>
  <si>
    <t>EXCAVATION, FILLING, ETC OTHER THAN BULK   EARTHWORKS UNDER BUILDING FOOTPRINTS</t>
  </si>
  <si>
    <t xml:space="preserve">Excavation in earth not exceeding 2m deep </t>
  </si>
  <si>
    <t xml:space="preserve">Foundation </t>
  </si>
  <si>
    <t>m3</t>
  </si>
  <si>
    <t>Reduced levels under building extents and aprons slab.</t>
  </si>
  <si>
    <t>Extra over trench and hole excavations in earth for excavation</t>
  </si>
  <si>
    <t xml:space="preserve"> in </t>
  </si>
  <si>
    <t>Intermediate material</t>
  </si>
  <si>
    <t xml:space="preserve">Hard rock </t>
  </si>
  <si>
    <t xml:space="preserve">Extra over all excavations for carting away </t>
  </si>
  <si>
    <t>Surplus material from excavations and/or stock piles on site to</t>
  </si>
  <si>
    <t xml:space="preserve"> a dumping site to be located by the contractor</t>
  </si>
  <si>
    <t xml:space="preserve">Risk of collapse of excavations </t>
  </si>
  <si>
    <t>Sides of bulk excavations not exceeding 1,5m deep</t>
  </si>
  <si>
    <t xml:space="preserve">Keeping excavations free of water </t>
  </si>
  <si>
    <t>Keeping excavations free of all water other than subterranean</t>
  </si>
  <si>
    <t xml:space="preserve"> water </t>
  </si>
  <si>
    <t xml:space="preserve">FILLING ETC </t>
  </si>
  <si>
    <t>Earth filling obtained from the excavations and /or prescribed</t>
  </si>
  <si>
    <t xml:space="preserve"> stock piles on site, compacted to  93% Mod AASHTO density </t>
  </si>
  <si>
    <t>Backfilling to trenches, holes, etc</t>
  </si>
  <si>
    <t>Filling of Granualr material of l G6 supplied by the contractor,</t>
  </si>
  <si>
    <t xml:space="preserve"> compacted to 95% Mod AASHTO density </t>
  </si>
  <si>
    <t>Under floors, steps, paving, etc</t>
  </si>
  <si>
    <t xml:space="preserve">Compaction of surfaces </t>
  </si>
  <si>
    <t>Compaction of ground surface under floors etc including</t>
  </si>
  <si>
    <t xml:space="preserve"> scarifying for a depth of 150mm, breaking down oversize</t>
  </si>
  <si>
    <t xml:space="preserve"> material, adding suitable material where necessary and</t>
  </si>
  <si>
    <t xml:space="preserve"> compacting to 93% Mod AASHTO density</t>
  </si>
  <si>
    <t xml:space="preserve">SOIL POISONING </t>
  </si>
  <si>
    <t xml:space="preserve">Soil insecticide </t>
  </si>
  <si>
    <t>Under floors etc including forming and poisoning shallow</t>
  </si>
  <si>
    <t xml:space="preserve"> furrows against foundation walls etc, filling in furrows and</t>
  </si>
  <si>
    <t xml:space="preserve"> ramming </t>
  </si>
  <si>
    <t xml:space="preserve">To bottoms and sides of trenches etc </t>
  </si>
  <si>
    <t xml:space="preserve">TESTS </t>
  </si>
  <si>
    <t>Prescribed tests to determine degree of compaction or other</t>
  </si>
  <si>
    <t xml:space="preserve"> properties of ground or filling </t>
  </si>
  <si>
    <t xml:space="preserve">"Modified AASHTO Density" test </t>
  </si>
  <si>
    <t>"Natural Califonia Bearing Ratio" test</t>
  </si>
  <si>
    <t>"Field Density "test, including "Optimum Moisture Content" test</t>
  </si>
  <si>
    <t xml:space="preserve"> (four readings per test)</t>
  </si>
  <si>
    <t>TOTAL - SECTION NO. 2 - BILL NO. 2 - EARTHWORKS</t>
  </si>
  <si>
    <t xml:space="preserve">BILL NO.3 </t>
  </si>
  <si>
    <t>CONCRETE, FORMWORK AND</t>
  </si>
  <si>
    <t xml:space="preserve">REINFORCEMENT </t>
  </si>
  <si>
    <t>The Tenderer is referred to the relevant Clauses in the</t>
  </si>
  <si>
    <t xml:space="preserve"> seperate document Model Preambles for Trades and to the</t>
  </si>
  <si>
    <t>The costs of making, storing and testing of concrete test cubes</t>
  </si>
  <si>
    <t xml:space="preserve"> as required under clause 7 "Tests" of SABS 1200 G shall</t>
  </si>
  <si>
    <t xml:space="preserve"> include the cost of providing cube moulds necessary for the</t>
  </si>
  <si>
    <t xml:space="preserve"> purpose, for testing costs and for submitting reports on the</t>
  </si>
  <si>
    <t xml:space="preserve"> tests to the architect. The testing shall be undertaken by an</t>
  </si>
  <si>
    <t xml:space="preserve"> independent firm or institution nominated by the contractor and</t>
  </si>
  <si>
    <t xml:space="preserve"> to the approval of the architect.  (Test cubes are measured</t>
  </si>
  <si>
    <t xml:space="preserve"> separately)</t>
  </si>
  <si>
    <t xml:space="preserve">Formwork </t>
  </si>
  <si>
    <t>Description of formwork shall be deemed to include use and</t>
  </si>
  <si>
    <t xml:space="preserve"> waste only (except where described as "left in" or "permanent"),</t>
  </si>
  <si>
    <t xml:space="preserve"> for fitting together in the required forms, wedging, plumbing and</t>
  </si>
  <si>
    <t xml:space="preserve"> fixing to true angles and surfaces as necessary to ensure easy</t>
  </si>
  <si>
    <t xml:space="preserve"> release during stripping and for reconditioning as necessary</t>
  </si>
  <si>
    <t xml:space="preserve"> before re-use </t>
  </si>
  <si>
    <t>The vertical strutting shall be carried down to such construction</t>
  </si>
  <si>
    <t xml:space="preserve"> as is sufficiently strong to afford the required support without</t>
  </si>
  <si>
    <t xml:space="preserve"> damage and shall remain in position until the newly constructed</t>
  </si>
  <si>
    <t xml:space="preserve"> work is able to support itself </t>
  </si>
  <si>
    <t>Formworks to soffits of solid etc shall be deemed to be slabs</t>
  </si>
  <si>
    <t xml:space="preserve"> not exceeding 200mm thick unless otherwise described/stated or provided.</t>
  </si>
  <si>
    <t>Formwork to sides of bases, pile caps, ground beams, etc will</t>
  </si>
  <si>
    <t xml:space="preserve"> only be measured where it is prescribed by the Civil  engineer for</t>
  </si>
  <si>
    <t xml:space="preserve"> design reasons.  Formwork necessitated by irregularity or</t>
  </si>
  <si>
    <t xml:space="preserve"> collapse of excavated faces will not be measured and the cost</t>
  </si>
  <si>
    <t xml:space="preserve"> thereof shall be deemed to be included in the allowance for</t>
  </si>
  <si>
    <t xml:space="preserve"> taking the risk of collapse of the sides of the excavations,</t>
  </si>
  <si>
    <t xml:space="preserve"> provision for which is made in "Earthworks" </t>
  </si>
  <si>
    <t>REINFORCED CONCRETE CAST AGAINST</t>
  </si>
  <si>
    <t xml:space="preserve">EXCAVATED SURFACE </t>
  </si>
  <si>
    <t xml:space="preserve">30MPa/19mm concrete </t>
  </si>
  <si>
    <t xml:space="preserve">EXCAVATED SURFACES </t>
  </si>
  <si>
    <t xml:space="preserve">15Mpa/19mm concrete </t>
  </si>
  <si>
    <t xml:space="preserve">TEST BLOCKS </t>
  </si>
  <si>
    <t>Making and testing 150 x 150 x 150mm concrete strength test</t>
  </si>
  <si>
    <t xml:space="preserve"> cube (Provisional)</t>
  </si>
  <si>
    <t xml:space="preserve">CONCRETE SUNDRIES </t>
  </si>
  <si>
    <t xml:space="preserve">Finishing top surfaces of concrete smooth with a power float  </t>
  </si>
  <si>
    <t>Surface beds, slabs, etc</t>
  </si>
  <si>
    <t xml:space="preserve">MOVEMENT JOINTS ETC </t>
  </si>
  <si>
    <t xml:space="preserve">Isolation Joints </t>
  </si>
  <si>
    <t>10mm Isolation joints in concrete works</t>
  </si>
  <si>
    <t>10mm vertical control joint in brickwork and V-joint expansion</t>
  </si>
  <si>
    <t xml:space="preserve"> joint in plaster and screed</t>
  </si>
  <si>
    <t xml:space="preserve">Saw-cut joints </t>
  </si>
  <si>
    <t>10mm Saw-cut joints in top of already  casted concrete</t>
  </si>
  <si>
    <t>Expansion joints with 20mm softboard bitumen impregnated</t>
  </si>
  <si>
    <t xml:space="preserve"> softboard between vertical concrete and brick surfaces </t>
  </si>
  <si>
    <t>Not exceeding 200mm high to edges of surface beds</t>
  </si>
  <si>
    <t xml:space="preserve">FORMWORK </t>
  </si>
  <si>
    <t>Formwork to soffits of solid slabs etc shall be deemed to be to</t>
  </si>
  <si>
    <t xml:space="preserve"> slabs not exceeding 250mm thick unless otherwise described</t>
  </si>
  <si>
    <t>NOTE: Unless otherwise stated herein, all items in this bill shall</t>
  </si>
  <si>
    <t xml:space="preserve"> be deemed to fall into Work Group No 111 for Haylet formula</t>
  </si>
  <si>
    <t xml:space="preserve"> purposes</t>
  </si>
  <si>
    <t>NOTE: All formwork utilised on the ground floor for the surface</t>
  </si>
  <si>
    <t xml:space="preserve"> bed should and can be utilised later on the first and second</t>
  </si>
  <si>
    <t xml:space="preserve"> floors when pouring the 30 Mpa, 70mm thick concrete topping</t>
  </si>
  <si>
    <t xml:space="preserve">The following in workgroup 111 </t>
  </si>
  <si>
    <t xml:space="preserve">SMOOTH FORMWORK (DEGREE OF ACCURACY II) </t>
  </si>
  <si>
    <t xml:space="preserve">ROUGH FORMWORK (DEGREE OF ACCURACY II) </t>
  </si>
  <si>
    <t xml:space="preserve">Rough formwork to sides </t>
  </si>
  <si>
    <t>Foundation bases (Provisional)</t>
  </si>
  <si>
    <t xml:space="preserve">The following in workgroup 114 </t>
  </si>
  <si>
    <t xml:space="preserve">Mild steel reinforcement to structural concrete works </t>
  </si>
  <si>
    <t>Various sizes of reinforcement bars</t>
  </si>
  <si>
    <t xml:space="preserve">High Tensile steel reinforcement to structural concrete work </t>
  </si>
  <si>
    <t xml:space="preserve">Fabric reinforcement </t>
  </si>
  <si>
    <t>Type Ref.245 Fabric reinforcement in concrete surface bed</t>
  </si>
  <si>
    <t>TOTAL SECTION NO. 2 BILL NO. 3 - CONCRETE. FORMWORK AND REINFORCEMENT</t>
  </si>
  <si>
    <t>BILL NO. 4</t>
  </si>
  <si>
    <t xml:space="preserve">METALWORK </t>
  </si>
  <si>
    <t>The Tenderer is referred to the relevant clauses in the separate</t>
  </si>
  <si>
    <t>document model preambles for trades and to the</t>
  </si>
  <si>
    <t>supplementary preambles</t>
  </si>
  <si>
    <t xml:space="preserve">Descriptions </t>
  </si>
  <si>
    <t>Description of bolts shall be deemed to include nuts and</t>
  </si>
  <si>
    <t>washers. Painting of metal works shall be deemed to to entail all elements  in terms of the SANS 50025/EN 10025 inlcuding al necessary equipment and ancillaries.</t>
  </si>
  <si>
    <t>Description of expansion anchors and bolts and chemical</t>
  </si>
  <si>
    <t xml:space="preserve"> anchors and bolts shall be deemed to indlude nuts, washers</t>
  </si>
  <si>
    <t xml:space="preserve"> and mortices in brickwork or concrete</t>
  </si>
  <si>
    <t>Metalwork described as "holed for bolts(s)" shall be deemed to</t>
  </si>
  <si>
    <t xml:space="preserve"> exclude the bolts unless othewise described</t>
  </si>
  <si>
    <t>Roof trusses, Purlins and Rafters</t>
  </si>
  <si>
    <t>Painting of trusses using layers two coats of NS4 at heights of 3,1m</t>
  </si>
  <si>
    <t>TOTAL SECTION NO. 2 - BILL NO. 4  - METALWORK</t>
  </si>
  <si>
    <t xml:space="preserve">Installation of 600 x 1200 aluminium louvres panels to all exisitng windows </t>
  </si>
  <si>
    <t>Surface bed Ground Floor Slabs and bases</t>
  </si>
  <si>
    <t>TOTAL BALANCE BROUGHT FORWARD TO SUMMARY</t>
  </si>
  <si>
    <t>Schedule 1-Civil</t>
  </si>
  <si>
    <t>SCHEDULE 01</t>
  </si>
  <si>
    <t>Monthly meeting seating allowance(R300) per person) &amp; Virtual meeting transport</t>
  </si>
  <si>
    <t xml:space="preserve">STAFF TRAINING </t>
  </si>
  <si>
    <t>Accredited and approved training courses for staff of the  municipality</t>
  </si>
  <si>
    <t>Prov.</t>
  </si>
  <si>
    <t>4,2,3</t>
  </si>
  <si>
    <t>4,2,4</t>
  </si>
  <si>
    <t>38V DC battery system</t>
  </si>
  <si>
    <t>38V battery charger</t>
  </si>
  <si>
    <t>BILL NO. 5</t>
  </si>
  <si>
    <t>FENCING AND GATES</t>
  </si>
  <si>
    <t>FENCE</t>
  </si>
  <si>
    <t>The Supply and  Installation of Invisible Fenciing to  be 3305mmx 2400 high, with panel apertures sizes of 76.2x12x7mm, wire diamter at 3.5m, with 3700 x85 x 85mm(45 tappered posts) Galvanised metal with polymeric posts. The panels shall be reinforced with 4x50mm deep V formation horisontal recessed bands, the panels shall have 2x70 degree flanges along sides, tappered posts to be 2,4m long  with spikes on the invisble fence.</t>
  </si>
  <si>
    <t>GATES (VEHICLE)</t>
  </si>
  <si>
    <t>Supply and installation of sliding gates size 6000x1800 high to match the panels of the fencing</t>
  </si>
  <si>
    <t>No,</t>
  </si>
  <si>
    <t>GATES (PEDESTRIAN)</t>
  </si>
  <si>
    <t xml:space="preserve">Supply and installation of swing gatesizes 1500m x 2400m high with panels that match the fence. </t>
  </si>
  <si>
    <t>TOTAL SECTION NO. 2 - BILL NO. 5 - FENCING AND GATES</t>
  </si>
  <si>
    <t>Contractor shall provide two security guard/s to ensure the site including offices, storage sheds and all Ngwathe Municipality material are protected from theft or any damage. The Contractor needs to ensure that the above mentioned is guarded 24hrs a day.</t>
  </si>
  <si>
    <t>NLM: TEC 02 [03/2026]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</si>
</sst>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quot;R&quot;* #,##0.00_-;\-&quot;R&quot;* #,##0.00_-;_-&quot;R&quot;* &quot;-&quot;??_-;_-@_-"/>
    <numFmt numFmtId="164" formatCode="_ &quot;R&quot;\ * #,##0.00_ ;_ &quot;R&quot;\ * \-#,##0.00_ ;_ &quot;R&quot;\ * &quot;-&quot;??_ ;_ @_ "/>
    <numFmt numFmtId="165" formatCode="#\ ##0.00"/>
    <numFmt numFmtId="166" formatCode="#\ ##0.0"/>
    <numFmt numFmtId="167" formatCode="#\ ##0"/>
    <numFmt numFmtId="168" formatCode="0.0"/>
    <numFmt numFmtId="169" formatCode="_(* #,##0.00_);_(* \(#,##0.00\);_(* &quot;-&quot;??_);_(@_)"/>
    <numFmt numFmtId="170" formatCode="&quot;R&quot;#,##0.00"/>
    <numFmt numFmtId="171" formatCode="&quot;D-DT-&quot;0"/>
    <numFmt numFmtId="172" formatCode="_(&quot;R&quot;\ * #,##0.00_);_(&quot;R&quot;\ * \(#,##0.00\);_(&quot;R&quot;\ * &quot;-&quot;??_);_(@_)"/>
    <numFmt numFmtId="173" formatCode="&quot;R&quot;\ #,##0.00"/>
    <numFmt numFmtId="174" formatCode="[$R-1C09]#,##0.00"/>
  </numFmts>
  <fonts count="29" x14ac:knownFonts="1">
    <font>
      <sz val="11"/>
      <color theme="1"/>
      <name val="Calibri"/>
      <family val="2"/>
      <scheme val="minor"/>
    </font>
    <font>
      <b/>
      <sz val="11"/>
      <color theme="1"/>
      <name val="Calibri"/>
      <family val="2"/>
      <scheme val="minor"/>
    </font>
    <font>
      <sz val="11"/>
      <color theme="1"/>
      <name val="Calibri"/>
      <family val="2"/>
    </font>
    <font>
      <sz val="10"/>
      <name val="Arial"/>
      <family val="2"/>
    </font>
    <font>
      <sz val="11"/>
      <color theme="1"/>
      <name val="Calibri"/>
      <family val="2"/>
      <scheme val="minor"/>
    </font>
    <font>
      <b/>
      <sz val="18"/>
      <color theme="1"/>
      <name val="Calibri"/>
      <family val="2"/>
      <scheme val="minor"/>
    </font>
    <font>
      <sz val="10"/>
      <color theme="1"/>
      <name val="Calibri"/>
      <family val="2"/>
      <scheme val="minor"/>
    </font>
    <font>
      <sz val="10"/>
      <color theme="1"/>
      <name val="Arial"/>
      <family val="2"/>
    </font>
    <font>
      <sz val="9"/>
      <color theme="1"/>
      <name val="Calibri"/>
      <family val="2"/>
      <scheme val="minor"/>
    </font>
    <font>
      <sz val="9"/>
      <color theme="1"/>
      <name val="Arial"/>
      <family val="2"/>
    </font>
    <font>
      <b/>
      <sz val="9"/>
      <color theme="1"/>
      <name val="Arial"/>
      <family val="2"/>
    </font>
    <font>
      <u/>
      <sz val="9"/>
      <color theme="1"/>
      <name val="Arial"/>
      <family val="2"/>
    </font>
    <font>
      <vertAlign val="superscript"/>
      <sz val="9"/>
      <color theme="1"/>
      <name val="Arial"/>
      <family val="2"/>
    </font>
    <font>
      <b/>
      <sz val="12"/>
      <color theme="1"/>
      <name val="Calibri"/>
      <family val="2"/>
      <scheme val="minor"/>
    </font>
    <font>
      <b/>
      <sz val="10"/>
      <color theme="1"/>
      <name val="Arial"/>
      <family val="2"/>
    </font>
    <font>
      <b/>
      <sz val="16"/>
      <color theme="1"/>
      <name val="Calibri"/>
      <family val="2"/>
      <scheme val="minor"/>
    </font>
    <font>
      <b/>
      <sz val="14"/>
      <color theme="1"/>
      <name val="Calibri"/>
      <family val="2"/>
      <scheme val="minor"/>
    </font>
    <font>
      <sz val="11"/>
      <name val="Arial"/>
      <family val="2"/>
    </font>
    <font>
      <sz val="14"/>
      <color theme="1"/>
      <name val="Calibri"/>
      <family val="2"/>
      <scheme val="minor"/>
    </font>
    <font>
      <b/>
      <sz val="14"/>
      <color rgb="FFFF0000"/>
      <name val="Calibri"/>
      <family val="2"/>
      <scheme val="minor"/>
    </font>
    <font>
      <sz val="10"/>
      <name val="Arial"/>
      <family val="2"/>
    </font>
    <font>
      <sz val="12"/>
      <name val="Arial"/>
      <family val="2"/>
    </font>
    <font>
      <b/>
      <u/>
      <sz val="10"/>
      <color theme="1"/>
      <name val="Arial"/>
      <family val="2"/>
    </font>
    <font>
      <sz val="8"/>
      <name val="Calibri"/>
      <family val="2"/>
      <scheme val="minor"/>
    </font>
    <font>
      <b/>
      <u/>
      <sz val="12"/>
      <color theme="1"/>
      <name val="Calibri"/>
      <family val="2"/>
      <scheme val="minor"/>
    </font>
    <font>
      <sz val="12"/>
      <color theme="1"/>
      <name val="Calibri"/>
      <family val="2"/>
      <scheme val="minor"/>
    </font>
    <font>
      <u/>
      <sz val="12"/>
      <color theme="1"/>
      <name val="Calibri"/>
      <family val="2"/>
      <scheme val="minor"/>
    </font>
    <font>
      <b/>
      <sz val="12"/>
      <name val="Calibri"/>
      <family val="2"/>
      <scheme val="minor"/>
    </font>
    <font>
      <sz val="1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rgb="FFF2F2F2"/>
        <bgColor indexed="64"/>
      </patternFill>
    </fill>
    <fill>
      <patternFill patternType="solid">
        <fgColor theme="0"/>
        <bgColor indexed="64"/>
      </patternFill>
    </fill>
    <fill>
      <patternFill patternType="solid">
        <fgColor theme="1" tint="0.499984740745262"/>
        <bgColor indexed="64"/>
      </patternFill>
    </fill>
    <fill>
      <patternFill patternType="solid">
        <fgColor rgb="FFFFFF00"/>
        <bgColor indexed="64"/>
      </patternFill>
    </fill>
    <fill>
      <patternFill patternType="solid">
        <fgColor rgb="FF002060"/>
        <bgColor indexed="64"/>
      </patternFill>
    </fill>
    <fill>
      <patternFill patternType="solid">
        <fgColor theme="0" tint="-0.14999847407452621"/>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double">
        <color indexed="64"/>
      </left>
      <right/>
      <top style="medium">
        <color indexed="64"/>
      </top>
      <bottom/>
      <diagonal/>
    </border>
    <border>
      <left/>
      <right style="double">
        <color indexed="64"/>
      </right>
      <top style="medium">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dashed">
        <color indexed="64"/>
      </bottom>
      <diagonal/>
    </border>
    <border>
      <left style="double">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right style="thin">
        <color indexed="64"/>
      </right>
      <top style="dashed">
        <color indexed="64"/>
      </top>
      <bottom style="dashed">
        <color indexed="64"/>
      </bottom>
      <diagonal/>
    </border>
    <border>
      <left/>
      <right style="double">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double">
        <color indexed="64"/>
      </left>
      <right/>
      <top style="dashed">
        <color indexed="64"/>
      </top>
      <bottom/>
      <diagonal/>
    </border>
    <border>
      <left style="thin">
        <color indexed="64"/>
      </left>
      <right style="thin">
        <color indexed="64"/>
      </right>
      <top style="dashed">
        <color indexed="64"/>
      </top>
      <bottom/>
      <diagonal/>
    </border>
    <border>
      <left/>
      <right/>
      <top style="dashed">
        <color indexed="64"/>
      </top>
      <bottom/>
      <diagonal/>
    </border>
    <border>
      <left style="medium">
        <color indexed="64"/>
      </left>
      <right style="thin">
        <color indexed="64"/>
      </right>
      <top style="dashed">
        <color indexed="64"/>
      </top>
      <bottom/>
      <diagonal/>
    </border>
    <border>
      <left style="thin">
        <color indexed="64"/>
      </left>
      <right style="double">
        <color indexed="64"/>
      </right>
      <top style="dashed">
        <color indexed="64"/>
      </top>
      <bottom/>
      <diagonal/>
    </border>
    <border>
      <left style="thin">
        <color indexed="64"/>
      </left>
      <right style="thin">
        <color indexed="64"/>
      </right>
      <top/>
      <bottom style="dashed">
        <color indexed="64"/>
      </bottom>
      <diagonal/>
    </border>
    <border>
      <left/>
      <right/>
      <top/>
      <bottom style="dashed">
        <color indexed="64"/>
      </bottom>
      <diagonal/>
    </border>
    <border>
      <left style="medium">
        <color indexed="64"/>
      </left>
      <right style="thin">
        <color indexed="64"/>
      </right>
      <top/>
      <bottom style="dashed">
        <color indexed="64"/>
      </bottom>
      <diagonal/>
    </border>
    <border>
      <left style="thin">
        <color indexed="64"/>
      </left>
      <right style="double">
        <color indexed="64"/>
      </right>
      <top/>
      <bottom style="dashed">
        <color indexed="64"/>
      </bottom>
      <diagonal/>
    </border>
    <border>
      <left style="double">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double">
        <color indexed="64"/>
      </left>
      <right/>
      <top/>
      <bottom style="dotted">
        <color indexed="64"/>
      </bottom>
      <diagonal/>
    </border>
    <border>
      <left style="thin">
        <color indexed="64"/>
      </left>
      <right style="thin">
        <color indexed="64"/>
      </right>
      <top/>
      <bottom style="dotted">
        <color indexed="64"/>
      </bottom>
      <diagonal/>
    </border>
    <border>
      <left style="double">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ashed">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ashed">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double">
        <color indexed="64"/>
      </left>
      <right style="thin">
        <color indexed="64"/>
      </right>
      <top/>
      <bottom/>
      <diagonal/>
    </border>
    <border>
      <left style="thin">
        <color indexed="64"/>
      </left>
      <right style="thin">
        <color indexed="64"/>
      </right>
      <top style="thin">
        <color indexed="64"/>
      </top>
      <bottom style="dashed">
        <color indexed="64"/>
      </bottom>
      <diagonal/>
    </border>
    <border>
      <left/>
      <right style="double">
        <color indexed="64"/>
      </right>
      <top/>
      <bottom style="dashed">
        <color indexed="64"/>
      </bottom>
      <diagonal/>
    </border>
    <border>
      <left style="double">
        <color indexed="64"/>
      </left>
      <right style="thin">
        <color indexed="64"/>
      </right>
      <top style="dashed">
        <color indexed="64"/>
      </top>
      <bottom/>
      <diagonal/>
    </border>
    <border>
      <left style="thin">
        <color indexed="64"/>
      </left>
      <right/>
      <top style="dashed">
        <color indexed="64"/>
      </top>
      <bottom/>
      <diagonal/>
    </border>
    <border>
      <left style="double">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double">
        <color indexed="64"/>
      </left>
      <right style="thin">
        <color indexed="64"/>
      </right>
      <top/>
      <bottom style="dashed">
        <color indexed="64"/>
      </bottom>
      <diagonal/>
    </border>
    <border>
      <left style="thin">
        <color indexed="64"/>
      </left>
      <right style="double">
        <color indexed="64"/>
      </right>
      <top/>
      <bottom/>
      <diagonal/>
    </border>
    <border>
      <left style="thin">
        <color indexed="64"/>
      </left>
      <right style="double">
        <color indexed="64"/>
      </right>
      <top style="dotted">
        <color indexed="64"/>
      </top>
      <bottom style="dotted">
        <color indexed="64"/>
      </bottom>
      <diagonal/>
    </border>
    <border>
      <left style="double">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double">
        <color indexed="64"/>
      </left>
      <right style="thin">
        <color indexed="64"/>
      </right>
      <top/>
      <bottom style="dotted">
        <color indexed="64"/>
      </bottom>
      <diagonal/>
    </border>
    <border>
      <left style="thin">
        <color indexed="64"/>
      </left>
      <right/>
      <top/>
      <bottom style="dotted">
        <color indexed="64"/>
      </bottom>
      <diagonal/>
    </border>
    <border>
      <left style="medium">
        <color indexed="64"/>
      </left>
      <right style="thin">
        <color indexed="64"/>
      </right>
      <top/>
      <bottom style="dotted">
        <color indexed="64"/>
      </bottom>
      <diagonal/>
    </border>
    <border>
      <left/>
      <right style="double">
        <color indexed="64"/>
      </right>
      <top/>
      <bottom style="dotted">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top style="thin">
        <color indexed="64"/>
      </top>
      <bottom style="thin">
        <color indexed="64"/>
      </bottom>
      <diagonal/>
    </border>
  </borders>
  <cellStyleXfs count="7">
    <xf numFmtId="0" fontId="0" fillId="0" borderId="0"/>
    <xf numFmtId="164" fontId="4" fillId="0" borderId="0" applyFont="0" applyFill="0" applyBorder="0" applyAlignment="0" applyProtection="0"/>
    <xf numFmtId="0" fontId="3" fillId="0" borderId="0"/>
    <xf numFmtId="0" fontId="20" fillId="0" borderId="0"/>
    <xf numFmtId="0" fontId="3" fillId="0" borderId="0"/>
    <xf numFmtId="0" fontId="21" fillId="0" borderId="0"/>
    <xf numFmtId="0" fontId="4" fillId="0" borderId="0"/>
  </cellStyleXfs>
  <cellXfs count="475">
    <xf numFmtId="0" fontId="0" fillId="0" borderId="0" xfId="0"/>
    <xf numFmtId="0" fontId="0" fillId="0" borderId="3" xfId="0" applyBorder="1"/>
    <xf numFmtId="0" fontId="0" fillId="0" borderId="3" xfId="0" applyBorder="1" applyAlignment="1">
      <alignment wrapText="1"/>
    </xf>
    <xf numFmtId="0" fontId="0" fillId="0" borderId="0" xfId="0" applyAlignment="1">
      <alignment horizontal="center"/>
    </xf>
    <xf numFmtId="0" fontId="0" fillId="0" borderId="3" xfId="0" applyBorder="1" applyAlignment="1">
      <alignment horizontal="center" vertical="center"/>
    </xf>
    <xf numFmtId="0" fontId="1" fillId="0" borderId="3" xfId="0" applyFont="1" applyBorder="1"/>
    <xf numFmtId="0" fontId="0" fillId="0" borderId="2" xfId="0"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0" fillId="0" borderId="0" xfId="0" applyAlignment="1">
      <alignment horizontal="center" vertical="center"/>
    </xf>
    <xf numFmtId="0" fontId="1" fillId="0" borderId="3" xfId="0" applyFont="1" applyBorder="1" applyAlignment="1">
      <alignment horizontal="center"/>
    </xf>
    <xf numFmtId="0" fontId="1" fillId="0" borderId="2" xfId="0" applyFont="1" applyBorder="1" applyAlignment="1">
      <alignment horizontal="center"/>
    </xf>
    <xf numFmtId="164" fontId="1" fillId="0" borderId="7" xfId="1" applyFont="1" applyFill="1" applyBorder="1" applyAlignment="1">
      <alignment horizontal="center" vertical="center"/>
    </xf>
    <xf numFmtId="0" fontId="1" fillId="0" borderId="5" xfId="0" applyFont="1" applyBorder="1" applyAlignment="1">
      <alignment horizontal="center" vertical="center"/>
    </xf>
    <xf numFmtId="0" fontId="0" fillId="0" borderId="6" xfId="0" applyBorder="1" applyAlignment="1">
      <alignment vertical="center"/>
    </xf>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4" xfId="0" applyFont="1" applyBorder="1" applyAlignment="1">
      <alignment horizontal="center"/>
    </xf>
    <xf numFmtId="0" fontId="0" fillId="0" borderId="15" xfId="0" applyBorder="1" applyAlignment="1">
      <alignment horizontal="center" vertical="center"/>
    </xf>
    <xf numFmtId="0" fontId="0" fillId="0" borderId="15" xfId="0" applyBorder="1"/>
    <xf numFmtId="0" fontId="1" fillId="0" borderId="0" xfId="0" applyFont="1" applyAlignment="1">
      <alignment horizontal="center"/>
    </xf>
    <xf numFmtId="0" fontId="1" fillId="0" borderId="11" xfId="0" applyFont="1" applyBorder="1" applyAlignment="1">
      <alignment horizontal="left"/>
    </xf>
    <xf numFmtId="0" fontId="0" fillId="2" borderId="3" xfId="0" applyFill="1" applyBorder="1" applyAlignment="1">
      <alignment horizontal="center" vertical="center"/>
    </xf>
    <xf numFmtId="0" fontId="0" fillId="0" borderId="12" xfId="0" applyBorder="1" applyAlignment="1">
      <alignment horizontal="center" vertical="center"/>
    </xf>
    <xf numFmtId="0" fontId="5" fillId="0" borderId="0" xfId="0" applyFont="1" applyAlignment="1">
      <alignment vertical="center"/>
    </xf>
    <xf numFmtId="0" fontId="1" fillId="0" borderId="11" xfId="0" applyFont="1" applyBorder="1" applyAlignment="1">
      <alignment horizontal="center" vertical="center"/>
    </xf>
    <xf numFmtId="0" fontId="0" fillId="0" borderId="3" xfId="0" applyBorder="1" applyAlignment="1">
      <alignment vertical="center"/>
    </xf>
    <xf numFmtId="164" fontId="1" fillId="0" borderId="12" xfId="1" applyFont="1" applyFill="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164" fontId="1" fillId="0" borderId="0" xfId="0" applyNumberFormat="1" applyFont="1" applyAlignment="1">
      <alignment vertical="center"/>
    </xf>
    <xf numFmtId="0" fontId="6" fillId="0" borderId="0" xfId="0" applyFont="1" applyAlignment="1">
      <alignment vertical="top"/>
    </xf>
    <xf numFmtId="0" fontId="8" fillId="0" borderId="0" xfId="0" applyFont="1" applyAlignment="1">
      <alignment vertical="top"/>
    </xf>
    <xf numFmtId="0" fontId="9" fillId="0" borderId="0" xfId="0" applyFont="1" applyAlignment="1">
      <alignment horizontal="right" vertical="top"/>
    </xf>
    <xf numFmtId="0" fontId="9" fillId="0" borderId="0" xfId="0" applyFont="1" applyAlignment="1">
      <alignment vertical="top" wrapText="1"/>
    </xf>
    <xf numFmtId="0" fontId="9" fillId="0" borderId="30" xfId="0" applyFont="1" applyBorder="1" applyAlignment="1">
      <alignment horizontal="center" vertical="top" wrapText="1"/>
    </xf>
    <xf numFmtId="0" fontId="9" fillId="0" borderId="1" xfId="0" applyFont="1" applyBorder="1" applyAlignment="1">
      <alignment horizontal="center" vertical="top" wrapText="1"/>
    </xf>
    <xf numFmtId="49" fontId="9" fillId="0" borderId="4" xfId="0" applyNumberFormat="1" applyFont="1" applyBorder="1" applyAlignment="1">
      <alignment horizontal="left" vertical="top" wrapText="1"/>
    </xf>
    <xf numFmtId="0" fontId="9" fillId="0" borderId="4" xfId="0" applyFont="1" applyBorder="1" applyAlignment="1">
      <alignment vertical="top" wrapText="1"/>
    </xf>
    <xf numFmtId="0" fontId="9" fillId="0" borderId="3" xfId="0" applyFont="1" applyBorder="1" applyAlignment="1">
      <alignment vertical="top" wrapText="1"/>
    </xf>
    <xf numFmtId="49" fontId="9" fillId="0" borderId="3" xfId="0" applyNumberFormat="1" applyFont="1" applyBorder="1" applyAlignment="1">
      <alignment horizontal="left" vertical="top" wrapText="1"/>
    </xf>
    <xf numFmtId="0" fontId="9" fillId="0" borderId="3" xfId="0" applyFont="1" applyBorder="1" applyAlignment="1">
      <alignment horizontal="center" vertical="top" wrapText="1"/>
    </xf>
    <xf numFmtId="0" fontId="9" fillId="0" borderId="3" xfId="0" applyFont="1" applyBorder="1" applyAlignment="1">
      <alignment horizontal="left" vertical="top" wrapText="1"/>
    </xf>
    <xf numFmtId="49" fontId="9" fillId="0" borderId="3" xfId="0" applyNumberFormat="1" applyFont="1" applyBorder="1" applyAlignment="1">
      <alignment horizontal="center" vertical="top" wrapText="1"/>
    </xf>
    <xf numFmtId="0" fontId="10" fillId="0" borderId="3" xfId="0" applyFont="1" applyBorder="1" applyAlignment="1">
      <alignment vertical="top" wrapText="1"/>
    </xf>
    <xf numFmtId="0" fontId="9" fillId="0" borderId="30" xfId="0" applyFont="1" applyBorder="1" applyAlignment="1">
      <alignment horizontal="left" vertical="center"/>
    </xf>
    <xf numFmtId="0" fontId="9" fillId="0" borderId="31" xfId="0" applyFont="1" applyBorder="1" applyAlignment="1">
      <alignment vertical="center" wrapText="1"/>
    </xf>
    <xf numFmtId="0" fontId="9" fillId="0" borderId="0" xfId="0" applyFont="1" applyAlignment="1">
      <alignment vertical="center" wrapText="1"/>
    </xf>
    <xf numFmtId="0" fontId="9" fillId="0" borderId="0" xfId="0" applyFont="1" applyAlignment="1">
      <alignment horizontal="center" vertical="top"/>
    </xf>
    <xf numFmtId="0" fontId="7" fillId="0" borderId="0" xfId="0" applyFont="1" applyAlignment="1">
      <alignment horizontal="left" vertical="top"/>
    </xf>
    <xf numFmtId="0" fontId="9" fillId="0" borderId="0" xfId="0" applyFont="1" applyAlignment="1">
      <alignment horizontal="center" vertical="top" wrapText="1"/>
    </xf>
    <xf numFmtId="49" fontId="9" fillId="0" borderId="0" xfId="0" applyNumberFormat="1" applyFont="1" applyAlignment="1">
      <alignment horizontal="center" vertical="top" wrapText="1"/>
    </xf>
    <xf numFmtId="49" fontId="9" fillId="0" borderId="0" xfId="0" applyNumberFormat="1" applyFont="1" applyAlignment="1">
      <alignment horizontal="left" vertical="top" wrapText="1"/>
    </xf>
    <xf numFmtId="165" fontId="9" fillId="0" borderId="0" xfId="0" applyNumberFormat="1" applyFont="1" applyAlignment="1">
      <alignment horizontal="right" vertical="top" wrapText="1"/>
    </xf>
    <xf numFmtId="0" fontId="9" fillId="3" borderId="0" xfId="0" applyFont="1" applyFill="1" applyAlignment="1">
      <alignment vertical="top" wrapText="1"/>
    </xf>
    <xf numFmtId="0" fontId="9" fillId="0" borderId="0" xfId="0" applyFont="1" applyAlignment="1">
      <alignment horizontal="left" vertical="center"/>
    </xf>
    <xf numFmtId="165" fontId="9" fillId="0" borderId="0" xfId="0" applyNumberFormat="1" applyFont="1" applyAlignment="1">
      <alignment horizontal="right" vertical="center" wrapText="1"/>
    </xf>
    <xf numFmtId="0" fontId="0" fillId="0" borderId="0" xfId="0" applyAlignment="1">
      <alignment vertical="top"/>
    </xf>
    <xf numFmtId="0" fontId="7" fillId="0" borderId="0" xfId="0" applyFont="1" applyAlignment="1">
      <alignment horizontal="center" vertical="top"/>
    </xf>
    <xf numFmtId="49" fontId="11" fillId="0" borderId="4" xfId="0" applyNumberFormat="1" applyFont="1" applyBorder="1" applyAlignment="1">
      <alignment horizontal="left" vertical="top" wrapText="1"/>
    </xf>
    <xf numFmtId="49" fontId="11" fillId="0" borderId="3" xfId="0" applyNumberFormat="1" applyFont="1" applyBorder="1" applyAlignment="1">
      <alignment horizontal="left" vertical="top" wrapText="1"/>
    </xf>
    <xf numFmtId="0" fontId="9" fillId="0" borderId="3" xfId="0" applyFont="1" applyBorder="1" applyAlignment="1">
      <alignment horizontal="center" vertical="center" wrapText="1"/>
    </xf>
    <xf numFmtId="49" fontId="9" fillId="0" borderId="3" xfId="0" applyNumberFormat="1" applyFont="1" applyBorder="1" applyAlignment="1">
      <alignment horizontal="center" vertical="center" wrapText="1"/>
    </xf>
    <xf numFmtId="166" fontId="9" fillId="0" borderId="3" xfId="0" applyNumberFormat="1" applyFont="1" applyBorder="1" applyAlignment="1">
      <alignment horizontal="center" vertical="center" wrapText="1"/>
    </xf>
    <xf numFmtId="0" fontId="11" fillId="0" borderId="3" xfId="0" applyFont="1" applyBorder="1" applyAlignment="1">
      <alignment vertical="top" wrapText="1"/>
    </xf>
    <xf numFmtId="49" fontId="9" fillId="0" borderId="3" xfId="0" applyNumberFormat="1" applyFont="1" applyBorder="1" applyAlignment="1">
      <alignment vertical="top" wrapText="1"/>
    </xf>
    <xf numFmtId="1" fontId="9" fillId="0" borderId="3" xfId="0" applyNumberFormat="1" applyFont="1" applyBorder="1" applyAlignment="1">
      <alignment horizontal="center" vertical="center" wrapText="1"/>
    </xf>
    <xf numFmtId="166" fontId="9" fillId="0" borderId="3" xfId="0" applyNumberFormat="1" applyFont="1" applyBorder="1" applyAlignment="1">
      <alignment horizontal="right" vertical="top" wrapText="1"/>
    </xf>
    <xf numFmtId="1" fontId="9" fillId="0" borderId="3" xfId="0" applyNumberFormat="1" applyFont="1" applyBorder="1" applyAlignment="1">
      <alignment horizontal="center" vertical="top" wrapText="1"/>
    </xf>
    <xf numFmtId="49" fontId="9" fillId="0" borderId="2" xfId="0" applyNumberFormat="1" applyFont="1" applyBorder="1" applyAlignment="1">
      <alignment horizontal="left" vertical="top" wrapText="1"/>
    </xf>
    <xf numFmtId="167" fontId="9" fillId="0" borderId="3" xfId="0" applyNumberFormat="1" applyFont="1" applyBorder="1" applyAlignment="1">
      <alignment horizontal="right" vertical="top" wrapText="1"/>
    </xf>
    <xf numFmtId="49" fontId="11" fillId="0" borderId="2" xfId="0" applyNumberFormat="1" applyFont="1" applyBorder="1" applyAlignment="1">
      <alignment horizontal="left" vertical="top" wrapText="1"/>
    </xf>
    <xf numFmtId="0" fontId="8" fillId="4" borderId="0" xfId="0" applyFont="1" applyFill="1" applyAlignment="1">
      <alignment vertical="top"/>
    </xf>
    <xf numFmtId="0" fontId="9" fillId="4" borderId="0" xfId="0" applyFont="1" applyFill="1" applyAlignment="1">
      <alignment horizontal="center" vertical="top"/>
    </xf>
    <xf numFmtId="0" fontId="7" fillId="4" borderId="0" xfId="0" applyFont="1" applyFill="1" applyAlignment="1">
      <alignment horizontal="left" vertical="top"/>
    </xf>
    <xf numFmtId="0" fontId="6" fillId="4" borderId="0" xfId="0" applyFont="1" applyFill="1" applyAlignment="1">
      <alignment vertical="top"/>
    </xf>
    <xf numFmtId="0" fontId="9" fillId="4" borderId="0" xfId="0" applyFont="1" applyFill="1" applyAlignment="1">
      <alignment horizontal="center" vertical="top" wrapText="1"/>
    </xf>
    <xf numFmtId="0" fontId="9" fillId="4" borderId="0" xfId="0" applyFont="1" applyFill="1" applyAlignment="1">
      <alignment vertical="top" wrapText="1"/>
    </xf>
    <xf numFmtId="49" fontId="9" fillId="4" borderId="0" xfId="0" applyNumberFormat="1" applyFont="1" applyFill="1" applyAlignment="1">
      <alignment horizontal="center" vertical="top" wrapText="1"/>
    </xf>
    <xf numFmtId="49" fontId="9" fillId="4" borderId="0" xfId="0" applyNumberFormat="1" applyFont="1" applyFill="1" applyAlignment="1">
      <alignment horizontal="left" vertical="top" wrapText="1"/>
    </xf>
    <xf numFmtId="165" fontId="9" fillId="4" borderId="0" xfId="0" applyNumberFormat="1" applyFont="1" applyFill="1" applyAlignment="1">
      <alignment horizontal="right" vertical="top" wrapText="1"/>
    </xf>
    <xf numFmtId="0" fontId="9" fillId="4" borderId="0" xfId="0" applyFont="1" applyFill="1" applyAlignment="1">
      <alignment horizontal="left" vertical="center"/>
    </xf>
    <xf numFmtId="0" fontId="9" fillId="4" borderId="0" xfId="0" applyFont="1" applyFill="1" applyAlignment="1">
      <alignment vertical="center" wrapText="1"/>
    </xf>
    <xf numFmtId="165" fontId="9" fillId="4" borderId="0" xfId="0" applyNumberFormat="1" applyFont="1" applyFill="1" applyAlignment="1">
      <alignment horizontal="right" vertical="center" wrapText="1"/>
    </xf>
    <xf numFmtId="168" fontId="9" fillId="0" borderId="4" xfId="0" applyNumberFormat="1" applyFont="1" applyBorder="1" applyAlignment="1">
      <alignment horizontal="left" vertical="top" wrapText="1"/>
    </xf>
    <xf numFmtId="0" fontId="9" fillId="0" borderId="3" xfId="0" applyFont="1" applyBorder="1" applyAlignment="1">
      <alignment vertical="center" wrapText="1"/>
    </xf>
    <xf numFmtId="49" fontId="9" fillId="0" borderId="3" xfId="0" applyNumberFormat="1" applyFont="1" applyBorder="1" applyAlignment="1">
      <alignment vertical="center" wrapText="1"/>
    </xf>
    <xf numFmtId="1" fontId="9" fillId="0" borderId="3" xfId="0" applyNumberFormat="1" applyFont="1" applyBorder="1" applyAlignment="1">
      <alignment horizontal="right" vertical="top" wrapText="1"/>
    </xf>
    <xf numFmtId="165" fontId="9" fillId="0" borderId="3" xfId="0" applyNumberFormat="1" applyFont="1" applyBorder="1" applyAlignment="1">
      <alignment horizontal="right" vertical="top" wrapText="1"/>
    </xf>
    <xf numFmtId="167" fontId="9" fillId="0" borderId="3" xfId="0" applyNumberFormat="1" applyFont="1" applyBorder="1" applyAlignment="1">
      <alignment horizontal="center" vertical="center" wrapText="1"/>
    </xf>
    <xf numFmtId="167" fontId="9" fillId="0" borderId="3" xfId="0" applyNumberFormat="1" applyFont="1" applyBorder="1" applyAlignment="1">
      <alignment horizontal="center" vertical="top" wrapText="1"/>
    </xf>
    <xf numFmtId="0" fontId="9" fillId="0" borderId="33" xfId="0" applyFont="1" applyBorder="1" applyAlignment="1">
      <alignment horizontal="center" vertical="top" wrapText="1"/>
    </xf>
    <xf numFmtId="0" fontId="10" fillId="0" borderId="1" xfId="0" applyFont="1" applyBorder="1" applyAlignment="1">
      <alignment horizontal="right" vertical="top" wrapText="1"/>
    </xf>
    <xf numFmtId="168" fontId="9" fillId="0" borderId="3" xfId="0" applyNumberFormat="1" applyFont="1" applyBorder="1" applyAlignment="1">
      <alignment horizontal="center" vertical="center" wrapText="1"/>
    </xf>
    <xf numFmtId="0" fontId="9" fillId="0" borderId="4" xfId="0" applyFont="1" applyBorder="1" applyAlignment="1">
      <alignment horizontal="center" vertical="top" wrapText="1"/>
    </xf>
    <xf numFmtId="0" fontId="10" fillId="0" borderId="30" xfId="0" applyFont="1" applyBorder="1" applyAlignment="1">
      <alignment horizontal="left" vertical="center"/>
    </xf>
    <xf numFmtId="4" fontId="9" fillId="0" borderId="3" xfId="0" applyNumberFormat="1" applyFont="1" applyBorder="1" applyAlignment="1">
      <alignment horizontal="left" vertical="top" wrapText="1"/>
    </xf>
    <xf numFmtId="0" fontId="9" fillId="0" borderId="4" xfId="0" quotePrefix="1" applyFont="1" applyBorder="1" applyAlignment="1">
      <alignment vertical="top" wrapText="1"/>
    </xf>
    <xf numFmtId="0" fontId="9" fillId="0" borderId="4" xfId="0" quotePrefix="1" applyFont="1" applyBorder="1" applyAlignment="1">
      <alignment horizontal="left" vertical="top" wrapText="1"/>
    </xf>
    <xf numFmtId="0" fontId="9" fillId="0" borderId="4" xfId="0" applyFont="1" applyBorder="1" applyAlignment="1">
      <alignment horizontal="center" vertical="center" wrapText="1"/>
    </xf>
    <xf numFmtId="0" fontId="9" fillId="0" borderId="3" xfId="0" quotePrefix="1" applyFont="1" applyBorder="1" applyAlignment="1">
      <alignment horizontal="center" vertical="center" wrapText="1"/>
    </xf>
    <xf numFmtId="2" fontId="9" fillId="0" borderId="3" xfId="0" applyNumberFormat="1" applyFont="1" applyBorder="1" applyAlignment="1">
      <alignment horizontal="left" vertical="top" wrapText="1"/>
    </xf>
    <xf numFmtId="0" fontId="8" fillId="0" borderId="33" xfId="0" applyFont="1" applyBorder="1" applyAlignment="1">
      <alignment vertical="top"/>
    </xf>
    <xf numFmtId="0" fontId="9" fillId="0" borderId="3" xfId="0" applyFont="1" applyBorder="1" applyAlignment="1">
      <alignment horizontal="left" vertical="top" wrapText="1" indent="1"/>
    </xf>
    <xf numFmtId="0" fontId="6" fillId="0" borderId="0" xfId="0" applyFont="1" applyAlignment="1">
      <alignment horizontal="center" vertical="top"/>
    </xf>
    <xf numFmtId="0" fontId="9" fillId="0" borderId="31" xfId="0" applyFont="1" applyBorder="1" applyAlignment="1">
      <alignment horizontal="center" vertical="center" wrapText="1"/>
    </xf>
    <xf numFmtId="0" fontId="8" fillId="0" borderId="0" xfId="0" applyFont="1" applyAlignment="1">
      <alignment horizontal="center" vertical="top"/>
    </xf>
    <xf numFmtId="0" fontId="9" fillId="0" borderId="0" xfId="0" applyFont="1" applyAlignment="1">
      <alignment horizontal="center" vertical="center" wrapText="1"/>
    </xf>
    <xf numFmtId="0" fontId="0" fillId="0" borderId="0" xfId="0" applyAlignment="1">
      <alignment horizontal="center" vertical="top"/>
    </xf>
    <xf numFmtId="0" fontId="9" fillId="0" borderId="4" xfId="0" quotePrefix="1" applyFont="1" applyBorder="1" applyAlignment="1">
      <alignment horizontal="center" vertical="top" wrapText="1"/>
    </xf>
    <xf numFmtId="0" fontId="9" fillId="0" borderId="0" xfId="0" applyFont="1" applyAlignment="1">
      <alignment horizontal="center" vertical="center"/>
    </xf>
    <xf numFmtId="9" fontId="9" fillId="0" borderId="3" xfId="0" applyNumberFormat="1" applyFont="1" applyBorder="1" applyAlignment="1">
      <alignment horizontal="center" vertical="top" wrapText="1"/>
    </xf>
    <xf numFmtId="0" fontId="9" fillId="3" borderId="0" xfId="0" applyFont="1" applyFill="1" applyAlignment="1">
      <alignment horizontal="center" vertical="top" wrapText="1"/>
    </xf>
    <xf numFmtId="44" fontId="8" fillId="0" borderId="0" xfId="0" applyNumberFormat="1" applyFont="1" applyAlignment="1">
      <alignment vertical="top"/>
    </xf>
    <xf numFmtId="44" fontId="9" fillId="0" borderId="0" xfId="0" applyNumberFormat="1" applyFont="1" applyAlignment="1">
      <alignment horizontal="right" vertical="top"/>
    </xf>
    <xf numFmtId="44" fontId="9" fillId="0" borderId="30" xfId="0" applyNumberFormat="1" applyFont="1" applyBorder="1" applyAlignment="1">
      <alignment horizontal="center" vertical="top" wrapText="1"/>
    </xf>
    <xf numFmtId="44" fontId="9" fillId="0" borderId="1" xfId="0" applyNumberFormat="1" applyFont="1" applyBorder="1" applyAlignment="1">
      <alignment horizontal="center" vertical="top" wrapText="1"/>
    </xf>
    <xf numFmtId="44" fontId="9" fillId="0" borderId="4" xfId="0" applyNumberFormat="1" applyFont="1" applyBorder="1" applyAlignment="1">
      <alignment vertical="top" wrapText="1"/>
    </xf>
    <xf numFmtId="44" fontId="9" fillId="0" borderId="3" xfId="0" applyNumberFormat="1" applyFont="1" applyBorder="1" applyAlignment="1">
      <alignment vertical="top" wrapText="1"/>
    </xf>
    <xf numFmtId="44" fontId="9" fillId="0" borderId="3" xfId="0" applyNumberFormat="1" applyFont="1" applyBorder="1" applyAlignment="1">
      <alignment horizontal="center" vertical="top" wrapText="1"/>
    </xf>
    <xf numFmtId="44" fontId="9" fillId="0" borderId="31" xfId="0" applyNumberFormat="1" applyFont="1" applyBorder="1" applyAlignment="1">
      <alignment vertical="center" wrapText="1"/>
    </xf>
    <xf numFmtId="44" fontId="6" fillId="0" borderId="0" xfId="0" applyNumberFormat="1" applyFont="1" applyAlignment="1">
      <alignment vertical="top"/>
    </xf>
    <xf numFmtId="44" fontId="9" fillId="0" borderId="0" xfId="0" applyNumberFormat="1" applyFont="1" applyAlignment="1">
      <alignment horizontal="center" vertical="top" wrapText="1"/>
    </xf>
    <xf numFmtId="44" fontId="9" fillId="0" borderId="0" xfId="0" applyNumberFormat="1" applyFont="1" applyAlignment="1">
      <alignment vertical="top" wrapText="1"/>
    </xf>
    <xf numFmtId="44" fontId="9" fillId="0" borderId="0" xfId="0" applyNumberFormat="1" applyFont="1" applyAlignment="1">
      <alignment horizontal="right" vertical="top" wrapText="1"/>
    </xf>
    <xf numFmtId="44" fontId="9" fillId="3" borderId="0" xfId="0" applyNumberFormat="1" applyFont="1" applyFill="1" applyAlignment="1">
      <alignment vertical="top" wrapText="1"/>
    </xf>
    <xf numFmtId="44" fontId="9" fillId="0" borderId="0" xfId="0" applyNumberFormat="1" applyFont="1" applyAlignment="1">
      <alignment vertical="center" wrapText="1"/>
    </xf>
    <xf numFmtId="44" fontId="9" fillId="0" borderId="0" xfId="0" applyNumberFormat="1" applyFont="1" applyAlignment="1">
      <alignment horizontal="right" vertical="center" wrapText="1"/>
    </xf>
    <xf numFmtId="44" fontId="0" fillId="0" borderId="0" xfId="0" applyNumberFormat="1" applyAlignment="1">
      <alignment vertical="top"/>
    </xf>
    <xf numFmtId="44" fontId="10" fillId="0" borderId="1" xfId="0" applyNumberFormat="1" applyFont="1" applyBorder="1" applyAlignment="1">
      <alignment horizontal="right" vertical="center" wrapText="1"/>
    </xf>
    <xf numFmtId="168" fontId="9" fillId="0" borderId="3" xfId="0" applyNumberFormat="1" applyFont="1" applyBorder="1" applyAlignment="1">
      <alignment horizontal="center" vertical="top" wrapText="1"/>
    </xf>
    <xf numFmtId="0" fontId="10" fillId="0" borderId="34" xfId="0" applyFont="1" applyBorder="1" applyAlignment="1">
      <alignment horizontal="right" vertical="top" wrapText="1"/>
    </xf>
    <xf numFmtId="44" fontId="1" fillId="0" borderId="2" xfId="0" applyNumberFormat="1" applyFont="1" applyBorder="1" applyAlignment="1">
      <alignment horizontal="center" vertical="center"/>
    </xf>
    <xf numFmtId="44" fontId="1" fillId="0" borderId="3" xfId="0" applyNumberFormat="1" applyFont="1" applyBorder="1" applyAlignment="1">
      <alignment horizontal="center" vertical="center"/>
    </xf>
    <xf numFmtId="44" fontId="1" fillId="0" borderId="2" xfId="0" applyNumberFormat="1" applyFont="1" applyBorder="1" applyAlignment="1">
      <alignment horizontal="center"/>
    </xf>
    <xf numFmtId="44" fontId="1" fillId="0" borderId="3" xfId="0" applyNumberFormat="1" applyFont="1" applyBorder="1" applyAlignment="1">
      <alignment horizontal="center"/>
    </xf>
    <xf numFmtId="44" fontId="0" fillId="0" borderId="3" xfId="0" applyNumberFormat="1" applyBorder="1" applyAlignment="1">
      <alignment horizontal="center" vertical="center"/>
    </xf>
    <xf numFmtId="44" fontId="0" fillId="0" borderId="2" xfId="0" applyNumberFormat="1" applyBorder="1" applyAlignment="1">
      <alignment horizontal="center" vertical="center"/>
    </xf>
    <xf numFmtId="44" fontId="0" fillId="0" borderId="0" xfId="0" applyNumberFormat="1"/>
    <xf numFmtId="44" fontId="9" fillId="0" borderId="3" xfId="0" applyNumberFormat="1" applyFont="1" applyBorder="1" applyAlignment="1">
      <alignment vertical="center" wrapText="1"/>
    </xf>
    <xf numFmtId="44" fontId="7" fillId="0" borderId="3" xfId="0" applyNumberFormat="1" applyFont="1" applyBorder="1" applyAlignment="1">
      <alignment vertical="top" wrapText="1"/>
    </xf>
    <xf numFmtId="44" fontId="7" fillId="0" borderId="3" xfId="0" applyNumberFormat="1" applyFont="1" applyBorder="1" applyAlignment="1">
      <alignment horizontal="center" vertical="top" wrapText="1"/>
    </xf>
    <xf numFmtId="44" fontId="7" fillId="0" borderId="31" xfId="0" applyNumberFormat="1" applyFont="1" applyBorder="1" applyAlignment="1">
      <alignment vertical="center" wrapText="1"/>
    </xf>
    <xf numFmtId="44" fontId="14" fillId="0" borderId="1" xfId="0" applyNumberFormat="1" applyFont="1" applyBorder="1" applyAlignment="1">
      <alignment horizontal="right" vertical="center" wrapText="1"/>
    </xf>
    <xf numFmtId="44" fontId="9" fillId="0" borderId="33" xfId="0" applyNumberFormat="1" applyFont="1" applyBorder="1" applyAlignment="1">
      <alignment horizontal="center" vertical="top" wrapText="1"/>
    </xf>
    <xf numFmtId="44" fontId="9" fillId="0" borderId="34" xfId="0" applyNumberFormat="1" applyFont="1" applyBorder="1" applyAlignment="1">
      <alignment horizontal="center" vertical="top" wrapText="1"/>
    </xf>
    <xf numFmtId="44" fontId="10" fillId="0" borderId="3" xfId="0" applyNumberFormat="1" applyFont="1" applyBorder="1" applyAlignment="1">
      <alignment horizontal="center" vertical="top" wrapText="1"/>
    </xf>
    <xf numFmtId="44" fontId="10" fillId="0" borderId="4" xfId="0" applyNumberFormat="1" applyFont="1" applyBorder="1" applyAlignment="1">
      <alignment horizontal="center" vertical="top" wrapText="1"/>
    </xf>
    <xf numFmtId="44" fontId="9" fillId="0" borderId="3" xfId="0" applyNumberFormat="1" applyFont="1" applyBorder="1" applyAlignment="1">
      <alignment horizontal="right" vertical="top" wrapText="1"/>
    </xf>
    <xf numFmtId="44" fontId="9" fillId="0" borderId="3" xfId="0" applyNumberFormat="1" applyFont="1" applyBorder="1" applyAlignment="1">
      <alignment horizontal="center" vertical="center" wrapText="1"/>
    </xf>
    <xf numFmtId="44" fontId="7" fillId="0" borderId="0" xfId="0" applyNumberFormat="1" applyFont="1" applyAlignment="1">
      <alignment horizontal="center" vertical="top"/>
    </xf>
    <xf numFmtId="44" fontId="9" fillId="0" borderId="4" xfId="0" applyNumberFormat="1" applyFont="1" applyBorder="1" applyAlignment="1">
      <alignment vertical="center" wrapText="1"/>
    </xf>
    <xf numFmtId="44" fontId="6" fillId="0" borderId="0" xfId="0" applyNumberFormat="1" applyFont="1" applyAlignment="1">
      <alignment vertical="center"/>
    </xf>
    <xf numFmtId="44" fontId="7" fillId="0" borderId="0" xfId="0" applyNumberFormat="1" applyFont="1" applyAlignment="1">
      <alignment horizontal="right" vertical="center"/>
    </xf>
    <xf numFmtId="44" fontId="9" fillId="0" borderId="30" xfId="0" applyNumberFormat="1" applyFont="1" applyBorder="1" applyAlignment="1">
      <alignment horizontal="center" vertical="center" wrapText="1"/>
    </xf>
    <xf numFmtId="44" fontId="9" fillId="0" borderId="1" xfId="0" applyNumberFormat="1" applyFont="1" applyBorder="1" applyAlignment="1">
      <alignment horizontal="center" vertical="center" wrapText="1"/>
    </xf>
    <xf numFmtId="44" fontId="8" fillId="0" borderId="0" xfId="0" applyNumberFormat="1" applyFont="1" applyAlignment="1">
      <alignment vertical="center"/>
    </xf>
    <xf numFmtId="44" fontId="9" fillId="0" borderId="0" xfId="0" applyNumberFormat="1" applyFont="1" applyAlignment="1">
      <alignment horizontal="center" vertical="center" wrapText="1"/>
    </xf>
    <xf numFmtId="44" fontId="0" fillId="0" borderId="0" xfId="0" applyNumberFormat="1" applyAlignment="1">
      <alignment vertical="center"/>
    </xf>
    <xf numFmtId="0" fontId="0" fillId="0" borderId="0" xfId="0" applyAlignment="1">
      <alignment vertical="center"/>
    </xf>
    <xf numFmtId="0" fontId="7" fillId="0" borderId="4" xfId="0" applyFont="1" applyBorder="1" applyAlignment="1">
      <alignment horizontal="center" vertical="center"/>
    </xf>
    <xf numFmtId="44" fontId="1" fillId="0" borderId="10" xfId="0" applyNumberFormat="1" applyFont="1" applyBorder="1" applyAlignment="1">
      <alignment horizontal="center" vertical="center" wrapText="1"/>
    </xf>
    <xf numFmtId="44" fontId="1" fillId="0" borderId="6" xfId="0" applyNumberFormat="1" applyFont="1" applyBorder="1" applyAlignment="1">
      <alignment horizontal="center" vertical="center" wrapText="1"/>
    </xf>
    <xf numFmtId="44" fontId="1" fillId="0" borderId="7" xfId="1" applyNumberFormat="1" applyFont="1" applyFill="1" applyBorder="1" applyAlignment="1">
      <alignment horizontal="center" vertical="center"/>
    </xf>
    <xf numFmtId="44" fontId="1" fillId="0" borderId="12" xfId="0" applyNumberFormat="1" applyFont="1" applyBorder="1" applyAlignment="1">
      <alignment horizontal="center"/>
    </xf>
    <xf numFmtId="44" fontId="0" fillId="0" borderId="12" xfId="0" applyNumberFormat="1" applyBorder="1" applyAlignment="1">
      <alignment horizontal="center" vertical="center"/>
    </xf>
    <xf numFmtId="44" fontId="0" fillId="0" borderId="16" xfId="0" applyNumberFormat="1" applyBorder="1" applyAlignment="1">
      <alignment horizontal="center" vertical="center"/>
    </xf>
    <xf numFmtId="44" fontId="0" fillId="0" borderId="15" xfId="0" applyNumberFormat="1" applyBorder="1" applyAlignment="1">
      <alignment horizontal="center" vertical="center"/>
    </xf>
    <xf numFmtId="44" fontId="0" fillId="0" borderId="17" xfId="0" applyNumberFormat="1" applyBorder="1" applyAlignment="1">
      <alignment horizontal="center" vertical="center"/>
    </xf>
    <xf numFmtId="44" fontId="1" fillId="0" borderId="8" xfId="0" applyNumberFormat="1" applyFont="1" applyBorder="1" applyAlignment="1">
      <alignment horizontal="left" vertical="center"/>
    </xf>
    <xf numFmtId="44" fontId="0" fillId="2" borderId="3" xfId="0" applyNumberFormat="1" applyFill="1" applyBorder="1" applyAlignment="1">
      <alignment horizontal="center" vertical="center"/>
    </xf>
    <xf numFmtId="44" fontId="0" fillId="2" borderId="12" xfId="0" applyNumberFormat="1" applyFill="1" applyBorder="1" applyAlignment="1">
      <alignment horizontal="center" vertical="center"/>
    </xf>
    <xf numFmtId="44" fontId="0" fillId="2" borderId="2" xfId="0" applyNumberFormat="1" applyFill="1" applyBorder="1" applyAlignment="1">
      <alignment horizontal="center" vertical="center"/>
    </xf>
    <xf numFmtId="44" fontId="0" fillId="0" borderId="0" xfId="0" applyNumberFormat="1" applyAlignment="1">
      <alignment horizontal="center" vertical="center"/>
    </xf>
    <xf numFmtId="44" fontId="0" fillId="0" borderId="0" xfId="1" applyNumberFormat="1" applyFont="1" applyFill="1" applyBorder="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0" fontId="3" fillId="0" borderId="0" xfId="0" applyFont="1" applyAlignment="1">
      <alignment horizontal="left" vertical="top" wrapText="1"/>
    </xf>
    <xf numFmtId="0" fontId="1" fillId="0" borderId="3" xfId="0" applyFont="1" applyBorder="1" applyAlignment="1">
      <alignment wrapText="1"/>
    </xf>
    <xf numFmtId="0" fontId="16" fillId="0" borderId="25" xfId="0" applyFont="1" applyBorder="1" applyAlignment="1">
      <alignment horizontal="center"/>
    </xf>
    <xf numFmtId="0" fontId="18" fillId="0" borderId="1" xfId="0" applyFont="1" applyBorder="1" applyAlignment="1">
      <alignment horizontal="center"/>
    </xf>
    <xf numFmtId="44" fontId="18" fillId="0" borderId="26" xfId="0" applyNumberFormat="1" applyFont="1" applyBorder="1" applyAlignment="1">
      <alignment horizontal="center" vertical="center"/>
    </xf>
    <xf numFmtId="0" fontId="18" fillId="0" borderId="1" xfId="0" applyFont="1" applyBorder="1" applyAlignment="1">
      <alignment horizontal="center" vertical="center"/>
    </xf>
    <xf numFmtId="0" fontId="16" fillId="0" borderId="1" xfId="0" applyFont="1" applyBorder="1" applyAlignment="1">
      <alignment wrapText="1"/>
    </xf>
    <xf numFmtId="44" fontId="16" fillId="0" borderId="26" xfId="0" applyNumberFormat="1" applyFont="1" applyBorder="1" applyAlignment="1">
      <alignment horizontal="center" vertical="center"/>
    </xf>
    <xf numFmtId="9" fontId="18" fillId="0" borderId="1" xfId="0" applyNumberFormat="1" applyFont="1" applyBorder="1" applyAlignment="1">
      <alignment horizontal="center" vertical="center"/>
    </xf>
    <xf numFmtId="9" fontId="18" fillId="0" borderId="1" xfId="0" applyNumberFormat="1" applyFont="1" applyBorder="1" applyAlignment="1">
      <alignment horizontal="center"/>
    </xf>
    <xf numFmtId="0" fontId="16" fillId="0" borderId="27" xfId="0" applyFont="1" applyBorder="1" applyAlignment="1">
      <alignment horizontal="center"/>
    </xf>
    <xf numFmtId="0" fontId="18" fillId="0" borderId="28" xfId="0" applyFont="1" applyBorder="1" applyAlignment="1">
      <alignment horizontal="center"/>
    </xf>
    <xf numFmtId="0" fontId="18" fillId="0" borderId="30" xfId="0" applyFont="1" applyBorder="1" applyAlignment="1">
      <alignment horizontal="center"/>
    </xf>
    <xf numFmtId="9" fontId="18" fillId="0" borderId="30" xfId="0" applyNumberFormat="1" applyFont="1" applyBorder="1" applyAlignment="1">
      <alignment horizontal="center" vertical="center"/>
    </xf>
    <xf numFmtId="9" fontId="18" fillId="0" borderId="30" xfId="0" applyNumberFormat="1" applyFont="1" applyBorder="1" applyAlignment="1">
      <alignment horizontal="center"/>
    </xf>
    <xf numFmtId="0" fontId="18" fillId="0" borderId="37" xfId="0" applyFont="1" applyBorder="1" applyAlignment="1">
      <alignment horizontal="center"/>
    </xf>
    <xf numFmtId="0" fontId="17" fillId="0" borderId="0" xfId="0" applyFont="1" applyAlignment="1">
      <alignment horizontal="left" vertical="top" wrapText="1"/>
    </xf>
    <xf numFmtId="0" fontId="17" fillId="0" borderId="13" xfId="0" applyFont="1" applyBorder="1" applyAlignment="1">
      <alignment horizontal="left" vertical="top" wrapText="1"/>
    </xf>
    <xf numFmtId="0" fontId="18" fillId="0" borderId="1" xfId="0" applyFont="1" applyBorder="1" applyAlignment="1">
      <alignment wrapText="1"/>
    </xf>
    <xf numFmtId="0" fontId="16" fillId="0" borderId="28" xfId="0" applyFont="1" applyBorder="1" applyAlignment="1">
      <alignment wrapText="1"/>
    </xf>
    <xf numFmtId="0" fontId="16" fillId="0" borderId="6" xfId="0" applyFont="1" applyBorder="1" applyAlignment="1">
      <alignment horizontal="center" vertical="center"/>
    </xf>
    <xf numFmtId="0" fontId="16" fillId="0" borderId="9" xfId="0" applyFont="1" applyBorder="1" applyAlignment="1">
      <alignment horizontal="center" vertical="center"/>
    </xf>
    <xf numFmtId="164" fontId="16" fillId="0" borderId="7" xfId="1" applyFont="1" applyFill="1" applyBorder="1" applyAlignment="1">
      <alignment horizontal="center" vertical="center"/>
    </xf>
    <xf numFmtId="44" fontId="1" fillId="0" borderId="0" xfId="0" applyNumberFormat="1" applyFont="1"/>
    <xf numFmtId="44" fontId="18" fillId="0" borderId="30" xfId="0" applyNumberFormat="1" applyFont="1" applyBorder="1" applyAlignment="1">
      <alignment horizontal="center"/>
    </xf>
    <xf numFmtId="44" fontId="18" fillId="0" borderId="30" xfId="0" applyNumberFormat="1" applyFont="1" applyBorder="1" applyAlignment="1">
      <alignment horizontal="center" vertical="center"/>
    </xf>
    <xf numFmtId="44" fontId="16" fillId="0" borderId="30" xfId="0" applyNumberFormat="1" applyFont="1" applyBorder="1" applyAlignment="1">
      <alignment horizontal="center" vertical="center"/>
    </xf>
    <xf numFmtId="164" fontId="19" fillId="0" borderId="29" xfId="0" applyNumberFormat="1" applyFont="1" applyBorder="1" applyAlignment="1">
      <alignment vertical="center"/>
    </xf>
    <xf numFmtId="0" fontId="7" fillId="0" borderId="47" xfId="0" applyFont="1" applyBorder="1"/>
    <xf numFmtId="0" fontId="14" fillId="0" borderId="48" xfId="0" applyFont="1" applyBorder="1"/>
    <xf numFmtId="0" fontId="7" fillId="0" borderId="48" xfId="0" applyFont="1" applyBorder="1"/>
    <xf numFmtId="0" fontId="7" fillId="0" borderId="49" xfId="0" applyFont="1" applyBorder="1"/>
    <xf numFmtId="0" fontId="7" fillId="0" borderId="50" xfId="3" applyFont="1" applyBorder="1" applyAlignment="1">
      <alignment vertical="center" wrapText="1"/>
    </xf>
    <xf numFmtId="0" fontId="7" fillId="0" borderId="51" xfId="3" applyFont="1" applyBorder="1" applyAlignment="1">
      <alignment vertical="center" wrapText="1"/>
    </xf>
    <xf numFmtId="0" fontId="7" fillId="0" borderId="53" xfId="0" applyFont="1" applyBorder="1" applyAlignment="1">
      <alignment vertical="center"/>
    </xf>
    <xf numFmtId="0" fontId="7" fillId="0" borderId="0" xfId="0" applyFont="1" applyAlignment="1">
      <alignment horizontal="right" vertical="center"/>
    </xf>
    <xf numFmtId="0" fontId="7" fillId="0" borderId="94" xfId="0" applyFont="1" applyBorder="1" applyAlignment="1">
      <alignment horizontal="justify" vertical="center" wrapText="1"/>
    </xf>
    <xf numFmtId="0" fontId="7" fillId="0" borderId="98" xfId="0" applyFont="1" applyBorder="1" applyAlignment="1">
      <alignment horizontal="justify" vertical="center" wrapText="1"/>
    </xf>
    <xf numFmtId="0" fontId="7" fillId="0" borderId="3" xfId="0" applyFont="1" applyBorder="1" applyAlignment="1">
      <alignment horizontal="center"/>
    </xf>
    <xf numFmtId="170" fontId="7" fillId="0" borderId="11" xfId="0" applyNumberFormat="1" applyFont="1" applyBorder="1" applyAlignment="1">
      <alignment vertical="center" wrapText="1"/>
    </xf>
    <xf numFmtId="170" fontId="7" fillId="0" borderId="109" xfId="0" applyNumberFormat="1" applyFont="1" applyBorder="1" applyAlignment="1">
      <alignment vertical="center" wrapText="1"/>
    </xf>
    <xf numFmtId="0" fontId="7" fillId="0" borderId="77" xfId="0" applyFont="1" applyBorder="1" applyAlignment="1">
      <alignment horizontal="center"/>
    </xf>
    <xf numFmtId="170" fontId="7" fillId="0" borderId="112" xfId="0" applyNumberFormat="1" applyFont="1" applyBorder="1" applyAlignment="1">
      <alignment vertical="center" wrapText="1"/>
    </xf>
    <xf numFmtId="0" fontId="14" fillId="0" borderId="52" xfId="0" applyFont="1" applyBorder="1" applyAlignment="1">
      <alignment horizontal="center" vertical="center" wrapText="1"/>
    </xf>
    <xf numFmtId="0" fontId="14" fillId="0" borderId="3" xfId="0" applyFont="1" applyBorder="1" applyAlignment="1">
      <alignment horizontal="center" vertical="center"/>
    </xf>
    <xf numFmtId="0" fontId="14" fillId="0" borderId="36" xfId="0" applyFont="1" applyBorder="1" applyAlignment="1">
      <alignment horizontal="center" vertical="center"/>
    </xf>
    <xf numFmtId="1" fontId="14" fillId="0" borderId="12" xfId="0" applyNumberFormat="1" applyFont="1" applyBorder="1" applyAlignment="1">
      <alignment horizontal="center" vertical="center"/>
    </xf>
    <xf numFmtId="2" fontId="14" fillId="0" borderId="2" xfId="0" applyNumberFormat="1" applyFont="1" applyBorder="1" applyAlignment="1">
      <alignment horizontal="center" vertical="center" wrapText="1"/>
    </xf>
    <xf numFmtId="169" fontId="14" fillId="0" borderId="53" xfId="0" applyNumberFormat="1" applyFont="1" applyBorder="1" applyAlignment="1">
      <alignment horizontal="center" vertical="center" wrapText="1"/>
    </xf>
    <xf numFmtId="0" fontId="22" fillId="0" borderId="54" xfId="0" applyFont="1" applyBorder="1" applyAlignment="1">
      <alignment horizontal="center" vertical="center"/>
    </xf>
    <xf numFmtId="0" fontId="22" fillId="0" borderId="4" xfId="0" applyFont="1" applyBorder="1" applyAlignment="1">
      <alignment vertical="center"/>
    </xf>
    <xf numFmtId="168" fontId="7" fillId="0" borderId="55" xfId="0" applyNumberFormat="1" applyFont="1" applyBorder="1" applyAlignment="1">
      <alignment horizontal="center" vertical="center"/>
    </xf>
    <xf numFmtId="168" fontId="7" fillId="0" borderId="56" xfId="0" applyNumberFormat="1"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justify" vertical="center" wrapText="1"/>
    </xf>
    <xf numFmtId="0" fontId="7" fillId="0" borderId="58" xfId="0" applyFont="1" applyBorder="1" applyAlignment="1">
      <alignment horizontal="center" vertical="center"/>
    </xf>
    <xf numFmtId="1" fontId="7" fillId="0" borderId="59" xfId="0" applyNumberFormat="1" applyFont="1" applyBorder="1" applyAlignment="1">
      <alignment horizontal="center" vertical="center"/>
    </xf>
    <xf numFmtId="170" fontId="7" fillId="0" borderId="60" xfId="0" applyNumberFormat="1" applyFont="1" applyBorder="1" applyAlignment="1">
      <alignment vertical="center"/>
    </xf>
    <xf numFmtId="170" fontId="7" fillId="0" borderId="61" xfId="0" applyNumberFormat="1" applyFont="1" applyBorder="1" applyAlignment="1">
      <alignment vertical="center"/>
    </xf>
    <xf numFmtId="0" fontId="14" fillId="0" borderId="58" xfId="0" applyFont="1" applyBorder="1" applyAlignment="1">
      <alignment horizontal="justify" vertical="center" wrapText="1"/>
    </xf>
    <xf numFmtId="0" fontId="14" fillId="0" borderId="58" xfId="0" applyFont="1" applyBorder="1" applyAlignment="1">
      <alignment vertical="center"/>
    </xf>
    <xf numFmtId="1" fontId="7" fillId="0" borderId="62" xfId="0" applyNumberFormat="1" applyFont="1" applyBorder="1" applyAlignment="1">
      <alignment horizontal="center" vertical="center"/>
    </xf>
    <xf numFmtId="170" fontId="7" fillId="0" borderId="63" xfId="0" applyNumberFormat="1" applyFont="1" applyBorder="1" applyAlignment="1">
      <alignment vertical="center"/>
    </xf>
    <xf numFmtId="0" fontId="7" fillId="0" borderId="58" xfId="0" applyFont="1" applyBorder="1" applyAlignment="1">
      <alignment vertical="center"/>
    </xf>
    <xf numFmtId="0" fontId="7" fillId="0" borderId="58" xfId="0" applyFont="1" applyBorder="1" applyAlignment="1">
      <alignment vertical="center" wrapText="1"/>
    </xf>
    <xf numFmtId="0" fontId="7" fillId="0" borderId="58" xfId="0" applyFont="1" applyBorder="1" applyAlignment="1">
      <alignment horizontal="justify" vertical="center"/>
    </xf>
    <xf numFmtId="168" fontId="7" fillId="0" borderId="57" xfId="0" applyNumberFormat="1" applyFont="1" applyBorder="1" applyAlignment="1">
      <alignment horizontal="center" vertical="center"/>
    </xf>
    <xf numFmtId="0" fontId="22" fillId="0" borderId="64" xfId="0" applyFont="1" applyBorder="1" applyAlignment="1">
      <alignment horizontal="center" vertical="center"/>
    </xf>
    <xf numFmtId="0" fontId="22" fillId="0" borderId="65" xfId="0" applyFont="1" applyBorder="1" applyAlignment="1">
      <alignment horizontal="justify" vertical="center" wrapText="1"/>
    </xf>
    <xf numFmtId="0" fontId="7" fillId="0" borderId="65" xfId="0" applyFont="1" applyBorder="1" applyAlignment="1">
      <alignment horizontal="center" vertical="center"/>
    </xf>
    <xf numFmtId="1" fontId="7" fillId="0" borderId="66" xfId="0" applyNumberFormat="1" applyFont="1" applyBorder="1" applyAlignment="1">
      <alignment horizontal="center" vertical="center"/>
    </xf>
    <xf numFmtId="170" fontId="7" fillId="0" borderId="67" xfId="0" applyNumberFormat="1" applyFont="1" applyBorder="1" applyAlignment="1">
      <alignment vertical="center"/>
    </xf>
    <xf numFmtId="0" fontId="22" fillId="0" borderId="65" xfId="0" applyFont="1" applyBorder="1" applyAlignment="1">
      <alignment horizontal="left" vertical="center"/>
    </xf>
    <xf numFmtId="171" fontId="7" fillId="0" borderId="65" xfId="0" applyNumberFormat="1" applyFont="1" applyBorder="1" applyAlignment="1">
      <alignment horizontal="left" vertical="center"/>
    </xf>
    <xf numFmtId="0" fontId="7" fillId="0" borderId="66" xfId="0" applyFont="1" applyBorder="1" applyAlignment="1">
      <alignment horizontal="center" vertical="center"/>
    </xf>
    <xf numFmtId="170" fontId="7" fillId="0" borderId="68" xfId="0" applyNumberFormat="1" applyFont="1" applyBorder="1" applyAlignment="1">
      <alignment vertical="center"/>
    </xf>
    <xf numFmtId="0" fontId="7" fillId="0" borderId="69" xfId="0" applyFont="1" applyBorder="1" applyAlignment="1">
      <alignment vertical="center" wrapText="1"/>
    </xf>
    <xf numFmtId="0" fontId="7" fillId="0" borderId="70" xfId="4" applyFont="1" applyBorder="1" applyAlignment="1">
      <alignment horizontal="center" vertical="center" wrapText="1"/>
    </xf>
    <xf numFmtId="170" fontId="7" fillId="0" borderId="71" xfId="4" applyNumberFormat="1" applyFont="1" applyBorder="1" applyAlignment="1">
      <alignment vertical="center" wrapText="1"/>
    </xf>
    <xf numFmtId="170" fontId="7" fillId="0" borderId="72" xfId="0" applyNumberFormat="1" applyFont="1" applyBorder="1" applyAlignment="1">
      <alignment vertical="center"/>
    </xf>
    <xf numFmtId="0" fontId="7" fillId="0" borderId="73" xfId="0" applyFont="1" applyBorder="1" applyAlignment="1">
      <alignment horizontal="center" vertical="center"/>
    </xf>
    <xf numFmtId="0" fontId="7" fillId="0" borderId="74" xfId="0" applyFont="1" applyBorder="1" applyAlignment="1">
      <alignment vertical="center" wrapText="1"/>
    </xf>
    <xf numFmtId="0" fontId="7" fillId="0" borderId="74" xfId="0" applyFont="1" applyBorder="1" applyAlignment="1">
      <alignment horizontal="center" vertical="center"/>
    </xf>
    <xf numFmtId="0" fontId="7" fillId="0" borderId="75" xfId="4" applyFont="1" applyBorder="1" applyAlignment="1">
      <alignment horizontal="center" vertical="center" wrapText="1"/>
    </xf>
    <xf numFmtId="0" fontId="22" fillId="0" borderId="76" xfId="0" applyFont="1" applyBorder="1" applyAlignment="1">
      <alignment horizontal="center" vertical="center"/>
    </xf>
    <xf numFmtId="0" fontId="22" fillId="0" borderId="77" xfId="0" applyFont="1" applyBorder="1" applyAlignment="1">
      <alignment vertical="center" wrapText="1"/>
    </xf>
    <xf numFmtId="0" fontId="7" fillId="0" borderId="3" xfId="0" applyFont="1" applyBorder="1" applyAlignment="1">
      <alignment horizontal="center" vertical="center"/>
    </xf>
    <xf numFmtId="0" fontId="7" fillId="0" borderId="0" xfId="4" applyFont="1" applyAlignment="1">
      <alignment horizontal="center" vertical="center" wrapText="1"/>
    </xf>
    <xf numFmtId="169" fontId="7" fillId="0" borderId="11" xfId="4" applyNumberFormat="1" applyFont="1" applyBorder="1" applyAlignment="1">
      <alignment vertical="center" wrapText="1"/>
    </xf>
    <xf numFmtId="169" fontId="7" fillId="0" borderId="61" xfId="0" applyNumberFormat="1" applyFont="1" applyBorder="1" applyAlignment="1">
      <alignment vertical="center"/>
    </xf>
    <xf numFmtId="169" fontId="7" fillId="5" borderId="63" xfId="0" applyNumberFormat="1" applyFont="1" applyFill="1" applyBorder="1" applyAlignment="1">
      <alignment vertical="center"/>
    </xf>
    <xf numFmtId="0" fontId="7" fillId="0" borderId="78" xfId="0" applyFont="1" applyBorder="1" applyAlignment="1">
      <alignment horizontal="center" vertical="center"/>
    </xf>
    <xf numFmtId="0" fontId="7" fillId="0" borderId="79" xfId="0" applyFont="1" applyBorder="1" applyAlignment="1">
      <alignment vertical="center" wrapText="1"/>
    </xf>
    <xf numFmtId="0" fontId="7" fillId="5" borderId="0" xfId="4" applyFont="1" applyFill="1" applyAlignment="1">
      <alignment horizontal="center" vertical="center" wrapText="1"/>
    </xf>
    <xf numFmtId="0" fontId="7" fillId="0" borderId="52" xfId="0" applyFont="1" applyBorder="1" applyAlignment="1">
      <alignment horizontal="center" vertical="center"/>
    </xf>
    <xf numFmtId="0" fontId="7" fillId="0" borderId="3" xfId="0" applyFont="1" applyBorder="1" applyAlignment="1">
      <alignment vertical="center" wrapText="1"/>
    </xf>
    <xf numFmtId="0" fontId="7" fillId="5" borderId="80" xfId="4" applyFont="1" applyFill="1" applyBorder="1" applyAlignment="1">
      <alignment horizontal="center" vertical="center" wrapText="1"/>
    </xf>
    <xf numFmtId="0" fontId="14" fillId="0" borderId="0" xfId="5" applyFont="1" applyAlignment="1">
      <alignment horizontal="right" vertical="center"/>
    </xf>
    <xf numFmtId="172" fontId="14" fillId="0" borderId="87" xfId="5" applyNumberFormat="1" applyFont="1" applyBorder="1" applyAlignment="1">
      <alignment vertical="center"/>
    </xf>
    <xf numFmtId="0" fontId="14" fillId="0" borderId="92" xfId="0" applyFont="1" applyBorder="1" applyAlignment="1">
      <alignment horizontal="center" vertical="center" wrapText="1"/>
    </xf>
    <xf numFmtId="0" fontId="14" fillId="0" borderId="1" xfId="0" applyFont="1" applyBorder="1" applyAlignment="1">
      <alignment horizontal="center" vertical="center"/>
    </xf>
    <xf numFmtId="1" fontId="14" fillId="0" borderId="30" xfId="0" applyNumberFormat="1" applyFont="1" applyBorder="1" applyAlignment="1">
      <alignment horizontal="center" vertical="center"/>
    </xf>
    <xf numFmtId="2" fontId="14" fillId="0" borderId="25" xfId="0" applyNumberFormat="1" applyFont="1" applyBorder="1" applyAlignment="1">
      <alignment horizontal="center" vertical="center" wrapText="1"/>
    </xf>
    <xf numFmtId="0" fontId="7" fillId="0" borderId="93" xfId="0" applyFont="1" applyBorder="1" applyAlignment="1">
      <alignment horizontal="center" vertical="center"/>
    </xf>
    <xf numFmtId="0" fontId="7" fillId="0" borderId="95" xfId="4" applyFont="1" applyBorder="1" applyAlignment="1">
      <alignment horizontal="center" vertical="center" wrapText="1"/>
    </xf>
    <xf numFmtId="169" fontId="7" fillId="0" borderId="96" xfId="4" applyNumberFormat="1" applyFont="1" applyBorder="1" applyAlignment="1">
      <alignment vertical="center" wrapText="1"/>
    </xf>
    <xf numFmtId="172" fontId="14" fillId="0" borderId="53" xfId="5" applyNumberFormat="1" applyFont="1" applyBorder="1" applyAlignment="1">
      <alignment vertical="center"/>
    </xf>
    <xf numFmtId="0" fontId="7" fillId="0" borderId="97" xfId="0" applyFont="1" applyBorder="1" applyAlignment="1">
      <alignment horizontal="center" vertical="center"/>
    </xf>
    <xf numFmtId="0" fontId="7" fillId="0" borderId="33" xfId="4" applyFont="1" applyBorder="1" applyAlignment="1">
      <alignment horizontal="center" vertical="center" wrapText="1"/>
    </xf>
    <xf numFmtId="169" fontId="7" fillId="0" borderId="99" xfId="4" applyNumberFormat="1" applyFont="1" applyBorder="1" applyAlignment="1">
      <alignment vertical="center" wrapText="1"/>
    </xf>
    <xf numFmtId="0" fontId="22" fillId="0" borderId="100" xfId="0" applyFont="1" applyBorder="1" applyAlignment="1">
      <alignment horizontal="center" vertical="center"/>
    </xf>
    <xf numFmtId="0" fontId="22" fillId="0" borderId="65" xfId="0" applyFont="1" applyBorder="1" applyAlignment="1">
      <alignment vertical="center"/>
    </xf>
    <xf numFmtId="1" fontId="7" fillId="0" borderId="101" xfId="0" applyNumberFormat="1" applyFont="1" applyBorder="1" applyAlignment="1">
      <alignment horizontal="center" vertical="center"/>
    </xf>
    <xf numFmtId="169" fontId="7" fillId="0" borderId="67" xfId="0" applyNumberFormat="1" applyFont="1" applyBorder="1" applyAlignment="1">
      <alignment vertical="center"/>
    </xf>
    <xf numFmtId="169" fontId="7" fillId="0" borderId="61" xfId="4" applyNumberFormat="1" applyFont="1" applyBorder="1" applyAlignment="1">
      <alignment vertical="center" wrapText="1"/>
    </xf>
    <xf numFmtId="0" fontId="7" fillId="0" borderId="102" xfId="0" applyFont="1" applyBorder="1" applyAlignment="1">
      <alignment horizontal="center" vertical="center"/>
    </xf>
    <xf numFmtId="1" fontId="7" fillId="0" borderId="103" xfId="0" applyNumberFormat="1" applyFont="1" applyBorder="1" applyAlignment="1">
      <alignment horizontal="center" vertical="center"/>
    </xf>
    <xf numFmtId="169" fontId="7" fillId="0" borderId="63" xfId="0" applyNumberFormat="1" applyFont="1" applyBorder="1" applyAlignment="1">
      <alignment vertical="center"/>
    </xf>
    <xf numFmtId="0" fontId="7" fillId="0" borderId="3" xfId="0" applyFont="1" applyBorder="1" applyAlignment="1">
      <alignment horizontal="justify" vertical="center" wrapText="1"/>
    </xf>
    <xf numFmtId="170" fontId="7" fillId="0" borderId="11" xfId="0" applyNumberFormat="1" applyFont="1" applyBorder="1" applyAlignment="1">
      <alignment vertical="center"/>
    </xf>
    <xf numFmtId="0" fontId="7" fillId="0" borderId="100" xfId="0" applyFont="1" applyBorder="1" applyAlignment="1">
      <alignment horizontal="center" vertical="center"/>
    </xf>
    <xf numFmtId="0" fontId="14" fillId="0" borderId="65" xfId="0" applyFont="1" applyBorder="1" applyAlignment="1">
      <alignment vertical="center" wrapText="1"/>
    </xf>
    <xf numFmtId="0" fontId="7" fillId="0" borderId="104" xfId="0" applyFont="1" applyBorder="1" applyAlignment="1">
      <alignment horizontal="center" vertical="center"/>
    </xf>
    <xf numFmtId="0" fontId="14" fillId="0" borderId="33" xfId="0" applyFont="1" applyBorder="1" applyAlignment="1">
      <alignment vertical="center" wrapText="1"/>
    </xf>
    <xf numFmtId="170" fontId="7" fillId="0" borderId="106" xfId="0" applyNumberFormat="1" applyFont="1" applyBorder="1" applyAlignment="1">
      <alignment horizontal="center" vertical="center"/>
    </xf>
    <xf numFmtId="0" fontId="7" fillId="0" borderId="107" xfId="0" applyFont="1" applyBorder="1" applyAlignment="1">
      <alignment horizontal="center" vertical="center"/>
    </xf>
    <xf numFmtId="0" fontId="7" fillId="0" borderId="108" xfId="0" applyFont="1" applyBorder="1" applyAlignment="1">
      <alignment vertical="center" wrapText="1"/>
    </xf>
    <xf numFmtId="0" fontId="7" fillId="0" borderId="79" xfId="0" applyFont="1" applyBorder="1" applyAlignment="1">
      <alignment horizontal="center" vertical="center"/>
    </xf>
    <xf numFmtId="0" fontId="7" fillId="0" borderId="110" xfId="0" applyFont="1" applyBorder="1" applyAlignment="1">
      <alignment horizontal="center" vertical="center"/>
    </xf>
    <xf numFmtId="0" fontId="14" fillId="0" borderId="111" xfId="0" applyFont="1" applyBorder="1" applyAlignment="1">
      <alignment vertical="center" wrapText="1"/>
    </xf>
    <xf numFmtId="170" fontId="7" fillId="0" borderId="113" xfId="0" applyNumberFormat="1" applyFont="1" applyBorder="1" applyAlignment="1">
      <alignment horizontal="center" vertical="center"/>
    </xf>
    <xf numFmtId="0" fontId="7" fillId="0" borderId="33" xfId="0" applyFont="1" applyBorder="1" applyAlignment="1">
      <alignment vertical="center" wrapText="1"/>
    </xf>
    <xf numFmtId="172" fontId="14" fillId="0" borderId="116" xfId="0" applyNumberFormat="1" applyFont="1" applyBorder="1" applyAlignment="1">
      <alignment horizontal="right" vertical="center"/>
    </xf>
    <xf numFmtId="1" fontId="7" fillId="4" borderId="62" xfId="0" applyNumberFormat="1" applyFont="1" applyFill="1" applyBorder="1" applyAlignment="1">
      <alignment horizontal="center" vertical="center"/>
    </xf>
    <xf numFmtId="0" fontId="1" fillId="0" borderId="14" xfId="0" applyFont="1" applyBorder="1" applyAlignment="1">
      <alignment horizontal="left"/>
    </xf>
    <xf numFmtId="0" fontId="0" fillId="0" borderId="15" xfId="0" applyBorder="1" applyAlignment="1">
      <alignment horizontal="left" wrapText="1" indent="1"/>
    </xf>
    <xf numFmtId="0" fontId="24" fillId="0" borderId="25" xfId="0" applyFont="1" applyBorder="1"/>
    <xf numFmtId="0" fontId="13" fillId="0" borderId="1" xfId="0" applyFont="1" applyBorder="1" applyAlignment="1">
      <alignment horizontal="center"/>
    </xf>
    <xf numFmtId="0" fontId="13" fillId="0" borderId="25" xfId="0" applyFont="1" applyBorder="1"/>
    <xf numFmtId="0" fontId="8" fillId="0" borderId="33" xfId="0" applyFont="1" applyBorder="1" applyAlignment="1">
      <alignment vertical="top" wrapText="1"/>
    </xf>
    <xf numFmtId="0" fontId="8" fillId="0" borderId="0" xfId="0" applyFont="1" applyAlignment="1">
      <alignment vertical="top" wrapText="1"/>
    </xf>
    <xf numFmtId="0" fontId="25" fillId="0" borderId="25" xfId="0" applyFont="1" applyBorder="1"/>
    <xf numFmtId="0" fontId="25" fillId="0" borderId="1" xfId="0" applyFont="1" applyBorder="1" applyAlignment="1">
      <alignment horizontal="center"/>
    </xf>
    <xf numFmtId="0" fontId="25" fillId="0" borderId="1" xfId="0" applyFont="1" applyBorder="1" applyAlignment="1">
      <alignment horizontal="right"/>
    </xf>
    <xf numFmtId="0" fontId="8" fillId="0" borderId="35" xfId="0" applyFont="1" applyBorder="1" applyAlignment="1">
      <alignment vertical="center" wrapText="1"/>
    </xf>
    <xf numFmtId="0" fontId="8" fillId="0" borderId="0" xfId="0" applyFont="1" applyAlignment="1">
      <alignment vertical="center" wrapText="1"/>
    </xf>
    <xf numFmtId="0" fontId="0" fillId="0" borderId="23" xfId="0" applyBorder="1" applyAlignment="1">
      <alignment wrapText="1"/>
    </xf>
    <xf numFmtId="0" fontId="0" fillId="0" borderId="25" xfId="0" applyBorder="1" applyAlignment="1">
      <alignment wrapText="1"/>
    </xf>
    <xf numFmtId="170" fontId="25" fillId="0" borderId="30" xfId="0" applyNumberFormat="1" applyFont="1" applyBorder="1" applyAlignment="1">
      <alignment horizontal="right"/>
    </xf>
    <xf numFmtId="170" fontId="8" fillId="0" borderId="1" xfId="0" applyNumberFormat="1" applyFont="1" applyBorder="1" applyAlignment="1">
      <alignment vertical="top" wrapText="1"/>
    </xf>
    <xf numFmtId="170" fontId="8" fillId="0" borderId="1" xfId="0" applyNumberFormat="1" applyFont="1" applyBorder="1" applyAlignment="1">
      <alignment vertical="center" wrapText="1"/>
    </xf>
    <xf numFmtId="170" fontId="8" fillId="0" borderId="1" xfId="0" applyNumberFormat="1" applyFont="1" applyBorder="1" applyAlignment="1">
      <alignment vertical="top"/>
    </xf>
    <xf numFmtId="170" fontId="0" fillId="0" borderId="1" xfId="0" applyNumberFormat="1" applyBorder="1" applyAlignment="1">
      <alignment vertical="top"/>
    </xf>
    <xf numFmtId="170" fontId="0" fillId="0" borderId="0" xfId="0" applyNumberFormat="1" applyAlignment="1">
      <alignment vertical="top"/>
    </xf>
    <xf numFmtId="170" fontId="24" fillId="0" borderId="1" xfId="6" applyNumberFormat="1" applyFont="1" applyBorder="1" applyAlignment="1">
      <alignment horizontal="center"/>
    </xf>
    <xf numFmtId="170" fontId="24" fillId="0" borderId="30" xfId="6" applyNumberFormat="1" applyFont="1" applyBorder="1" applyAlignment="1">
      <alignment horizontal="center"/>
    </xf>
    <xf numFmtId="0" fontId="24" fillId="0" borderId="25" xfId="6" applyFont="1" applyBorder="1"/>
    <xf numFmtId="0" fontId="24" fillId="0" borderId="1" xfId="6" applyFont="1" applyBorder="1" applyAlignment="1">
      <alignment horizontal="center"/>
    </xf>
    <xf numFmtId="0" fontId="13" fillId="7" borderId="25" xfId="0" applyFont="1" applyFill="1" applyBorder="1"/>
    <xf numFmtId="0" fontId="13" fillId="7" borderId="1" xfId="0" applyFont="1" applyFill="1" applyBorder="1" applyAlignment="1">
      <alignment horizontal="center"/>
    </xf>
    <xf numFmtId="170" fontId="25" fillId="7" borderId="30" xfId="0" applyNumberFormat="1" applyFont="1" applyFill="1" applyBorder="1" applyAlignment="1">
      <alignment horizontal="right"/>
    </xf>
    <xf numFmtId="170" fontId="0" fillId="7" borderId="1" xfId="0" applyNumberFormat="1" applyFill="1" applyBorder="1" applyAlignment="1">
      <alignment vertical="top"/>
    </xf>
    <xf numFmtId="168" fontId="24" fillId="0" borderId="1" xfId="6" applyNumberFormat="1" applyFont="1" applyBorder="1" applyAlignment="1">
      <alignment horizontal="center"/>
    </xf>
    <xf numFmtId="168" fontId="13" fillId="0" borderId="1" xfId="0" applyNumberFormat="1" applyFont="1" applyBorder="1" applyAlignment="1">
      <alignment horizontal="right"/>
    </xf>
    <xf numFmtId="168" fontId="25" fillId="0" borderId="1" xfId="0" applyNumberFormat="1" applyFont="1" applyBorder="1" applyAlignment="1">
      <alignment horizontal="right"/>
    </xf>
    <xf numFmtId="168" fontId="13" fillId="7" borderId="1" xfId="0" applyNumberFormat="1" applyFont="1" applyFill="1" applyBorder="1" applyAlignment="1">
      <alignment horizontal="right"/>
    </xf>
    <xf numFmtId="168" fontId="0" fillId="0" borderId="0" xfId="0" applyNumberFormat="1" applyAlignment="1">
      <alignment vertical="top"/>
    </xf>
    <xf numFmtId="0" fontId="24" fillId="0" borderId="1" xfId="0" applyFont="1" applyBorder="1" applyAlignment="1">
      <alignment horizontal="left" wrapText="1"/>
    </xf>
    <xf numFmtId="0" fontId="25" fillId="0" borderId="1" xfId="0" applyFont="1" applyBorder="1" applyAlignment="1">
      <alignment horizontal="left"/>
    </xf>
    <xf numFmtId="0" fontId="25" fillId="0" borderId="1" xfId="0" applyFont="1" applyBorder="1"/>
    <xf numFmtId="173" fontId="25" fillId="0" borderId="1" xfId="0" applyNumberFormat="1" applyFont="1" applyBorder="1"/>
    <xf numFmtId="0" fontId="25" fillId="0" borderId="1" xfId="0" applyFont="1" applyBorder="1" applyAlignment="1">
      <alignment horizontal="left" wrapText="1"/>
    </xf>
    <xf numFmtId="0" fontId="13" fillId="0" borderId="1" xfId="0" applyFont="1" applyBorder="1" applyAlignment="1">
      <alignment horizontal="left"/>
    </xf>
    <xf numFmtId="0" fontId="13" fillId="0" borderId="1" xfId="0" applyFont="1" applyBorder="1"/>
    <xf numFmtId="173" fontId="13" fillId="0" borderId="1" xfId="0" applyNumberFormat="1" applyFont="1" applyBorder="1"/>
    <xf numFmtId="0" fontId="13" fillId="0" borderId="1" xfId="0" applyFont="1" applyBorder="1" applyAlignment="1">
      <alignment horizontal="left" wrapText="1"/>
    </xf>
    <xf numFmtId="0" fontId="26" fillId="0" borderId="1" xfId="0" applyFont="1" applyBorder="1" applyAlignment="1">
      <alignment horizontal="left" wrapText="1"/>
    </xf>
    <xf numFmtId="0" fontId="13" fillId="6" borderId="1" xfId="0" applyFont="1" applyFill="1" applyBorder="1" applyAlignment="1">
      <alignment horizontal="left" wrapText="1"/>
    </xf>
    <xf numFmtId="0" fontId="13" fillId="6" borderId="1" xfId="0" applyFont="1" applyFill="1" applyBorder="1" applyAlignment="1">
      <alignment horizontal="left"/>
    </xf>
    <xf numFmtId="0" fontId="13" fillId="6" borderId="1" xfId="0" applyFont="1" applyFill="1" applyBorder="1"/>
    <xf numFmtId="173" fontId="13" fillId="6" borderId="1" xfId="0" applyNumberFormat="1" applyFont="1" applyFill="1" applyBorder="1"/>
    <xf numFmtId="4" fontId="25" fillId="0" borderId="1" xfId="0" applyNumberFormat="1" applyFont="1" applyBorder="1" applyAlignment="1">
      <alignment horizontal="right"/>
    </xf>
    <xf numFmtId="174" fontId="25" fillId="0" borderId="26" xfId="0" applyNumberFormat="1" applyFont="1" applyBorder="1" applyAlignment="1">
      <alignment horizontal="right"/>
    </xf>
    <xf numFmtId="0" fontId="0" fillId="6" borderId="0" xfId="0" applyFill="1" applyAlignment="1">
      <alignment vertical="top"/>
    </xf>
    <xf numFmtId="0" fontId="25" fillId="7" borderId="25" xfId="0" applyFont="1" applyFill="1" applyBorder="1"/>
    <xf numFmtId="0" fontId="25" fillId="7" borderId="1" xfId="0" applyFont="1" applyFill="1" applyBorder="1" applyAlignment="1">
      <alignment horizontal="center"/>
    </xf>
    <xf numFmtId="0" fontId="25" fillId="7" borderId="1" xfId="0" applyFont="1" applyFill="1" applyBorder="1" applyAlignment="1">
      <alignment horizontal="right"/>
    </xf>
    <xf numFmtId="4" fontId="25" fillId="7" borderId="1" xfId="0" applyNumberFormat="1" applyFont="1" applyFill="1" applyBorder="1" applyAlignment="1">
      <alignment horizontal="right"/>
    </xf>
    <xf numFmtId="174" fontId="25" fillId="7" borderId="26" xfId="0" applyNumberFormat="1" applyFont="1" applyFill="1" applyBorder="1" applyAlignment="1">
      <alignment horizontal="right"/>
    </xf>
    <xf numFmtId="0" fontId="0" fillId="7" borderId="0" xfId="0" applyFill="1" applyAlignment="1">
      <alignment vertical="top"/>
    </xf>
    <xf numFmtId="0" fontId="0" fillId="0" borderId="1" xfId="0" applyBorder="1" applyAlignment="1">
      <alignment horizontal="left" wrapText="1"/>
    </xf>
    <xf numFmtId="0" fontId="0" fillId="0" borderId="1" xfId="0" applyBorder="1" applyAlignment="1">
      <alignment horizontal="left"/>
    </xf>
    <xf numFmtId="0" fontId="0" fillId="0" borderId="1" xfId="0" applyBorder="1"/>
    <xf numFmtId="173" fontId="0" fillId="0" borderId="1" xfId="0" applyNumberFormat="1" applyBorder="1"/>
    <xf numFmtId="0" fontId="24" fillId="7" borderId="25" xfId="0" applyFont="1" applyFill="1" applyBorder="1"/>
    <xf numFmtId="0" fontId="13" fillId="8" borderId="1" xfId="0" applyFont="1" applyFill="1" applyBorder="1" applyAlignment="1">
      <alignment horizontal="left" wrapText="1"/>
    </xf>
    <xf numFmtId="0" fontId="13" fillId="8" borderId="1" xfId="0" applyFont="1" applyFill="1" applyBorder="1" applyAlignment="1">
      <alignment horizontal="left"/>
    </xf>
    <xf numFmtId="0" fontId="13" fillId="8" borderId="1" xfId="0" applyFont="1" applyFill="1" applyBorder="1"/>
    <xf numFmtId="173" fontId="13" fillId="8" borderId="1" xfId="0" applyNumberFormat="1" applyFont="1" applyFill="1" applyBorder="1"/>
    <xf numFmtId="0" fontId="0" fillId="8" borderId="0" xfId="0" applyFill="1" applyAlignment="1">
      <alignment vertical="top"/>
    </xf>
    <xf numFmtId="174" fontId="0" fillId="8" borderId="0" xfId="0" applyNumberFormat="1" applyFill="1" applyAlignment="1">
      <alignment vertical="top"/>
    </xf>
    <xf numFmtId="0" fontId="27" fillId="8" borderId="1" xfId="0" applyFont="1" applyFill="1" applyBorder="1" applyAlignment="1">
      <alignment horizontal="left" wrapText="1"/>
    </xf>
    <xf numFmtId="0" fontId="27" fillId="8" borderId="1" xfId="0" applyFont="1" applyFill="1" applyBorder="1" applyAlignment="1">
      <alignment horizontal="left"/>
    </xf>
    <xf numFmtId="0" fontId="27" fillId="8" borderId="1" xfId="0" applyFont="1" applyFill="1" applyBorder="1"/>
    <xf numFmtId="173" fontId="27" fillId="8" borderId="1" xfId="0" applyNumberFormat="1" applyFont="1" applyFill="1" applyBorder="1"/>
    <xf numFmtId="173" fontId="28" fillId="8" borderId="0" xfId="0" applyNumberFormat="1" applyFont="1" applyFill="1" applyAlignment="1">
      <alignment vertical="top"/>
    </xf>
    <xf numFmtId="0" fontId="28" fillId="8" borderId="0" xfId="0" applyFont="1" applyFill="1" applyAlignment="1">
      <alignment vertical="top"/>
    </xf>
    <xf numFmtId="173" fontId="0" fillId="8" borderId="0" xfId="0" applyNumberFormat="1" applyFill="1" applyAlignment="1">
      <alignment vertical="top"/>
    </xf>
    <xf numFmtId="0" fontId="13" fillId="8" borderId="25" xfId="0" applyFont="1" applyFill="1" applyBorder="1"/>
    <xf numFmtId="0" fontId="13" fillId="8" borderId="1" xfId="0" applyFont="1" applyFill="1" applyBorder="1" applyAlignment="1">
      <alignment horizontal="center"/>
    </xf>
    <xf numFmtId="168" fontId="13" fillId="8" borderId="1" xfId="0" applyNumberFormat="1" applyFont="1" applyFill="1" applyBorder="1" applyAlignment="1">
      <alignment horizontal="right"/>
    </xf>
    <xf numFmtId="170" fontId="25" fillId="8" borderId="30" xfId="0" applyNumberFormat="1" applyFont="1" applyFill="1" applyBorder="1" applyAlignment="1">
      <alignment horizontal="right"/>
    </xf>
    <xf numFmtId="170" fontId="0" fillId="8" borderId="1" xfId="0" applyNumberFormat="1" applyFill="1" applyBorder="1" applyAlignment="1">
      <alignment vertical="top"/>
    </xf>
    <xf numFmtId="170" fontId="0" fillId="8" borderId="0" xfId="0" applyNumberFormat="1" applyFill="1" applyAlignment="1">
      <alignment vertical="top"/>
    </xf>
    <xf numFmtId="0" fontId="0" fillId="0" borderId="3" xfId="0" applyBorder="1" applyAlignment="1">
      <alignment horizontal="left" indent="1"/>
    </xf>
    <xf numFmtId="0" fontId="0" fillId="0" borderId="3" xfId="0" applyBorder="1" applyAlignment="1">
      <alignment horizontal="left" wrapText="1" indent="1"/>
    </xf>
    <xf numFmtId="0" fontId="13" fillId="0" borderId="32" xfId="0" applyFont="1" applyBorder="1" applyAlignment="1">
      <alignment horizontal="left" wrapText="1"/>
    </xf>
    <xf numFmtId="173" fontId="13" fillId="0" borderId="30" xfId="0" applyNumberFormat="1" applyFont="1" applyBorder="1"/>
    <xf numFmtId="0" fontId="14" fillId="0" borderId="114" xfId="0" applyFont="1" applyBorder="1" applyAlignment="1">
      <alignment horizontal="right" vertical="center"/>
    </xf>
    <xf numFmtId="0" fontId="7" fillId="0" borderId="47" xfId="0" applyFont="1" applyBorder="1" applyAlignment="1">
      <alignment horizontal="right" vertical="center"/>
    </xf>
    <xf numFmtId="0" fontId="7" fillId="0" borderId="115" xfId="0" applyFont="1" applyBorder="1" applyAlignment="1">
      <alignment horizontal="right" vertical="center"/>
    </xf>
    <xf numFmtId="0" fontId="14" fillId="0" borderId="81" xfId="5" applyFont="1" applyBorder="1" applyAlignment="1">
      <alignment horizontal="right" vertical="center"/>
    </xf>
    <xf numFmtId="0" fontId="7" fillId="0" borderId="31" xfId="0" applyFont="1" applyBorder="1" applyAlignment="1">
      <alignment horizontal="right" vertical="center"/>
    </xf>
    <xf numFmtId="0" fontId="7" fillId="0" borderId="32" xfId="0" applyFont="1" applyBorder="1" applyAlignment="1">
      <alignment horizontal="right" vertical="center"/>
    </xf>
    <xf numFmtId="170" fontId="14" fillId="0" borderId="82" xfId="0" applyNumberFormat="1" applyFont="1" applyBorder="1" applyAlignment="1">
      <alignment horizontal="right" vertical="center"/>
    </xf>
    <xf numFmtId="170" fontId="14" fillId="0" borderId="86" xfId="0" applyNumberFormat="1" applyFont="1" applyBorder="1" applyAlignment="1">
      <alignment horizontal="right" vertical="center"/>
    </xf>
    <xf numFmtId="0" fontId="14" fillId="0" borderId="83" xfId="5" applyFont="1" applyBorder="1" applyAlignment="1">
      <alignment horizontal="right" vertical="center"/>
    </xf>
    <xf numFmtId="0" fontId="7" fillId="0" borderId="84" xfId="0" applyFont="1" applyBorder="1" applyAlignment="1">
      <alignment horizontal="right" vertical="center"/>
    </xf>
    <xf numFmtId="0" fontId="7" fillId="0" borderId="85" xfId="0" applyFont="1" applyBorder="1" applyAlignment="1">
      <alignment horizontal="right" vertical="center"/>
    </xf>
    <xf numFmtId="0" fontId="14" fillId="0" borderId="88" xfId="0" applyFont="1" applyBorder="1" applyAlignment="1">
      <alignment horizontal="left" vertical="center" wrapText="1"/>
    </xf>
    <xf numFmtId="0" fontId="7" fillId="0" borderId="40" xfId="0" applyFont="1" applyBorder="1"/>
    <xf numFmtId="0" fontId="7" fillId="0" borderId="52" xfId="0" applyFont="1" applyBorder="1"/>
    <xf numFmtId="0" fontId="7" fillId="0" borderId="0" xfId="0" applyFont="1"/>
    <xf numFmtId="0" fontId="7" fillId="0" borderId="89" xfId="0" applyFont="1" applyBorder="1"/>
    <xf numFmtId="0" fontId="7" fillId="0" borderId="90" xfId="0" applyFont="1" applyBorder="1"/>
    <xf numFmtId="0" fontId="14" fillId="0" borderId="40" xfId="0" applyFont="1" applyBorder="1" applyAlignment="1">
      <alignment horizontal="center" vertical="center" wrapText="1"/>
    </xf>
    <xf numFmtId="0" fontId="7" fillId="0" borderId="41" xfId="0" applyFont="1" applyBorder="1" applyAlignment="1">
      <alignment horizontal="center"/>
    </xf>
    <xf numFmtId="0" fontId="7" fillId="0" borderId="0" xfId="0" applyFont="1" applyAlignment="1">
      <alignment horizontal="center"/>
    </xf>
    <xf numFmtId="0" fontId="7" fillId="0" borderId="87" xfId="0" applyFont="1" applyBorder="1" applyAlignment="1">
      <alignment horizontal="center"/>
    </xf>
    <xf numFmtId="0" fontId="7" fillId="0" borderId="90" xfId="0" applyFont="1" applyBorder="1" applyAlignment="1">
      <alignment horizontal="center"/>
    </xf>
    <xf numFmtId="0" fontId="7" fillId="0" borderId="91" xfId="0" applyFont="1" applyBorder="1" applyAlignment="1">
      <alignment horizontal="center"/>
    </xf>
    <xf numFmtId="0" fontId="14" fillId="0" borderId="38"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0" xfId="2" applyFont="1" applyBorder="1" applyAlignment="1">
      <alignment horizontal="center" vertical="center" wrapText="1"/>
    </xf>
    <xf numFmtId="0" fontId="7" fillId="0" borderId="41" xfId="2" applyFont="1" applyBorder="1" applyAlignment="1">
      <alignment horizontal="center" vertical="center" wrapText="1"/>
    </xf>
    <xf numFmtId="0" fontId="7" fillId="0" borderId="44" xfId="2" applyFont="1" applyBorder="1" applyAlignment="1">
      <alignment horizontal="center" vertical="center" wrapText="1"/>
    </xf>
    <xf numFmtId="0" fontId="7" fillId="0" borderId="45" xfId="2" applyFont="1" applyBorder="1" applyAlignment="1">
      <alignment horizontal="center" vertical="center" wrapText="1"/>
    </xf>
    <xf numFmtId="0" fontId="14" fillId="6" borderId="42" xfId="0" applyFont="1" applyFill="1" applyBorder="1" applyAlignment="1">
      <alignment horizontal="center" vertical="center"/>
    </xf>
    <xf numFmtId="0" fontId="14" fillId="6" borderId="46" xfId="0" applyFont="1" applyFill="1" applyBorder="1" applyAlignment="1">
      <alignment horizontal="center" vertical="center"/>
    </xf>
    <xf numFmtId="0" fontId="22" fillId="0" borderId="57" xfId="0" applyFont="1" applyBorder="1" applyAlignment="1">
      <alignment horizontal="center" vertical="center"/>
    </xf>
    <xf numFmtId="0" fontId="7" fillId="0" borderId="65" xfId="0" applyFont="1" applyBorder="1" applyAlignment="1">
      <alignment horizontal="center" vertical="center"/>
    </xf>
    <xf numFmtId="0" fontId="7" fillId="0" borderId="69" xfId="0" applyFont="1" applyBorder="1" applyAlignment="1">
      <alignment horizontal="center"/>
    </xf>
    <xf numFmtId="170" fontId="7" fillId="0" borderId="67" xfId="0" applyNumberFormat="1" applyFont="1" applyBorder="1" applyAlignment="1">
      <alignment horizontal="right" vertical="center" wrapText="1"/>
    </xf>
    <xf numFmtId="170" fontId="7" fillId="0" borderId="71" xfId="0" applyNumberFormat="1" applyFont="1" applyBorder="1" applyAlignment="1">
      <alignment horizontal="right" vertical="center" wrapText="1"/>
    </xf>
    <xf numFmtId="170" fontId="7" fillId="0" borderId="68" xfId="0" applyNumberFormat="1" applyFont="1" applyBorder="1" applyAlignment="1">
      <alignment horizontal="right" vertical="center"/>
    </xf>
    <xf numFmtId="170" fontId="7" fillId="0" borderId="105" xfId="0" applyNumberFormat="1" applyFont="1" applyBorder="1" applyAlignment="1">
      <alignment horizontal="right" vertical="center"/>
    </xf>
    <xf numFmtId="0" fontId="7" fillId="0" borderId="0" xfId="0" applyFont="1" applyAlignment="1">
      <alignment horizontal="center" vertical="top"/>
    </xf>
    <xf numFmtId="0" fontId="10" fillId="0" borderId="30" xfId="0" applyFont="1" applyBorder="1" applyAlignment="1">
      <alignment horizontal="right" vertical="center"/>
    </xf>
    <xf numFmtId="0" fontId="10" fillId="0" borderId="31" xfId="0" applyFont="1" applyBorder="1" applyAlignment="1">
      <alignment horizontal="right" vertical="center"/>
    </xf>
    <xf numFmtId="0" fontId="10" fillId="0" borderId="32" xfId="0" applyFont="1" applyBorder="1" applyAlignment="1">
      <alignment horizontal="right" vertical="center"/>
    </xf>
    <xf numFmtId="0" fontId="9" fillId="0" borderId="0" xfId="0" applyFont="1" applyAlignment="1">
      <alignment horizontal="center" vertical="top"/>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5" fillId="0" borderId="117"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0" fontId="5" fillId="0" borderId="0" xfId="0" applyFont="1" applyAlignment="1">
      <alignment horizontal="center" vertical="center"/>
    </xf>
    <xf numFmtId="0" fontId="5" fillId="0" borderId="13" xfId="0" applyFont="1" applyBorder="1" applyAlignment="1">
      <alignment horizontal="center" vertical="center"/>
    </xf>
    <xf numFmtId="44" fontId="1" fillId="0" borderId="0" xfId="0" applyNumberFormat="1" applyFont="1" applyAlignment="1">
      <alignment horizontal="left" vertical="center"/>
    </xf>
    <xf numFmtId="44" fontId="1" fillId="0" borderId="0" xfId="1" applyNumberFormat="1" applyFont="1" applyFill="1" applyBorder="1" applyAlignment="1">
      <alignment horizontal="left" vertical="center"/>
    </xf>
    <xf numFmtId="44" fontId="1" fillId="0" borderId="18" xfId="1" applyNumberFormat="1" applyFont="1" applyFill="1" applyBorder="1" applyAlignment="1">
      <alignment horizontal="left" vertical="center"/>
    </xf>
    <xf numFmtId="0" fontId="15" fillId="0" borderId="0" xfId="0" applyFont="1" applyAlignment="1">
      <alignment horizontal="center" vertical="center"/>
    </xf>
    <xf numFmtId="44" fontId="1" fillId="0" borderId="21" xfId="1" applyNumberFormat="1" applyFont="1" applyFill="1" applyBorder="1" applyAlignment="1">
      <alignment horizontal="center" vertical="center"/>
    </xf>
    <xf numFmtId="44" fontId="1" fillId="0" borderId="22" xfId="1" applyNumberFormat="1" applyFont="1" applyFill="1" applyBorder="1" applyAlignment="1">
      <alignment horizontal="center" vertical="center"/>
    </xf>
    <xf numFmtId="0" fontId="13" fillId="0" borderId="0" xfId="0" applyFont="1" applyAlignment="1">
      <alignment horizontal="center" vertical="center"/>
    </xf>
    <xf numFmtId="164" fontId="1" fillId="0" borderId="0" xfId="0" applyNumberFormat="1" applyFont="1" applyAlignment="1">
      <alignment horizontal="left" vertical="center"/>
    </xf>
    <xf numFmtId="0" fontId="5" fillId="0" borderId="0" xfId="0" applyFont="1" applyAlignment="1">
      <alignment horizontal="center"/>
    </xf>
    <xf numFmtId="44" fontId="1" fillId="0" borderId="21" xfId="1" applyNumberFormat="1" applyFont="1" applyFill="1" applyBorder="1" applyAlignment="1">
      <alignment horizontal="left" vertical="center"/>
    </xf>
    <xf numFmtId="44" fontId="1" fillId="0" borderId="22" xfId="1" applyNumberFormat="1" applyFont="1" applyFill="1" applyBorder="1" applyAlignment="1">
      <alignment horizontal="left" vertical="center"/>
    </xf>
    <xf numFmtId="0" fontId="17" fillId="0" borderId="23" xfId="0" applyFont="1" applyBorder="1" applyAlignment="1">
      <alignment horizontal="left" vertical="top" wrapText="1"/>
    </xf>
    <xf numFmtId="0" fontId="17" fillId="0" borderId="0" xfId="0" applyFont="1" applyAlignment="1">
      <alignment horizontal="left" vertical="top" wrapText="1"/>
    </xf>
    <xf numFmtId="0" fontId="17" fillId="0" borderId="24" xfId="0" applyFont="1" applyBorder="1" applyAlignment="1">
      <alignment horizontal="left" vertical="top" wrapText="1"/>
    </xf>
    <xf numFmtId="0" fontId="17" fillId="0" borderId="13" xfId="0" applyFont="1" applyBorder="1" applyAlignment="1">
      <alignment horizontal="left" vertical="top" wrapText="1"/>
    </xf>
    <xf numFmtId="0" fontId="3" fillId="0" borderId="23" xfId="0" applyFont="1" applyBorder="1" applyAlignment="1">
      <alignment horizontal="left" vertical="top" wrapText="1"/>
    </xf>
    <xf numFmtId="0" fontId="3" fillId="0" borderId="0" xfId="0" applyFont="1" applyAlignment="1">
      <alignment horizontal="left" vertical="top"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8" xfId="0" applyFont="1" applyBorder="1" applyAlignment="1">
      <alignment horizontal="center" vertical="center"/>
    </xf>
    <xf numFmtId="0" fontId="17" fillId="0" borderId="18" xfId="0" applyFont="1" applyBorder="1" applyAlignment="1">
      <alignment horizontal="left" vertical="top" wrapText="1"/>
    </xf>
  </cellXfs>
  <cellStyles count="7">
    <cellStyle name="Currency" xfId="1" builtinId="4"/>
    <cellStyle name="F4" xfId="3"/>
    <cellStyle name="F4 2 2" xfId="2"/>
    <cellStyle name="Normal" xfId="0" builtinId="0"/>
    <cellStyle name="Normal 5" xfId="6"/>
    <cellStyle name="Normal_Electrification BOQ" xfId="4"/>
    <cellStyle name="Normal_Material Summery"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abSelected="1" view="pageBreakPreview" topLeftCell="A13" zoomScale="75" zoomScaleNormal="75" zoomScaleSheetLayoutView="75" workbookViewId="0">
      <selection activeCell="C27" sqref="C27"/>
    </sheetView>
  </sheetViews>
  <sheetFormatPr defaultColWidth="9.109375" defaultRowHeight="14.4" x14ac:dyDescent="0.3"/>
  <cols>
    <col min="1" max="1" width="9.33203125" bestFit="1" customWidth="1"/>
    <col min="2" max="2" width="64.88671875" customWidth="1"/>
    <col min="4" max="4" width="9.33203125" bestFit="1" customWidth="1"/>
    <col min="5" max="5" width="11.5546875" bestFit="1" customWidth="1"/>
    <col min="6" max="6" width="21.5546875" customWidth="1"/>
  </cols>
  <sheetData>
    <row r="1" spans="1:6" ht="15" thickTop="1" x14ac:dyDescent="0.3">
      <c r="A1" s="421" t="s">
        <v>521</v>
      </c>
      <c r="B1" s="422"/>
      <c r="C1" s="423"/>
      <c r="D1" s="427" t="s">
        <v>522</v>
      </c>
      <c r="E1" s="428"/>
      <c r="F1" s="431" t="s">
        <v>930</v>
      </c>
    </row>
    <row r="2" spans="1:6" ht="15" customHeight="1" thickBot="1" x14ac:dyDescent="0.35">
      <c r="A2" s="424"/>
      <c r="B2" s="425"/>
      <c r="C2" s="426"/>
      <c r="D2" s="429"/>
      <c r="E2" s="430"/>
      <c r="F2" s="432"/>
    </row>
    <row r="3" spans="1:6" ht="15" customHeight="1" thickTop="1" thickBot="1" x14ac:dyDescent="0.35">
      <c r="A3" s="208"/>
      <c r="B3" s="209" t="s">
        <v>359</v>
      </c>
      <c r="C3" s="210"/>
      <c r="D3" s="211"/>
      <c r="E3" s="212"/>
      <c r="F3" s="213"/>
    </row>
    <row r="4" spans="1:6" ht="27.75" customHeight="1" thickTop="1" x14ac:dyDescent="0.3">
      <c r="A4" s="223" t="s">
        <v>523</v>
      </c>
      <c r="B4" s="224" t="s">
        <v>524</v>
      </c>
      <c r="C4" s="225" t="s">
        <v>525</v>
      </c>
      <c r="D4" s="226" t="s">
        <v>526</v>
      </c>
      <c r="E4" s="227" t="s">
        <v>527</v>
      </c>
      <c r="F4" s="228" t="s">
        <v>528</v>
      </c>
    </row>
    <row r="5" spans="1:6" ht="30" customHeight="1" x14ac:dyDescent="0.3">
      <c r="A5" s="229">
        <v>1</v>
      </c>
      <c r="B5" s="230" t="s">
        <v>359</v>
      </c>
      <c r="C5" s="163"/>
      <c r="D5" s="231"/>
      <c r="E5" s="232"/>
      <c r="F5" s="214"/>
    </row>
    <row r="6" spans="1:6" ht="51" customHeight="1" x14ac:dyDescent="0.3">
      <c r="A6" s="233">
        <v>1.1000000000000001</v>
      </c>
      <c r="B6" s="234" t="s">
        <v>529</v>
      </c>
      <c r="C6" s="235" t="s">
        <v>2</v>
      </c>
      <c r="D6" s="236">
        <v>1</v>
      </c>
      <c r="E6" s="237">
        <f>22150*1.08</f>
        <v>23922</v>
      </c>
      <c r="F6" s="238">
        <f>D6*E6</f>
        <v>23922</v>
      </c>
    </row>
    <row r="7" spans="1:6" ht="84" customHeight="1" x14ac:dyDescent="0.3">
      <c r="A7" s="233">
        <v>1.2</v>
      </c>
      <c r="B7" s="239" t="s">
        <v>530</v>
      </c>
      <c r="C7" s="235"/>
      <c r="D7" s="236"/>
      <c r="E7" s="237"/>
      <c r="F7" s="238"/>
    </row>
    <row r="8" spans="1:6" x14ac:dyDescent="0.3">
      <c r="A8" s="233"/>
      <c r="B8" s="240" t="s">
        <v>531</v>
      </c>
      <c r="C8" s="235"/>
      <c r="D8" s="241"/>
      <c r="E8" s="242"/>
      <c r="F8" s="238"/>
    </row>
    <row r="9" spans="1:6" x14ac:dyDescent="0.3">
      <c r="A9" s="233"/>
      <c r="B9" s="243" t="s">
        <v>532</v>
      </c>
      <c r="C9" s="235" t="s">
        <v>2</v>
      </c>
      <c r="D9" s="241">
        <v>1</v>
      </c>
      <c r="E9" s="242">
        <f>17000*1.08</f>
        <v>18360</v>
      </c>
      <c r="F9" s="238">
        <f t="shared" ref="F9:F15" si="0">D9*E9</f>
        <v>18360</v>
      </c>
    </row>
    <row r="10" spans="1:6" ht="66" x14ac:dyDescent="0.3">
      <c r="A10" s="233"/>
      <c r="B10" s="244" t="s">
        <v>533</v>
      </c>
      <c r="C10" s="235" t="s">
        <v>2</v>
      </c>
      <c r="D10" s="241">
        <v>1</v>
      </c>
      <c r="E10" s="242">
        <f>24000*1.08</f>
        <v>25920</v>
      </c>
      <c r="F10" s="238">
        <f t="shared" si="0"/>
        <v>25920</v>
      </c>
    </row>
    <row r="11" spans="1:6" s="162" customFormat="1" x14ac:dyDescent="0.3">
      <c r="A11" s="233"/>
      <c r="B11" s="243" t="s">
        <v>534</v>
      </c>
      <c r="C11" s="235" t="s">
        <v>2</v>
      </c>
      <c r="D11" s="241">
        <v>1</v>
      </c>
      <c r="E11" s="242">
        <f>1.08*15000</f>
        <v>16200.000000000002</v>
      </c>
      <c r="F11" s="238">
        <f t="shared" si="0"/>
        <v>16200.000000000002</v>
      </c>
    </row>
    <row r="12" spans="1:6" x14ac:dyDescent="0.3">
      <c r="A12" s="233"/>
      <c r="B12" s="243" t="s">
        <v>535</v>
      </c>
      <c r="C12" s="235" t="s">
        <v>2</v>
      </c>
      <c r="D12" s="241">
        <v>1</v>
      </c>
      <c r="E12" s="242">
        <f>1.08*10000</f>
        <v>10800</v>
      </c>
      <c r="F12" s="238">
        <f t="shared" si="0"/>
        <v>10800</v>
      </c>
    </row>
    <row r="13" spans="1:6" x14ac:dyDescent="0.3">
      <c r="A13" s="233"/>
      <c r="B13" s="243" t="s">
        <v>536</v>
      </c>
      <c r="C13" s="235" t="s">
        <v>2</v>
      </c>
      <c r="D13" s="241">
        <v>1</v>
      </c>
      <c r="E13" s="242">
        <f>1.08*12500</f>
        <v>13500</v>
      </c>
      <c r="F13" s="238">
        <f t="shared" si="0"/>
        <v>13500</v>
      </c>
    </row>
    <row r="14" spans="1:6" ht="37.5" customHeight="1" x14ac:dyDescent="0.3">
      <c r="A14" s="233">
        <v>1.3</v>
      </c>
      <c r="B14" s="234" t="s">
        <v>537</v>
      </c>
      <c r="C14" s="235" t="s">
        <v>2</v>
      </c>
      <c r="D14" s="241">
        <v>1</v>
      </c>
      <c r="E14" s="242">
        <f>1.08*16000</f>
        <v>17280</v>
      </c>
      <c r="F14" s="238">
        <f t="shared" si="0"/>
        <v>17280</v>
      </c>
    </row>
    <row r="15" spans="1:6" x14ac:dyDescent="0.3">
      <c r="A15" s="233">
        <v>1.4</v>
      </c>
      <c r="B15" s="245" t="s">
        <v>538</v>
      </c>
      <c r="C15" s="235" t="s">
        <v>2</v>
      </c>
      <c r="D15" s="241">
        <v>1</v>
      </c>
      <c r="E15" s="242">
        <f>1.08*12000</f>
        <v>12960</v>
      </c>
      <c r="F15" s="238">
        <f t="shared" si="0"/>
        <v>12960</v>
      </c>
    </row>
    <row r="16" spans="1:6" ht="41.25" customHeight="1" x14ac:dyDescent="0.3">
      <c r="A16" s="246">
        <v>1.7</v>
      </c>
      <c r="B16" s="245" t="s">
        <v>539</v>
      </c>
      <c r="C16" s="235" t="s">
        <v>2</v>
      </c>
      <c r="D16" s="241">
        <v>1</v>
      </c>
      <c r="E16" s="242">
        <f>1.08*8000</f>
        <v>8640</v>
      </c>
      <c r="F16" s="238">
        <f>D16*E16</f>
        <v>8640</v>
      </c>
    </row>
    <row r="17" spans="1:6" ht="24" customHeight="1" x14ac:dyDescent="0.3">
      <c r="A17" s="247">
        <v>2</v>
      </c>
      <c r="B17" s="248" t="s">
        <v>540</v>
      </c>
      <c r="C17" s="249"/>
      <c r="D17" s="250"/>
      <c r="E17" s="251"/>
      <c r="F17" s="238"/>
    </row>
    <row r="18" spans="1:6" ht="29.4" customHeight="1" x14ac:dyDescent="0.3">
      <c r="A18" s="233">
        <v>2.1</v>
      </c>
      <c r="B18" s="234" t="s">
        <v>541</v>
      </c>
      <c r="C18" s="235" t="s">
        <v>2</v>
      </c>
      <c r="D18" s="241">
        <v>1</v>
      </c>
      <c r="E18" s="242">
        <f>1.08*14000</f>
        <v>15120.000000000002</v>
      </c>
      <c r="F18" s="238">
        <f>D18*E18</f>
        <v>15120.000000000002</v>
      </c>
    </row>
    <row r="19" spans="1:6" ht="42.75" customHeight="1" x14ac:dyDescent="0.3">
      <c r="A19" s="233">
        <v>2.2000000000000002</v>
      </c>
      <c r="B19" s="234" t="s">
        <v>542</v>
      </c>
      <c r="C19" s="235" t="s">
        <v>2</v>
      </c>
      <c r="D19" s="241">
        <v>1</v>
      </c>
      <c r="E19" s="242">
        <f>1.08*25000</f>
        <v>27000</v>
      </c>
      <c r="F19" s="238">
        <f>D19*E19</f>
        <v>27000</v>
      </c>
    </row>
    <row r="20" spans="1:6" ht="33.75" customHeight="1" x14ac:dyDescent="0.3">
      <c r="A20" s="233">
        <v>2.2999999999999998</v>
      </c>
      <c r="B20" s="234" t="s">
        <v>543</v>
      </c>
      <c r="C20" s="235" t="s">
        <v>2</v>
      </c>
      <c r="D20" s="313">
        <v>1</v>
      </c>
      <c r="E20" s="242">
        <v>8000</v>
      </c>
      <c r="F20" s="238">
        <f>D20*E20</f>
        <v>8000</v>
      </c>
    </row>
    <row r="21" spans="1:6" s="60" customFormat="1" ht="17.25" customHeight="1" x14ac:dyDescent="0.3">
      <c r="A21" s="233">
        <v>2.4</v>
      </c>
      <c r="B21" s="234" t="s">
        <v>544</v>
      </c>
      <c r="C21" s="235" t="s">
        <v>2</v>
      </c>
      <c r="D21" s="241">
        <v>1</v>
      </c>
      <c r="E21" s="242">
        <f>1.08*7500</f>
        <v>8100.0000000000009</v>
      </c>
      <c r="F21" s="238">
        <f>D21*E21</f>
        <v>8100.0000000000009</v>
      </c>
    </row>
    <row r="22" spans="1:6" hidden="1" x14ac:dyDescent="0.3">
      <c r="A22" s="433">
        <v>3</v>
      </c>
      <c r="B22" s="252" t="s">
        <v>545</v>
      </c>
      <c r="C22" s="253"/>
      <c r="D22" s="254"/>
      <c r="E22" s="251"/>
      <c r="F22" s="255"/>
    </row>
    <row r="23" spans="1:6" ht="26.4" hidden="1" x14ac:dyDescent="0.3">
      <c r="A23" s="433"/>
      <c r="B23" s="256" t="s">
        <v>546</v>
      </c>
      <c r="C23" s="256"/>
      <c r="D23" s="257"/>
      <c r="E23" s="258"/>
      <c r="F23" s="259"/>
    </row>
    <row r="24" spans="1:6" ht="32.25" customHeight="1" x14ac:dyDescent="0.3">
      <c r="A24" s="260">
        <v>3.1</v>
      </c>
      <c r="B24" s="261" t="s">
        <v>547</v>
      </c>
      <c r="C24" s="262" t="s">
        <v>2</v>
      </c>
      <c r="D24" s="263">
        <v>1</v>
      </c>
      <c r="E24" s="242">
        <v>10000</v>
      </c>
      <c r="F24" s="238">
        <f>D24*E24</f>
        <v>10000</v>
      </c>
    </row>
    <row r="25" spans="1:6" x14ac:dyDescent="0.3">
      <c r="A25" s="264">
        <v>4</v>
      </c>
      <c r="B25" s="265" t="s">
        <v>548</v>
      </c>
      <c r="C25" s="266"/>
      <c r="D25" s="267"/>
      <c r="E25" s="268"/>
      <c r="F25" s="269"/>
    </row>
    <row r="26" spans="1:6" x14ac:dyDescent="0.3">
      <c r="A26" s="271">
        <v>4.2</v>
      </c>
      <c r="B26" s="272" t="s">
        <v>549</v>
      </c>
      <c r="C26" s="266" t="s">
        <v>2</v>
      </c>
      <c r="D26" s="273"/>
      <c r="E26" s="270"/>
      <c r="F26" s="238"/>
    </row>
    <row r="27" spans="1:6" x14ac:dyDescent="0.3">
      <c r="A27" s="274">
        <v>4.3</v>
      </c>
      <c r="B27" s="275" t="s">
        <v>550</v>
      </c>
      <c r="C27" s="262" t="s">
        <v>2</v>
      </c>
      <c r="D27" s="276"/>
      <c r="E27" s="270"/>
      <c r="F27" s="238"/>
    </row>
    <row r="28" spans="1:6" x14ac:dyDescent="0.3">
      <c r="A28" s="401"/>
      <c r="B28" s="402"/>
      <c r="C28" s="402"/>
      <c r="D28" s="402"/>
      <c r="E28" s="403"/>
      <c r="F28" s="404">
        <f>SUM(F6:F27)</f>
        <v>215802</v>
      </c>
    </row>
    <row r="29" spans="1:6" ht="15" thickBot="1" x14ac:dyDescent="0.35">
      <c r="A29" s="406" t="s">
        <v>551</v>
      </c>
      <c r="B29" s="407"/>
      <c r="C29" s="407"/>
      <c r="D29" s="407"/>
      <c r="E29" s="408"/>
      <c r="F29" s="405"/>
    </row>
    <row r="30" spans="1:6" ht="15" thickTop="1" x14ac:dyDescent="0.3">
      <c r="A30" s="277"/>
      <c r="B30" s="215"/>
      <c r="C30" s="215"/>
      <c r="D30" s="215"/>
      <c r="E30" s="215"/>
      <c r="F30" s="278"/>
    </row>
    <row r="31" spans="1:6" ht="15" thickBot="1" x14ac:dyDescent="0.35">
      <c r="A31" s="277"/>
      <c r="B31" s="215"/>
      <c r="C31" s="215"/>
      <c r="D31" s="215"/>
      <c r="E31" s="215"/>
      <c r="F31" s="278"/>
    </row>
    <row r="32" spans="1:6" ht="15" thickTop="1" x14ac:dyDescent="0.3">
      <c r="A32" s="409" t="s">
        <v>521</v>
      </c>
      <c r="B32" s="410"/>
      <c r="C32" s="410"/>
      <c r="D32" s="410"/>
      <c r="E32" s="415"/>
      <c r="F32" s="416"/>
    </row>
    <row r="33" spans="1:6" x14ac:dyDescent="0.3">
      <c r="A33" s="411"/>
      <c r="B33" s="412"/>
      <c r="C33" s="412"/>
      <c r="D33" s="412"/>
      <c r="E33" s="417"/>
      <c r="F33" s="418"/>
    </row>
    <row r="34" spans="1:6" x14ac:dyDescent="0.3">
      <c r="A34" s="413"/>
      <c r="B34" s="414"/>
      <c r="C34" s="414"/>
      <c r="D34" s="414"/>
      <c r="E34" s="419"/>
      <c r="F34" s="420"/>
    </row>
    <row r="35" spans="1:6" ht="27" thickBot="1" x14ac:dyDescent="0.35">
      <c r="A35" s="279" t="s">
        <v>523</v>
      </c>
      <c r="B35" s="280" t="s">
        <v>524</v>
      </c>
      <c r="C35" s="280" t="s">
        <v>525</v>
      </c>
      <c r="D35" s="281" t="s">
        <v>526</v>
      </c>
      <c r="E35" s="282" t="s">
        <v>527</v>
      </c>
      <c r="F35" s="228" t="s">
        <v>528</v>
      </c>
    </row>
    <row r="36" spans="1:6" ht="28.5" customHeight="1" thickTop="1" x14ac:dyDescent="0.3">
      <c r="A36" s="283"/>
      <c r="B36" s="216" t="s">
        <v>552</v>
      </c>
      <c r="C36" s="262"/>
      <c r="D36" s="284"/>
      <c r="E36" s="285"/>
      <c r="F36" s="286">
        <f>F28</f>
        <v>215802</v>
      </c>
    </row>
    <row r="37" spans="1:6" x14ac:dyDescent="0.3">
      <c r="A37" s="287"/>
      <c r="B37" s="217"/>
      <c r="C37" s="266"/>
      <c r="D37" s="288"/>
      <c r="E37" s="268"/>
      <c r="F37" s="289"/>
    </row>
    <row r="38" spans="1:6" x14ac:dyDescent="0.3">
      <c r="A38" s="290">
        <v>5</v>
      </c>
      <c r="B38" s="291" t="s">
        <v>553</v>
      </c>
      <c r="C38" s="249"/>
      <c r="D38" s="292"/>
      <c r="E38" s="293"/>
      <c r="F38" s="294"/>
    </row>
    <row r="39" spans="1:6" x14ac:dyDescent="0.3">
      <c r="A39" s="295">
        <v>5.0999999999999996</v>
      </c>
      <c r="B39" s="243" t="s">
        <v>554</v>
      </c>
      <c r="C39" s="235"/>
      <c r="D39" s="296"/>
      <c r="E39" s="297"/>
      <c r="F39" s="294"/>
    </row>
    <row r="40" spans="1:6" x14ac:dyDescent="0.3">
      <c r="A40" s="295"/>
      <c r="B40" s="244" t="s">
        <v>555</v>
      </c>
      <c r="C40" s="235"/>
      <c r="D40" s="296"/>
      <c r="E40" s="297"/>
      <c r="F40" s="294"/>
    </row>
    <row r="41" spans="1:6" x14ac:dyDescent="0.3">
      <c r="A41" s="295"/>
      <c r="B41" s="243" t="s">
        <v>532</v>
      </c>
      <c r="C41" s="235" t="s">
        <v>4</v>
      </c>
      <c r="D41" s="296">
        <v>1</v>
      </c>
      <c r="E41" s="242">
        <f>1.08*6500</f>
        <v>7020.0000000000009</v>
      </c>
      <c r="F41" s="238">
        <f>D41*E41</f>
        <v>7020.0000000000009</v>
      </c>
    </row>
    <row r="42" spans="1:6" x14ac:dyDescent="0.3">
      <c r="A42" s="295"/>
      <c r="B42" s="243" t="s">
        <v>556</v>
      </c>
      <c r="C42" s="235" t="s">
        <v>4</v>
      </c>
      <c r="D42" s="296">
        <v>1</v>
      </c>
      <c r="E42" s="242">
        <f>1.08*3500</f>
        <v>3780.0000000000005</v>
      </c>
      <c r="F42" s="238">
        <f t="shared" ref="F42:F48" si="1">D42*E42</f>
        <v>3780.0000000000005</v>
      </c>
    </row>
    <row r="43" spans="1:6" x14ac:dyDescent="0.3">
      <c r="A43" s="295"/>
      <c r="B43" s="243" t="s">
        <v>557</v>
      </c>
      <c r="C43" s="235" t="s">
        <v>4</v>
      </c>
      <c r="D43" s="296">
        <v>1</v>
      </c>
      <c r="E43" s="242">
        <f>1.08*2500</f>
        <v>2700</v>
      </c>
      <c r="F43" s="238">
        <f t="shared" si="1"/>
        <v>2700</v>
      </c>
    </row>
    <row r="44" spans="1:6" x14ac:dyDescent="0.3">
      <c r="A44" s="295"/>
      <c r="B44" s="243" t="s">
        <v>558</v>
      </c>
      <c r="C44" s="235" t="s">
        <v>4</v>
      </c>
      <c r="D44" s="296">
        <v>1</v>
      </c>
      <c r="E44" s="242">
        <v>2500</v>
      </c>
      <c r="F44" s="238">
        <f t="shared" si="1"/>
        <v>2500</v>
      </c>
    </row>
    <row r="45" spans="1:6" x14ac:dyDescent="0.3">
      <c r="A45" s="295"/>
      <c r="B45" s="243" t="s">
        <v>559</v>
      </c>
      <c r="C45" s="235" t="s">
        <v>4</v>
      </c>
      <c r="D45" s="296">
        <v>1</v>
      </c>
      <c r="E45" s="242">
        <f>1.08*4500</f>
        <v>4860</v>
      </c>
      <c r="F45" s="238">
        <f t="shared" si="1"/>
        <v>4860</v>
      </c>
    </row>
    <row r="46" spans="1:6" ht="36.75" customHeight="1" x14ac:dyDescent="0.3">
      <c r="A46" s="287">
        <v>5.2</v>
      </c>
      <c r="B46" s="298" t="s">
        <v>560</v>
      </c>
      <c r="C46" s="266" t="s">
        <v>4</v>
      </c>
      <c r="D46" s="296">
        <v>1</v>
      </c>
      <c r="E46" s="299">
        <f>1.08*2500</f>
        <v>2700</v>
      </c>
      <c r="F46" s="238">
        <f t="shared" si="1"/>
        <v>2700</v>
      </c>
    </row>
    <row r="47" spans="1:6" x14ac:dyDescent="0.3">
      <c r="A47" s="295">
        <v>5.3</v>
      </c>
      <c r="B47" s="243" t="s">
        <v>561</v>
      </c>
      <c r="C47" s="235" t="s">
        <v>4</v>
      </c>
      <c r="D47" s="296">
        <v>1</v>
      </c>
      <c r="E47" s="242">
        <f>1.08*2500</f>
        <v>2700</v>
      </c>
      <c r="F47" s="238">
        <f t="shared" si="1"/>
        <v>2700</v>
      </c>
    </row>
    <row r="48" spans="1:6" ht="27" customHeight="1" x14ac:dyDescent="0.3">
      <c r="A48" s="295">
        <v>5.4</v>
      </c>
      <c r="B48" s="244" t="s">
        <v>565</v>
      </c>
      <c r="C48" s="235" t="s">
        <v>4</v>
      </c>
      <c r="D48" s="296">
        <v>4</v>
      </c>
      <c r="E48" s="242">
        <v>8000</v>
      </c>
      <c r="F48" s="238">
        <f t="shared" si="1"/>
        <v>32000</v>
      </c>
    </row>
    <row r="49" spans="1:6" x14ac:dyDescent="0.3">
      <c r="A49" s="300"/>
      <c r="B49" s="301" t="s">
        <v>562</v>
      </c>
      <c r="C49" s="434" t="s">
        <v>4</v>
      </c>
      <c r="D49" s="296">
        <v>4</v>
      </c>
      <c r="E49" s="436">
        <f>10000*1.08</f>
        <v>10800</v>
      </c>
      <c r="F49" s="438">
        <f>E49*D50</f>
        <v>43200</v>
      </c>
    </row>
    <row r="50" spans="1:6" ht="72" customHeight="1" x14ac:dyDescent="0.3">
      <c r="A50" s="302">
        <v>5.5</v>
      </c>
      <c r="B50" s="256" t="s">
        <v>929</v>
      </c>
      <c r="C50" s="435"/>
      <c r="D50" s="296">
        <v>4</v>
      </c>
      <c r="E50" s="437"/>
      <c r="F50" s="439"/>
    </row>
    <row r="51" spans="1:6" x14ac:dyDescent="0.3">
      <c r="A51" s="287"/>
      <c r="B51" s="303" t="s">
        <v>756</v>
      </c>
      <c r="C51" s="218"/>
      <c r="D51" s="296"/>
      <c r="E51" s="219"/>
      <c r="F51" s="304"/>
    </row>
    <row r="52" spans="1:6" ht="30" customHeight="1" x14ac:dyDescent="0.3">
      <c r="A52" s="305">
        <v>5.6</v>
      </c>
      <c r="B52" s="306" t="s">
        <v>755</v>
      </c>
      <c r="C52" s="307" t="s">
        <v>4</v>
      </c>
      <c r="D52" s="296">
        <v>4</v>
      </c>
      <c r="E52" s="220">
        <v>5000</v>
      </c>
      <c r="F52" s="238">
        <f>D52*E52*2</f>
        <v>40000</v>
      </c>
    </row>
    <row r="53" spans="1:6" x14ac:dyDescent="0.3">
      <c r="A53" s="287"/>
      <c r="B53" s="303" t="s">
        <v>912</v>
      </c>
      <c r="C53" s="218"/>
      <c r="D53" s="296"/>
      <c r="E53" s="219"/>
      <c r="F53" s="304"/>
    </row>
    <row r="54" spans="1:6" ht="30" customHeight="1" x14ac:dyDescent="0.3">
      <c r="A54" s="305">
        <v>7.7</v>
      </c>
      <c r="B54" s="306" t="s">
        <v>913</v>
      </c>
      <c r="C54" s="307" t="s">
        <v>914</v>
      </c>
      <c r="D54" s="296">
        <v>1</v>
      </c>
      <c r="E54" s="220">
        <v>20000</v>
      </c>
      <c r="F54" s="238">
        <f>D54*E54</f>
        <v>20000</v>
      </c>
    </row>
    <row r="55" spans="1:6" x14ac:dyDescent="0.3">
      <c r="A55" s="308"/>
      <c r="B55" s="309" t="s">
        <v>563</v>
      </c>
      <c r="C55" s="221"/>
      <c r="D55" s="296"/>
      <c r="E55" s="222"/>
      <c r="F55" s="310"/>
    </row>
    <row r="56" spans="1:6" ht="27" customHeight="1" thickBot="1" x14ac:dyDescent="0.35">
      <c r="A56" s="287">
        <v>5.7</v>
      </c>
      <c r="B56" s="311" t="s">
        <v>911</v>
      </c>
      <c r="C56" s="266" t="s">
        <v>4</v>
      </c>
      <c r="D56" s="296">
        <v>4</v>
      </c>
      <c r="E56" s="219">
        <v>300</v>
      </c>
      <c r="F56" s="238">
        <f>D56*E56</f>
        <v>1200</v>
      </c>
    </row>
    <row r="57" spans="1:6" ht="15.6" thickTop="1" thickBot="1" x14ac:dyDescent="0.35">
      <c r="A57" s="398" t="s">
        <v>564</v>
      </c>
      <c r="B57" s="399"/>
      <c r="C57" s="399"/>
      <c r="D57" s="399"/>
      <c r="E57" s="400"/>
      <c r="F57" s="312">
        <f>SUM(F36:F56)</f>
        <v>378462</v>
      </c>
    </row>
    <row r="58" spans="1:6" ht="15" thickTop="1" x14ac:dyDescent="0.3"/>
  </sheetData>
  <mergeCells count="13">
    <mergeCell ref="A1:C2"/>
    <mergeCell ref="D1:E2"/>
    <mergeCell ref="F1:F2"/>
    <mergeCell ref="A22:A23"/>
    <mergeCell ref="C49:C50"/>
    <mergeCell ref="E49:E50"/>
    <mergeCell ref="F49:F50"/>
    <mergeCell ref="A57:E57"/>
    <mergeCell ref="A28:E28"/>
    <mergeCell ref="F28:F29"/>
    <mergeCell ref="A29:E29"/>
    <mergeCell ref="A32:D34"/>
    <mergeCell ref="E32:F34"/>
  </mergeCells>
  <pageMargins left="0.7" right="0.7" top="0.75" bottom="0.75" header="0.3" footer="0.3"/>
  <pageSetup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6"/>
  <sheetViews>
    <sheetView view="pageBreakPreview" topLeftCell="B4" zoomScale="120" zoomScaleNormal="100" zoomScaleSheetLayoutView="120" workbookViewId="0">
      <selection activeCell="E8" sqref="E8"/>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111" customWidth="1"/>
    <col min="6" max="6" width="11.5546875" style="131" customWidth="1"/>
    <col min="7" max="7" width="12.44140625" style="131" customWidth="1"/>
    <col min="8" max="16384" width="9.109375" style="60"/>
  </cols>
  <sheetData>
    <row r="1" spans="1:7" s="34" customFormat="1" ht="13.8" x14ac:dyDescent="0.3">
      <c r="B1" s="440" t="s">
        <v>119</v>
      </c>
      <c r="C1" s="440"/>
      <c r="D1" s="440"/>
      <c r="E1" s="440"/>
      <c r="F1" s="440"/>
      <c r="G1" s="440"/>
    </row>
    <row r="2" spans="1:7" s="34" customFormat="1" ht="15" customHeight="1" x14ac:dyDescent="0.3">
      <c r="B2" s="440" t="s">
        <v>120</v>
      </c>
      <c r="C2" s="440"/>
      <c r="D2" s="440"/>
      <c r="E2" s="440"/>
      <c r="F2" s="440"/>
      <c r="G2" s="440"/>
    </row>
    <row r="3" spans="1:7" s="35" customFormat="1" ht="12" x14ac:dyDescent="0.3">
      <c r="E3" s="109"/>
      <c r="F3" s="116"/>
      <c r="G3" s="117"/>
    </row>
    <row r="4" spans="1:7" s="37" customFormat="1" ht="26.1" customHeight="1" x14ac:dyDescent="0.3">
      <c r="B4" s="38" t="s">
        <v>121</v>
      </c>
      <c r="C4" s="38" t="s">
        <v>122</v>
      </c>
      <c r="D4" s="38" t="s">
        <v>3</v>
      </c>
      <c r="E4" s="38" t="s">
        <v>123</v>
      </c>
      <c r="F4" s="118" t="s">
        <v>124</v>
      </c>
      <c r="G4" s="119" t="s">
        <v>125</v>
      </c>
    </row>
    <row r="5" spans="1:7" s="37" customFormat="1" ht="11.4" x14ac:dyDescent="0.3">
      <c r="A5" s="37">
        <v>159</v>
      </c>
      <c r="B5" s="40" t="s">
        <v>126</v>
      </c>
      <c r="C5" s="40" t="s">
        <v>127</v>
      </c>
      <c r="D5" s="41"/>
      <c r="E5" s="97"/>
      <c r="F5" s="120"/>
      <c r="G5" s="120"/>
    </row>
    <row r="6" spans="1:7" s="37" customFormat="1" ht="12" customHeight="1" x14ac:dyDescent="0.3">
      <c r="B6" s="42"/>
      <c r="C6" s="42"/>
      <c r="D6" s="42"/>
      <c r="E6" s="44"/>
      <c r="F6" s="121"/>
      <c r="G6" s="121"/>
    </row>
    <row r="7" spans="1:7" s="37" customFormat="1" ht="11.4" x14ac:dyDescent="0.3">
      <c r="A7" s="37">
        <v>357</v>
      </c>
      <c r="B7" s="43" t="s">
        <v>128</v>
      </c>
      <c r="C7" s="43" t="s">
        <v>129</v>
      </c>
      <c r="D7" s="42"/>
      <c r="E7" s="44"/>
      <c r="F7" s="121"/>
      <c r="G7" s="121"/>
    </row>
    <row r="8" spans="1:7" s="37" customFormat="1" ht="12" customHeight="1" x14ac:dyDescent="0.3">
      <c r="B8" s="42"/>
      <c r="C8" s="42" t="s">
        <v>130</v>
      </c>
      <c r="D8" s="44" t="s">
        <v>2</v>
      </c>
      <c r="E8" s="44"/>
      <c r="F8" s="121"/>
      <c r="G8" s="121">
        <f>E8*F8</f>
        <v>0</v>
      </c>
    </row>
    <row r="9" spans="1:7" s="37" customFormat="1" ht="11.4" x14ac:dyDescent="0.3">
      <c r="A9" s="37">
        <v>358</v>
      </c>
      <c r="B9" s="42"/>
      <c r="C9" s="43" t="s">
        <v>131</v>
      </c>
      <c r="D9" s="44" t="s">
        <v>2</v>
      </c>
      <c r="E9" s="44"/>
      <c r="F9" s="121"/>
      <c r="G9" s="121">
        <f>E9*F9</f>
        <v>0</v>
      </c>
    </row>
    <row r="10" spans="1:7" s="37" customFormat="1" ht="12" customHeight="1" x14ac:dyDescent="0.3">
      <c r="B10" s="45"/>
      <c r="C10" s="42"/>
      <c r="D10" s="42"/>
      <c r="E10" s="44"/>
      <c r="F10" s="121"/>
      <c r="G10" s="121">
        <f>E10*F10</f>
        <v>0</v>
      </c>
    </row>
    <row r="11" spans="1:7" s="37" customFormat="1" ht="11.4" x14ac:dyDescent="0.3">
      <c r="A11" s="37">
        <v>359</v>
      </c>
      <c r="B11" s="45">
        <v>1.2</v>
      </c>
      <c r="C11" s="43" t="s">
        <v>132</v>
      </c>
      <c r="D11" s="42"/>
      <c r="E11" s="44"/>
      <c r="F11" s="121"/>
      <c r="G11" s="121">
        <f>E11*F11</f>
        <v>0</v>
      </c>
    </row>
    <row r="12" spans="1:7" s="37" customFormat="1" ht="12" customHeight="1" x14ac:dyDescent="0.3">
      <c r="B12" s="45"/>
      <c r="C12" s="42" t="s">
        <v>133</v>
      </c>
      <c r="D12" s="44" t="s">
        <v>2</v>
      </c>
      <c r="E12" s="44"/>
      <c r="F12" s="121"/>
      <c r="G12" s="121">
        <f>E12*F12</f>
        <v>0</v>
      </c>
    </row>
    <row r="13" spans="1:7" s="37" customFormat="1" ht="11.4" x14ac:dyDescent="0.3">
      <c r="A13" s="37">
        <v>360</v>
      </c>
      <c r="B13" s="43"/>
      <c r="C13" s="43"/>
      <c r="D13" s="42"/>
      <c r="E13" s="44"/>
      <c r="F13" s="121"/>
      <c r="G13" s="121"/>
    </row>
    <row r="14" spans="1:7" s="37" customFormat="1" ht="12" customHeight="1" x14ac:dyDescent="0.3">
      <c r="B14" s="45">
        <v>1.3</v>
      </c>
      <c r="C14" s="42" t="s">
        <v>134</v>
      </c>
      <c r="D14" s="42"/>
      <c r="E14" s="44"/>
      <c r="F14" s="121"/>
      <c r="G14" s="121"/>
    </row>
    <row r="15" spans="1:7" s="37" customFormat="1" ht="11.4" x14ac:dyDescent="0.3">
      <c r="A15" s="37">
        <v>361</v>
      </c>
      <c r="B15" s="45"/>
      <c r="C15" s="43" t="s">
        <v>135</v>
      </c>
      <c r="D15" s="44" t="s">
        <v>2</v>
      </c>
      <c r="E15" s="44"/>
      <c r="F15" s="122">
        <v>10000</v>
      </c>
      <c r="G15" s="122">
        <v>10000</v>
      </c>
    </row>
    <row r="16" spans="1:7" s="37" customFormat="1" ht="12" customHeight="1" x14ac:dyDescent="0.3">
      <c r="B16" s="45"/>
      <c r="C16" s="42" t="s">
        <v>504</v>
      </c>
      <c r="D16" s="44" t="s">
        <v>136</v>
      </c>
      <c r="E16" s="114">
        <v>0.1</v>
      </c>
      <c r="F16" s="121"/>
      <c r="G16" s="121">
        <f>F16</f>
        <v>0</v>
      </c>
    </row>
    <row r="17" spans="1:7" s="37" customFormat="1" ht="11.4" x14ac:dyDescent="0.3">
      <c r="A17" s="37">
        <v>362</v>
      </c>
      <c r="B17" s="43"/>
      <c r="C17" s="43"/>
      <c r="D17" s="42"/>
      <c r="E17" s="44"/>
      <c r="F17" s="121"/>
      <c r="G17" s="121"/>
    </row>
    <row r="18" spans="1:7" s="37" customFormat="1" ht="22.8" x14ac:dyDescent="0.3">
      <c r="B18" s="45">
        <v>1.4</v>
      </c>
      <c r="C18" s="42" t="s">
        <v>137</v>
      </c>
      <c r="D18" s="44" t="s">
        <v>2</v>
      </c>
      <c r="E18" s="44"/>
      <c r="F18" s="121"/>
      <c r="G18" s="121">
        <f>F18</f>
        <v>0</v>
      </c>
    </row>
    <row r="19" spans="1:7" s="37" customFormat="1" ht="11.4" hidden="1" x14ac:dyDescent="0.3">
      <c r="A19" s="37">
        <v>363</v>
      </c>
      <c r="B19" s="42"/>
      <c r="C19" s="43"/>
      <c r="D19" s="42"/>
      <c r="E19" s="44"/>
      <c r="F19" s="122"/>
      <c r="G19" s="121"/>
    </row>
    <row r="20" spans="1:7" s="37" customFormat="1" ht="12" hidden="1" customHeight="1" x14ac:dyDescent="0.3">
      <c r="B20" s="42"/>
      <c r="C20" s="42"/>
      <c r="D20" s="42"/>
      <c r="E20" s="44"/>
      <c r="F20" s="121"/>
      <c r="G20" s="121"/>
    </row>
    <row r="21" spans="1:7" s="37" customFormat="1" ht="11.4" hidden="1" x14ac:dyDescent="0.3">
      <c r="A21" s="37">
        <v>364</v>
      </c>
      <c r="B21" s="42"/>
      <c r="C21" s="43"/>
      <c r="D21" s="46"/>
      <c r="E21" s="44"/>
      <c r="F21" s="121"/>
      <c r="G21" s="121"/>
    </row>
    <row r="22" spans="1:7" s="37" customFormat="1" ht="12" hidden="1" customHeight="1" x14ac:dyDescent="0.3">
      <c r="B22" s="42"/>
      <c r="C22" s="42"/>
      <c r="D22" s="42"/>
      <c r="E22" s="44"/>
      <c r="F22" s="121"/>
      <c r="G22" s="121"/>
    </row>
    <row r="23" spans="1:7" s="37" customFormat="1" ht="11.4" hidden="1" x14ac:dyDescent="0.3">
      <c r="A23" s="37">
        <v>365</v>
      </c>
      <c r="B23" s="43"/>
      <c r="C23" s="43"/>
      <c r="D23" s="42"/>
      <c r="E23" s="44"/>
      <c r="F23" s="121"/>
      <c r="G23" s="121"/>
    </row>
    <row r="24" spans="1:7" s="37" customFormat="1" ht="12" hidden="1" customHeight="1" x14ac:dyDescent="0.3">
      <c r="B24" s="42"/>
      <c r="C24" s="42"/>
      <c r="D24" s="42"/>
      <c r="E24" s="44"/>
      <c r="F24" s="121"/>
      <c r="G24" s="121"/>
    </row>
    <row r="25" spans="1:7" s="37" customFormat="1" ht="11.4" hidden="1" x14ac:dyDescent="0.3">
      <c r="A25" s="37">
        <v>366</v>
      </c>
      <c r="B25" s="42"/>
      <c r="C25" s="42"/>
      <c r="D25" s="42"/>
      <c r="E25" s="44"/>
      <c r="F25" s="121"/>
      <c r="G25" s="121"/>
    </row>
    <row r="26" spans="1:7" s="37" customFormat="1" ht="12" hidden="1" customHeight="1" x14ac:dyDescent="0.3">
      <c r="B26" s="42"/>
      <c r="C26" s="42"/>
      <c r="D26" s="42"/>
      <c r="E26" s="44"/>
      <c r="F26" s="121"/>
      <c r="G26" s="121"/>
    </row>
    <row r="27" spans="1:7" s="37" customFormat="1" ht="11.4" hidden="1" x14ac:dyDescent="0.3">
      <c r="A27" s="37">
        <v>367</v>
      </c>
      <c r="B27" s="42"/>
      <c r="C27" s="42"/>
      <c r="D27" s="42"/>
      <c r="E27" s="44"/>
      <c r="F27" s="121"/>
      <c r="G27" s="121"/>
    </row>
    <row r="28" spans="1:7" s="37" customFormat="1" ht="12" hidden="1" customHeight="1" x14ac:dyDescent="0.3">
      <c r="B28" s="42"/>
      <c r="C28" s="42"/>
      <c r="D28" s="42"/>
      <c r="E28" s="44"/>
      <c r="F28" s="121"/>
      <c r="G28" s="121"/>
    </row>
    <row r="29" spans="1:7" s="37" customFormat="1" ht="11.4" hidden="1" x14ac:dyDescent="0.3">
      <c r="A29" s="37">
        <v>368</v>
      </c>
      <c r="B29" s="42"/>
      <c r="C29" s="42"/>
      <c r="D29" s="42"/>
      <c r="E29" s="44"/>
      <c r="F29" s="121"/>
      <c r="G29" s="121"/>
    </row>
    <row r="30" spans="1:7" s="37" customFormat="1" ht="12" hidden="1" customHeight="1" x14ac:dyDescent="0.3">
      <c r="B30" s="42"/>
      <c r="C30" s="42"/>
      <c r="D30" s="42"/>
      <c r="E30" s="44"/>
      <c r="F30" s="121"/>
      <c r="G30" s="121"/>
    </row>
    <row r="31" spans="1:7" s="37" customFormat="1" ht="11.4" hidden="1" x14ac:dyDescent="0.3">
      <c r="B31" s="42"/>
      <c r="C31" s="42"/>
      <c r="D31" s="42"/>
      <c r="E31" s="44"/>
      <c r="F31" s="121"/>
      <c r="G31" s="121"/>
    </row>
    <row r="32" spans="1:7" s="37" customFormat="1" ht="12" hidden="1" customHeight="1" x14ac:dyDescent="0.3">
      <c r="B32" s="42"/>
      <c r="C32" s="42"/>
      <c r="D32" s="42"/>
      <c r="E32" s="44"/>
      <c r="F32" s="121"/>
      <c r="G32" s="121"/>
    </row>
    <row r="33" spans="2:7" s="37" customFormat="1" ht="11.4" hidden="1" x14ac:dyDescent="0.3">
      <c r="B33" s="42"/>
      <c r="C33" s="42"/>
      <c r="D33" s="42"/>
      <c r="E33" s="44"/>
      <c r="F33" s="121"/>
      <c r="G33" s="121"/>
    </row>
    <row r="34" spans="2:7" s="37" customFormat="1" ht="12" hidden="1" customHeight="1" x14ac:dyDescent="0.3">
      <c r="B34" s="42"/>
      <c r="C34" s="42"/>
      <c r="D34" s="42"/>
      <c r="E34" s="44"/>
      <c r="F34" s="121"/>
      <c r="G34" s="121"/>
    </row>
    <row r="35" spans="2:7" s="37" customFormat="1" ht="11.4" hidden="1" x14ac:dyDescent="0.3">
      <c r="B35" s="42"/>
      <c r="C35" s="42"/>
      <c r="D35" s="42"/>
      <c r="E35" s="44"/>
      <c r="F35" s="121"/>
      <c r="G35" s="121"/>
    </row>
    <row r="36" spans="2:7" s="37" customFormat="1" ht="12" hidden="1" customHeight="1" x14ac:dyDescent="0.3">
      <c r="B36" s="42"/>
      <c r="C36" s="42"/>
      <c r="D36" s="42"/>
      <c r="E36" s="44"/>
      <c r="F36" s="121"/>
      <c r="G36" s="121"/>
    </row>
    <row r="37" spans="2:7" s="37" customFormat="1" ht="11.4" hidden="1" x14ac:dyDescent="0.3">
      <c r="B37" s="42"/>
      <c r="C37" s="42"/>
      <c r="D37" s="42"/>
      <c r="E37" s="44"/>
      <c r="F37" s="121"/>
      <c r="G37" s="121"/>
    </row>
    <row r="38" spans="2:7" s="37" customFormat="1" ht="12" hidden="1" customHeight="1" x14ac:dyDescent="0.3">
      <c r="B38" s="42"/>
      <c r="C38" s="42"/>
      <c r="D38" s="42"/>
      <c r="E38" s="44"/>
      <c r="F38" s="121"/>
      <c r="G38" s="121"/>
    </row>
    <row r="39" spans="2:7" s="37" customFormat="1" ht="11.4" hidden="1" x14ac:dyDescent="0.3">
      <c r="B39" s="42"/>
      <c r="C39" s="42"/>
      <c r="D39" s="42"/>
      <c r="E39" s="44"/>
      <c r="F39" s="121"/>
      <c r="G39" s="121"/>
    </row>
    <row r="40" spans="2:7" s="37" customFormat="1" ht="12" hidden="1" customHeight="1" x14ac:dyDescent="0.3">
      <c r="B40" s="42"/>
      <c r="C40" s="42"/>
      <c r="D40" s="42"/>
      <c r="E40" s="44"/>
      <c r="F40" s="121"/>
      <c r="G40" s="121"/>
    </row>
    <row r="41" spans="2:7" s="37" customFormat="1" ht="11.4" hidden="1" x14ac:dyDescent="0.3">
      <c r="B41" s="42"/>
      <c r="C41" s="42"/>
      <c r="D41" s="42"/>
      <c r="E41" s="44"/>
      <c r="F41" s="121"/>
      <c r="G41" s="121"/>
    </row>
    <row r="42" spans="2:7" s="37" customFormat="1" ht="12" hidden="1" customHeight="1" x14ac:dyDescent="0.3">
      <c r="B42" s="42"/>
      <c r="C42" s="42"/>
      <c r="D42" s="42"/>
      <c r="E42" s="44"/>
      <c r="F42" s="121"/>
      <c r="G42" s="121"/>
    </row>
    <row r="43" spans="2:7" s="37" customFormat="1" ht="11.4" hidden="1" x14ac:dyDescent="0.3">
      <c r="B43" s="42"/>
      <c r="C43" s="42"/>
      <c r="D43" s="42"/>
      <c r="E43" s="44"/>
      <c r="F43" s="121"/>
      <c r="G43" s="121"/>
    </row>
    <row r="44" spans="2:7" s="37" customFormat="1" ht="12" hidden="1" customHeight="1" x14ac:dyDescent="0.3">
      <c r="B44" s="42"/>
      <c r="C44" s="42"/>
      <c r="D44" s="42"/>
      <c r="E44" s="44"/>
      <c r="F44" s="121"/>
      <c r="G44" s="121"/>
    </row>
    <row r="45" spans="2:7" s="37" customFormat="1" ht="11.4" hidden="1" x14ac:dyDescent="0.3">
      <c r="B45" s="42"/>
      <c r="C45" s="42"/>
      <c r="D45" s="42"/>
      <c r="E45" s="44"/>
      <c r="F45" s="121"/>
      <c r="G45" s="121"/>
    </row>
    <row r="46" spans="2:7" s="37" customFormat="1" ht="12" hidden="1" customHeight="1" x14ac:dyDescent="0.3">
      <c r="B46" s="42"/>
      <c r="C46" s="42"/>
      <c r="D46" s="42"/>
      <c r="E46" s="44"/>
      <c r="F46" s="121"/>
      <c r="G46" s="121"/>
    </row>
    <row r="47" spans="2:7" s="37" customFormat="1" ht="11.4" hidden="1" x14ac:dyDescent="0.3">
      <c r="B47" s="42"/>
      <c r="C47" s="42"/>
      <c r="D47" s="42"/>
      <c r="E47" s="44"/>
      <c r="F47" s="121"/>
      <c r="G47" s="121"/>
    </row>
    <row r="48" spans="2:7" s="37" customFormat="1" ht="12" hidden="1" customHeight="1" x14ac:dyDescent="0.3">
      <c r="B48" s="42"/>
      <c r="C48" s="42"/>
      <c r="D48" s="42"/>
      <c r="E48" s="44"/>
      <c r="F48" s="121"/>
      <c r="G48" s="121"/>
    </row>
    <row r="49" spans="2:7" s="37" customFormat="1" ht="11.4" hidden="1" x14ac:dyDescent="0.3">
      <c r="B49" s="42"/>
      <c r="C49" s="42"/>
      <c r="D49" s="42"/>
      <c r="E49" s="44"/>
      <c r="F49" s="121"/>
      <c r="G49" s="121"/>
    </row>
    <row r="50" spans="2:7" s="37" customFormat="1" ht="12" hidden="1" customHeight="1" x14ac:dyDescent="0.3">
      <c r="B50" s="42"/>
      <c r="C50" s="42"/>
      <c r="D50" s="42"/>
      <c r="E50" s="44"/>
      <c r="F50" s="121"/>
      <c r="G50" s="121"/>
    </row>
    <row r="51" spans="2:7" s="37" customFormat="1" ht="11.4" hidden="1" x14ac:dyDescent="0.3">
      <c r="B51" s="42"/>
      <c r="C51" s="42"/>
      <c r="D51" s="42"/>
      <c r="E51" s="44"/>
      <c r="F51" s="121"/>
      <c r="G51" s="121"/>
    </row>
    <row r="52" spans="2:7" s="37" customFormat="1" ht="12" hidden="1" customHeight="1" x14ac:dyDescent="0.3">
      <c r="B52" s="42"/>
      <c r="C52" s="42"/>
      <c r="D52" s="42"/>
      <c r="E52" s="44"/>
      <c r="F52" s="121"/>
      <c r="G52" s="121"/>
    </row>
    <row r="53" spans="2:7" s="37" customFormat="1" ht="11.4" hidden="1" x14ac:dyDescent="0.3">
      <c r="B53" s="42"/>
      <c r="C53" s="42"/>
      <c r="D53" s="42"/>
      <c r="E53" s="44"/>
      <c r="F53" s="121"/>
      <c r="G53" s="121"/>
    </row>
    <row r="54" spans="2:7" s="37" customFormat="1" ht="12" hidden="1" customHeight="1" x14ac:dyDescent="0.3">
      <c r="B54" s="42"/>
      <c r="C54" s="42"/>
      <c r="D54" s="42"/>
      <c r="E54" s="44"/>
      <c r="F54" s="121"/>
      <c r="G54" s="121"/>
    </row>
    <row r="55" spans="2:7" s="37" customFormat="1" ht="11.4" x14ac:dyDescent="0.3">
      <c r="B55" s="42"/>
      <c r="C55" s="42"/>
      <c r="D55" s="42"/>
      <c r="E55" s="44"/>
      <c r="F55" s="121"/>
      <c r="G55" s="121"/>
    </row>
    <row r="56" spans="2:7" s="37" customFormat="1" ht="12" customHeight="1" x14ac:dyDescent="0.3">
      <c r="B56" s="42"/>
      <c r="C56" s="47" t="s">
        <v>503</v>
      </c>
      <c r="D56" s="42"/>
      <c r="E56" s="44"/>
      <c r="F56" s="121"/>
      <c r="G56" s="121"/>
    </row>
    <row r="57" spans="2:7" s="37" customFormat="1" ht="12" hidden="1" customHeight="1" x14ac:dyDescent="0.3">
      <c r="B57" s="42"/>
      <c r="C57" s="47"/>
      <c r="D57" s="42"/>
      <c r="E57" s="44"/>
      <c r="F57" s="121"/>
      <c r="G57" s="121"/>
    </row>
    <row r="58" spans="2:7" s="37" customFormat="1" ht="12" hidden="1" x14ac:dyDescent="0.3">
      <c r="B58" s="42"/>
      <c r="C58" s="47"/>
      <c r="D58" s="42"/>
      <c r="E58" s="44"/>
      <c r="F58" s="121"/>
      <c r="G58" s="121"/>
    </row>
    <row r="59" spans="2:7" s="37" customFormat="1" ht="12" hidden="1" customHeight="1" x14ac:dyDescent="0.3">
      <c r="B59" s="42"/>
      <c r="C59" s="42"/>
      <c r="D59" s="42"/>
      <c r="E59" s="44"/>
      <c r="F59" s="121"/>
      <c r="G59" s="121"/>
    </row>
    <row r="60" spans="2:7" s="37" customFormat="1" ht="12" hidden="1" customHeight="1" x14ac:dyDescent="0.3">
      <c r="B60" s="42"/>
      <c r="C60" s="42"/>
      <c r="D60" s="42"/>
      <c r="E60" s="44"/>
      <c r="F60" s="121"/>
      <c r="G60" s="121"/>
    </row>
    <row r="61" spans="2:7" s="37" customFormat="1" ht="11.4" hidden="1" x14ac:dyDescent="0.3">
      <c r="B61" s="42"/>
      <c r="C61" s="42"/>
      <c r="D61" s="42"/>
      <c r="E61" s="44"/>
      <c r="F61" s="121"/>
      <c r="G61" s="121"/>
    </row>
    <row r="62" spans="2:7" s="37" customFormat="1" ht="12" hidden="1" customHeight="1" x14ac:dyDescent="0.3">
      <c r="B62" s="42"/>
      <c r="C62" s="42"/>
      <c r="D62" s="42"/>
      <c r="E62" s="44"/>
      <c r="F62" s="121"/>
      <c r="G62" s="121"/>
    </row>
    <row r="63" spans="2:7" s="37" customFormat="1" ht="12" hidden="1" customHeight="1" x14ac:dyDescent="0.3">
      <c r="B63" s="42"/>
      <c r="C63" s="42"/>
      <c r="D63" s="42"/>
      <c r="E63" s="44"/>
      <c r="F63" s="121"/>
      <c r="G63" s="121"/>
    </row>
    <row r="64" spans="2:7" s="37" customFormat="1" ht="11.4" x14ac:dyDescent="0.3">
      <c r="B64" s="42"/>
      <c r="C64" s="42"/>
      <c r="D64" s="42"/>
      <c r="E64" s="44"/>
      <c r="F64" s="121"/>
      <c r="G64" s="121"/>
    </row>
    <row r="65" spans="2:7" s="50" customFormat="1" ht="15.9" customHeight="1" x14ac:dyDescent="0.3">
      <c r="B65" s="48" t="s">
        <v>138</v>
      </c>
      <c r="C65" s="49"/>
      <c r="D65" s="49"/>
      <c r="E65" s="108"/>
      <c r="F65" s="123"/>
      <c r="G65" s="132">
        <f>SUM(G8:G64)</f>
        <v>10000</v>
      </c>
    </row>
    <row r="66" spans="2:7" s="35" customFormat="1" ht="12" x14ac:dyDescent="0.3">
      <c r="D66" s="51"/>
      <c r="E66" s="109"/>
      <c r="F66" s="116"/>
      <c r="G66" s="116"/>
    </row>
    <row r="67" spans="2:7" s="34" customFormat="1" ht="13.8" x14ac:dyDescent="0.3">
      <c r="B67" s="52"/>
      <c r="E67" s="107"/>
      <c r="F67" s="124"/>
      <c r="G67" s="124"/>
    </row>
    <row r="68" spans="2:7" s="34" customFormat="1" ht="13.8" x14ac:dyDescent="0.3">
      <c r="B68" s="52"/>
      <c r="E68" s="107"/>
      <c r="F68" s="124"/>
      <c r="G68" s="124"/>
    </row>
    <row r="69" spans="2:7" s="35" customFormat="1" ht="12" x14ac:dyDescent="0.3">
      <c r="D69" s="51"/>
      <c r="E69" s="109"/>
      <c r="F69" s="116"/>
      <c r="G69" s="116"/>
    </row>
    <row r="70" spans="2:7" s="37" customFormat="1" ht="14.1" customHeight="1" x14ac:dyDescent="0.3">
      <c r="B70" s="53"/>
      <c r="C70" s="53"/>
      <c r="D70" s="53"/>
      <c r="E70" s="53"/>
      <c r="F70" s="125"/>
      <c r="G70" s="125"/>
    </row>
    <row r="71" spans="2:7" s="37" customFormat="1" ht="11.4" x14ac:dyDescent="0.3">
      <c r="B71" s="54"/>
      <c r="C71" s="55"/>
      <c r="E71" s="53"/>
      <c r="F71" s="126"/>
      <c r="G71" s="127"/>
    </row>
    <row r="72" spans="2:7" s="37" customFormat="1" ht="12" customHeight="1" x14ac:dyDescent="0.3">
      <c r="B72" s="57"/>
      <c r="C72" s="57"/>
      <c r="D72" s="57"/>
      <c r="E72" s="115"/>
      <c r="F72" s="128"/>
      <c r="G72" s="128"/>
    </row>
    <row r="73" spans="2:7" s="37" customFormat="1" ht="11.4" x14ac:dyDescent="0.3">
      <c r="C73" s="55"/>
      <c r="E73" s="53"/>
      <c r="F73" s="126"/>
      <c r="G73" s="127"/>
    </row>
    <row r="74" spans="2:7" s="37" customFormat="1" ht="12" customHeight="1" x14ac:dyDescent="0.3">
      <c r="B74" s="57"/>
      <c r="C74" s="57"/>
      <c r="D74" s="57"/>
      <c r="E74" s="115"/>
      <c r="F74" s="128"/>
      <c r="G74" s="128"/>
    </row>
    <row r="75" spans="2:7" s="37" customFormat="1" ht="11.4" x14ac:dyDescent="0.3">
      <c r="C75" s="55"/>
      <c r="E75" s="53"/>
      <c r="F75" s="126"/>
      <c r="G75" s="127"/>
    </row>
    <row r="76" spans="2:7" s="50" customFormat="1" ht="15.9" customHeight="1" x14ac:dyDescent="0.3">
      <c r="B76" s="58"/>
      <c r="E76" s="110"/>
      <c r="F76" s="129"/>
      <c r="G76" s="130"/>
    </row>
    <row r="77" spans="2:7" s="37" customFormat="1" ht="11.4" x14ac:dyDescent="0.3">
      <c r="E77" s="53"/>
      <c r="F77" s="126"/>
      <c r="G77" s="126"/>
    </row>
    <row r="78" spans="2:7" s="37" customFormat="1" ht="12" customHeight="1" x14ac:dyDescent="0.3">
      <c r="E78" s="53"/>
      <c r="F78" s="126"/>
      <c r="G78" s="126"/>
    </row>
    <row r="79" spans="2:7" s="37" customFormat="1" ht="11.4" x14ac:dyDescent="0.3">
      <c r="E79" s="53"/>
      <c r="F79" s="126"/>
      <c r="G79" s="126"/>
    </row>
    <row r="80" spans="2:7" s="37" customFormat="1" ht="12" customHeight="1" x14ac:dyDescent="0.3">
      <c r="E80" s="53"/>
      <c r="F80" s="126"/>
      <c r="G80" s="126"/>
    </row>
    <row r="81" spans="5:7" s="37" customFormat="1" ht="11.4" x14ac:dyDescent="0.3">
      <c r="E81" s="53"/>
      <c r="F81" s="126"/>
      <c r="G81" s="126"/>
    </row>
    <row r="82" spans="5:7" s="37" customFormat="1" ht="11.4" x14ac:dyDescent="0.3">
      <c r="E82" s="53"/>
      <c r="F82" s="126"/>
      <c r="G82" s="126"/>
    </row>
    <row r="83" spans="5:7" s="37" customFormat="1" ht="11.4" x14ac:dyDescent="0.3">
      <c r="E83" s="53"/>
      <c r="F83" s="126"/>
      <c r="G83" s="126"/>
    </row>
    <row r="84" spans="5:7" s="37" customFormat="1" ht="11.4" x14ac:dyDescent="0.3">
      <c r="E84" s="53"/>
      <c r="F84" s="126"/>
      <c r="G84" s="126"/>
    </row>
    <row r="85" spans="5:7" s="37" customFormat="1" ht="11.4" x14ac:dyDescent="0.3">
      <c r="E85" s="53"/>
      <c r="F85" s="126"/>
      <c r="G85" s="126"/>
    </row>
    <row r="86" spans="5:7" s="37" customFormat="1" ht="11.4" x14ac:dyDescent="0.3">
      <c r="E86" s="53"/>
      <c r="F86" s="126"/>
      <c r="G86" s="126"/>
    </row>
    <row r="87" spans="5:7" s="37" customFormat="1" ht="11.4" x14ac:dyDescent="0.3">
      <c r="E87" s="53"/>
      <c r="F87" s="126"/>
      <c r="G87" s="126"/>
    </row>
    <row r="88" spans="5:7" s="37" customFormat="1" ht="11.4" x14ac:dyDescent="0.3">
      <c r="E88" s="53"/>
      <c r="F88" s="126"/>
      <c r="G88" s="126"/>
    </row>
    <row r="89" spans="5:7" s="37" customFormat="1" ht="11.4" x14ac:dyDescent="0.3">
      <c r="E89" s="53"/>
      <c r="F89" s="126"/>
      <c r="G89" s="126"/>
    </row>
    <row r="90" spans="5:7" s="37" customFormat="1" ht="11.4" x14ac:dyDescent="0.3">
      <c r="E90" s="53"/>
      <c r="F90" s="126"/>
      <c r="G90" s="126"/>
    </row>
    <row r="91" spans="5:7" s="37" customFormat="1" ht="11.4" x14ac:dyDescent="0.3">
      <c r="E91" s="53"/>
      <c r="F91" s="126"/>
      <c r="G91" s="126"/>
    </row>
    <row r="92" spans="5:7" s="37" customFormat="1" ht="11.4" x14ac:dyDescent="0.3">
      <c r="E92" s="53"/>
      <c r="F92" s="126"/>
      <c r="G92" s="126"/>
    </row>
    <row r="93" spans="5:7" s="37" customFormat="1" ht="11.4" x14ac:dyDescent="0.3">
      <c r="E93" s="53"/>
      <c r="F93" s="126"/>
      <c r="G93" s="126"/>
    </row>
    <row r="94" spans="5:7" s="37" customFormat="1" ht="11.4" x14ac:dyDescent="0.3">
      <c r="E94" s="53"/>
      <c r="F94" s="126"/>
      <c r="G94" s="126"/>
    </row>
    <row r="95" spans="5:7" s="37" customFormat="1" ht="11.4" x14ac:dyDescent="0.3">
      <c r="E95" s="53"/>
      <c r="F95" s="126"/>
      <c r="G95" s="126"/>
    </row>
    <row r="96" spans="5:7" s="37" customFormat="1" ht="11.4" x14ac:dyDescent="0.3">
      <c r="E96" s="53"/>
      <c r="F96" s="126"/>
      <c r="G96" s="126"/>
    </row>
    <row r="97" spans="5:7" s="37" customFormat="1" ht="11.4" x14ac:dyDescent="0.3">
      <c r="E97" s="53"/>
      <c r="F97" s="126"/>
      <c r="G97" s="126"/>
    </row>
    <row r="98" spans="5:7" s="37" customFormat="1" ht="11.4" x14ac:dyDescent="0.3">
      <c r="E98" s="53"/>
      <c r="F98" s="126"/>
      <c r="G98" s="126"/>
    </row>
    <row r="99" spans="5:7" s="37" customFormat="1" ht="11.4" x14ac:dyDescent="0.3">
      <c r="E99" s="53"/>
      <c r="F99" s="126"/>
      <c r="G99" s="126"/>
    </row>
    <row r="100" spans="5:7" s="37" customFormat="1" ht="11.4" x14ac:dyDescent="0.3">
      <c r="E100" s="53"/>
      <c r="F100" s="126"/>
      <c r="G100" s="126"/>
    </row>
    <row r="101" spans="5:7" s="37" customFormat="1" ht="11.4" x14ac:dyDescent="0.3">
      <c r="E101" s="53"/>
      <c r="F101" s="126"/>
      <c r="G101" s="126"/>
    </row>
    <row r="102" spans="5:7" s="37" customFormat="1" ht="11.4" x14ac:dyDescent="0.3">
      <c r="E102" s="53"/>
      <c r="F102" s="126"/>
      <c r="G102" s="126"/>
    </row>
    <row r="103" spans="5:7" s="37" customFormat="1" ht="11.4" x14ac:dyDescent="0.3">
      <c r="E103" s="53"/>
      <c r="F103" s="126"/>
      <c r="G103" s="126"/>
    </row>
    <row r="104" spans="5:7" s="37" customFormat="1" ht="11.4" x14ac:dyDescent="0.3">
      <c r="E104" s="53"/>
      <c r="F104" s="126"/>
      <c r="G104" s="126"/>
    </row>
    <row r="105" spans="5:7" s="37" customFormat="1" ht="11.4" x14ac:dyDescent="0.3">
      <c r="E105" s="53"/>
      <c r="F105" s="126"/>
      <c r="G105" s="126"/>
    </row>
    <row r="106" spans="5:7" s="37" customFormat="1" ht="11.4" x14ac:dyDescent="0.3">
      <c r="E106" s="53"/>
      <c r="F106" s="126"/>
      <c r="G106" s="126"/>
    </row>
    <row r="107" spans="5:7" s="37" customFormat="1" ht="11.4" x14ac:dyDescent="0.3">
      <c r="E107" s="53"/>
      <c r="F107" s="126"/>
      <c r="G107" s="126"/>
    </row>
    <row r="108" spans="5:7" s="37" customFormat="1" ht="11.4" x14ac:dyDescent="0.3">
      <c r="E108" s="53"/>
      <c r="F108" s="126"/>
      <c r="G108" s="126"/>
    </row>
    <row r="109" spans="5:7" s="37" customFormat="1" ht="11.4" x14ac:dyDescent="0.3">
      <c r="E109" s="53"/>
      <c r="F109" s="126"/>
      <c r="G109" s="126"/>
    </row>
    <row r="110" spans="5:7" s="37" customFormat="1" ht="11.4" x14ac:dyDescent="0.3">
      <c r="E110" s="53"/>
      <c r="F110" s="126"/>
      <c r="G110" s="126"/>
    </row>
    <row r="111" spans="5:7" s="37" customFormat="1" ht="11.4" x14ac:dyDescent="0.3">
      <c r="E111" s="53"/>
      <c r="F111" s="126"/>
      <c r="G111" s="126"/>
    </row>
    <row r="112" spans="5:7" s="37" customFormat="1" ht="11.4" x14ac:dyDescent="0.3">
      <c r="E112" s="53"/>
      <c r="F112" s="126"/>
      <c r="G112" s="126"/>
    </row>
    <row r="113" spans="5:7" s="37" customFormat="1" ht="11.4" x14ac:dyDescent="0.3">
      <c r="E113" s="53"/>
      <c r="F113" s="126"/>
      <c r="G113" s="126"/>
    </row>
    <row r="114" spans="5:7" s="37" customFormat="1" ht="11.4" x14ac:dyDescent="0.3">
      <c r="E114" s="53"/>
      <c r="F114" s="126"/>
      <c r="G114" s="126"/>
    </row>
    <row r="115" spans="5:7" s="37" customFormat="1" ht="11.4" x14ac:dyDescent="0.3">
      <c r="E115" s="53"/>
      <c r="F115" s="126"/>
      <c r="G115" s="126"/>
    </row>
    <row r="116" spans="5:7" s="37" customFormat="1" ht="11.4" x14ac:dyDescent="0.3">
      <c r="E116" s="53"/>
      <c r="F116" s="126"/>
      <c r="G116" s="126"/>
    </row>
    <row r="117" spans="5:7" s="37" customFormat="1" ht="11.4" x14ac:dyDescent="0.3">
      <c r="E117" s="53"/>
      <c r="F117" s="126"/>
      <c r="G117" s="126"/>
    </row>
    <row r="118" spans="5:7" s="37" customFormat="1" ht="11.4" x14ac:dyDescent="0.3">
      <c r="E118" s="53"/>
      <c r="F118" s="126"/>
      <c r="G118" s="126"/>
    </row>
    <row r="119" spans="5:7" s="37" customFormat="1" ht="11.4" x14ac:dyDescent="0.3">
      <c r="E119" s="53"/>
      <c r="F119" s="126"/>
      <c r="G119" s="126"/>
    </row>
    <row r="120" spans="5:7" s="37" customFormat="1" ht="11.4" x14ac:dyDescent="0.3">
      <c r="E120" s="53"/>
      <c r="F120" s="126"/>
      <c r="G120" s="126"/>
    </row>
    <row r="121" spans="5:7" s="37" customFormat="1" ht="11.4" x14ac:dyDescent="0.3">
      <c r="E121" s="53"/>
      <c r="F121" s="126"/>
      <c r="G121" s="126"/>
    </row>
    <row r="122" spans="5:7" s="37" customFormat="1" ht="11.4" x14ac:dyDescent="0.3">
      <c r="E122" s="53"/>
      <c r="F122" s="126"/>
      <c r="G122" s="126"/>
    </row>
    <row r="123" spans="5:7" s="37" customFormat="1" ht="11.4" x14ac:dyDescent="0.3">
      <c r="E123" s="53"/>
      <c r="F123" s="126"/>
      <c r="G123" s="126"/>
    </row>
    <row r="124" spans="5:7" s="37" customFormat="1" ht="11.4" x14ac:dyDescent="0.3">
      <c r="E124" s="53"/>
      <c r="F124" s="126"/>
      <c r="G124" s="126"/>
    </row>
    <row r="125" spans="5:7" s="37" customFormat="1" ht="11.4" x14ac:dyDescent="0.3">
      <c r="E125" s="53"/>
      <c r="F125" s="126"/>
      <c r="G125" s="126"/>
    </row>
    <row r="126" spans="5:7" s="37" customFormat="1" ht="11.4" x14ac:dyDescent="0.3">
      <c r="E126" s="53"/>
      <c r="F126" s="126"/>
      <c r="G126" s="126"/>
    </row>
    <row r="127" spans="5:7" s="37" customFormat="1" ht="11.4" x14ac:dyDescent="0.3">
      <c r="E127" s="53"/>
      <c r="F127" s="126"/>
      <c r="G127" s="126"/>
    </row>
    <row r="128" spans="5:7" s="37" customFormat="1" ht="11.4" x14ac:dyDescent="0.3">
      <c r="E128" s="53"/>
      <c r="F128" s="126"/>
      <c r="G128" s="126"/>
    </row>
    <row r="129" spans="4:7" s="37" customFormat="1" ht="11.4" x14ac:dyDescent="0.3">
      <c r="E129" s="53"/>
      <c r="F129" s="126"/>
      <c r="G129" s="126"/>
    </row>
    <row r="130" spans="4:7" s="37" customFormat="1" ht="11.4" x14ac:dyDescent="0.3">
      <c r="E130" s="53"/>
      <c r="F130" s="126"/>
      <c r="G130" s="126"/>
    </row>
    <row r="131" spans="4:7" s="37" customFormat="1" ht="11.4" x14ac:dyDescent="0.3">
      <c r="E131" s="53"/>
      <c r="F131" s="126"/>
      <c r="G131" s="126"/>
    </row>
    <row r="132" spans="4:7" s="37" customFormat="1" ht="11.4" x14ac:dyDescent="0.3">
      <c r="E132" s="53"/>
      <c r="F132" s="126"/>
      <c r="G132" s="126"/>
    </row>
    <row r="133" spans="4:7" s="37" customFormat="1" ht="11.4" x14ac:dyDescent="0.3">
      <c r="E133" s="53"/>
      <c r="F133" s="126"/>
      <c r="G133" s="126"/>
    </row>
    <row r="134" spans="4:7" s="37" customFormat="1" ht="11.4" x14ac:dyDescent="0.3">
      <c r="E134" s="53"/>
      <c r="F134" s="126"/>
      <c r="G134" s="126"/>
    </row>
    <row r="135" spans="4:7" s="37" customFormat="1" ht="11.4" x14ac:dyDescent="0.3">
      <c r="E135" s="53"/>
      <c r="F135" s="126"/>
      <c r="G135" s="126"/>
    </row>
    <row r="136" spans="4:7" s="35" customFormat="1" ht="12" x14ac:dyDescent="0.3">
      <c r="D136" s="51">
        <v>2</v>
      </c>
      <c r="E136" s="109"/>
      <c r="F136" s="116"/>
      <c r="G136" s="116"/>
    </row>
  </sheetData>
  <mergeCells count="2">
    <mergeCell ref="B1:G1"/>
    <mergeCell ref="B2:G2"/>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view="pageBreakPreview" topLeftCell="B1" zoomScaleNormal="100" zoomScaleSheetLayoutView="100" workbookViewId="0">
      <selection activeCell="F9" sqref="F9"/>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60" customWidth="1"/>
    <col min="6" max="6" width="12.6640625" style="60" customWidth="1"/>
    <col min="7" max="7" width="14.88671875" style="60" customWidth="1"/>
    <col min="8" max="16384" width="9.109375" style="60"/>
  </cols>
  <sheetData>
    <row r="1" spans="1:7" s="34" customFormat="1" ht="13.8" x14ac:dyDescent="0.3">
      <c r="B1" s="440" t="s">
        <v>139</v>
      </c>
      <c r="C1" s="440"/>
      <c r="D1" s="440"/>
      <c r="E1" s="440"/>
      <c r="F1" s="440"/>
      <c r="G1" s="440"/>
    </row>
    <row r="2" spans="1:7" s="34" customFormat="1" ht="13.8" x14ac:dyDescent="0.3">
      <c r="B2" s="440" t="s">
        <v>140</v>
      </c>
      <c r="C2" s="440"/>
      <c r="D2" s="440"/>
      <c r="E2" s="440"/>
      <c r="F2" s="440"/>
      <c r="G2" s="440"/>
    </row>
    <row r="3" spans="1:7" s="35" customFormat="1" ht="12" x14ac:dyDescent="0.3">
      <c r="G3" s="36"/>
    </row>
    <row r="4" spans="1:7" s="37" customFormat="1" ht="26.1" customHeight="1" x14ac:dyDescent="0.3">
      <c r="B4" s="38" t="s">
        <v>121</v>
      </c>
      <c r="C4" s="38" t="s">
        <v>122</v>
      </c>
      <c r="D4" s="38" t="s">
        <v>3</v>
      </c>
      <c r="E4" s="38" t="s">
        <v>123</v>
      </c>
      <c r="F4" s="38" t="s">
        <v>124</v>
      </c>
      <c r="G4" s="39" t="s">
        <v>125</v>
      </c>
    </row>
    <row r="5" spans="1:7" s="37" customFormat="1" ht="11.4" x14ac:dyDescent="0.3">
      <c r="A5" s="37">
        <v>199</v>
      </c>
      <c r="B5" s="40" t="s">
        <v>141</v>
      </c>
      <c r="C5" s="62" t="s">
        <v>29</v>
      </c>
      <c r="D5" s="41"/>
      <c r="E5" s="41"/>
      <c r="F5" s="41"/>
      <c r="G5" s="41"/>
    </row>
    <row r="6" spans="1:7" s="37" customFormat="1" ht="11.4" x14ac:dyDescent="0.3">
      <c r="B6" s="43"/>
      <c r="C6" s="63"/>
      <c r="D6" s="42"/>
      <c r="E6" s="42"/>
      <c r="F6" s="42"/>
      <c r="G6" s="42"/>
    </row>
    <row r="7" spans="1:7" s="37" customFormat="1" ht="22.8" x14ac:dyDescent="0.3">
      <c r="B7" s="45"/>
      <c r="C7" s="45" t="s">
        <v>142</v>
      </c>
      <c r="D7" s="42"/>
      <c r="E7" s="42"/>
      <c r="F7" s="42"/>
      <c r="G7" s="42"/>
    </row>
    <row r="8" spans="1:7" s="37" customFormat="1" ht="11.4" x14ac:dyDescent="0.3">
      <c r="A8" s="37">
        <v>356</v>
      </c>
      <c r="B8" s="45"/>
      <c r="C8" s="43"/>
      <c r="D8" s="42"/>
      <c r="E8" s="42"/>
      <c r="F8" s="42"/>
      <c r="G8" s="42"/>
    </row>
    <row r="9" spans="1:7" s="37" customFormat="1" ht="45.6" x14ac:dyDescent="0.3">
      <c r="B9" s="45" t="s">
        <v>47</v>
      </c>
      <c r="C9" s="42" t="s">
        <v>143</v>
      </c>
      <c r="D9" s="64" t="s">
        <v>144</v>
      </c>
      <c r="E9" s="64">
        <v>1840</v>
      </c>
      <c r="F9" s="142"/>
      <c r="G9" s="142">
        <f>E9*F9</f>
        <v>0</v>
      </c>
    </row>
    <row r="10" spans="1:7" s="37" customFormat="1" ht="11.4" x14ac:dyDescent="0.3">
      <c r="A10" s="37">
        <v>201</v>
      </c>
      <c r="B10" s="43"/>
      <c r="C10" s="43"/>
      <c r="D10" s="65"/>
      <c r="E10" s="66"/>
      <c r="F10" s="142"/>
      <c r="G10" s="142"/>
    </row>
    <row r="11" spans="1:7" s="37" customFormat="1" ht="12" customHeight="1" x14ac:dyDescent="0.3">
      <c r="B11" s="45">
        <v>2.2000000000000002</v>
      </c>
      <c r="C11" s="67" t="s">
        <v>145</v>
      </c>
      <c r="D11" s="64"/>
      <c r="E11" s="64"/>
      <c r="F11" s="142"/>
      <c r="G11" s="142"/>
    </row>
    <row r="12" spans="1:7" s="37" customFormat="1" ht="12" customHeight="1" x14ac:dyDescent="0.3">
      <c r="B12" s="45"/>
      <c r="C12" s="67"/>
      <c r="D12" s="64"/>
      <c r="E12" s="64"/>
      <c r="F12" s="142"/>
      <c r="G12" s="142"/>
    </row>
    <row r="13" spans="1:7" s="37" customFormat="1" ht="11.4" x14ac:dyDescent="0.3">
      <c r="A13" s="37">
        <v>202</v>
      </c>
      <c r="B13" s="45" t="s">
        <v>146</v>
      </c>
      <c r="C13" s="68" t="s">
        <v>147</v>
      </c>
      <c r="D13" s="64"/>
      <c r="E13" s="64"/>
      <c r="F13" s="142"/>
      <c r="G13" s="142"/>
    </row>
    <row r="14" spans="1:7" s="37" customFormat="1" ht="12" customHeight="1" x14ac:dyDescent="0.3">
      <c r="B14" s="45"/>
      <c r="C14" s="42" t="s">
        <v>148</v>
      </c>
      <c r="D14" s="64" t="s">
        <v>149</v>
      </c>
      <c r="E14" s="64">
        <v>420</v>
      </c>
      <c r="F14" s="142"/>
      <c r="G14" s="142">
        <f>E14*F14</f>
        <v>0</v>
      </c>
    </row>
    <row r="15" spans="1:7" s="37" customFormat="1" ht="11.4" x14ac:dyDescent="0.3">
      <c r="A15" s="37">
        <v>203</v>
      </c>
      <c r="B15" s="43"/>
      <c r="C15" s="43"/>
      <c r="D15" s="65"/>
      <c r="E15" s="66"/>
      <c r="F15" s="142"/>
      <c r="G15" s="142"/>
    </row>
    <row r="16" spans="1:7" s="37" customFormat="1" ht="12" customHeight="1" x14ac:dyDescent="0.3">
      <c r="B16" s="45" t="s">
        <v>150</v>
      </c>
      <c r="C16" s="42" t="s">
        <v>151</v>
      </c>
      <c r="D16" s="64"/>
      <c r="E16" s="64"/>
      <c r="F16" s="142"/>
      <c r="G16" s="142"/>
    </row>
    <row r="17" spans="1:7" s="37" customFormat="1" ht="22.8" x14ac:dyDescent="0.3">
      <c r="A17" s="37">
        <v>204</v>
      </c>
      <c r="B17" s="43"/>
      <c r="C17" s="43" t="s">
        <v>152</v>
      </c>
      <c r="D17" s="64" t="s">
        <v>149</v>
      </c>
      <c r="E17" s="69">
        <v>80</v>
      </c>
      <c r="F17" s="142"/>
      <c r="G17" s="142">
        <f>E17*F17</f>
        <v>0</v>
      </c>
    </row>
    <row r="18" spans="1:7" s="37" customFormat="1" ht="12" customHeight="1" x14ac:dyDescent="0.3">
      <c r="B18" s="42"/>
      <c r="C18" s="42"/>
      <c r="D18" s="64"/>
      <c r="E18" s="64"/>
      <c r="F18" s="142"/>
      <c r="G18" s="142"/>
    </row>
    <row r="19" spans="1:7" s="37" customFormat="1" ht="22.8" x14ac:dyDescent="0.3">
      <c r="A19" s="37">
        <v>205</v>
      </c>
      <c r="B19" s="43" t="s">
        <v>153</v>
      </c>
      <c r="C19" s="43" t="s">
        <v>154</v>
      </c>
      <c r="D19" s="64" t="s">
        <v>144</v>
      </c>
      <c r="E19" s="69">
        <v>238</v>
      </c>
      <c r="F19" s="142"/>
      <c r="G19" s="142">
        <f>E19*F19</f>
        <v>0</v>
      </c>
    </row>
    <row r="20" spans="1:7" s="37" customFormat="1" ht="12" customHeight="1" x14ac:dyDescent="0.3">
      <c r="B20" s="42"/>
      <c r="C20" s="42"/>
      <c r="D20" s="64"/>
      <c r="E20" s="64"/>
      <c r="F20" s="142"/>
      <c r="G20" s="142"/>
    </row>
    <row r="21" spans="1:7" s="37" customFormat="1" ht="34.200000000000003" x14ac:dyDescent="0.3">
      <c r="A21" s="37">
        <v>206</v>
      </c>
      <c r="B21" s="43" t="s">
        <v>155</v>
      </c>
      <c r="C21" s="45" t="s">
        <v>156</v>
      </c>
      <c r="D21" s="46"/>
      <c r="E21" s="70"/>
      <c r="F21" s="142"/>
      <c r="G21" s="142"/>
    </row>
    <row r="22" spans="1:7" s="37" customFormat="1" ht="12" customHeight="1" x14ac:dyDescent="0.3">
      <c r="B22" s="42"/>
      <c r="C22" s="42" t="s">
        <v>157</v>
      </c>
      <c r="D22" s="64" t="s">
        <v>149</v>
      </c>
      <c r="E22" s="44">
        <v>40</v>
      </c>
      <c r="F22" s="142"/>
      <c r="G22" s="142">
        <f>E22*F22</f>
        <v>0</v>
      </c>
    </row>
    <row r="23" spans="1:7" s="37" customFormat="1" ht="13.2" x14ac:dyDescent="0.3">
      <c r="A23" s="37">
        <v>207</v>
      </c>
      <c r="B23" s="43"/>
      <c r="C23" s="43" t="s">
        <v>158</v>
      </c>
      <c r="D23" s="64" t="s">
        <v>149</v>
      </c>
      <c r="E23" s="71">
        <v>25</v>
      </c>
      <c r="F23" s="142"/>
      <c r="G23" s="142">
        <f>E23*F23</f>
        <v>0</v>
      </c>
    </row>
    <row r="24" spans="1:7" s="37" customFormat="1" ht="12" customHeight="1" x14ac:dyDescent="0.3">
      <c r="B24" s="42"/>
      <c r="C24" s="42"/>
      <c r="D24" s="42"/>
      <c r="E24" s="42"/>
      <c r="F24" s="142"/>
      <c r="G24" s="142"/>
    </row>
    <row r="25" spans="1:7" s="37" customFormat="1" ht="11.4" x14ac:dyDescent="0.3">
      <c r="A25" s="37">
        <v>208</v>
      </c>
      <c r="B25" s="43" t="s">
        <v>159</v>
      </c>
      <c r="C25" s="63" t="s">
        <v>160</v>
      </c>
      <c r="D25" s="46"/>
      <c r="E25" s="70"/>
      <c r="F25" s="142"/>
      <c r="G25" s="142"/>
    </row>
    <row r="26" spans="1:7" s="37" customFormat="1" ht="11.4" x14ac:dyDescent="0.3">
      <c r="B26" s="43"/>
      <c r="C26" s="63"/>
      <c r="D26" s="46"/>
      <c r="E26" s="70"/>
      <c r="F26" s="142"/>
      <c r="G26" s="142"/>
    </row>
    <row r="27" spans="1:7" s="37" customFormat="1" ht="12" customHeight="1" x14ac:dyDescent="0.3">
      <c r="B27" s="42"/>
      <c r="C27" s="42" t="s">
        <v>161</v>
      </c>
      <c r="D27" s="42"/>
      <c r="E27" s="42"/>
      <c r="F27" s="142"/>
      <c r="G27" s="142"/>
    </row>
    <row r="28" spans="1:7" s="37" customFormat="1" ht="11.4" x14ac:dyDescent="0.3">
      <c r="A28" s="37">
        <v>209</v>
      </c>
      <c r="B28" s="43"/>
      <c r="C28" s="43"/>
      <c r="D28" s="46"/>
      <c r="E28" s="70"/>
      <c r="F28" s="142"/>
      <c r="G28" s="142"/>
    </row>
    <row r="29" spans="1:7" s="37" customFormat="1" ht="12" customHeight="1" x14ac:dyDescent="0.3">
      <c r="B29" s="42" t="s">
        <v>162</v>
      </c>
      <c r="C29" s="42" t="s">
        <v>163</v>
      </c>
      <c r="D29" s="42"/>
      <c r="E29" s="42"/>
      <c r="F29" s="142"/>
      <c r="G29" s="142"/>
    </row>
    <row r="30" spans="1:7" s="37" customFormat="1" ht="12" customHeight="1" x14ac:dyDescent="0.3">
      <c r="B30" s="42"/>
      <c r="C30" s="42"/>
      <c r="D30" s="42"/>
      <c r="E30" s="42"/>
      <c r="F30" s="142"/>
      <c r="G30" s="142"/>
    </row>
    <row r="31" spans="1:7" s="37" customFormat="1" ht="22.8" x14ac:dyDescent="0.3">
      <c r="A31" s="37">
        <v>210</v>
      </c>
      <c r="B31" s="43"/>
      <c r="C31" s="43" t="s">
        <v>164</v>
      </c>
      <c r="D31" s="64" t="s">
        <v>149</v>
      </c>
      <c r="E31" s="69">
        <v>75</v>
      </c>
      <c r="F31" s="142"/>
      <c r="G31" s="142">
        <f>E31*F31</f>
        <v>0</v>
      </c>
    </row>
    <row r="32" spans="1:7" s="37" customFormat="1" ht="13.2" x14ac:dyDescent="0.3">
      <c r="A32" s="37">
        <v>211</v>
      </c>
      <c r="B32" s="43"/>
      <c r="C32" s="43" t="s">
        <v>165</v>
      </c>
      <c r="D32" s="64" t="s">
        <v>144</v>
      </c>
      <c r="E32" s="69">
        <v>250</v>
      </c>
      <c r="F32" s="142"/>
      <c r="G32" s="142">
        <f>E32*F32</f>
        <v>0</v>
      </c>
    </row>
    <row r="33" spans="1:7" s="37" customFormat="1" ht="13.2" x14ac:dyDescent="0.3">
      <c r="B33" s="43"/>
      <c r="C33" s="43" t="s">
        <v>166</v>
      </c>
      <c r="D33" s="64" t="s">
        <v>144</v>
      </c>
      <c r="E33" s="69">
        <v>250</v>
      </c>
      <c r="F33" s="142"/>
      <c r="G33" s="142">
        <f>E33*F33</f>
        <v>0</v>
      </c>
    </row>
    <row r="34" spans="1:7" s="37" customFormat="1" ht="11.4" x14ac:dyDescent="0.3">
      <c r="B34" s="43"/>
      <c r="C34" s="43" t="s">
        <v>167</v>
      </c>
      <c r="D34" s="64" t="s">
        <v>168</v>
      </c>
      <c r="E34" s="69">
        <v>29</v>
      </c>
      <c r="F34" s="142"/>
      <c r="G34" s="142">
        <f>E34*F34</f>
        <v>0</v>
      </c>
    </row>
    <row r="35" spans="1:7" s="37" customFormat="1" ht="11.4" x14ac:dyDescent="0.3">
      <c r="A35" s="37">
        <v>212</v>
      </c>
      <c r="B35" s="72"/>
      <c r="C35" s="72"/>
      <c r="D35" s="46"/>
      <c r="E35" s="70"/>
      <c r="F35" s="142"/>
      <c r="G35" s="142"/>
    </row>
    <row r="36" spans="1:7" s="37" customFormat="1" ht="11.4" x14ac:dyDescent="0.3">
      <c r="B36" s="42" t="s">
        <v>169</v>
      </c>
      <c r="C36" s="43" t="s">
        <v>170</v>
      </c>
      <c r="D36" s="46"/>
      <c r="E36" s="73"/>
      <c r="F36" s="142"/>
      <c r="G36" s="142"/>
    </row>
    <row r="37" spans="1:7" s="37" customFormat="1" ht="11.4" x14ac:dyDescent="0.3">
      <c r="B37" s="42"/>
      <c r="C37" s="43"/>
      <c r="D37" s="46"/>
      <c r="E37" s="73"/>
      <c r="F37" s="142"/>
      <c r="G37" s="142"/>
    </row>
    <row r="38" spans="1:7" s="37" customFormat="1" ht="22.8" x14ac:dyDescent="0.3">
      <c r="B38" s="42"/>
      <c r="C38" s="42" t="s">
        <v>171</v>
      </c>
      <c r="D38" s="64" t="s">
        <v>149</v>
      </c>
      <c r="E38" s="69">
        <v>75</v>
      </c>
      <c r="F38" s="142"/>
      <c r="G38" s="142">
        <f>E38*F38</f>
        <v>0</v>
      </c>
    </row>
    <row r="39" spans="1:7" s="37" customFormat="1" ht="13.2" x14ac:dyDescent="0.3">
      <c r="B39" s="43"/>
      <c r="C39" s="43" t="s">
        <v>165</v>
      </c>
      <c r="D39" s="64" t="s">
        <v>144</v>
      </c>
      <c r="E39" s="69">
        <v>485</v>
      </c>
      <c r="F39" s="142"/>
      <c r="G39" s="142">
        <f>E39*F39</f>
        <v>0</v>
      </c>
    </row>
    <row r="40" spans="1:7" s="37" customFormat="1" ht="13.2" x14ac:dyDescent="0.3">
      <c r="B40" s="42"/>
      <c r="C40" s="43" t="s">
        <v>166</v>
      </c>
      <c r="D40" s="64" t="s">
        <v>144</v>
      </c>
      <c r="E40" s="69">
        <v>485</v>
      </c>
      <c r="F40" s="142"/>
      <c r="G40" s="142">
        <f>E40*F40</f>
        <v>0</v>
      </c>
    </row>
    <row r="41" spans="1:7" s="37" customFormat="1" ht="11.4" x14ac:dyDescent="0.3">
      <c r="B41" s="43"/>
      <c r="C41" s="43" t="s">
        <v>172</v>
      </c>
      <c r="D41" s="64" t="s">
        <v>168</v>
      </c>
      <c r="E41" s="69">
        <v>30</v>
      </c>
      <c r="F41" s="142"/>
      <c r="G41" s="142">
        <f>E41*F41</f>
        <v>0</v>
      </c>
    </row>
    <row r="42" spans="1:7" s="37" customFormat="1" ht="11.4" x14ac:dyDescent="0.3">
      <c r="B42" s="43"/>
      <c r="C42" s="74"/>
      <c r="D42" s="42"/>
      <c r="E42" s="42"/>
      <c r="F42" s="142"/>
      <c r="G42" s="142"/>
    </row>
    <row r="43" spans="1:7" s="37" customFormat="1" ht="11.4" x14ac:dyDescent="0.3">
      <c r="B43" s="45">
        <v>2.4</v>
      </c>
      <c r="C43" s="42" t="s">
        <v>173</v>
      </c>
      <c r="D43" s="42"/>
      <c r="E43" s="42"/>
      <c r="F43" s="142"/>
      <c r="G43" s="142"/>
    </row>
    <row r="44" spans="1:7" s="37" customFormat="1" ht="11.4" x14ac:dyDescent="0.3">
      <c r="B44" s="42"/>
      <c r="C44" s="43"/>
      <c r="D44" s="42"/>
      <c r="E44" s="42"/>
      <c r="F44" s="142"/>
      <c r="G44" s="142"/>
    </row>
    <row r="45" spans="1:7" s="37" customFormat="1" ht="34.200000000000003" x14ac:dyDescent="0.3">
      <c r="B45" s="42" t="s">
        <v>174</v>
      </c>
      <c r="C45" s="42" t="s">
        <v>175</v>
      </c>
      <c r="D45" s="42"/>
      <c r="E45" s="42"/>
      <c r="F45" s="142"/>
      <c r="G45" s="142"/>
    </row>
    <row r="46" spans="1:7" s="37" customFormat="1" ht="11.4" x14ac:dyDescent="0.3">
      <c r="B46" s="43"/>
      <c r="C46" s="42" t="s">
        <v>176</v>
      </c>
      <c r="D46" s="65" t="s">
        <v>11</v>
      </c>
      <c r="E46" s="69">
        <v>285</v>
      </c>
      <c r="F46" s="142"/>
      <c r="G46" s="142">
        <f>E46*F46</f>
        <v>0</v>
      </c>
    </row>
    <row r="47" spans="1:7" s="37" customFormat="1" ht="11.4" x14ac:dyDescent="0.3">
      <c r="B47" s="42"/>
      <c r="C47" s="37" t="s">
        <v>177</v>
      </c>
      <c r="D47" s="64" t="s">
        <v>11</v>
      </c>
      <c r="E47" s="64">
        <v>15</v>
      </c>
      <c r="F47" s="142"/>
      <c r="G47" s="142">
        <f>E47*F47</f>
        <v>0</v>
      </c>
    </row>
    <row r="48" spans="1:7" s="37" customFormat="1" ht="11.4" x14ac:dyDescent="0.3">
      <c r="B48" s="42"/>
      <c r="C48" s="43"/>
      <c r="D48" s="42"/>
      <c r="E48" s="42"/>
      <c r="F48" s="142"/>
      <c r="G48" s="142"/>
    </row>
    <row r="49" spans="2:7" s="37" customFormat="1" ht="22.8" x14ac:dyDescent="0.3">
      <c r="B49" s="42" t="s">
        <v>178</v>
      </c>
      <c r="C49" s="42" t="s">
        <v>179</v>
      </c>
      <c r="D49" s="44" t="s">
        <v>11</v>
      </c>
      <c r="E49" s="44">
        <v>92</v>
      </c>
      <c r="F49" s="142"/>
      <c r="G49" s="142">
        <f>E49*F49</f>
        <v>0</v>
      </c>
    </row>
    <row r="50" spans="2:7" s="37" customFormat="1" ht="11.4" x14ac:dyDescent="0.3">
      <c r="B50" s="43"/>
      <c r="C50" s="43"/>
      <c r="D50" s="46"/>
      <c r="E50" s="70"/>
      <c r="F50" s="142"/>
      <c r="G50" s="142"/>
    </row>
    <row r="51" spans="2:7" s="37" customFormat="1" ht="12" customHeight="1" x14ac:dyDescent="0.3">
      <c r="B51" s="42"/>
      <c r="C51" s="42"/>
      <c r="D51" s="42"/>
      <c r="E51" s="42"/>
      <c r="F51" s="142"/>
      <c r="G51" s="142"/>
    </row>
    <row r="52" spans="2:7" s="50" customFormat="1" ht="15.9" customHeight="1" x14ac:dyDescent="0.3">
      <c r="B52" s="98" t="s">
        <v>180</v>
      </c>
      <c r="C52" s="49"/>
      <c r="D52" s="49"/>
      <c r="E52" s="49"/>
      <c r="F52" s="123"/>
      <c r="G52" s="132">
        <f>SUM(G9:G51)</f>
        <v>0</v>
      </c>
    </row>
    <row r="53" spans="2:7" s="75" customFormat="1" ht="12" x14ac:dyDescent="0.3">
      <c r="D53" s="76"/>
    </row>
    <row r="54" spans="2:7" s="78" customFormat="1" ht="13.8" x14ac:dyDescent="0.3">
      <c r="B54" s="77"/>
    </row>
    <row r="55" spans="2:7" s="78" customFormat="1" ht="13.8" x14ac:dyDescent="0.3">
      <c r="B55" s="77"/>
    </row>
    <row r="56" spans="2:7" s="75" customFormat="1" ht="12" x14ac:dyDescent="0.3">
      <c r="D56" s="76"/>
    </row>
    <row r="57" spans="2:7" s="80" customFormat="1" ht="14.1" customHeight="1" x14ac:dyDescent="0.3">
      <c r="B57" s="79"/>
      <c r="C57" s="79"/>
      <c r="D57" s="79"/>
      <c r="E57" s="79"/>
      <c r="F57" s="79"/>
      <c r="G57" s="79"/>
    </row>
    <row r="58" spans="2:7" s="80" customFormat="1" ht="11.4" x14ac:dyDescent="0.3">
      <c r="B58" s="81"/>
      <c r="C58" s="82"/>
      <c r="G58" s="83"/>
    </row>
    <row r="59" spans="2:7" s="80" customFormat="1" ht="12" customHeight="1" x14ac:dyDescent="0.3"/>
    <row r="60" spans="2:7" s="80" customFormat="1" ht="11.4" x14ac:dyDescent="0.3">
      <c r="B60" s="81"/>
      <c r="C60" s="82"/>
      <c r="G60" s="83"/>
    </row>
    <row r="61" spans="2:7" s="80" customFormat="1" ht="12" customHeight="1" x14ac:dyDescent="0.3"/>
    <row r="62" spans="2:7" s="85" customFormat="1" ht="15.9" customHeight="1" x14ac:dyDescent="0.3">
      <c r="B62" s="84"/>
      <c r="G62" s="86"/>
    </row>
    <row r="63" spans="2:7" s="80" customFormat="1" ht="11.4" x14ac:dyDescent="0.3"/>
    <row r="64" spans="2:7" s="80" customFormat="1" ht="12" customHeight="1" x14ac:dyDescent="0.3"/>
    <row r="65" s="80" customFormat="1" ht="11.4" x14ac:dyDescent="0.3"/>
    <row r="66" s="80" customFormat="1" ht="11.4" x14ac:dyDescent="0.3"/>
    <row r="67" s="80" customFormat="1" ht="11.4" x14ac:dyDescent="0.3"/>
    <row r="68" s="80" customFormat="1" ht="11.4" x14ac:dyDescent="0.3"/>
    <row r="69" s="80" customFormat="1" ht="11.4" x14ac:dyDescent="0.3"/>
    <row r="70" s="80" customFormat="1" ht="11.4" x14ac:dyDescent="0.3"/>
    <row r="71" s="80" customFormat="1" ht="11.4" x14ac:dyDescent="0.3"/>
    <row r="72" s="80" customFormat="1" ht="11.4" x14ac:dyDescent="0.3"/>
    <row r="73" s="80" customFormat="1" ht="11.4" x14ac:dyDescent="0.3"/>
    <row r="74" s="80" customFormat="1" ht="11.4" x14ac:dyDescent="0.3"/>
    <row r="75" s="80" customFormat="1" ht="11.4" x14ac:dyDescent="0.3"/>
    <row r="76" s="80" customFormat="1" ht="11.4" x14ac:dyDescent="0.3"/>
    <row r="77" s="80" customFormat="1" ht="11.4" x14ac:dyDescent="0.3"/>
    <row r="78" s="80" customFormat="1" ht="11.4" x14ac:dyDescent="0.3"/>
    <row r="79" s="80" customFormat="1" ht="11.4" x14ac:dyDescent="0.3"/>
    <row r="80" s="80" customFormat="1" ht="11.4" x14ac:dyDescent="0.3"/>
    <row r="81" s="80" customFormat="1" ht="11.4" x14ac:dyDescent="0.3"/>
    <row r="82" s="80" customFormat="1" ht="11.4" x14ac:dyDescent="0.3"/>
    <row r="83" s="80" customFormat="1" ht="11.4" x14ac:dyDescent="0.3"/>
    <row r="84" s="80" customFormat="1" ht="11.4" x14ac:dyDescent="0.3"/>
    <row r="85" s="80" customFormat="1" ht="11.4" x14ac:dyDescent="0.3"/>
    <row r="86" s="80" customFormat="1" ht="11.4" x14ac:dyDescent="0.3"/>
    <row r="87" s="80" customFormat="1" ht="11.4" x14ac:dyDescent="0.3"/>
    <row r="88" s="80" customFormat="1" ht="11.4" x14ac:dyDescent="0.3"/>
    <row r="89" s="80" customFormat="1" ht="11.4" x14ac:dyDescent="0.3"/>
    <row r="90" s="80" customFormat="1" ht="11.4" x14ac:dyDescent="0.3"/>
    <row r="91" s="80" customFormat="1" ht="11.4" x14ac:dyDescent="0.3"/>
    <row r="92" s="80" customFormat="1" ht="11.4" x14ac:dyDescent="0.3"/>
    <row r="93" s="80" customFormat="1" ht="11.4" x14ac:dyDescent="0.3"/>
    <row r="94" s="80" customFormat="1" ht="11.4" x14ac:dyDescent="0.3"/>
    <row r="95" s="80" customFormat="1" ht="11.4" x14ac:dyDescent="0.3"/>
    <row r="96" s="80" customFormat="1" ht="11.4" x14ac:dyDescent="0.3"/>
    <row r="97" s="80" customFormat="1" ht="11.4" x14ac:dyDescent="0.3"/>
    <row r="98" s="80" customFormat="1" ht="11.4" x14ac:dyDescent="0.3"/>
    <row r="99" s="80" customFormat="1" ht="11.4" x14ac:dyDescent="0.3"/>
    <row r="100" s="80" customFormat="1" ht="11.4" x14ac:dyDescent="0.3"/>
    <row r="101" s="80" customFormat="1" ht="11.4" x14ac:dyDescent="0.3"/>
    <row r="102" s="80" customFormat="1" ht="11.4" x14ac:dyDescent="0.3"/>
    <row r="103" s="80" customFormat="1" ht="11.4" x14ac:dyDescent="0.3"/>
    <row r="104" s="80" customFormat="1" ht="11.4" x14ac:dyDescent="0.3"/>
    <row r="105" s="80" customFormat="1" ht="11.4" x14ac:dyDescent="0.3"/>
    <row r="106" s="80" customFormat="1" ht="11.4" x14ac:dyDescent="0.3"/>
    <row r="107" s="80" customFormat="1" ht="11.4" x14ac:dyDescent="0.3"/>
    <row r="108" s="80" customFormat="1" ht="11.4" x14ac:dyDescent="0.3"/>
    <row r="109" s="80" customFormat="1" ht="11.4" x14ac:dyDescent="0.3"/>
    <row r="110" s="37" customFormat="1" ht="11.4" x14ac:dyDescent="0.3"/>
    <row r="111" s="37" customFormat="1" ht="11.4" x14ac:dyDescent="0.3"/>
    <row r="112" s="37" customFormat="1" ht="11.4" x14ac:dyDescent="0.3"/>
    <row r="113" spans="4:4" s="37" customFormat="1" ht="11.4" x14ac:dyDescent="0.3"/>
    <row r="114" spans="4:4" s="37" customFormat="1" ht="11.4" x14ac:dyDescent="0.3"/>
    <row r="115" spans="4:4" s="37" customFormat="1" ht="11.4" x14ac:dyDescent="0.3"/>
    <row r="116" spans="4:4" s="37" customFormat="1" ht="11.4" x14ac:dyDescent="0.3"/>
    <row r="117" spans="4:4" s="37" customFormat="1" ht="11.4" x14ac:dyDescent="0.3"/>
    <row r="118" spans="4:4" s="37" customFormat="1" ht="11.4" x14ac:dyDescent="0.3"/>
    <row r="119" spans="4:4" s="37" customFormat="1" ht="11.4" x14ac:dyDescent="0.3"/>
    <row r="120" spans="4:4" s="37" customFormat="1" ht="11.4" x14ac:dyDescent="0.3"/>
    <row r="121" spans="4:4" s="37" customFormat="1" ht="11.4" x14ac:dyDescent="0.3"/>
    <row r="122" spans="4:4" s="37" customFormat="1" ht="11.4" x14ac:dyDescent="0.3"/>
    <row r="123" spans="4:4" s="35" customFormat="1" ht="12" x14ac:dyDescent="0.3">
      <c r="D123" s="51">
        <v>5</v>
      </c>
    </row>
  </sheetData>
  <mergeCells count="2">
    <mergeCell ref="B1:G1"/>
    <mergeCell ref="B2:G2"/>
  </mergeCells>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view="pageBreakPreview" topLeftCell="B18" zoomScaleNormal="100" zoomScaleSheetLayoutView="100" workbookViewId="0">
      <selection activeCell="F7" sqref="F7"/>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60" customWidth="1"/>
    <col min="6" max="6" width="13" style="60" customWidth="1"/>
    <col min="7" max="7" width="15.6640625" style="60" customWidth="1"/>
    <col min="8" max="16384" width="9.109375" style="60"/>
  </cols>
  <sheetData>
    <row r="1" spans="1:7" s="34" customFormat="1" ht="13.8" x14ac:dyDescent="0.3">
      <c r="B1" s="440" t="s">
        <v>181</v>
      </c>
      <c r="C1" s="440"/>
      <c r="D1" s="440"/>
      <c r="E1" s="440"/>
      <c r="F1" s="440"/>
      <c r="G1" s="440"/>
    </row>
    <row r="2" spans="1:7" s="34" customFormat="1" ht="13.8" x14ac:dyDescent="0.3">
      <c r="B2" s="440" t="s">
        <v>182</v>
      </c>
      <c r="C2" s="440"/>
      <c r="D2" s="440"/>
      <c r="E2" s="440"/>
      <c r="F2" s="440"/>
      <c r="G2" s="440"/>
    </row>
    <row r="3" spans="1:7" s="35" customFormat="1" ht="12" x14ac:dyDescent="0.3">
      <c r="G3" s="36"/>
    </row>
    <row r="4" spans="1:7" s="37" customFormat="1" ht="22.8" x14ac:dyDescent="0.3">
      <c r="B4" s="38" t="s">
        <v>121</v>
      </c>
      <c r="C4" s="38" t="s">
        <v>122</v>
      </c>
      <c r="D4" s="38" t="s">
        <v>3</v>
      </c>
      <c r="E4" s="38" t="s">
        <v>123</v>
      </c>
      <c r="F4" s="38" t="s">
        <v>124</v>
      </c>
      <c r="G4" s="39" t="s">
        <v>125</v>
      </c>
    </row>
    <row r="5" spans="1:7" s="37" customFormat="1" ht="34.200000000000003" x14ac:dyDescent="0.3">
      <c r="A5" s="37">
        <v>241</v>
      </c>
      <c r="B5" s="87">
        <v>3</v>
      </c>
      <c r="C5" s="40" t="s">
        <v>183</v>
      </c>
      <c r="D5" s="41"/>
      <c r="E5" s="41"/>
      <c r="F5" s="41"/>
      <c r="G5" s="41"/>
    </row>
    <row r="6" spans="1:7" s="37" customFormat="1" ht="11.4" x14ac:dyDescent="0.3">
      <c r="B6" s="42"/>
      <c r="C6" s="42"/>
      <c r="D6" s="42"/>
      <c r="E6" s="42"/>
      <c r="F6" s="42"/>
      <c r="G6" s="42"/>
    </row>
    <row r="7" spans="1:7" s="37" customFormat="1" ht="11.4" x14ac:dyDescent="0.3">
      <c r="A7" s="37">
        <v>242</v>
      </c>
      <c r="B7" s="43" t="s">
        <v>184</v>
      </c>
      <c r="C7" s="63" t="s">
        <v>185</v>
      </c>
      <c r="D7" s="42"/>
      <c r="E7" s="42"/>
      <c r="F7" s="42"/>
      <c r="G7" s="42"/>
    </row>
    <row r="8" spans="1:7" s="37" customFormat="1" ht="11.4" x14ac:dyDescent="0.3">
      <c r="B8" s="43"/>
      <c r="C8" s="63"/>
      <c r="D8" s="42"/>
      <c r="E8" s="42"/>
      <c r="F8" s="42"/>
      <c r="G8" s="42"/>
    </row>
    <row r="9" spans="1:7" s="37" customFormat="1" ht="22.8" x14ac:dyDescent="0.3">
      <c r="B9" s="88" t="s">
        <v>57</v>
      </c>
      <c r="C9" s="42" t="s">
        <v>186</v>
      </c>
      <c r="D9" s="64" t="s">
        <v>149</v>
      </c>
      <c r="E9" s="64">
        <v>100</v>
      </c>
      <c r="F9" s="143"/>
      <c r="G9" s="143">
        <f>E9*F9</f>
        <v>0</v>
      </c>
    </row>
    <row r="10" spans="1:7" s="37" customFormat="1" ht="13.2" x14ac:dyDescent="0.3">
      <c r="A10" s="37">
        <v>243</v>
      </c>
      <c r="B10" s="43"/>
      <c r="C10" s="63"/>
      <c r="D10" s="42"/>
      <c r="E10" s="42"/>
      <c r="F10" s="143"/>
      <c r="G10" s="143"/>
    </row>
    <row r="11" spans="1:7" s="37" customFormat="1" ht="13.2" x14ac:dyDescent="0.3">
      <c r="B11" s="42" t="s">
        <v>58</v>
      </c>
      <c r="C11" s="42" t="s">
        <v>187</v>
      </c>
      <c r="D11" s="64" t="s">
        <v>11</v>
      </c>
      <c r="E11" s="64">
        <v>100</v>
      </c>
      <c r="F11" s="143"/>
      <c r="G11" s="143">
        <f>E11*F11</f>
        <v>0</v>
      </c>
    </row>
    <row r="12" spans="1:7" s="37" customFormat="1" ht="13.2" x14ac:dyDescent="0.3">
      <c r="A12" s="37">
        <v>244</v>
      </c>
      <c r="B12" s="42"/>
      <c r="C12" s="43" t="s">
        <v>188</v>
      </c>
      <c r="D12" s="42"/>
      <c r="E12" s="42"/>
      <c r="F12" s="143"/>
      <c r="G12" s="143"/>
    </row>
    <row r="13" spans="1:7" s="37" customFormat="1" ht="13.2" x14ac:dyDescent="0.3">
      <c r="B13" s="42"/>
      <c r="C13" s="43"/>
      <c r="D13" s="42"/>
      <c r="E13" s="42"/>
      <c r="F13" s="143"/>
      <c r="G13" s="143"/>
    </row>
    <row r="14" spans="1:7" s="37" customFormat="1" ht="13.2" x14ac:dyDescent="0.3">
      <c r="B14" s="45">
        <v>3.2</v>
      </c>
      <c r="C14" s="67" t="s">
        <v>189</v>
      </c>
      <c r="D14" s="42"/>
      <c r="E14" s="42"/>
      <c r="F14" s="143"/>
      <c r="G14" s="143"/>
    </row>
    <row r="15" spans="1:7" s="37" customFormat="1" ht="13.2" x14ac:dyDescent="0.3">
      <c r="B15" s="45"/>
      <c r="C15" s="67"/>
      <c r="D15" s="42"/>
      <c r="E15" s="42"/>
      <c r="F15" s="143"/>
      <c r="G15" s="143"/>
    </row>
    <row r="16" spans="1:7" s="37" customFormat="1" ht="22.8" x14ac:dyDescent="0.3">
      <c r="A16" s="37">
        <v>245</v>
      </c>
      <c r="B16" s="89" t="s">
        <v>63</v>
      </c>
      <c r="C16" s="43" t="s">
        <v>190</v>
      </c>
      <c r="D16" s="64" t="s">
        <v>191</v>
      </c>
      <c r="E16" s="64">
        <v>20</v>
      </c>
      <c r="F16" s="143"/>
      <c r="G16" s="143">
        <f>E16*F16</f>
        <v>0</v>
      </c>
    </row>
    <row r="17" spans="1:7" s="37" customFormat="1" ht="13.2" x14ac:dyDescent="0.3">
      <c r="B17" s="42"/>
      <c r="C17" s="42"/>
      <c r="D17" s="42"/>
      <c r="E17" s="42"/>
      <c r="F17" s="143"/>
      <c r="G17" s="143"/>
    </row>
    <row r="18" spans="1:7" s="37" customFormat="1" ht="22.8" x14ac:dyDescent="0.3">
      <c r="A18" s="37">
        <v>246</v>
      </c>
      <c r="B18" s="42" t="s">
        <v>64</v>
      </c>
      <c r="C18" s="43" t="s">
        <v>192</v>
      </c>
      <c r="D18" s="64" t="s">
        <v>149</v>
      </c>
      <c r="E18" s="69">
        <v>240</v>
      </c>
      <c r="F18" s="143"/>
      <c r="G18" s="143">
        <f>E18*F18</f>
        <v>0</v>
      </c>
    </row>
    <row r="19" spans="1:7" s="37" customFormat="1" ht="13.2" x14ac:dyDescent="0.3">
      <c r="B19" s="42"/>
      <c r="C19" s="42"/>
      <c r="D19" s="42"/>
      <c r="E19" s="42"/>
      <c r="F19" s="143"/>
      <c r="G19" s="143"/>
    </row>
    <row r="20" spans="1:7" s="37" customFormat="1" ht="22.8" x14ac:dyDescent="0.3">
      <c r="A20" s="37">
        <v>247</v>
      </c>
      <c r="B20" s="42" t="s">
        <v>65</v>
      </c>
      <c r="C20" s="43" t="s">
        <v>193</v>
      </c>
      <c r="D20" s="64" t="s">
        <v>149</v>
      </c>
      <c r="E20" s="69">
        <v>105</v>
      </c>
      <c r="F20" s="143"/>
      <c r="G20" s="143">
        <f>E20*F20</f>
        <v>0</v>
      </c>
    </row>
    <row r="21" spans="1:7" s="37" customFormat="1" ht="13.2" x14ac:dyDescent="0.3">
      <c r="B21" s="42"/>
      <c r="C21" s="42"/>
      <c r="D21" s="42"/>
      <c r="E21" s="42"/>
      <c r="F21" s="143"/>
      <c r="G21" s="143"/>
    </row>
    <row r="22" spans="1:7" s="37" customFormat="1" ht="13.2" hidden="1" x14ac:dyDescent="0.3">
      <c r="A22" s="37">
        <v>248</v>
      </c>
      <c r="B22" s="43"/>
      <c r="C22" s="43"/>
      <c r="D22" s="42"/>
      <c r="E22" s="42"/>
      <c r="F22" s="143"/>
      <c r="G22" s="143"/>
    </row>
    <row r="23" spans="1:7" s="37" customFormat="1" ht="13.2" hidden="1" x14ac:dyDescent="0.3">
      <c r="B23" s="42"/>
      <c r="C23" s="42"/>
      <c r="D23" s="42"/>
      <c r="E23" s="42"/>
      <c r="F23" s="143"/>
      <c r="G23" s="143"/>
    </row>
    <row r="24" spans="1:7" s="37" customFormat="1" ht="13.2" hidden="1" x14ac:dyDescent="0.3">
      <c r="A24" s="37">
        <v>249</v>
      </c>
      <c r="B24" s="42"/>
      <c r="C24" s="43"/>
      <c r="D24" s="46"/>
      <c r="E24" s="70"/>
      <c r="F24" s="143"/>
      <c r="G24" s="143"/>
    </row>
    <row r="25" spans="1:7" s="37" customFormat="1" ht="13.2" hidden="1" x14ac:dyDescent="0.3">
      <c r="B25" s="42"/>
      <c r="C25" s="42"/>
      <c r="D25" s="42"/>
      <c r="E25" s="42"/>
      <c r="F25" s="143"/>
      <c r="G25" s="143"/>
    </row>
    <row r="26" spans="1:7" s="37" customFormat="1" ht="13.2" hidden="1" x14ac:dyDescent="0.3">
      <c r="B26" s="42"/>
      <c r="C26" s="42"/>
      <c r="D26" s="42"/>
      <c r="E26" s="42"/>
      <c r="F26" s="143"/>
      <c r="G26" s="143"/>
    </row>
    <row r="27" spans="1:7" s="37" customFormat="1" ht="13.2" hidden="1" x14ac:dyDescent="0.3">
      <c r="A27" s="37">
        <v>251</v>
      </c>
      <c r="B27" s="42"/>
      <c r="C27" s="43"/>
      <c r="D27" s="46"/>
      <c r="E27" s="70"/>
      <c r="F27" s="143"/>
      <c r="G27" s="143"/>
    </row>
    <row r="28" spans="1:7" s="37" customFormat="1" ht="13.2" hidden="1" x14ac:dyDescent="0.3">
      <c r="B28" s="42"/>
      <c r="C28" s="42"/>
      <c r="D28" s="42"/>
      <c r="E28" s="42"/>
      <c r="F28" s="143"/>
      <c r="G28" s="143"/>
    </row>
    <row r="29" spans="1:7" s="37" customFormat="1" ht="13.2" hidden="1" x14ac:dyDescent="0.3">
      <c r="A29" s="37">
        <v>252</v>
      </c>
      <c r="B29" s="42"/>
      <c r="C29" s="43"/>
      <c r="D29" s="46"/>
      <c r="E29" s="70"/>
      <c r="F29" s="143"/>
      <c r="G29" s="143"/>
    </row>
    <row r="30" spans="1:7" s="37" customFormat="1" ht="13.2" hidden="1" x14ac:dyDescent="0.3">
      <c r="B30" s="42"/>
      <c r="C30" s="42"/>
      <c r="D30" s="42"/>
      <c r="E30" s="42"/>
      <c r="F30" s="143"/>
      <c r="G30" s="143"/>
    </row>
    <row r="31" spans="1:7" s="37" customFormat="1" ht="13.2" hidden="1" x14ac:dyDescent="0.3">
      <c r="A31" s="37">
        <v>253</v>
      </c>
      <c r="B31" s="42"/>
      <c r="C31" s="43"/>
      <c r="D31" s="46"/>
      <c r="E31" s="70"/>
      <c r="F31" s="143"/>
      <c r="G31" s="143"/>
    </row>
    <row r="32" spans="1:7" s="37" customFormat="1" ht="13.2" hidden="1" x14ac:dyDescent="0.3">
      <c r="B32" s="42"/>
      <c r="C32" s="42"/>
      <c r="D32" s="42"/>
      <c r="E32" s="42"/>
      <c r="F32" s="143"/>
      <c r="G32" s="143"/>
    </row>
    <row r="33" spans="1:7" s="37" customFormat="1" ht="13.2" hidden="1" x14ac:dyDescent="0.3">
      <c r="A33" s="37">
        <v>254</v>
      </c>
      <c r="B33" s="42"/>
      <c r="C33" s="43"/>
      <c r="D33" s="46"/>
      <c r="E33" s="70"/>
      <c r="F33" s="143"/>
      <c r="G33" s="143"/>
    </row>
    <row r="34" spans="1:7" s="37" customFormat="1" ht="13.2" hidden="1" x14ac:dyDescent="0.3">
      <c r="B34" s="42"/>
      <c r="C34" s="42"/>
      <c r="D34" s="42"/>
      <c r="E34" s="42"/>
      <c r="F34" s="143"/>
      <c r="G34" s="143"/>
    </row>
    <row r="35" spans="1:7" s="37" customFormat="1" ht="13.2" hidden="1" x14ac:dyDescent="0.3">
      <c r="A35" s="37">
        <v>255</v>
      </c>
      <c r="B35" s="42"/>
      <c r="C35" s="43"/>
      <c r="D35" s="46"/>
      <c r="E35" s="70"/>
      <c r="F35" s="143"/>
      <c r="G35" s="143"/>
    </row>
    <row r="36" spans="1:7" s="37" customFormat="1" ht="13.2" hidden="1" x14ac:dyDescent="0.3">
      <c r="B36" s="42"/>
      <c r="C36" s="43"/>
      <c r="D36" s="46"/>
      <c r="E36" s="70"/>
      <c r="F36" s="143"/>
      <c r="G36" s="143"/>
    </row>
    <row r="37" spans="1:7" s="37" customFormat="1" ht="13.2" hidden="1" x14ac:dyDescent="0.3">
      <c r="B37" s="42"/>
      <c r="C37" s="43"/>
      <c r="D37" s="46"/>
      <c r="E37" s="90"/>
      <c r="F37" s="143"/>
      <c r="G37" s="143"/>
    </row>
    <row r="38" spans="1:7" s="37" customFormat="1" ht="13.2" hidden="1" x14ac:dyDescent="0.3">
      <c r="B38" s="42"/>
      <c r="C38" s="42"/>
      <c r="D38" s="42"/>
      <c r="E38" s="42"/>
      <c r="F38" s="143"/>
      <c r="G38" s="143"/>
    </row>
    <row r="39" spans="1:7" s="37" customFormat="1" ht="13.2" hidden="1" x14ac:dyDescent="0.3">
      <c r="A39" s="37">
        <v>256</v>
      </c>
      <c r="B39" s="43"/>
      <c r="C39" s="63"/>
      <c r="D39" s="42"/>
      <c r="E39" s="42"/>
      <c r="F39" s="143"/>
      <c r="G39" s="143"/>
    </row>
    <row r="40" spans="1:7" s="37" customFormat="1" ht="13.2" hidden="1" x14ac:dyDescent="0.3">
      <c r="B40" s="42"/>
      <c r="C40" s="42"/>
      <c r="D40" s="42"/>
      <c r="E40" s="42"/>
      <c r="F40" s="143"/>
      <c r="G40" s="143"/>
    </row>
    <row r="41" spans="1:7" s="37" customFormat="1" ht="13.2" hidden="1" x14ac:dyDescent="0.3">
      <c r="A41" s="37">
        <v>257</v>
      </c>
      <c r="B41" s="42"/>
      <c r="C41" s="43"/>
      <c r="D41" s="42"/>
      <c r="E41" s="42"/>
      <c r="F41" s="143"/>
      <c r="G41" s="143"/>
    </row>
    <row r="42" spans="1:7" s="37" customFormat="1" ht="13.2" hidden="1" x14ac:dyDescent="0.3">
      <c r="B42" s="42"/>
      <c r="C42" s="42"/>
      <c r="D42" s="42"/>
      <c r="E42" s="42"/>
      <c r="F42" s="143"/>
      <c r="G42" s="143"/>
    </row>
    <row r="43" spans="1:7" s="37" customFormat="1" ht="13.2" hidden="1" x14ac:dyDescent="0.3">
      <c r="A43" s="37">
        <v>258</v>
      </c>
      <c r="B43" s="43"/>
      <c r="C43" s="43"/>
      <c r="D43" s="46"/>
      <c r="E43" s="70"/>
      <c r="F43" s="143"/>
      <c r="G43" s="143"/>
    </row>
    <row r="44" spans="1:7" s="37" customFormat="1" ht="13.2" hidden="1" x14ac:dyDescent="0.3">
      <c r="B44" s="42"/>
      <c r="C44" s="42"/>
      <c r="D44" s="42"/>
      <c r="E44" s="42"/>
      <c r="F44" s="143"/>
      <c r="G44" s="143"/>
    </row>
    <row r="45" spans="1:7" s="37" customFormat="1" ht="13.2" hidden="1" x14ac:dyDescent="0.3">
      <c r="A45" s="37">
        <v>259</v>
      </c>
      <c r="B45" s="43"/>
      <c r="C45" s="43"/>
      <c r="D45" s="42"/>
      <c r="E45" s="42"/>
      <c r="F45" s="143"/>
      <c r="G45" s="143"/>
    </row>
    <row r="46" spans="1:7" s="37" customFormat="1" ht="13.2" hidden="1" x14ac:dyDescent="0.3">
      <c r="B46" s="42"/>
      <c r="C46" s="42"/>
      <c r="D46" s="42"/>
      <c r="E46" s="42"/>
      <c r="F46" s="143"/>
      <c r="G46" s="143"/>
    </row>
    <row r="47" spans="1:7" s="37" customFormat="1" ht="13.2" hidden="1" x14ac:dyDescent="0.3">
      <c r="A47" s="37">
        <v>260</v>
      </c>
      <c r="B47" s="42"/>
      <c r="C47" s="43"/>
      <c r="D47" s="46"/>
      <c r="E47" s="70"/>
      <c r="F47" s="143"/>
      <c r="G47" s="143"/>
    </row>
    <row r="48" spans="1:7" s="37" customFormat="1" ht="13.2" hidden="1" x14ac:dyDescent="0.3">
      <c r="B48" s="42"/>
      <c r="C48" s="42"/>
      <c r="D48" s="42"/>
      <c r="E48" s="42"/>
      <c r="F48" s="143"/>
      <c r="G48" s="143"/>
    </row>
    <row r="49" spans="1:7" s="37" customFormat="1" ht="13.2" hidden="1" x14ac:dyDescent="0.3">
      <c r="A49" s="37">
        <v>265</v>
      </c>
      <c r="B49" s="42"/>
      <c r="C49" s="43"/>
      <c r="D49" s="46"/>
      <c r="E49" s="70"/>
      <c r="F49" s="143"/>
      <c r="G49" s="143"/>
    </row>
    <row r="50" spans="1:7" s="37" customFormat="1" ht="12" hidden="1" customHeight="1" x14ac:dyDescent="0.3">
      <c r="B50" s="42"/>
      <c r="C50" s="42"/>
      <c r="D50" s="42"/>
      <c r="E50" s="42"/>
      <c r="F50" s="143"/>
      <c r="G50" s="143"/>
    </row>
    <row r="51" spans="1:7" s="37" customFormat="1" ht="13.2" hidden="1" x14ac:dyDescent="0.3">
      <c r="A51" s="37">
        <v>266</v>
      </c>
      <c r="B51" s="42"/>
      <c r="C51" s="43"/>
      <c r="D51" s="46"/>
      <c r="E51" s="70"/>
      <c r="F51" s="143"/>
      <c r="G51" s="143"/>
    </row>
    <row r="52" spans="1:7" s="37" customFormat="1" ht="12" hidden="1" customHeight="1" x14ac:dyDescent="0.3">
      <c r="B52" s="42"/>
      <c r="C52" s="42"/>
      <c r="D52" s="42"/>
      <c r="E52" s="42"/>
      <c r="F52" s="143"/>
      <c r="G52" s="143"/>
    </row>
    <row r="53" spans="1:7" s="37" customFormat="1" ht="13.2" hidden="1" x14ac:dyDescent="0.3">
      <c r="A53" s="37">
        <v>267</v>
      </c>
      <c r="B53" s="42"/>
      <c r="C53" s="43"/>
      <c r="D53" s="46"/>
      <c r="E53" s="70"/>
      <c r="F53" s="143"/>
      <c r="G53" s="143"/>
    </row>
    <row r="54" spans="1:7" s="37" customFormat="1" ht="12" hidden="1" customHeight="1" x14ac:dyDescent="0.3">
      <c r="B54" s="42"/>
      <c r="C54" s="42"/>
      <c r="D54" s="42"/>
      <c r="E54" s="42"/>
      <c r="F54" s="143"/>
      <c r="G54" s="143"/>
    </row>
    <row r="55" spans="1:7" s="37" customFormat="1" ht="12" customHeight="1" x14ac:dyDescent="0.3">
      <c r="B55" s="42"/>
      <c r="C55" s="42"/>
      <c r="D55" s="42"/>
      <c r="E55" s="42"/>
      <c r="F55" s="143"/>
      <c r="G55" s="143"/>
    </row>
    <row r="56" spans="1:7" s="37" customFormat="1" ht="13.2" x14ac:dyDescent="0.3">
      <c r="A56" s="37">
        <v>269</v>
      </c>
      <c r="B56" s="43"/>
      <c r="C56" s="43"/>
      <c r="D56" s="46"/>
      <c r="E56" s="70"/>
      <c r="F56" s="144"/>
      <c r="G56" s="143"/>
    </row>
    <row r="57" spans="1:7" s="37" customFormat="1" ht="12" customHeight="1" x14ac:dyDescent="0.3">
      <c r="B57" s="42"/>
      <c r="C57" s="42"/>
      <c r="D57" s="42"/>
      <c r="E57" s="42"/>
      <c r="F57" s="143"/>
      <c r="G57" s="143"/>
    </row>
    <row r="58" spans="1:7" s="37" customFormat="1" ht="13.2" x14ac:dyDescent="0.3">
      <c r="A58" s="37">
        <v>270</v>
      </c>
      <c r="B58" s="43"/>
      <c r="C58" s="63"/>
      <c r="D58" s="42"/>
      <c r="E58" s="42"/>
      <c r="F58" s="143"/>
      <c r="G58" s="143"/>
    </row>
    <row r="59" spans="1:7" s="37" customFormat="1" ht="12" customHeight="1" x14ac:dyDescent="0.3">
      <c r="B59" s="42"/>
      <c r="C59" s="42"/>
      <c r="D59" s="42"/>
      <c r="E59" s="42"/>
      <c r="F59" s="143"/>
      <c r="G59" s="143"/>
    </row>
    <row r="60" spans="1:7" s="50" customFormat="1" ht="15.9" customHeight="1" x14ac:dyDescent="0.3">
      <c r="B60" s="98" t="s">
        <v>194</v>
      </c>
      <c r="C60" s="49"/>
      <c r="D60" s="49"/>
      <c r="E60" s="49"/>
      <c r="F60" s="145"/>
      <c r="G60" s="146">
        <f>SUM(G9:G59)</f>
        <v>0</v>
      </c>
    </row>
    <row r="61" spans="1:7" s="35" customFormat="1" ht="13.8" x14ac:dyDescent="0.3">
      <c r="D61" s="51"/>
      <c r="F61" s="124"/>
      <c r="G61" s="124"/>
    </row>
    <row r="62" spans="1:7" s="34" customFormat="1" ht="13.8" x14ac:dyDescent="0.3">
      <c r="B62" s="52"/>
    </row>
    <row r="63" spans="1:7" s="34" customFormat="1" ht="13.8" x14ac:dyDescent="0.3">
      <c r="B63" s="52"/>
    </row>
    <row r="64" spans="1:7" s="35" customFormat="1" ht="12" x14ac:dyDescent="0.3">
      <c r="D64" s="51"/>
    </row>
    <row r="65" spans="2:7" s="37" customFormat="1" ht="11.4" x14ac:dyDescent="0.3">
      <c r="B65" s="53"/>
      <c r="C65" s="53"/>
      <c r="D65" s="53"/>
      <c r="E65" s="53"/>
      <c r="F65" s="53"/>
      <c r="G65" s="53"/>
    </row>
    <row r="66" spans="2:7" s="37" customFormat="1" ht="11.4" x14ac:dyDescent="0.3">
      <c r="B66" s="54"/>
      <c r="C66" s="55"/>
      <c r="G66" s="56"/>
    </row>
    <row r="67" spans="2:7" s="37" customFormat="1" ht="11.4" x14ac:dyDescent="0.3">
      <c r="B67" s="57"/>
      <c r="C67" s="57"/>
      <c r="D67" s="57"/>
      <c r="E67" s="57"/>
      <c r="F67" s="57"/>
      <c r="G67" s="57"/>
    </row>
    <row r="68" spans="2:7" s="50" customFormat="1" ht="11.4" x14ac:dyDescent="0.3">
      <c r="B68" s="58"/>
      <c r="G68" s="59"/>
    </row>
    <row r="69" spans="2:7" s="37" customFormat="1" ht="11.4" x14ac:dyDescent="0.3"/>
    <row r="70" spans="2:7" s="37" customFormat="1" ht="11.4" x14ac:dyDescent="0.3"/>
    <row r="71" spans="2:7" s="37" customFormat="1" ht="11.4" x14ac:dyDescent="0.3"/>
    <row r="72" spans="2:7" s="37" customFormat="1" ht="11.4" x14ac:dyDescent="0.3"/>
    <row r="73" spans="2:7" s="37" customFormat="1" ht="11.4" x14ac:dyDescent="0.3"/>
    <row r="74" spans="2:7" s="37" customFormat="1" ht="11.4" x14ac:dyDescent="0.3"/>
    <row r="75" spans="2:7" s="37" customFormat="1" ht="11.4" x14ac:dyDescent="0.3"/>
    <row r="76" spans="2:7" s="37" customFormat="1" ht="11.4" x14ac:dyDescent="0.3"/>
    <row r="77" spans="2:7" s="37" customFormat="1" ht="11.4" x14ac:dyDescent="0.3"/>
    <row r="78" spans="2:7" s="37" customFormat="1" ht="11.4" x14ac:dyDescent="0.3"/>
    <row r="79" spans="2:7" s="37" customFormat="1" ht="11.4" x14ac:dyDescent="0.3"/>
    <row r="80" spans="2:7" s="37" customFormat="1" ht="11.4" x14ac:dyDescent="0.3"/>
    <row r="81" s="37" customFormat="1" ht="11.4" x14ac:dyDescent="0.3"/>
    <row r="82" s="37" customFormat="1" ht="11.4" x14ac:dyDescent="0.3"/>
    <row r="83" s="37" customFormat="1" ht="11.4" x14ac:dyDescent="0.3"/>
    <row r="84" s="37" customFormat="1" ht="11.4" x14ac:dyDescent="0.3"/>
    <row r="85" s="37" customFormat="1" ht="11.4" x14ac:dyDescent="0.3"/>
    <row r="86" s="37" customFormat="1" ht="11.4" x14ac:dyDescent="0.3"/>
    <row r="87" s="37" customFormat="1" ht="11.4" x14ac:dyDescent="0.3"/>
    <row r="88" s="37" customFormat="1" ht="11.4" x14ac:dyDescent="0.3"/>
    <row r="89" s="37" customFormat="1" ht="11.4" x14ac:dyDescent="0.3"/>
    <row r="90" s="37" customFormat="1" ht="11.4" x14ac:dyDescent="0.3"/>
    <row r="91" s="37" customFormat="1" ht="11.4" x14ac:dyDescent="0.3"/>
    <row r="92" s="37" customFormat="1" ht="11.4" x14ac:dyDescent="0.3"/>
    <row r="93" s="37" customFormat="1" ht="11.4" x14ac:dyDescent="0.3"/>
    <row r="94" s="37" customFormat="1" ht="11.4" x14ac:dyDescent="0.3"/>
    <row r="95" s="37" customFormat="1" ht="11.4" x14ac:dyDescent="0.3"/>
    <row r="96" s="37" customFormat="1" ht="11.4" x14ac:dyDescent="0.3"/>
    <row r="97" s="37" customFormat="1" ht="11.4" x14ac:dyDescent="0.3"/>
    <row r="98" s="37" customFormat="1" ht="11.4" x14ac:dyDescent="0.3"/>
    <row r="99" s="37" customFormat="1" ht="11.4" x14ac:dyDescent="0.3"/>
    <row r="100" s="37" customFormat="1" ht="11.4" x14ac:dyDescent="0.3"/>
    <row r="101" s="37" customFormat="1" ht="11.4" x14ac:dyDescent="0.3"/>
    <row r="102" s="37" customFormat="1" ht="11.4" x14ac:dyDescent="0.3"/>
    <row r="103" s="37" customFormat="1" ht="11.4" x14ac:dyDescent="0.3"/>
    <row r="104" s="37" customFormat="1" ht="11.4" x14ac:dyDescent="0.3"/>
    <row r="105" s="37" customFormat="1" ht="11.4" x14ac:dyDescent="0.3"/>
    <row r="106" s="37" customFormat="1" ht="11.4" x14ac:dyDescent="0.3"/>
    <row r="107" s="37" customFormat="1" ht="11.4" x14ac:dyDescent="0.3"/>
    <row r="108" s="37" customFormat="1" ht="11.4" x14ac:dyDescent="0.3"/>
    <row r="109" s="37" customFormat="1" ht="11.4" x14ac:dyDescent="0.3"/>
    <row r="110" s="37" customFormat="1" ht="11.4" x14ac:dyDescent="0.3"/>
    <row r="111" s="37" customFormat="1" ht="11.4" x14ac:dyDescent="0.3"/>
    <row r="112" s="37" customFormat="1" ht="11.4" x14ac:dyDescent="0.3"/>
    <row r="113" s="37" customFormat="1" ht="11.4" x14ac:dyDescent="0.3"/>
    <row r="114" s="37" customFormat="1" ht="11.4" x14ac:dyDescent="0.3"/>
    <row r="115" s="37" customFormat="1" ht="11.4" x14ac:dyDescent="0.3"/>
    <row r="116" s="37" customFormat="1" ht="11.4" x14ac:dyDescent="0.3"/>
    <row r="117" s="37" customFormat="1" ht="11.4" x14ac:dyDescent="0.3"/>
    <row r="118" s="37" customFormat="1" ht="11.4" x14ac:dyDescent="0.3"/>
    <row r="119" s="37" customFormat="1" ht="11.4" x14ac:dyDescent="0.3"/>
    <row r="120" s="37" customFormat="1" ht="11.4" x14ac:dyDescent="0.3"/>
    <row r="121" s="37" customFormat="1" ht="11.4" x14ac:dyDescent="0.3"/>
    <row r="122" s="37" customFormat="1" ht="11.4" x14ac:dyDescent="0.3"/>
    <row r="123" s="37" customFormat="1" ht="11.4" x14ac:dyDescent="0.3"/>
    <row r="124" s="37" customFormat="1" ht="11.4" x14ac:dyDescent="0.3"/>
    <row r="125" s="37" customFormat="1" ht="11.4" x14ac:dyDescent="0.3"/>
    <row r="126" s="37" customFormat="1" ht="11.4" x14ac:dyDescent="0.3"/>
    <row r="127" s="37" customFormat="1" ht="11.4" x14ac:dyDescent="0.3"/>
    <row r="128" s="37" customFormat="1" ht="11.4" x14ac:dyDescent="0.3"/>
    <row r="129" spans="4:4" s="37" customFormat="1" ht="11.4" x14ac:dyDescent="0.3"/>
    <row r="130" spans="4:4" s="37" customFormat="1" ht="11.4" x14ac:dyDescent="0.3"/>
    <row r="131" spans="4:4" s="35" customFormat="1" ht="12" x14ac:dyDescent="0.3">
      <c r="D131" s="51">
        <v>8</v>
      </c>
    </row>
  </sheetData>
  <mergeCells count="2">
    <mergeCell ref="B1:G1"/>
    <mergeCell ref="B2:G2"/>
  </mergeCells>
  <pageMargins left="0.7" right="0.7" top="0.75" bottom="0.75" header="0.3" footer="0.3"/>
  <pageSetup paperSize="9"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7"/>
  <sheetViews>
    <sheetView view="pageBreakPreview" topLeftCell="B1" zoomScale="90" zoomScaleNormal="100" zoomScaleSheetLayoutView="90" workbookViewId="0">
      <selection activeCell="F7" sqref="F7"/>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60" customWidth="1"/>
    <col min="6" max="6" width="12.44140625" style="131" customWidth="1"/>
    <col min="7" max="7" width="14.109375" style="131" customWidth="1"/>
    <col min="8" max="16384" width="9.109375" style="60"/>
  </cols>
  <sheetData>
    <row r="1" spans="1:7" s="34" customFormat="1" ht="13.8" x14ac:dyDescent="0.3">
      <c r="B1" s="440" t="s">
        <v>195</v>
      </c>
      <c r="C1" s="440"/>
      <c r="D1" s="440"/>
      <c r="E1" s="440"/>
      <c r="F1" s="440"/>
      <c r="G1" s="440"/>
    </row>
    <row r="2" spans="1:7" s="34" customFormat="1" ht="13.8" x14ac:dyDescent="0.3">
      <c r="B2" s="440" t="s">
        <v>196</v>
      </c>
      <c r="C2" s="440"/>
      <c r="D2" s="440"/>
      <c r="E2" s="440"/>
      <c r="F2" s="440"/>
      <c r="G2" s="440"/>
    </row>
    <row r="3" spans="1:7" s="35" customFormat="1" ht="12" x14ac:dyDescent="0.3">
      <c r="F3" s="116"/>
      <c r="G3" s="117"/>
    </row>
    <row r="4" spans="1:7" s="37" customFormat="1" ht="22.8" x14ac:dyDescent="0.3">
      <c r="B4" s="38" t="s">
        <v>121</v>
      </c>
      <c r="C4" s="38" t="s">
        <v>122</v>
      </c>
      <c r="D4" s="38" t="s">
        <v>3</v>
      </c>
      <c r="E4" s="38" t="s">
        <v>123</v>
      </c>
      <c r="F4" s="118" t="s">
        <v>124</v>
      </c>
      <c r="G4" s="119" t="s">
        <v>125</v>
      </c>
    </row>
    <row r="5" spans="1:7" s="37" customFormat="1" ht="34.200000000000003" x14ac:dyDescent="0.3">
      <c r="A5" s="37">
        <v>296</v>
      </c>
      <c r="B5" s="87">
        <v>4</v>
      </c>
      <c r="C5" s="40" t="s">
        <v>197</v>
      </c>
      <c r="D5" s="41"/>
      <c r="E5" s="41"/>
      <c r="F5" s="120"/>
      <c r="G5" s="120"/>
    </row>
    <row r="6" spans="1:7" s="37" customFormat="1" ht="11.4" x14ac:dyDescent="0.3">
      <c r="B6" s="42"/>
      <c r="C6" s="42"/>
      <c r="D6" s="42"/>
      <c r="E6" s="42"/>
      <c r="F6" s="121"/>
      <c r="G6" s="121"/>
    </row>
    <row r="7" spans="1:7" s="37" customFormat="1" ht="11.4" x14ac:dyDescent="0.3">
      <c r="A7" s="37">
        <v>297</v>
      </c>
      <c r="B7" s="43" t="s">
        <v>198</v>
      </c>
      <c r="C7" s="63" t="s">
        <v>199</v>
      </c>
      <c r="D7" s="42"/>
      <c r="E7" s="42"/>
      <c r="F7" s="121"/>
      <c r="G7" s="121"/>
    </row>
    <row r="8" spans="1:7" s="37" customFormat="1" ht="11.4" x14ac:dyDescent="0.3">
      <c r="B8" s="43"/>
      <c r="C8" s="63"/>
      <c r="D8" s="42"/>
      <c r="E8" s="42"/>
      <c r="F8" s="121"/>
      <c r="G8" s="121"/>
    </row>
    <row r="9" spans="1:7" s="37" customFormat="1" ht="11.4" x14ac:dyDescent="0.3">
      <c r="B9" s="42" t="s">
        <v>200</v>
      </c>
      <c r="C9" s="67" t="s">
        <v>201</v>
      </c>
      <c r="D9" s="42"/>
      <c r="E9" s="42"/>
      <c r="F9" s="121"/>
      <c r="G9" s="121"/>
    </row>
    <row r="10" spans="1:7" s="37" customFormat="1" ht="11.4" x14ac:dyDescent="0.3">
      <c r="B10" s="42"/>
      <c r="C10" s="67"/>
      <c r="D10" s="42"/>
      <c r="E10" s="42"/>
      <c r="F10" s="121"/>
      <c r="G10" s="121"/>
    </row>
    <row r="11" spans="1:7" s="37" customFormat="1" ht="13.2" x14ac:dyDescent="0.3">
      <c r="A11" s="37">
        <v>298</v>
      </c>
      <c r="B11" s="42" t="s">
        <v>202</v>
      </c>
      <c r="C11" s="43" t="s">
        <v>203</v>
      </c>
      <c r="D11" s="64" t="s">
        <v>149</v>
      </c>
      <c r="E11" s="64">
        <v>50</v>
      </c>
      <c r="F11" s="121"/>
      <c r="G11" s="121">
        <f>E11*F11</f>
        <v>0</v>
      </c>
    </row>
    <row r="12" spans="1:7" s="37" customFormat="1" ht="11.4" x14ac:dyDescent="0.3">
      <c r="B12" s="42"/>
      <c r="C12" s="43"/>
      <c r="D12" s="64"/>
      <c r="E12" s="64"/>
      <c r="F12" s="121"/>
      <c r="G12" s="121"/>
    </row>
    <row r="13" spans="1:7" s="37" customFormat="1" ht="13.2" x14ac:dyDescent="0.3">
      <c r="A13" s="37">
        <v>299</v>
      </c>
      <c r="B13" s="43" t="s">
        <v>204</v>
      </c>
      <c r="C13" s="43" t="s">
        <v>205</v>
      </c>
      <c r="D13" s="64" t="s">
        <v>149</v>
      </c>
      <c r="E13" s="64">
        <v>8</v>
      </c>
      <c r="F13" s="121"/>
      <c r="G13" s="121">
        <f>E13*F13</f>
        <v>0</v>
      </c>
    </row>
    <row r="14" spans="1:7" s="37" customFormat="1" ht="11.4" x14ac:dyDescent="0.3">
      <c r="B14" s="42"/>
      <c r="C14" s="42"/>
      <c r="D14" s="42"/>
      <c r="E14" s="42"/>
      <c r="F14" s="121"/>
      <c r="G14" s="121"/>
    </row>
    <row r="15" spans="1:7" s="37" customFormat="1" ht="11.4" x14ac:dyDescent="0.3">
      <c r="A15" s="37">
        <v>300</v>
      </c>
      <c r="B15" s="43" t="s">
        <v>206</v>
      </c>
      <c r="C15" s="63" t="s">
        <v>207</v>
      </c>
      <c r="D15" s="42"/>
      <c r="E15" s="42"/>
      <c r="F15" s="121"/>
      <c r="G15" s="121"/>
    </row>
    <row r="16" spans="1:7" s="37" customFormat="1" ht="11.4" x14ac:dyDescent="0.3">
      <c r="B16" s="43"/>
      <c r="C16" s="63"/>
      <c r="D16" s="42"/>
      <c r="E16" s="42"/>
      <c r="F16" s="121"/>
      <c r="G16" s="121"/>
    </row>
    <row r="17" spans="1:7" s="37" customFormat="1" ht="13.2" x14ac:dyDescent="0.3">
      <c r="B17" s="42" t="s">
        <v>208</v>
      </c>
      <c r="C17" s="42" t="s">
        <v>209</v>
      </c>
      <c r="D17" s="64" t="s">
        <v>149</v>
      </c>
      <c r="E17" s="44">
        <v>3</v>
      </c>
      <c r="F17" s="121"/>
      <c r="G17" s="121">
        <f>E17*F17</f>
        <v>0</v>
      </c>
    </row>
    <row r="18" spans="1:7" s="37" customFormat="1" ht="11.4" x14ac:dyDescent="0.3">
      <c r="A18" s="37">
        <v>301</v>
      </c>
      <c r="B18" s="42"/>
      <c r="C18" s="43"/>
      <c r="D18" s="42"/>
      <c r="E18" s="44"/>
      <c r="F18" s="121"/>
      <c r="G18" s="121"/>
    </row>
    <row r="19" spans="1:7" s="37" customFormat="1" ht="11.4" x14ac:dyDescent="0.3">
      <c r="B19" s="42" t="s">
        <v>210</v>
      </c>
      <c r="C19" s="67" t="s">
        <v>211</v>
      </c>
      <c r="D19" s="42"/>
      <c r="E19" s="44"/>
      <c r="F19" s="121"/>
      <c r="G19" s="121"/>
    </row>
    <row r="20" spans="1:7" s="37" customFormat="1" ht="11.4" x14ac:dyDescent="0.3">
      <c r="B20" s="42"/>
      <c r="C20" s="67"/>
      <c r="D20" s="42"/>
      <c r="E20" s="44"/>
      <c r="F20" s="121"/>
      <c r="G20" s="121"/>
    </row>
    <row r="21" spans="1:7" s="37" customFormat="1" ht="13.2" x14ac:dyDescent="0.3">
      <c r="A21" s="37">
        <v>302</v>
      </c>
      <c r="B21" s="42" t="s">
        <v>212</v>
      </c>
      <c r="C21" s="43" t="s">
        <v>213</v>
      </c>
      <c r="D21" s="64" t="s">
        <v>149</v>
      </c>
      <c r="E21" s="71">
        <v>20</v>
      </c>
      <c r="F21" s="121"/>
      <c r="G21" s="121">
        <f>E21*F21</f>
        <v>0</v>
      </c>
    </row>
    <row r="22" spans="1:7" s="37" customFormat="1" ht="11.4" x14ac:dyDescent="0.3">
      <c r="B22" s="42"/>
      <c r="C22" s="42"/>
      <c r="D22" s="42"/>
      <c r="E22" s="42"/>
      <c r="F22" s="121"/>
      <c r="G22" s="121"/>
    </row>
    <row r="23" spans="1:7" s="37" customFormat="1" ht="11.4" x14ac:dyDescent="0.3">
      <c r="A23" s="37">
        <v>303</v>
      </c>
      <c r="B23" s="42" t="s">
        <v>214</v>
      </c>
      <c r="C23" s="63" t="s">
        <v>215</v>
      </c>
      <c r="D23" s="46"/>
      <c r="E23" s="91"/>
      <c r="F23" s="121"/>
      <c r="G23" s="121"/>
    </row>
    <row r="24" spans="1:7" s="37" customFormat="1" ht="11.4" x14ac:dyDescent="0.3">
      <c r="B24" s="42"/>
      <c r="C24" s="63"/>
      <c r="D24" s="46"/>
      <c r="E24" s="91"/>
      <c r="F24" s="121"/>
      <c r="G24" s="121"/>
    </row>
    <row r="25" spans="1:7" s="37" customFormat="1" ht="13.2" x14ac:dyDescent="0.3">
      <c r="B25" s="42" t="s">
        <v>216</v>
      </c>
      <c r="C25" s="42" t="s">
        <v>217</v>
      </c>
      <c r="D25" s="64" t="s">
        <v>149</v>
      </c>
      <c r="E25" s="64">
        <v>28</v>
      </c>
      <c r="F25" s="121"/>
      <c r="G25" s="121">
        <f>E25*F25</f>
        <v>0</v>
      </c>
    </row>
    <row r="26" spans="1:7" s="37" customFormat="1" ht="11.4" x14ac:dyDescent="0.3">
      <c r="B26" s="42"/>
      <c r="C26" s="42"/>
      <c r="D26" s="64"/>
      <c r="E26" s="64"/>
      <c r="F26" s="121"/>
      <c r="G26" s="121"/>
    </row>
    <row r="27" spans="1:7" s="37" customFormat="1" ht="13.2" x14ac:dyDescent="0.3">
      <c r="A27" s="37">
        <v>304</v>
      </c>
      <c r="B27" s="42" t="s">
        <v>218</v>
      </c>
      <c r="C27" s="43" t="s">
        <v>219</v>
      </c>
      <c r="D27" s="64" t="s">
        <v>149</v>
      </c>
      <c r="E27" s="92">
        <v>5</v>
      </c>
      <c r="F27" s="121"/>
      <c r="G27" s="121">
        <f>E27*F27</f>
        <v>0</v>
      </c>
    </row>
    <row r="28" spans="1:7" s="37" customFormat="1" ht="11.4" x14ac:dyDescent="0.3">
      <c r="B28" s="42"/>
      <c r="C28" s="43"/>
      <c r="D28" s="64"/>
      <c r="E28" s="92"/>
      <c r="F28" s="121"/>
      <c r="G28" s="121"/>
    </row>
    <row r="29" spans="1:7" s="37" customFormat="1" ht="13.2" x14ac:dyDescent="0.3">
      <c r="B29" s="42" t="s">
        <v>220</v>
      </c>
      <c r="C29" s="42" t="s">
        <v>221</v>
      </c>
      <c r="D29" s="64" t="s">
        <v>149</v>
      </c>
      <c r="E29" s="44">
        <v>6</v>
      </c>
      <c r="F29" s="121"/>
      <c r="G29" s="121">
        <f>E29*F29</f>
        <v>0</v>
      </c>
    </row>
    <row r="30" spans="1:7" s="37" customFormat="1" ht="11.4" x14ac:dyDescent="0.3">
      <c r="A30" s="37">
        <v>305</v>
      </c>
      <c r="B30" s="42"/>
      <c r="C30" s="43"/>
      <c r="D30" s="46"/>
      <c r="E30" s="73"/>
      <c r="F30" s="121"/>
      <c r="G30" s="121"/>
    </row>
    <row r="31" spans="1:7" s="37" customFormat="1" ht="11.4" x14ac:dyDescent="0.3">
      <c r="B31" s="42" t="s">
        <v>222</v>
      </c>
      <c r="C31" s="67" t="s">
        <v>223</v>
      </c>
      <c r="D31" s="42"/>
      <c r="E31" s="42"/>
      <c r="F31" s="121"/>
      <c r="G31" s="121"/>
    </row>
    <row r="32" spans="1:7" s="37" customFormat="1" ht="11.4" x14ac:dyDescent="0.3">
      <c r="B32" s="42"/>
      <c r="C32" s="67"/>
      <c r="D32" s="42"/>
      <c r="E32" s="42"/>
      <c r="F32" s="121"/>
      <c r="G32" s="121"/>
    </row>
    <row r="33" spans="1:7" s="37" customFormat="1" ht="13.2" x14ac:dyDescent="0.3">
      <c r="A33" s="37">
        <v>306</v>
      </c>
      <c r="B33" s="42" t="s">
        <v>224</v>
      </c>
      <c r="C33" s="43" t="s">
        <v>225</v>
      </c>
      <c r="D33" s="64" t="s">
        <v>149</v>
      </c>
      <c r="E33" s="93">
        <v>8</v>
      </c>
      <c r="F33" s="121"/>
      <c r="G33" s="121">
        <f>E33*F33</f>
        <v>0</v>
      </c>
    </row>
    <row r="34" spans="1:7" s="37" customFormat="1" ht="11.4" x14ac:dyDescent="0.3">
      <c r="B34" s="42"/>
      <c r="C34" s="42"/>
      <c r="D34" s="42"/>
      <c r="E34" s="42"/>
      <c r="F34" s="121"/>
      <c r="G34" s="121"/>
    </row>
    <row r="35" spans="1:7" s="37" customFormat="1" ht="13.2" x14ac:dyDescent="0.3">
      <c r="A35" s="37">
        <v>307</v>
      </c>
      <c r="B35" s="42" t="s">
        <v>226</v>
      </c>
      <c r="C35" s="43" t="s">
        <v>227</v>
      </c>
      <c r="D35" s="64" t="s">
        <v>149</v>
      </c>
      <c r="E35" s="71">
        <v>7</v>
      </c>
      <c r="F35" s="121"/>
      <c r="G35" s="121">
        <f>E35*F35</f>
        <v>0</v>
      </c>
    </row>
    <row r="36" spans="1:7" s="37" customFormat="1" ht="11.4" x14ac:dyDescent="0.3">
      <c r="B36" s="42"/>
      <c r="C36" s="43"/>
      <c r="D36" s="46"/>
      <c r="E36" s="90"/>
      <c r="F36" s="121"/>
      <c r="G36" s="121"/>
    </row>
    <row r="37" spans="1:7" s="37" customFormat="1" ht="11.4" x14ac:dyDescent="0.3">
      <c r="B37" s="42" t="s">
        <v>228</v>
      </c>
      <c r="C37" s="67" t="s">
        <v>229</v>
      </c>
      <c r="D37" s="42"/>
      <c r="E37" s="42"/>
      <c r="F37" s="121"/>
      <c r="G37" s="121"/>
    </row>
    <row r="38" spans="1:7" s="37" customFormat="1" ht="11.4" x14ac:dyDescent="0.3">
      <c r="A38" s="37">
        <v>308</v>
      </c>
      <c r="B38" s="43"/>
      <c r="C38" s="43"/>
      <c r="D38" s="46"/>
      <c r="E38" s="73"/>
      <c r="F38" s="121"/>
      <c r="G38" s="121"/>
    </row>
    <row r="39" spans="1:7" s="37" customFormat="1" ht="13.2" x14ac:dyDescent="0.3">
      <c r="B39" s="42" t="s">
        <v>230</v>
      </c>
      <c r="C39" s="42" t="s">
        <v>231</v>
      </c>
      <c r="D39" s="64" t="s">
        <v>149</v>
      </c>
      <c r="E39" s="44">
        <v>2</v>
      </c>
      <c r="F39" s="121"/>
      <c r="G39" s="121">
        <f>E39*F39</f>
        <v>0</v>
      </c>
    </row>
    <row r="40" spans="1:7" s="37" customFormat="1" ht="11.4" x14ac:dyDescent="0.3">
      <c r="A40" s="37">
        <v>309</v>
      </c>
      <c r="B40" s="43"/>
      <c r="C40" s="43"/>
      <c r="D40" s="46"/>
      <c r="E40" s="93"/>
      <c r="F40" s="121"/>
      <c r="G40" s="121"/>
    </row>
    <row r="41" spans="1:7" s="37" customFormat="1" ht="13.2" x14ac:dyDescent="0.3">
      <c r="B41" s="42" t="s">
        <v>232</v>
      </c>
      <c r="C41" s="42" t="s">
        <v>233</v>
      </c>
      <c r="D41" s="64" t="s">
        <v>149</v>
      </c>
      <c r="E41" s="44">
        <v>6</v>
      </c>
      <c r="F41" s="121"/>
      <c r="G41" s="121">
        <f>E41*F41</f>
        <v>0</v>
      </c>
    </row>
    <row r="42" spans="1:7" s="37" customFormat="1" ht="11.4" x14ac:dyDescent="0.3">
      <c r="A42" s="37">
        <v>310</v>
      </c>
      <c r="B42" s="43"/>
      <c r="C42" s="43"/>
      <c r="D42" s="46"/>
      <c r="E42" s="73"/>
      <c r="F42" s="121"/>
      <c r="G42" s="121"/>
    </row>
    <row r="43" spans="1:7" s="37" customFormat="1" ht="11.4" x14ac:dyDescent="0.3">
      <c r="B43" s="42" t="s">
        <v>234</v>
      </c>
      <c r="C43" s="67" t="s">
        <v>235</v>
      </c>
      <c r="D43" s="42"/>
      <c r="E43" s="42"/>
      <c r="F43" s="121"/>
      <c r="G43" s="121"/>
    </row>
    <row r="44" spans="1:7" s="37" customFormat="1" ht="11.4" x14ac:dyDescent="0.3">
      <c r="A44" s="37">
        <v>311</v>
      </c>
      <c r="B44" s="43"/>
      <c r="C44" s="43"/>
      <c r="D44" s="42"/>
      <c r="E44" s="42"/>
      <c r="F44" s="121"/>
      <c r="G44" s="121"/>
    </row>
    <row r="45" spans="1:7" s="37" customFormat="1" ht="13.2" x14ac:dyDescent="0.3">
      <c r="B45" s="42" t="s">
        <v>236</v>
      </c>
      <c r="C45" s="42" t="s">
        <v>231</v>
      </c>
      <c r="D45" s="64" t="s">
        <v>149</v>
      </c>
      <c r="E45" s="44">
        <v>1.5</v>
      </c>
      <c r="F45" s="121"/>
      <c r="G45" s="121">
        <f>E45*F45</f>
        <v>0</v>
      </c>
    </row>
    <row r="46" spans="1:7" s="37" customFormat="1" ht="11.4" x14ac:dyDescent="0.3">
      <c r="A46" s="37">
        <v>312</v>
      </c>
      <c r="B46" s="42"/>
      <c r="C46" s="43"/>
      <c r="D46" s="46"/>
      <c r="E46" s="93"/>
      <c r="F46" s="121"/>
      <c r="G46" s="121"/>
    </row>
    <row r="47" spans="1:7" s="37" customFormat="1" ht="13.2" x14ac:dyDescent="0.3">
      <c r="B47" s="42" t="s">
        <v>237</v>
      </c>
      <c r="C47" s="42" t="s">
        <v>233</v>
      </c>
      <c r="D47" s="64" t="s">
        <v>149</v>
      </c>
      <c r="E47" s="44">
        <v>5</v>
      </c>
      <c r="F47" s="121"/>
      <c r="G47" s="121">
        <f>E47*F47</f>
        <v>0</v>
      </c>
    </row>
    <row r="48" spans="1:7" s="37" customFormat="1" ht="11.4" x14ac:dyDescent="0.3">
      <c r="A48" s="37">
        <v>313</v>
      </c>
      <c r="B48" s="42"/>
      <c r="C48" s="43"/>
      <c r="D48" s="46"/>
      <c r="E48" s="93"/>
      <c r="F48" s="121"/>
      <c r="G48" s="121"/>
    </row>
    <row r="49" spans="1:7" s="37" customFormat="1" ht="12" customHeight="1" x14ac:dyDescent="0.3">
      <c r="B49" s="42" t="s">
        <v>238</v>
      </c>
      <c r="C49" s="42" t="s">
        <v>239</v>
      </c>
      <c r="D49" s="64" t="s">
        <v>149</v>
      </c>
      <c r="E49" s="44">
        <v>3</v>
      </c>
      <c r="F49" s="121"/>
      <c r="G49" s="121">
        <f>E49*F49</f>
        <v>0</v>
      </c>
    </row>
    <row r="50" spans="1:7" s="37" customFormat="1" ht="12" hidden="1" customHeight="1" x14ac:dyDescent="0.3">
      <c r="B50" s="42"/>
      <c r="C50" s="42"/>
      <c r="D50" s="64"/>
      <c r="E50" s="44"/>
      <c r="F50" s="121"/>
      <c r="G50" s="121"/>
    </row>
    <row r="51" spans="1:7" s="37" customFormat="1" ht="12" hidden="1" customHeight="1" x14ac:dyDescent="0.3">
      <c r="B51" s="42"/>
      <c r="C51" s="42"/>
      <c r="D51" s="64"/>
      <c r="E51" s="44"/>
      <c r="F51" s="121"/>
      <c r="G51" s="121"/>
    </row>
    <row r="52" spans="1:7" s="37" customFormat="1" ht="12" hidden="1" customHeight="1" x14ac:dyDescent="0.3">
      <c r="B52" s="42"/>
      <c r="C52" s="42"/>
      <c r="D52" s="64"/>
      <c r="E52" s="44"/>
      <c r="F52" s="121"/>
      <c r="G52" s="121"/>
    </row>
    <row r="53" spans="1:7" s="37" customFormat="1" ht="12" hidden="1" customHeight="1" x14ac:dyDescent="0.3">
      <c r="B53" s="42"/>
      <c r="C53" s="42"/>
      <c r="D53" s="64"/>
      <c r="E53" s="44"/>
      <c r="F53" s="121"/>
      <c r="G53" s="121"/>
    </row>
    <row r="54" spans="1:7" s="37" customFormat="1" ht="12" hidden="1" customHeight="1" x14ac:dyDescent="0.3">
      <c r="B54" s="42"/>
      <c r="C54" s="42"/>
      <c r="D54" s="64"/>
      <c r="E54" s="44"/>
      <c r="F54" s="121"/>
      <c r="G54" s="121"/>
    </row>
    <row r="55" spans="1:7" s="37" customFormat="1" ht="12" hidden="1" customHeight="1" x14ac:dyDescent="0.3">
      <c r="B55" s="42"/>
      <c r="C55" s="42"/>
      <c r="D55" s="64"/>
      <c r="E55" s="44"/>
      <c r="F55" s="121"/>
      <c r="G55" s="121"/>
    </row>
    <row r="56" spans="1:7" s="37" customFormat="1" ht="12" hidden="1" customHeight="1" x14ac:dyDescent="0.3">
      <c r="B56" s="42"/>
      <c r="C56" s="42"/>
      <c r="D56" s="64"/>
      <c r="E56" s="44"/>
      <c r="F56" s="121"/>
      <c r="G56" s="121"/>
    </row>
    <row r="57" spans="1:7" s="37" customFormat="1" ht="12" customHeight="1" x14ac:dyDescent="0.3">
      <c r="B57" s="42"/>
      <c r="C57" s="42"/>
      <c r="D57" s="64"/>
      <c r="E57" s="44"/>
      <c r="F57" s="121"/>
      <c r="G57" s="121"/>
    </row>
    <row r="58" spans="1:7" s="37" customFormat="1" ht="11.4" x14ac:dyDescent="0.3">
      <c r="A58" s="37">
        <v>319</v>
      </c>
      <c r="B58" s="42"/>
      <c r="C58" s="43"/>
      <c r="D58" s="46"/>
      <c r="E58" s="73"/>
      <c r="F58" s="121"/>
      <c r="G58" s="121"/>
    </row>
    <row r="59" spans="1:7" s="50" customFormat="1" ht="15.9" customHeight="1" x14ac:dyDescent="0.3">
      <c r="B59" s="441" t="s">
        <v>240</v>
      </c>
      <c r="C59" s="442"/>
      <c r="D59" s="442"/>
      <c r="E59" s="442"/>
      <c r="F59" s="443"/>
      <c r="G59" s="132">
        <f>SUM(G11:G58)</f>
        <v>0</v>
      </c>
    </row>
    <row r="60" spans="1:7" s="35" customFormat="1" ht="12" x14ac:dyDescent="0.3">
      <c r="D60" s="51"/>
      <c r="F60" s="116"/>
      <c r="G60" s="116"/>
    </row>
    <row r="61" spans="1:7" s="50" customFormat="1" ht="27" customHeight="1" x14ac:dyDescent="0.3">
      <c r="B61" s="38" t="s">
        <v>121</v>
      </c>
      <c r="C61" s="38" t="s">
        <v>122</v>
      </c>
      <c r="D61" s="38" t="s">
        <v>3</v>
      </c>
      <c r="E61" s="38" t="s">
        <v>123</v>
      </c>
      <c r="F61" s="118" t="s">
        <v>124</v>
      </c>
      <c r="G61" s="119" t="s">
        <v>125</v>
      </c>
    </row>
    <row r="62" spans="1:7" s="50" customFormat="1" ht="15.6" customHeight="1" x14ac:dyDescent="0.3">
      <c r="B62" s="94"/>
      <c r="C62" s="95" t="s">
        <v>241</v>
      </c>
      <c r="D62" s="94"/>
      <c r="E62" s="94"/>
      <c r="F62" s="147"/>
      <c r="G62" s="149">
        <f>G59</f>
        <v>0</v>
      </c>
    </row>
    <row r="63" spans="1:7" s="50" customFormat="1" ht="15" customHeight="1" x14ac:dyDescent="0.3">
      <c r="B63" s="94"/>
      <c r="C63" s="94"/>
      <c r="D63" s="94"/>
      <c r="E63" s="94"/>
      <c r="F63" s="147"/>
      <c r="G63" s="122"/>
    </row>
    <row r="64" spans="1:7" s="37" customFormat="1" ht="11.4" x14ac:dyDescent="0.3">
      <c r="A64" s="37">
        <v>320</v>
      </c>
      <c r="B64" s="43" t="s">
        <v>242</v>
      </c>
      <c r="C64" s="63" t="s">
        <v>185</v>
      </c>
      <c r="D64" s="46"/>
      <c r="E64" s="73"/>
      <c r="F64" s="121"/>
      <c r="G64" s="121"/>
    </row>
    <row r="65" spans="1:7" s="37" customFormat="1" ht="13.2" x14ac:dyDescent="0.3">
      <c r="A65" s="37">
        <v>321</v>
      </c>
      <c r="B65" s="43" t="s">
        <v>243</v>
      </c>
      <c r="C65" s="43" t="s">
        <v>244</v>
      </c>
      <c r="D65" s="64" t="s">
        <v>149</v>
      </c>
      <c r="E65" s="93">
        <v>16</v>
      </c>
      <c r="F65" s="121"/>
      <c r="G65" s="121">
        <f>E65*F65</f>
        <v>0</v>
      </c>
    </row>
    <row r="66" spans="1:7" s="37" customFormat="1" ht="12" customHeight="1" x14ac:dyDescent="0.3">
      <c r="B66" s="42"/>
      <c r="C66" s="42"/>
      <c r="D66" s="44"/>
      <c r="E66" s="44"/>
      <c r="F66" s="121"/>
      <c r="G66" s="121"/>
    </row>
    <row r="67" spans="1:7" s="37" customFormat="1" ht="13.2" x14ac:dyDescent="0.3">
      <c r="A67" s="37">
        <v>322</v>
      </c>
      <c r="B67" s="43" t="s">
        <v>245</v>
      </c>
      <c r="C67" s="43" t="s">
        <v>246</v>
      </c>
      <c r="D67" s="64" t="s">
        <v>149</v>
      </c>
      <c r="E67" s="93">
        <v>9</v>
      </c>
      <c r="F67" s="121"/>
      <c r="G67" s="121">
        <f>E67*F67</f>
        <v>0</v>
      </c>
    </row>
    <row r="68" spans="1:7" s="37" customFormat="1" ht="12" customHeight="1" x14ac:dyDescent="0.3">
      <c r="B68" s="42"/>
      <c r="C68" s="42"/>
      <c r="D68" s="42"/>
      <c r="E68" s="42"/>
      <c r="F68" s="121"/>
      <c r="G68" s="121"/>
    </row>
    <row r="69" spans="1:7" s="37" customFormat="1" ht="13.2" x14ac:dyDescent="0.3">
      <c r="A69" s="37">
        <v>323</v>
      </c>
      <c r="B69" s="43" t="s">
        <v>247</v>
      </c>
      <c r="C69" s="43" t="s">
        <v>248</v>
      </c>
      <c r="D69" s="64" t="s">
        <v>149</v>
      </c>
      <c r="E69" s="96">
        <v>0.3</v>
      </c>
      <c r="F69" s="121"/>
      <c r="G69" s="121">
        <f>E69*F69</f>
        <v>0</v>
      </c>
    </row>
    <row r="70" spans="1:7" s="37" customFormat="1" ht="12" customHeight="1" x14ac:dyDescent="0.3">
      <c r="B70" s="42"/>
      <c r="C70" s="42"/>
      <c r="D70" s="42"/>
      <c r="E70" s="42"/>
      <c r="F70" s="121"/>
      <c r="G70" s="121"/>
    </row>
    <row r="71" spans="1:7" s="37" customFormat="1" ht="11.4" x14ac:dyDescent="0.3">
      <c r="A71" s="37">
        <v>324</v>
      </c>
      <c r="B71" s="43" t="s">
        <v>249</v>
      </c>
      <c r="C71" s="63" t="s">
        <v>250</v>
      </c>
      <c r="D71" s="46"/>
      <c r="E71" s="73"/>
      <c r="F71" s="121"/>
      <c r="G71" s="121"/>
    </row>
    <row r="72" spans="1:7" s="37" customFormat="1" ht="12" customHeight="1" x14ac:dyDescent="0.3">
      <c r="B72" s="42" t="s">
        <v>251</v>
      </c>
      <c r="C72" s="42" t="s">
        <v>252</v>
      </c>
      <c r="D72" s="64" t="s">
        <v>149</v>
      </c>
      <c r="E72" s="64">
        <v>10</v>
      </c>
      <c r="F72" s="121"/>
      <c r="G72" s="121">
        <f>E72*F72</f>
        <v>0</v>
      </c>
    </row>
    <row r="73" spans="1:7" s="37" customFormat="1" ht="11.4" x14ac:dyDescent="0.3">
      <c r="A73" s="37">
        <v>326</v>
      </c>
      <c r="B73" s="43"/>
      <c r="C73" s="43"/>
      <c r="D73" s="46"/>
      <c r="E73" s="92"/>
      <c r="F73" s="121"/>
      <c r="G73" s="121"/>
    </row>
    <row r="74" spans="1:7" s="37" customFormat="1" ht="12" customHeight="1" x14ac:dyDescent="0.3">
      <c r="B74" s="42" t="s">
        <v>253</v>
      </c>
      <c r="C74" s="42" t="s">
        <v>254</v>
      </c>
      <c r="D74" s="42"/>
      <c r="E74" s="64"/>
      <c r="F74" s="121"/>
      <c r="G74" s="121"/>
    </row>
    <row r="75" spans="1:7" s="37" customFormat="1" ht="22.8" x14ac:dyDescent="0.3">
      <c r="A75" s="37">
        <v>327</v>
      </c>
      <c r="B75" s="43" t="s">
        <v>255</v>
      </c>
      <c r="C75" s="43" t="s">
        <v>256</v>
      </c>
      <c r="D75" s="64" t="s">
        <v>144</v>
      </c>
      <c r="E75" s="92">
        <v>82</v>
      </c>
      <c r="F75" s="121"/>
      <c r="G75" s="121">
        <f>E75*F75</f>
        <v>0</v>
      </c>
    </row>
    <row r="76" spans="1:7" s="37" customFormat="1" ht="12" customHeight="1" x14ac:dyDescent="0.3">
      <c r="B76" s="42"/>
      <c r="C76" s="42"/>
      <c r="D76" s="42"/>
      <c r="E76" s="42"/>
      <c r="F76" s="121"/>
      <c r="G76" s="121"/>
    </row>
    <row r="77" spans="1:7" s="37" customFormat="1" ht="11.4" x14ac:dyDescent="0.3">
      <c r="A77" s="37">
        <v>328</v>
      </c>
      <c r="B77" s="43" t="s">
        <v>257</v>
      </c>
      <c r="C77" s="63" t="s">
        <v>258</v>
      </c>
      <c r="D77" s="46"/>
      <c r="E77" s="73"/>
      <c r="F77" s="121"/>
      <c r="G77" s="121"/>
    </row>
    <row r="78" spans="1:7" s="37" customFormat="1" ht="12" customHeight="1" x14ac:dyDescent="0.3">
      <c r="B78" s="42"/>
      <c r="C78" s="42" t="s">
        <v>259</v>
      </c>
      <c r="D78" s="42"/>
      <c r="E78" s="42"/>
      <c r="F78" s="121"/>
      <c r="G78" s="121"/>
    </row>
    <row r="79" spans="1:7" s="37" customFormat="1" ht="13.2" x14ac:dyDescent="0.3">
      <c r="A79" s="37">
        <v>329</v>
      </c>
      <c r="B79" s="42"/>
      <c r="C79" s="42" t="s">
        <v>260</v>
      </c>
      <c r="D79" s="64" t="s">
        <v>144</v>
      </c>
      <c r="E79" s="44">
        <v>110</v>
      </c>
      <c r="F79" s="121"/>
      <c r="G79" s="121">
        <f>E79*F79</f>
        <v>0</v>
      </c>
    </row>
    <row r="80" spans="1:7" s="37" customFormat="1" ht="12" customHeight="1" x14ac:dyDescent="0.3">
      <c r="B80" s="42"/>
      <c r="C80" s="42" t="s">
        <v>261</v>
      </c>
      <c r="D80" s="64" t="s">
        <v>144</v>
      </c>
      <c r="E80" s="44">
        <v>60</v>
      </c>
      <c r="F80" s="121"/>
      <c r="G80" s="121">
        <f>E80*F80</f>
        <v>0</v>
      </c>
    </row>
    <row r="81" spans="1:7" s="37" customFormat="1" ht="12" customHeight="1" x14ac:dyDescent="0.3">
      <c r="B81" s="42"/>
      <c r="C81" s="42" t="s">
        <v>262</v>
      </c>
      <c r="D81" s="64"/>
      <c r="E81" s="44"/>
      <c r="F81" s="121"/>
      <c r="G81" s="121"/>
    </row>
    <row r="82" spans="1:7" s="37" customFormat="1" ht="13.2" x14ac:dyDescent="0.3">
      <c r="A82" s="37">
        <v>330</v>
      </c>
      <c r="B82" s="42"/>
      <c r="C82" s="42" t="s">
        <v>263</v>
      </c>
      <c r="D82" s="64" t="s">
        <v>144</v>
      </c>
      <c r="E82" s="44">
        <v>90</v>
      </c>
      <c r="F82" s="121"/>
      <c r="G82" s="121">
        <f>E82*F82</f>
        <v>0</v>
      </c>
    </row>
    <row r="83" spans="1:7" s="37" customFormat="1" ht="12" customHeight="1" x14ac:dyDescent="0.3">
      <c r="B83" s="42"/>
      <c r="C83" s="42" t="s">
        <v>264</v>
      </c>
      <c r="D83" s="64" t="s">
        <v>144</v>
      </c>
      <c r="E83" s="44">
        <v>23</v>
      </c>
      <c r="F83" s="121"/>
      <c r="G83" s="121">
        <f>E83*F83</f>
        <v>0</v>
      </c>
    </row>
    <row r="84" spans="1:7" s="37" customFormat="1" ht="11.4" x14ac:dyDescent="0.3">
      <c r="A84" s="37">
        <v>331</v>
      </c>
      <c r="B84" s="42"/>
      <c r="C84" s="42"/>
      <c r="D84" s="42"/>
      <c r="E84" s="42"/>
      <c r="F84" s="121"/>
      <c r="G84" s="121"/>
    </row>
    <row r="85" spans="1:7" s="37" customFormat="1" ht="12" customHeight="1" x14ac:dyDescent="0.3">
      <c r="B85" s="42" t="s">
        <v>265</v>
      </c>
      <c r="C85" s="67" t="s">
        <v>266</v>
      </c>
      <c r="D85" s="42"/>
      <c r="E85" s="42"/>
      <c r="F85" s="121"/>
      <c r="G85" s="121"/>
    </row>
    <row r="86" spans="1:7" s="37" customFormat="1" ht="18" customHeight="1" x14ac:dyDescent="0.3">
      <c r="A86" s="37">
        <v>332</v>
      </c>
      <c r="B86" s="42" t="s">
        <v>267</v>
      </c>
      <c r="C86" s="42" t="s">
        <v>268</v>
      </c>
      <c r="D86" s="64" t="s">
        <v>149</v>
      </c>
      <c r="E86" s="64">
        <v>5</v>
      </c>
      <c r="F86" s="121"/>
      <c r="G86" s="121">
        <f>E86*F86</f>
        <v>0</v>
      </c>
    </row>
    <row r="87" spans="1:7" s="37" customFormat="1" ht="12" customHeight="1" x14ac:dyDescent="0.3">
      <c r="B87" s="42"/>
      <c r="C87" s="42"/>
      <c r="D87" s="42"/>
      <c r="E87" s="42"/>
      <c r="F87" s="121"/>
      <c r="G87" s="121"/>
    </row>
    <row r="88" spans="1:7" s="37" customFormat="1" ht="11.4" x14ac:dyDescent="0.3">
      <c r="A88" s="37">
        <v>333</v>
      </c>
      <c r="B88" s="45">
        <v>4.2</v>
      </c>
      <c r="C88" s="67" t="s">
        <v>269</v>
      </c>
      <c r="D88" s="42"/>
      <c r="E88" s="42"/>
      <c r="F88" s="121"/>
      <c r="G88" s="121"/>
    </row>
    <row r="89" spans="1:7" s="37" customFormat="1" ht="22.8" x14ac:dyDescent="0.3">
      <c r="B89" s="42"/>
      <c r="C89" s="42" t="s">
        <v>270</v>
      </c>
      <c r="D89" s="42"/>
      <c r="E89" s="42"/>
      <c r="F89" s="121"/>
      <c r="G89" s="121"/>
    </row>
    <row r="90" spans="1:7" s="37" customFormat="1" ht="11.4" x14ac:dyDescent="0.3">
      <c r="A90" s="37">
        <v>334</v>
      </c>
      <c r="B90" s="42"/>
      <c r="C90" s="42"/>
      <c r="D90" s="42"/>
      <c r="E90" s="42"/>
      <c r="F90" s="121"/>
      <c r="G90" s="121"/>
    </row>
    <row r="91" spans="1:7" s="37" customFormat="1" ht="12" customHeight="1" x14ac:dyDescent="0.3">
      <c r="B91" s="42" t="s">
        <v>271</v>
      </c>
      <c r="C91" s="67" t="s">
        <v>272</v>
      </c>
      <c r="D91" s="42"/>
      <c r="E91" s="42"/>
      <c r="F91" s="121"/>
      <c r="G91" s="121"/>
    </row>
    <row r="92" spans="1:7" s="37" customFormat="1" ht="22.8" x14ac:dyDescent="0.3">
      <c r="A92" s="37">
        <v>335</v>
      </c>
      <c r="B92" s="42"/>
      <c r="C92" s="42" t="s">
        <v>273</v>
      </c>
      <c r="D92" s="42"/>
      <c r="E92" s="42"/>
      <c r="F92" s="121"/>
      <c r="G92" s="121"/>
    </row>
    <row r="93" spans="1:7" s="37" customFormat="1" ht="12" customHeight="1" x14ac:dyDescent="0.3">
      <c r="B93" s="42"/>
      <c r="C93" s="42" t="s">
        <v>274</v>
      </c>
      <c r="D93" s="64" t="s">
        <v>144</v>
      </c>
      <c r="E93" s="44">
        <v>165</v>
      </c>
      <c r="F93" s="121"/>
      <c r="G93" s="121">
        <f t="shared" ref="G93:G98" si="0">E93*F93</f>
        <v>0</v>
      </c>
    </row>
    <row r="94" spans="1:7" s="37" customFormat="1" ht="11.4" x14ac:dyDescent="0.3">
      <c r="A94" s="37">
        <v>325</v>
      </c>
      <c r="B94" s="42"/>
      <c r="C94" s="42" t="s">
        <v>275</v>
      </c>
      <c r="D94" s="44" t="s">
        <v>11</v>
      </c>
      <c r="E94" s="44">
        <v>82</v>
      </c>
      <c r="F94" s="121"/>
      <c r="G94" s="121">
        <f t="shared" si="0"/>
        <v>0</v>
      </c>
    </row>
    <row r="95" spans="1:7" s="37" customFormat="1" ht="12" customHeight="1" x14ac:dyDescent="0.3">
      <c r="B95" s="42"/>
      <c r="C95" s="42" t="s">
        <v>276</v>
      </c>
      <c r="D95" s="64" t="s">
        <v>144</v>
      </c>
      <c r="E95" s="44">
        <v>9</v>
      </c>
      <c r="F95" s="121"/>
      <c r="G95" s="121">
        <f t="shared" si="0"/>
        <v>0</v>
      </c>
    </row>
    <row r="96" spans="1:7" s="37" customFormat="1" ht="13.2" x14ac:dyDescent="0.3">
      <c r="B96" s="42"/>
      <c r="C96" s="42" t="s">
        <v>277</v>
      </c>
      <c r="D96" s="64" t="s">
        <v>144</v>
      </c>
      <c r="E96" s="44">
        <v>11</v>
      </c>
      <c r="F96" s="121"/>
      <c r="G96" s="121">
        <f t="shared" si="0"/>
        <v>0</v>
      </c>
    </row>
    <row r="97" spans="2:7" s="37" customFormat="1" ht="12" customHeight="1" x14ac:dyDescent="0.3">
      <c r="B97" s="42"/>
      <c r="C97" s="42" t="s">
        <v>278</v>
      </c>
      <c r="D97" s="44" t="s">
        <v>11</v>
      </c>
      <c r="E97" s="44">
        <v>66</v>
      </c>
      <c r="F97" s="121"/>
      <c r="G97" s="121">
        <f t="shared" si="0"/>
        <v>0</v>
      </c>
    </row>
    <row r="98" spans="2:7" s="37" customFormat="1" ht="13.2" x14ac:dyDescent="0.3">
      <c r="B98" s="42"/>
      <c r="C98" s="42" t="s">
        <v>279</v>
      </c>
      <c r="D98" s="64" t="s">
        <v>144</v>
      </c>
      <c r="E98" s="44">
        <v>18</v>
      </c>
      <c r="F98" s="121"/>
      <c r="G98" s="121">
        <f t="shared" si="0"/>
        <v>0</v>
      </c>
    </row>
    <row r="99" spans="2:7" s="37" customFormat="1" ht="12" customHeight="1" x14ac:dyDescent="0.3">
      <c r="B99" s="42"/>
      <c r="C99" s="42"/>
      <c r="D99" s="42"/>
      <c r="E99" s="42"/>
      <c r="F99" s="121"/>
      <c r="G99" s="121"/>
    </row>
    <row r="100" spans="2:7" s="37" customFormat="1" ht="11.4" x14ac:dyDescent="0.3">
      <c r="B100" s="42" t="s">
        <v>280</v>
      </c>
      <c r="C100" s="67" t="s">
        <v>281</v>
      </c>
      <c r="D100" s="42"/>
      <c r="E100" s="42"/>
      <c r="F100" s="121"/>
      <c r="G100" s="121"/>
    </row>
    <row r="101" spans="2:7" s="37" customFormat="1" ht="12" customHeight="1" x14ac:dyDescent="0.3">
      <c r="B101" s="42"/>
      <c r="C101" s="42" t="s">
        <v>282</v>
      </c>
      <c r="D101" s="44" t="s">
        <v>11</v>
      </c>
      <c r="E101" s="44">
        <v>135</v>
      </c>
      <c r="F101" s="121"/>
      <c r="G101" s="121">
        <f t="shared" ref="G101:G109" si="1">E101*F101</f>
        <v>0</v>
      </c>
    </row>
    <row r="102" spans="2:7" s="37" customFormat="1" ht="11.4" x14ac:dyDescent="0.3">
      <c r="B102" s="42"/>
      <c r="C102" s="42" t="s">
        <v>283</v>
      </c>
      <c r="D102" s="44" t="s">
        <v>11</v>
      </c>
      <c r="E102" s="44">
        <v>195</v>
      </c>
      <c r="F102" s="121"/>
      <c r="G102" s="121">
        <f t="shared" si="1"/>
        <v>0</v>
      </c>
    </row>
    <row r="103" spans="2:7" s="37" customFormat="1" ht="12" customHeight="1" x14ac:dyDescent="0.3">
      <c r="B103" s="42"/>
      <c r="C103" s="42" t="s">
        <v>284</v>
      </c>
      <c r="D103" s="44" t="s">
        <v>11</v>
      </c>
      <c r="E103" s="44">
        <v>21</v>
      </c>
      <c r="F103" s="121"/>
      <c r="G103" s="121">
        <f t="shared" si="1"/>
        <v>0</v>
      </c>
    </row>
    <row r="104" spans="2:7" s="37" customFormat="1" ht="11.4" x14ac:dyDescent="0.3">
      <c r="B104" s="42"/>
      <c r="C104" s="42" t="s">
        <v>285</v>
      </c>
      <c r="D104" s="44" t="s">
        <v>11</v>
      </c>
      <c r="E104" s="44">
        <v>12</v>
      </c>
      <c r="F104" s="121"/>
      <c r="G104" s="121">
        <f t="shared" si="1"/>
        <v>0</v>
      </c>
    </row>
    <row r="105" spans="2:7" s="37" customFormat="1" ht="12" customHeight="1" x14ac:dyDescent="0.3">
      <c r="B105" s="42"/>
      <c r="C105" s="42" t="s">
        <v>286</v>
      </c>
      <c r="D105" s="44" t="s">
        <v>11</v>
      </c>
      <c r="E105" s="44">
        <v>42</v>
      </c>
      <c r="F105" s="121"/>
      <c r="G105" s="121">
        <f t="shared" si="1"/>
        <v>0</v>
      </c>
    </row>
    <row r="106" spans="2:7" s="37" customFormat="1" ht="15" customHeight="1" x14ac:dyDescent="0.3">
      <c r="B106" s="42"/>
      <c r="C106" s="42" t="s">
        <v>287</v>
      </c>
      <c r="D106" s="64" t="s">
        <v>144</v>
      </c>
      <c r="E106" s="44">
        <v>48</v>
      </c>
      <c r="F106" s="121"/>
      <c r="G106" s="121">
        <f t="shared" si="1"/>
        <v>0</v>
      </c>
    </row>
    <row r="107" spans="2:7" s="37" customFormat="1" ht="15" customHeight="1" x14ac:dyDescent="0.3">
      <c r="B107" s="42"/>
      <c r="C107" s="42" t="s">
        <v>262</v>
      </c>
      <c r="D107" s="64"/>
      <c r="E107" s="44"/>
      <c r="F107" s="121"/>
      <c r="G107" s="121"/>
    </row>
    <row r="108" spans="2:7" s="37" customFormat="1" ht="12" customHeight="1" x14ac:dyDescent="0.3">
      <c r="B108" s="42"/>
      <c r="C108" s="42" t="s">
        <v>288</v>
      </c>
      <c r="D108" s="44" t="s">
        <v>11</v>
      </c>
      <c r="E108" s="44">
        <v>47</v>
      </c>
      <c r="F108" s="121"/>
      <c r="G108" s="121">
        <f t="shared" si="1"/>
        <v>0</v>
      </c>
    </row>
    <row r="109" spans="2:7" s="37" customFormat="1" ht="13.2" x14ac:dyDescent="0.3">
      <c r="B109" s="42"/>
      <c r="C109" s="42" t="s">
        <v>289</v>
      </c>
      <c r="D109" s="64" t="s">
        <v>144</v>
      </c>
      <c r="E109" s="44">
        <v>8</v>
      </c>
      <c r="F109" s="121"/>
      <c r="G109" s="121">
        <f t="shared" si="1"/>
        <v>0</v>
      </c>
    </row>
    <row r="110" spans="2:7" s="37" customFormat="1" ht="12" customHeight="1" x14ac:dyDescent="0.3">
      <c r="B110" s="42"/>
      <c r="C110" s="42"/>
      <c r="D110" s="42"/>
      <c r="E110" s="42"/>
      <c r="F110" s="121"/>
      <c r="G110" s="121"/>
    </row>
    <row r="111" spans="2:7" s="37" customFormat="1" ht="11.4" x14ac:dyDescent="0.3">
      <c r="B111" s="45">
        <v>4.3</v>
      </c>
      <c r="C111" s="67" t="s">
        <v>290</v>
      </c>
      <c r="D111" s="42"/>
      <c r="E111" s="42"/>
      <c r="F111" s="121"/>
      <c r="G111" s="121"/>
    </row>
    <row r="112" spans="2:7" s="37" customFormat="1" ht="22.8" x14ac:dyDescent="0.3">
      <c r="B112" s="42"/>
      <c r="C112" s="42" t="s">
        <v>291</v>
      </c>
      <c r="D112" s="42"/>
      <c r="E112" s="42"/>
      <c r="F112" s="121"/>
      <c r="G112" s="121"/>
    </row>
    <row r="113" spans="2:7" s="37" customFormat="1" ht="11.4" x14ac:dyDescent="0.3">
      <c r="B113" s="42"/>
      <c r="C113" s="42" t="s">
        <v>292</v>
      </c>
      <c r="D113" s="44" t="s">
        <v>168</v>
      </c>
      <c r="E113" s="44">
        <v>7</v>
      </c>
      <c r="F113" s="121"/>
      <c r="G113" s="121">
        <f t="shared" ref="G113:G120" si="2">E113*F113</f>
        <v>0</v>
      </c>
    </row>
    <row r="114" spans="2:7" s="37" customFormat="1" ht="12" customHeight="1" x14ac:dyDescent="0.3">
      <c r="B114" s="42"/>
      <c r="C114" s="42" t="s">
        <v>293</v>
      </c>
      <c r="D114" s="44" t="s">
        <v>168</v>
      </c>
      <c r="E114" s="44">
        <v>1.2</v>
      </c>
      <c r="F114" s="121"/>
      <c r="G114" s="121">
        <f t="shared" si="2"/>
        <v>0</v>
      </c>
    </row>
    <row r="115" spans="2:7" s="37" customFormat="1" ht="11.4" x14ac:dyDescent="0.3">
      <c r="B115" s="42"/>
      <c r="C115" s="42" t="s">
        <v>294</v>
      </c>
      <c r="D115" s="44" t="s">
        <v>168</v>
      </c>
      <c r="E115" s="44">
        <v>0.4</v>
      </c>
      <c r="F115" s="121"/>
      <c r="G115" s="121">
        <f t="shared" si="2"/>
        <v>0</v>
      </c>
    </row>
    <row r="116" spans="2:7" s="37" customFormat="1" ht="12" customHeight="1" x14ac:dyDescent="0.3">
      <c r="B116" s="42"/>
      <c r="C116" s="42" t="s">
        <v>295</v>
      </c>
      <c r="D116" s="44" t="s">
        <v>168</v>
      </c>
      <c r="E116" s="44">
        <v>4.3</v>
      </c>
      <c r="F116" s="121"/>
      <c r="G116" s="121">
        <f t="shared" si="2"/>
        <v>0</v>
      </c>
    </row>
    <row r="117" spans="2:7" s="37" customFormat="1" ht="11.4" x14ac:dyDescent="0.3">
      <c r="B117" s="42"/>
      <c r="C117" s="42" t="s">
        <v>296</v>
      </c>
      <c r="D117" s="44" t="s">
        <v>168</v>
      </c>
      <c r="E117" s="44">
        <v>2.6</v>
      </c>
      <c r="F117" s="121"/>
      <c r="G117" s="121">
        <f t="shared" si="2"/>
        <v>0</v>
      </c>
    </row>
    <row r="118" spans="2:7" s="37" customFormat="1" ht="12" customHeight="1" x14ac:dyDescent="0.3">
      <c r="B118" s="42"/>
      <c r="C118" s="42" t="s">
        <v>297</v>
      </c>
      <c r="D118" s="44" t="s">
        <v>168</v>
      </c>
      <c r="E118" s="44">
        <v>1.1000000000000001</v>
      </c>
      <c r="F118" s="121"/>
      <c r="G118" s="121">
        <f t="shared" si="2"/>
        <v>0</v>
      </c>
    </row>
    <row r="119" spans="2:7" s="37" customFormat="1" ht="11.4" x14ac:dyDescent="0.3">
      <c r="B119" s="42"/>
      <c r="C119" s="42" t="s">
        <v>298</v>
      </c>
      <c r="D119" s="44" t="s">
        <v>168</v>
      </c>
      <c r="E119" s="44">
        <v>1</v>
      </c>
      <c r="F119" s="121"/>
      <c r="G119" s="121">
        <f t="shared" si="2"/>
        <v>0</v>
      </c>
    </row>
    <row r="120" spans="2:7" s="37" customFormat="1" ht="12" customHeight="1" x14ac:dyDescent="0.3">
      <c r="B120" s="42"/>
      <c r="C120" s="42" t="s">
        <v>299</v>
      </c>
      <c r="D120" s="44" t="s">
        <v>168</v>
      </c>
      <c r="E120" s="44">
        <v>1.1000000000000001</v>
      </c>
      <c r="F120" s="121"/>
      <c r="G120" s="121">
        <f t="shared" si="2"/>
        <v>0</v>
      </c>
    </row>
    <row r="121" spans="2:7" s="37" customFormat="1" ht="12" hidden="1" customHeight="1" x14ac:dyDescent="0.3">
      <c r="B121" s="42"/>
      <c r="C121" s="42"/>
      <c r="D121" s="44"/>
      <c r="E121" s="44"/>
      <c r="F121" s="121"/>
      <c r="G121" s="121"/>
    </row>
    <row r="122" spans="2:7" s="37" customFormat="1" ht="12" hidden="1" customHeight="1" x14ac:dyDescent="0.3">
      <c r="B122" s="42"/>
      <c r="C122" s="42"/>
      <c r="D122" s="44"/>
      <c r="E122" s="44"/>
      <c r="F122" s="121"/>
      <c r="G122" s="121"/>
    </row>
    <row r="123" spans="2:7" s="37" customFormat="1" ht="12" hidden="1" customHeight="1" x14ac:dyDescent="0.3">
      <c r="B123" s="42"/>
      <c r="C123" s="42"/>
      <c r="D123" s="44"/>
      <c r="E123" s="44"/>
      <c r="F123" s="121"/>
      <c r="G123" s="121"/>
    </row>
    <row r="124" spans="2:7" s="37" customFormat="1" ht="11.4" hidden="1" x14ac:dyDescent="0.3">
      <c r="B124" s="42"/>
      <c r="C124" s="42"/>
      <c r="D124" s="44"/>
      <c r="E124" s="44"/>
      <c r="F124" s="121"/>
      <c r="G124" s="121"/>
    </row>
    <row r="125" spans="2:7" s="37" customFormat="1" ht="12" customHeight="1" x14ac:dyDescent="0.3">
      <c r="B125" s="42"/>
      <c r="C125" s="42"/>
      <c r="D125" s="42"/>
      <c r="E125" s="42"/>
      <c r="F125" s="121"/>
      <c r="G125" s="121"/>
    </row>
    <row r="126" spans="2:7" s="50" customFormat="1" ht="15.9" customHeight="1" x14ac:dyDescent="0.3">
      <c r="B126" s="441" t="s">
        <v>240</v>
      </c>
      <c r="C126" s="442"/>
      <c r="D126" s="442"/>
      <c r="E126" s="442"/>
      <c r="F126" s="443"/>
      <c r="G126" s="132">
        <f>SUM(G62:G125)</f>
        <v>0</v>
      </c>
    </row>
    <row r="127" spans="2:7" s="35" customFormat="1" ht="12" x14ac:dyDescent="0.3">
      <c r="D127" s="51"/>
      <c r="F127" s="116"/>
      <c r="G127" s="116"/>
    </row>
    <row r="128" spans="2:7" s="37" customFormat="1" ht="28.5" customHeight="1" x14ac:dyDescent="0.3">
      <c r="B128" s="38" t="s">
        <v>121</v>
      </c>
      <c r="C128" s="38" t="s">
        <v>122</v>
      </c>
      <c r="D128" s="38" t="s">
        <v>3</v>
      </c>
      <c r="E128" s="38" t="s">
        <v>123</v>
      </c>
      <c r="F128" s="118" t="s">
        <v>124</v>
      </c>
      <c r="G128" s="119" t="s">
        <v>125</v>
      </c>
    </row>
    <row r="129" spans="2:7" s="37" customFormat="1" ht="15" customHeight="1" x14ac:dyDescent="0.3">
      <c r="B129" s="94"/>
      <c r="C129" s="95" t="s">
        <v>241</v>
      </c>
      <c r="D129" s="97"/>
      <c r="E129" s="97"/>
      <c r="F129" s="148"/>
      <c r="G129" s="150">
        <f>G126</f>
        <v>0</v>
      </c>
    </row>
    <row r="130" spans="2:7" s="37" customFormat="1" ht="16.2" customHeight="1" x14ac:dyDescent="0.3">
      <c r="B130" s="94"/>
      <c r="C130" s="94"/>
      <c r="D130" s="94"/>
      <c r="E130" s="94"/>
      <c r="F130" s="122"/>
      <c r="G130" s="122"/>
    </row>
    <row r="131" spans="2:7" s="37" customFormat="1" ht="11.4" x14ac:dyDescent="0.3">
      <c r="B131" s="43"/>
      <c r="C131" s="43" t="s">
        <v>300</v>
      </c>
      <c r="D131" s="65" t="s">
        <v>168</v>
      </c>
      <c r="E131" s="133">
        <v>1.6</v>
      </c>
      <c r="F131" s="121"/>
      <c r="G131" s="121">
        <f t="shared" ref="G131:G138" si="3">E131*F131</f>
        <v>0</v>
      </c>
    </row>
    <row r="132" spans="2:7" s="37" customFormat="1" ht="12" customHeight="1" x14ac:dyDescent="0.3">
      <c r="B132" s="43"/>
      <c r="C132" s="43" t="s">
        <v>301</v>
      </c>
      <c r="D132" s="64" t="s">
        <v>168</v>
      </c>
      <c r="E132" s="133">
        <v>0.9</v>
      </c>
      <c r="F132" s="121"/>
      <c r="G132" s="121">
        <f t="shared" si="3"/>
        <v>0</v>
      </c>
    </row>
    <row r="133" spans="2:7" s="50" customFormat="1" ht="12.75" customHeight="1" x14ac:dyDescent="0.3">
      <c r="B133" s="42"/>
      <c r="C133" s="42" t="s">
        <v>302</v>
      </c>
      <c r="D133" s="64" t="s">
        <v>168</v>
      </c>
      <c r="E133" s="133">
        <v>2.5</v>
      </c>
      <c r="F133" s="121"/>
      <c r="G133" s="121">
        <f t="shared" si="3"/>
        <v>0</v>
      </c>
    </row>
    <row r="134" spans="2:7" s="37" customFormat="1" ht="11.4" x14ac:dyDescent="0.3">
      <c r="B134" s="43"/>
      <c r="C134" s="43" t="s">
        <v>303</v>
      </c>
      <c r="D134" s="64" t="s">
        <v>168</v>
      </c>
      <c r="E134" s="133">
        <v>1</v>
      </c>
      <c r="F134" s="121"/>
      <c r="G134" s="121">
        <f t="shared" si="3"/>
        <v>0</v>
      </c>
    </row>
    <row r="135" spans="2:7" s="37" customFormat="1" ht="12" customHeight="1" x14ac:dyDescent="0.3">
      <c r="B135" s="42"/>
      <c r="C135" s="42" t="s">
        <v>304</v>
      </c>
      <c r="D135" s="64" t="s">
        <v>168</v>
      </c>
      <c r="E135" s="133">
        <v>0.1</v>
      </c>
      <c r="F135" s="121"/>
      <c r="G135" s="121">
        <f t="shared" si="3"/>
        <v>0</v>
      </c>
    </row>
    <row r="136" spans="2:7" s="37" customFormat="1" ht="11.4" x14ac:dyDescent="0.3">
      <c r="B136" s="43"/>
      <c r="C136" s="43" t="s">
        <v>305</v>
      </c>
      <c r="D136" s="64" t="s">
        <v>168</v>
      </c>
      <c r="E136" s="133">
        <v>1.5</v>
      </c>
      <c r="F136" s="121"/>
      <c r="G136" s="121">
        <f t="shared" si="3"/>
        <v>0</v>
      </c>
    </row>
    <row r="137" spans="2:7" s="37" customFormat="1" ht="12" customHeight="1" x14ac:dyDescent="0.3">
      <c r="B137" s="42"/>
      <c r="C137" s="42" t="s">
        <v>306</v>
      </c>
      <c r="D137" s="64" t="s">
        <v>144</v>
      </c>
      <c r="E137" s="133">
        <v>100</v>
      </c>
      <c r="F137" s="121"/>
      <c r="G137" s="121">
        <f t="shared" si="3"/>
        <v>0</v>
      </c>
    </row>
    <row r="138" spans="2:7" s="37" customFormat="1" ht="22.8" x14ac:dyDescent="0.3">
      <c r="B138" s="43"/>
      <c r="C138" s="43" t="s">
        <v>307</v>
      </c>
      <c r="D138" s="65" t="s">
        <v>168</v>
      </c>
      <c r="E138" s="133">
        <v>1</v>
      </c>
      <c r="F138" s="121"/>
      <c r="G138" s="121">
        <f t="shared" si="3"/>
        <v>0</v>
      </c>
    </row>
    <row r="139" spans="2:7" s="37" customFormat="1" ht="12" customHeight="1" x14ac:dyDescent="0.3">
      <c r="B139" s="42"/>
      <c r="C139" s="42"/>
      <c r="D139" s="64"/>
      <c r="E139" s="64"/>
      <c r="F139" s="121"/>
      <c r="G139" s="121"/>
    </row>
    <row r="140" spans="2:7" s="37" customFormat="1" ht="11.4" x14ac:dyDescent="0.3">
      <c r="B140" s="43" t="s">
        <v>308</v>
      </c>
      <c r="C140" s="63" t="s">
        <v>309</v>
      </c>
      <c r="D140" s="46"/>
      <c r="E140" s="92"/>
      <c r="F140" s="121"/>
      <c r="G140" s="121"/>
    </row>
    <row r="141" spans="2:7" s="37" customFormat="1" ht="12" customHeight="1" x14ac:dyDescent="0.3">
      <c r="B141" s="42" t="s">
        <v>310</v>
      </c>
      <c r="C141" s="67" t="s">
        <v>311</v>
      </c>
      <c r="D141" s="42"/>
      <c r="E141" s="64"/>
      <c r="F141" s="121"/>
      <c r="G141" s="121"/>
    </row>
    <row r="142" spans="2:7" s="37" customFormat="1" ht="13.2" x14ac:dyDescent="0.3">
      <c r="B142" s="43"/>
      <c r="C142" s="43" t="s">
        <v>292</v>
      </c>
      <c r="D142" s="64" t="s">
        <v>144</v>
      </c>
      <c r="E142" s="92">
        <v>200</v>
      </c>
      <c r="F142" s="121"/>
      <c r="G142" s="121">
        <f t="shared" ref="G142:G150" si="4">E142*F142</f>
        <v>0</v>
      </c>
    </row>
    <row r="143" spans="2:7" s="37" customFormat="1" ht="12" customHeight="1" x14ac:dyDescent="0.3">
      <c r="B143" s="42"/>
      <c r="C143" s="42" t="s">
        <v>312</v>
      </c>
      <c r="D143" s="64" t="s">
        <v>144</v>
      </c>
      <c r="E143" s="44">
        <v>70</v>
      </c>
      <c r="F143" s="121"/>
      <c r="G143" s="121">
        <f t="shared" si="4"/>
        <v>0</v>
      </c>
    </row>
    <row r="144" spans="2:7" s="37" customFormat="1" ht="13.2" x14ac:dyDescent="0.3">
      <c r="B144" s="43"/>
      <c r="C144" s="43" t="s">
        <v>313</v>
      </c>
      <c r="D144" s="64" t="s">
        <v>144</v>
      </c>
      <c r="E144" s="93">
        <v>12</v>
      </c>
      <c r="F144" s="121"/>
      <c r="G144" s="121">
        <f t="shared" si="4"/>
        <v>0</v>
      </c>
    </row>
    <row r="145" spans="2:7" s="37" customFormat="1" ht="12" customHeight="1" x14ac:dyDescent="0.3">
      <c r="B145" s="42"/>
      <c r="C145" s="42" t="s">
        <v>314</v>
      </c>
      <c r="D145" s="64" t="s">
        <v>144</v>
      </c>
      <c r="E145" s="44">
        <v>19</v>
      </c>
      <c r="F145" s="121"/>
      <c r="G145" s="121">
        <f t="shared" si="4"/>
        <v>0</v>
      </c>
    </row>
    <row r="146" spans="2:7" s="37" customFormat="1" ht="13.2" x14ac:dyDescent="0.3">
      <c r="B146" s="42"/>
      <c r="C146" s="42" t="s">
        <v>315</v>
      </c>
      <c r="D146" s="64" t="s">
        <v>144</v>
      </c>
      <c r="E146" s="44">
        <v>43</v>
      </c>
      <c r="F146" s="121"/>
      <c r="G146" s="121">
        <f t="shared" si="4"/>
        <v>0</v>
      </c>
    </row>
    <row r="147" spans="2:7" s="37" customFormat="1" ht="12" customHeight="1" x14ac:dyDescent="0.3">
      <c r="B147" s="42"/>
      <c r="C147" s="42" t="s">
        <v>316</v>
      </c>
      <c r="D147" s="64" t="s">
        <v>144</v>
      </c>
      <c r="E147" s="44">
        <v>6</v>
      </c>
      <c r="F147" s="121"/>
      <c r="G147" s="121">
        <f t="shared" si="4"/>
        <v>0</v>
      </c>
    </row>
    <row r="148" spans="2:7" s="37" customFormat="1" ht="13.2" x14ac:dyDescent="0.3">
      <c r="B148" s="42"/>
      <c r="C148" s="42" t="s">
        <v>317</v>
      </c>
      <c r="D148" s="64" t="s">
        <v>144</v>
      </c>
      <c r="E148" s="44">
        <v>20</v>
      </c>
      <c r="F148" s="121"/>
      <c r="G148" s="121">
        <f t="shared" si="4"/>
        <v>0</v>
      </c>
    </row>
    <row r="149" spans="2:7" s="37" customFormat="1" ht="12" customHeight="1" x14ac:dyDescent="0.3">
      <c r="B149" s="42"/>
      <c r="C149" s="42" t="s">
        <v>318</v>
      </c>
      <c r="D149" s="64" t="s">
        <v>144</v>
      </c>
      <c r="E149" s="44">
        <v>130</v>
      </c>
      <c r="F149" s="121"/>
      <c r="G149" s="121">
        <f t="shared" si="4"/>
        <v>0</v>
      </c>
    </row>
    <row r="150" spans="2:7" s="37" customFormat="1" ht="13.2" x14ac:dyDescent="0.3">
      <c r="B150" s="42"/>
      <c r="C150" s="42" t="s">
        <v>319</v>
      </c>
      <c r="D150" s="64" t="s">
        <v>144</v>
      </c>
      <c r="E150" s="44">
        <v>82</v>
      </c>
      <c r="F150" s="121"/>
      <c r="G150" s="121">
        <f t="shared" si="4"/>
        <v>0</v>
      </c>
    </row>
    <row r="151" spans="2:7" s="37" customFormat="1" ht="12" customHeight="1" x14ac:dyDescent="0.3">
      <c r="B151" s="42"/>
      <c r="C151" s="67"/>
      <c r="D151" s="42"/>
      <c r="E151" s="42"/>
      <c r="F151" s="121"/>
      <c r="G151" s="121"/>
    </row>
    <row r="152" spans="2:7" s="37" customFormat="1" ht="11.4" x14ac:dyDescent="0.3">
      <c r="B152" s="42" t="s">
        <v>320</v>
      </c>
      <c r="C152" s="67" t="s">
        <v>321</v>
      </c>
      <c r="D152" s="64"/>
      <c r="E152" s="64"/>
      <c r="F152" s="121"/>
      <c r="G152" s="121"/>
    </row>
    <row r="153" spans="2:7" s="37" customFormat="1" ht="12" customHeight="1" x14ac:dyDescent="0.3">
      <c r="B153" s="42"/>
      <c r="C153" s="42" t="s">
        <v>322</v>
      </c>
      <c r="D153" s="44" t="s">
        <v>11</v>
      </c>
      <c r="E153" s="44">
        <v>70</v>
      </c>
      <c r="F153" s="121"/>
      <c r="G153" s="121">
        <f>E153*F153</f>
        <v>0</v>
      </c>
    </row>
    <row r="154" spans="2:7" s="37" customFormat="1" ht="11.4" x14ac:dyDescent="0.3">
      <c r="B154" s="42"/>
      <c r="C154" s="67"/>
      <c r="D154" s="42"/>
      <c r="E154" s="42"/>
      <c r="F154" s="121"/>
      <c r="G154" s="121"/>
    </row>
    <row r="155" spans="2:7" s="37" customFormat="1" ht="12" customHeight="1" x14ac:dyDescent="0.3">
      <c r="B155" s="42"/>
      <c r="C155" s="42"/>
      <c r="D155" s="42"/>
      <c r="E155" s="42"/>
      <c r="F155" s="121"/>
      <c r="G155" s="121"/>
    </row>
    <row r="156" spans="2:7" s="37" customFormat="1" ht="11.4" x14ac:dyDescent="0.3">
      <c r="B156" s="42" t="s">
        <v>323</v>
      </c>
      <c r="C156" s="42" t="s">
        <v>324</v>
      </c>
      <c r="D156" s="42"/>
      <c r="E156" s="42"/>
      <c r="F156" s="121"/>
      <c r="G156" s="121"/>
    </row>
    <row r="157" spans="2:7" s="37" customFormat="1" ht="39.6" customHeight="1" x14ac:dyDescent="0.3">
      <c r="B157" s="42"/>
      <c r="C157" s="45" t="s">
        <v>325</v>
      </c>
      <c r="D157" s="64" t="s">
        <v>326</v>
      </c>
      <c r="E157" s="64">
        <v>200</v>
      </c>
      <c r="F157" s="121"/>
      <c r="G157" s="121">
        <f>E157*F157</f>
        <v>0</v>
      </c>
    </row>
    <row r="158" spans="2:7" s="37" customFormat="1" ht="11.4" x14ac:dyDescent="0.3">
      <c r="B158" s="42"/>
      <c r="C158" s="42"/>
      <c r="D158" s="42"/>
      <c r="E158" s="42"/>
      <c r="F158" s="121"/>
      <c r="G158" s="121"/>
    </row>
    <row r="159" spans="2:7" s="37" customFormat="1" ht="12" customHeight="1" x14ac:dyDescent="0.3">
      <c r="B159" s="42" t="s">
        <v>327</v>
      </c>
      <c r="C159" s="42" t="s">
        <v>328</v>
      </c>
      <c r="D159" s="64" t="s">
        <v>329</v>
      </c>
      <c r="E159" s="44">
        <v>38</v>
      </c>
      <c r="F159" s="121"/>
      <c r="G159" s="121">
        <f>E159*F159</f>
        <v>0</v>
      </c>
    </row>
    <row r="160" spans="2:7" s="37" customFormat="1" ht="11.4" x14ac:dyDescent="0.3">
      <c r="B160" s="42"/>
      <c r="C160" s="42"/>
      <c r="D160" s="44"/>
      <c r="E160" s="44"/>
      <c r="F160" s="121"/>
      <c r="G160" s="121"/>
    </row>
    <row r="161" spans="2:7" s="37" customFormat="1" ht="12" customHeight="1" x14ac:dyDescent="0.3">
      <c r="B161" s="42" t="s">
        <v>330</v>
      </c>
      <c r="C161" s="42" t="s">
        <v>331</v>
      </c>
      <c r="D161" s="64" t="s">
        <v>332</v>
      </c>
      <c r="E161" s="44">
        <v>19</v>
      </c>
      <c r="F161" s="121"/>
      <c r="G161" s="121"/>
    </row>
    <row r="162" spans="2:7" s="37" customFormat="1" ht="11.4" x14ac:dyDescent="0.3">
      <c r="B162" s="42"/>
      <c r="C162" s="42"/>
      <c r="D162" s="44" t="s">
        <v>329</v>
      </c>
      <c r="F162" s="121"/>
      <c r="G162" s="121">
        <f>E161*F162</f>
        <v>0</v>
      </c>
    </row>
    <row r="163" spans="2:7" s="37" customFormat="1" ht="24" customHeight="1" x14ac:dyDescent="0.3">
      <c r="B163" s="42" t="s">
        <v>333</v>
      </c>
      <c r="C163" s="42" t="s">
        <v>334</v>
      </c>
      <c r="D163" s="44" t="s">
        <v>11</v>
      </c>
      <c r="E163" s="44">
        <v>18</v>
      </c>
      <c r="F163" s="121"/>
      <c r="G163" s="121">
        <f>E163*F163</f>
        <v>0</v>
      </c>
    </row>
    <row r="164" spans="2:7" s="37" customFormat="1" ht="11.4" x14ac:dyDescent="0.3">
      <c r="B164" s="42"/>
      <c r="C164" s="42"/>
      <c r="D164" s="64"/>
      <c r="E164" s="44"/>
      <c r="F164" s="121"/>
      <c r="G164" s="121"/>
    </row>
    <row r="165" spans="2:7" s="37" customFormat="1" ht="12" customHeight="1" x14ac:dyDescent="0.3">
      <c r="B165" s="42" t="s">
        <v>335</v>
      </c>
      <c r="C165" s="67" t="s">
        <v>336</v>
      </c>
      <c r="D165" s="42"/>
      <c r="E165" s="42"/>
      <c r="F165" s="121"/>
      <c r="G165" s="121"/>
    </row>
    <row r="166" spans="2:7" s="37" customFormat="1" ht="11.4" x14ac:dyDescent="0.3">
      <c r="B166" s="42"/>
      <c r="C166" s="67"/>
      <c r="D166" s="42"/>
      <c r="E166" s="42"/>
      <c r="F166" s="121"/>
      <c r="G166" s="121"/>
    </row>
    <row r="167" spans="2:7" s="37" customFormat="1" ht="25.2" customHeight="1" x14ac:dyDescent="0.3">
      <c r="B167" s="42"/>
      <c r="C167" s="42" t="s">
        <v>337</v>
      </c>
      <c r="D167" s="44"/>
      <c r="E167" s="44"/>
      <c r="F167" s="121"/>
      <c r="G167" s="121"/>
    </row>
    <row r="168" spans="2:7" s="37" customFormat="1" ht="12.75" customHeight="1" x14ac:dyDescent="0.3">
      <c r="B168" s="42"/>
      <c r="C168" s="42" t="s">
        <v>338</v>
      </c>
      <c r="D168" s="64" t="s">
        <v>144</v>
      </c>
      <c r="E168" s="44">
        <v>210</v>
      </c>
      <c r="F168" s="121"/>
      <c r="G168" s="121">
        <f>E168*F168</f>
        <v>0</v>
      </c>
    </row>
    <row r="169" spans="2:7" s="37" customFormat="1" ht="14.25" customHeight="1" x14ac:dyDescent="0.3">
      <c r="B169" s="42"/>
      <c r="C169" s="42" t="s">
        <v>339</v>
      </c>
      <c r="D169" s="64" t="s">
        <v>144</v>
      </c>
      <c r="E169" s="44">
        <v>140</v>
      </c>
      <c r="F169" s="121"/>
      <c r="G169" s="121">
        <f>E169*F169</f>
        <v>0</v>
      </c>
    </row>
    <row r="170" spans="2:7" s="37" customFormat="1" ht="11.4" x14ac:dyDescent="0.3">
      <c r="B170" s="42"/>
      <c r="C170" s="42"/>
      <c r="D170" s="44"/>
      <c r="E170" s="44"/>
      <c r="F170" s="121"/>
      <c r="G170" s="121"/>
    </row>
    <row r="171" spans="2:7" s="37" customFormat="1" ht="22.8" x14ac:dyDescent="0.3">
      <c r="B171" s="42" t="s">
        <v>340</v>
      </c>
      <c r="C171" s="42" t="s">
        <v>341</v>
      </c>
      <c r="D171" s="44" t="s">
        <v>11</v>
      </c>
      <c r="E171" s="44">
        <v>70</v>
      </c>
      <c r="F171" s="121"/>
      <c r="G171" s="121">
        <f>E171*F171</f>
        <v>0</v>
      </c>
    </row>
    <row r="172" spans="2:7" s="37" customFormat="1" ht="11.4" hidden="1" x14ac:dyDescent="0.3">
      <c r="B172" s="42"/>
      <c r="C172" s="42"/>
      <c r="D172" s="44"/>
      <c r="E172" s="44"/>
      <c r="F172" s="121"/>
      <c r="G172" s="121"/>
    </row>
    <row r="173" spans="2:7" s="37" customFormat="1" ht="12" hidden="1" customHeight="1" x14ac:dyDescent="0.3">
      <c r="B173" s="42"/>
      <c r="C173" s="42"/>
      <c r="D173" s="44"/>
      <c r="E173" s="44"/>
      <c r="F173" s="121"/>
      <c r="G173" s="121"/>
    </row>
    <row r="174" spans="2:7" s="37" customFormat="1" ht="11.4" hidden="1" x14ac:dyDescent="0.3">
      <c r="B174" s="42"/>
      <c r="C174" s="42"/>
      <c r="D174" s="64"/>
      <c r="E174" s="44"/>
      <c r="F174" s="121"/>
      <c r="G174" s="121"/>
    </row>
    <row r="175" spans="2:7" s="37" customFormat="1" ht="12" hidden="1" customHeight="1" x14ac:dyDescent="0.3">
      <c r="B175" s="42"/>
      <c r="C175" s="42"/>
      <c r="D175" s="44"/>
      <c r="E175" s="44"/>
      <c r="F175" s="121"/>
      <c r="G175" s="121"/>
    </row>
    <row r="176" spans="2:7" s="37" customFormat="1" ht="12" hidden="1" customHeight="1" x14ac:dyDescent="0.3">
      <c r="B176" s="42"/>
      <c r="C176" s="42"/>
      <c r="D176" s="42"/>
      <c r="E176" s="42"/>
      <c r="F176" s="121"/>
      <c r="G176" s="121"/>
    </row>
    <row r="177" spans="2:7" s="37" customFormat="1" ht="11.4" hidden="1" x14ac:dyDescent="0.3">
      <c r="B177" s="42"/>
      <c r="C177" s="67"/>
      <c r="D177" s="42"/>
      <c r="E177" s="42"/>
      <c r="F177" s="121"/>
      <c r="G177" s="121"/>
    </row>
    <row r="178" spans="2:7" s="37" customFormat="1" ht="12" hidden="1" customHeight="1" x14ac:dyDescent="0.3">
      <c r="B178" s="42"/>
      <c r="C178" s="42"/>
      <c r="D178" s="42"/>
      <c r="E178" s="42"/>
      <c r="F178" s="121"/>
      <c r="G178" s="121"/>
    </row>
    <row r="179" spans="2:7" s="37" customFormat="1" ht="11.4" hidden="1" x14ac:dyDescent="0.3">
      <c r="B179" s="42"/>
      <c r="C179" s="42"/>
      <c r="D179" s="44"/>
      <c r="E179" s="44"/>
      <c r="F179" s="121"/>
      <c r="G179" s="121"/>
    </row>
    <row r="180" spans="2:7" s="37" customFormat="1" ht="12" hidden="1" customHeight="1" x14ac:dyDescent="0.3">
      <c r="B180" s="42"/>
      <c r="C180" s="42"/>
      <c r="D180" s="44"/>
      <c r="E180" s="44"/>
      <c r="F180" s="121"/>
      <c r="G180" s="121"/>
    </row>
    <row r="181" spans="2:7" s="37" customFormat="1" ht="11.4" hidden="1" x14ac:dyDescent="0.3">
      <c r="B181" s="42"/>
      <c r="C181" s="42"/>
      <c r="D181" s="44"/>
      <c r="E181" s="44"/>
      <c r="F181" s="121"/>
      <c r="G181" s="121"/>
    </row>
    <row r="182" spans="2:7" s="37" customFormat="1" ht="12" hidden="1" customHeight="1" x14ac:dyDescent="0.3">
      <c r="B182" s="42"/>
      <c r="C182" s="42"/>
      <c r="D182" s="44"/>
      <c r="E182" s="44"/>
      <c r="F182" s="121"/>
      <c r="G182" s="121"/>
    </row>
    <row r="183" spans="2:7" s="37" customFormat="1" ht="11.4" hidden="1" x14ac:dyDescent="0.3">
      <c r="B183" s="42"/>
      <c r="C183" s="42"/>
      <c r="D183" s="44"/>
      <c r="E183" s="44"/>
      <c r="F183" s="121"/>
      <c r="G183" s="121"/>
    </row>
    <row r="184" spans="2:7" s="37" customFormat="1" ht="12" hidden="1" customHeight="1" x14ac:dyDescent="0.3">
      <c r="B184" s="42"/>
      <c r="C184" s="42"/>
      <c r="D184" s="44"/>
      <c r="E184" s="44"/>
      <c r="F184" s="121"/>
      <c r="G184" s="121"/>
    </row>
    <row r="185" spans="2:7" s="37" customFormat="1" ht="11.4" hidden="1" x14ac:dyDescent="0.3">
      <c r="B185" s="42"/>
      <c r="C185" s="42"/>
      <c r="D185" s="44"/>
      <c r="E185" s="44"/>
      <c r="F185" s="121"/>
      <c r="G185" s="121"/>
    </row>
    <row r="186" spans="2:7" s="37" customFormat="1" ht="12" hidden="1" customHeight="1" x14ac:dyDescent="0.3">
      <c r="B186" s="42"/>
      <c r="C186" s="42"/>
      <c r="D186" s="44"/>
      <c r="E186" s="44"/>
      <c r="F186" s="121"/>
      <c r="G186" s="121"/>
    </row>
    <row r="187" spans="2:7" s="37" customFormat="1" ht="11.4" hidden="1" x14ac:dyDescent="0.3">
      <c r="B187" s="42"/>
      <c r="C187" s="42"/>
      <c r="D187" s="44"/>
      <c r="E187" s="44"/>
      <c r="F187" s="121"/>
      <c r="G187" s="121"/>
    </row>
    <row r="188" spans="2:7" s="37" customFormat="1" ht="9" customHeight="1" x14ac:dyDescent="0.3">
      <c r="B188" s="42"/>
      <c r="C188" s="42"/>
      <c r="D188" s="42"/>
      <c r="E188" s="42"/>
      <c r="F188" s="121"/>
      <c r="G188" s="121"/>
    </row>
    <row r="189" spans="2:7" s="37" customFormat="1" ht="18" customHeight="1" x14ac:dyDescent="0.3">
      <c r="B189" s="98" t="s">
        <v>194</v>
      </c>
      <c r="C189" s="49"/>
      <c r="D189" s="49"/>
      <c r="E189" s="49"/>
      <c r="F189" s="123"/>
      <c r="G189" s="132">
        <f>SUM(G129:G188)</f>
        <v>0</v>
      </c>
    </row>
    <row r="190" spans="2:7" s="37" customFormat="1" ht="12" customHeight="1" x14ac:dyDescent="0.3">
      <c r="F190" s="126"/>
      <c r="G190" s="126"/>
    </row>
    <row r="191" spans="2:7" s="37" customFormat="1" ht="11.4" x14ac:dyDescent="0.3">
      <c r="F191" s="126"/>
      <c r="G191" s="126"/>
    </row>
    <row r="192" spans="2:7" s="37" customFormat="1" ht="12" customHeight="1" x14ac:dyDescent="0.3">
      <c r="F192" s="126"/>
      <c r="G192" s="126"/>
    </row>
    <row r="193" spans="4:7" s="37" customFormat="1" ht="11.4" x14ac:dyDescent="0.3">
      <c r="F193" s="126"/>
      <c r="G193" s="126"/>
    </row>
    <row r="194" spans="4:7" s="37" customFormat="1" ht="12" customHeight="1" x14ac:dyDescent="0.3">
      <c r="F194" s="126"/>
      <c r="G194" s="126"/>
    </row>
    <row r="195" spans="4:7" s="37" customFormat="1" ht="11.4" x14ac:dyDescent="0.3">
      <c r="F195" s="126"/>
      <c r="G195" s="126"/>
    </row>
    <row r="196" spans="4:7" s="37" customFormat="1" ht="12" customHeight="1" x14ac:dyDescent="0.3">
      <c r="F196" s="126"/>
      <c r="G196" s="126"/>
    </row>
    <row r="197" spans="4:7" s="35" customFormat="1" ht="12" x14ac:dyDescent="0.3">
      <c r="D197" s="51"/>
      <c r="F197" s="116"/>
      <c r="G197" s="116"/>
    </row>
  </sheetData>
  <mergeCells count="4">
    <mergeCell ref="B1:G1"/>
    <mergeCell ref="B2:G2"/>
    <mergeCell ref="B59:F59"/>
    <mergeCell ref="B126:F126"/>
  </mergeCells>
  <pageMargins left="0.7" right="0.7" top="0.75" bottom="0.75" header="0.3" footer="0.3"/>
  <pageSetup paperSize="9" scale="84" orientation="portrait" r:id="rId1"/>
  <rowBreaks count="2" manualBreakCount="2">
    <brk id="60" max="6" man="1"/>
    <brk id="126"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view="pageBreakPreview" topLeftCell="B64" zoomScaleNormal="100" zoomScaleSheetLayoutView="100" workbookViewId="0">
      <selection activeCell="F7" sqref="F7"/>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60" customWidth="1"/>
    <col min="6" max="6" width="13.109375" style="131" customWidth="1"/>
    <col min="7" max="7" width="14.109375" style="131" customWidth="1"/>
    <col min="8" max="16384" width="9.109375" style="60"/>
  </cols>
  <sheetData>
    <row r="1" spans="1:7" s="34" customFormat="1" ht="13.8" x14ac:dyDescent="0.3">
      <c r="B1" s="440" t="s">
        <v>342</v>
      </c>
      <c r="C1" s="440"/>
      <c r="D1" s="440"/>
      <c r="E1" s="440"/>
      <c r="F1" s="440"/>
      <c r="G1" s="440"/>
    </row>
    <row r="2" spans="1:7" s="34" customFormat="1" ht="13.8" x14ac:dyDescent="0.3">
      <c r="B2" s="444" t="s">
        <v>343</v>
      </c>
      <c r="C2" s="444"/>
      <c r="D2" s="444"/>
      <c r="E2" s="444"/>
      <c r="F2" s="444"/>
      <c r="G2" s="444"/>
    </row>
    <row r="3" spans="1:7" s="35" customFormat="1" ht="12" x14ac:dyDescent="0.3">
      <c r="F3" s="116"/>
      <c r="G3" s="117"/>
    </row>
    <row r="4" spans="1:7" s="37" customFormat="1" ht="22.8" x14ac:dyDescent="0.3">
      <c r="B4" s="38" t="s">
        <v>121</v>
      </c>
      <c r="C4" s="38" t="s">
        <v>122</v>
      </c>
      <c r="D4" s="38" t="s">
        <v>3</v>
      </c>
      <c r="E4" s="38" t="s">
        <v>123</v>
      </c>
      <c r="F4" s="118" t="s">
        <v>124</v>
      </c>
      <c r="G4" s="119" t="s">
        <v>125</v>
      </c>
    </row>
    <row r="5" spans="1:7" s="37" customFormat="1" ht="34.200000000000003" x14ac:dyDescent="0.3">
      <c r="A5" s="37">
        <v>350</v>
      </c>
      <c r="B5" s="87">
        <v>5</v>
      </c>
      <c r="C5" s="40" t="s">
        <v>344</v>
      </c>
      <c r="D5" s="41"/>
      <c r="E5" s="41"/>
      <c r="F5" s="120"/>
      <c r="G5" s="120"/>
    </row>
    <row r="6" spans="1:7" s="37" customFormat="1" ht="11.4" x14ac:dyDescent="0.3">
      <c r="B6" s="42"/>
      <c r="C6" s="42"/>
      <c r="D6" s="42"/>
      <c r="E6" s="42"/>
      <c r="F6" s="121"/>
      <c r="G6" s="121"/>
    </row>
    <row r="7" spans="1:7" s="37" customFormat="1" ht="11.4" x14ac:dyDescent="0.3">
      <c r="A7" s="37">
        <v>369</v>
      </c>
      <c r="B7" s="43" t="s">
        <v>345</v>
      </c>
      <c r="C7" s="43" t="s">
        <v>346</v>
      </c>
      <c r="D7" s="42"/>
      <c r="E7" s="42"/>
      <c r="F7" s="121"/>
      <c r="G7" s="121"/>
    </row>
    <row r="8" spans="1:7" s="37" customFormat="1" ht="11.4" x14ac:dyDescent="0.3">
      <c r="B8" s="42"/>
      <c r="C8" s="42" t="s">
        <v>347</v>
      </c>
      <c r="D8" s="44" t="s">
        <v>326</v>
      </c>
      <c r="E8" s="44">
        <v>190</v>
      </c>
      <c r="F8" s="121"/>
      <c r="G8" s="121">
        <f>E8*F8</f>
        <v>0</v>
      </c>
    </row>
    <row r="9" spans="1:7" s="37" customFormat="1" ht="11.4" x14ac:dyDescent="0.3">
      <c r="A9" s="37">
        <v>370</v>
      </c>
      <c r="B9" s="43"/>
      <c r="C9" s="43"/>
      <c r="D9" s="46"/>
      <c r="E9" s="93"/>
      <c r="F9" s="121"/>
      <c r="G9" s="121"/>
    </row>
    <row r="10" spans="1:7" s="37" customFormat="1" ht="11.4" x14ac:dyDescent="0.3">
      <c r="B10" s="42">
        <v>5.2</v>
      </c>
      <c r="C10" s="42" t="s">
        <v>348</v>
      </c>
      <c r="D10" s="44"/>
      <c r="E10" s="44"/>
      <c r="F10" s="121"/>
      <c r="G10" s="121"/>
    </row>
    <row r="11" spans="1:7" s="37" customFormat="1" ht="11.4" x14ac:dyDescent="0.3">
      <c r="A11" s="37">
        <v>371</v>
      </c>
      <c r="B11" s="43"/>
      <c r="C11" s="43" t="s">
        <v>349</v>
      </c>
      <c r="D11" s="44" t="s">
        <v>326</v>
      </c>
      <c r="E11" s="44">
        <v>190</v>
      </c>
      <c r="F11" s="121"/>
      <c r="G11" s="121">
        <f>E11*F11</f>
        <v>0</v>
      </c>
    </row>
    <row r="12" spans="1:7" s="37" customFormat="1" ht="11.4" x14ac:dyDescent="0.3">
      <c r="B12" s="42"/>
      <c r="C12" s="42" t="s">
        <v>350</v>
      </c>
      <c r="D12" s="44" t="s">
        <v>326</v>
      </c>
      <c r="E12" s="44">
        <v>85</v>
      </c>
      <c r="F12" s="121"/>
      <c r="G12" s="121">
        <f t="shared" ref="G12:G20" si="0">E12*F12</f>
        <v>0</v>
      </c>
    </row>
    <row r="13" spans="1:7" s="37" customFormat="1" ht="11.4" x14ac:dyDescent="0.3">
      <c r="A13" s="37">
        <v>372</v>
      </c>
      <c r="B13" s="43"/>
      <c r="C13" s="43" t="s">
        <v>351</v>
      </c>
      <c r="D13" s="44" t="s">
        <v>326</v>
      </c>
      <c r="E13" s="93">
        <v>17</v>
      </c>
      <c r="F13" s="121"/>
      <c r="G13" s="121">
        <f t="shared" si="0"/>
        <v>0</v>
      </c>
    </row>
    <row r="14" spans="1:7" s="37" customFormat="1" ht="11.4" x14ac:dyDescent="0.3">
      <c r="B14" s="42"/>
      <c r="C14" s="42" t="s">
        <v>352</v>
      </c>
      <c r="D14" s="44" t="s">
        <v>326</v>
      </c>
      <c r="E14" s="44">
        <v>23</v>
      </c>
      <c r="F14" s="121"/>
      <c r="G14" s="121">
        <f t="shared" si="0"/>
        <v>0</v>
      </c>
    </row>
    <row r="15" spans="1:7" s="37" customFormat="1" ht="11.4" x14ac:dyDescent="0.3">
      <c r="A15" s="37">
        <v>373</v>
      </c>
      <c r="B15" s="43"/>
      <c r="C15" s="43" t="s">
        <v>353</v>
      </c>
      <c r="D15" s="44" t="s">
        <v>326</v>
      </c>
      <c r="E15" s="93">
        <v>42</v>
      </c>
      <c r="F15" s="121"/>
      <c r="G15" s="121">
        <f t="shared" si="0"/>
        <v>0</v>
      </c>
    </row>
    <row r="16" spans="1:7" s="37" customFormat="1" ht="11.4" x14ac:dyDescent="0.3">
      <c r="B16" s="42"/>
      <c r="C16" s="42" t="s">
        <v>354</v>
      </c>
      <c r="D16" s="44" t="s">
        <v>326</v>
      </c>
      <c r="E16" s="44">
        <v>25</v>
      </c>
      <c r="F16" s="121"/>
      <c r="G16" s="121">
        <f t="shared" si="0"/>
        <v>0</v>
      </c>
    </row>
    <row r="17" spans="1:7" s="37" customFormat="1" ht="11.4" x14ac:dyDescent="0.3">
      <c r="B17" s="42"/>
      <c r="C17" s="42" t="s">
        <v>355</v>
      </c>
      <c r="D17" s="44" t="s">
        <v>326</v>
      </c>
      <c r="E17" s="44">
        <v>19</v>
      </c>
      <c r="F17" s="121"/>
      <c r="G17" s="121">
        <f t="shared" si="0"/>
        <v>0</v>
      </c>
    </row>
    <row r="18" spans="1:7" s="37" customFormat="1" ht="11.4" x14ac:dyDescent="0.3">
      <c r="B18" s="42"/>
      <c r="C18" s="42" t="s">
        <v>356</v>
      </c>
      <c r="D18" s="44"/>
      <c r="E18" s="44"/>
      <c r="F18" s="121"/>
      <c r="G18" s="121"/>
    </row>
    <row r="19" spans="1:7" s="37" customFormat="1" ht="11.4" x14ac:dyDescent="0.3">
      <c r="A19" s="37">
        <v>374</v>
      </c>
      <c r="B19" s="43"/>
      <c r="C19" s="43" t="s">
        <v>357</v>
      </c>
      <c r="D19" s="46" t="s">
        <v>11</v>
      </c>
      <c r="E19" s="93">
        <v>24</v>
      </c>
      <c r="F19" s="121"/>
      <c r="G19" s="121">
        <f t="shared" si="0"/>
        <v>0</v>
      </c>
    </row>
    <row r="20" spans="1:7" s="37" customFormat="1" ht="11.4" x14ac:dyDescent="0.3">
      <c r="B20" s="42"/>
      <c r="C20" s="42" t="s">
        <v>358</v>
      </c>
      <c r="D20" s="44" t="s">
        <v>326</v>
      </c>
      <c r="E20" s="44">
        <v>4</v>
      </c>
      <c r="F20" s="121"/>
      <c r="G20" s="121">
        <f t="shared" si="0"/>
        <v>0</v>
      </c>
    </row>
    <row r="21" spans="1:7" s="37" customFormat="1" ht="11.4" x14ac:dyDescent="0.3">
      <c r="A21" s="37">
        <v>375</v>
      </c>
      <c r="B21" s="43"/>
      <c r="C21" s="43" t="s">
        <v>359</v>
      </c>
      <c r="D21" s="46"/>
      <c r="E21" s="93"/>
      <c r="F21" s="121"/>
      <c r="G21" s="121"/>
    </row>
    <row r="22" spans="1:7" s="37" customFormat="1" ht="11.4" x14ac:dyDescent="0.3">
      <c r="B22" s="42">
        <v>5.3</v>
      </c>
      <c r="C22" s="67" t="s">
        <v>360</v>
      </c>
      <c r="D22" s="42"/>
      <c r="E22" s="42"/>
      <c r="F22" s="121"/>
      <c r="G22" s="121"/>
    </row>
    <row r="23" spans="1:7" s="37" customFormat="1" ht="11.4" x14ac:dyDescent="0.3">
      <c r="B23" s="42"/>
      <c r="C23" s="67"/>
      <c r="D23" s="42"/>
      <c r="E23" s="42"/>
      <c r="F23" s="121"/>
      <c r="G23" s="121"/>
    </row>
    <row r="24" spans="1:7" s="37" customFormat="1" ht="22.8" x14ac:dyDescent="0.3">
      <c r="A24" s="37">
        <v>376</v>
      </c>
      <c r="B24" s="43" t="s">
        <v>111</v>
      </c>
      <c r="C24" s="43" t="s">
        <v>361</v>
      </c>
      <c r="D24" s="46" t="s">
        <v>191</v>
      </c>
      <c r="E24" s="93">
        <v>400</v>
      </c>
      <c r="F24" s="121"/>
      <c r="G24" s="121">
        <f>E24*F24</f>
        <v>0</v>
      </c>
    </row>
    <row r="25" spans="1:7" s="37" customFormat="1" ht="34.200000000000003" x14ac:dyDescent="0.3">
      <c r="A25" s="37">
        <v>377</v>
      </c>
      <c r="B25" s="43" t="s">
        <v>112</v>
      </c>
      <c r="C25" s="43" t="s">
        <v>362</v>
      </c>
      <c r="D25" s="46" t="s">
        <v>11</v>
      </c>
      <c r="E25" s="93">
        <v>100</v>
      </c>
      <c r="F25" s="121"/>
      <c r="G25" s="121">
        <f>E25*F25</f>
        <v>0</v>
      </c>
    </row>
    <row r="26" spans="1:7" s="37" customFormat="1" ht="11.4" x14ac:dyDescent="0.3">
      <c r="A26" s="37">
        <v>378</v>
      </c>
      <c r="B26" s="43" t="s">
        <v>113</v>
      </c>
      <c r="C26" s="43" t="s">
        <v>363</v>
      </c>
      <c r="D26" s="46" t="s">
        <v>11</v>
      </c>
      <c r="E26" s="93">
        <v>70</v>
      </c>
      <c r="F26" s="151"/>
      <c r="G26" s="121">
        <f>E26*F26</f>
        <v>0</v>
      </c>
    </row>
    <row r="27" spans="1:7" s="37" customFormat="1" ht="11.4" x14ac:dyDescent="0.3">
      <c r="A27" s="37">
        <v>379</v>
      </c>
      <c r="B27" s="43" t="s">
        <v>114</v>
      </c>
      <c r="C27" s="43" t="s">
        <v>364</v>
      </c>
      <c r="D27" s="46" t="s">
        <v>11</v>
      </c>
      <c r="E27" s="93">
        <v>70</v>
      </c>
      <c r="F27" s="151"/>
      <c r="G27" s="121">
        <f>E27*F27</f>
        <v>0</v>
      </c>
    </row>
    <row r="28" spans="1:7" s="37" customFormat="1" ht="11.4" x14ac:dyDescent="0.3">
      <c r="A28" s="37">
        <v>380</v>
      </c>
      <c r="B28" s="43" t="s">
        <v>115</v>
      </c>
      <c r="C28" s="43" t="s">
        <v>365</v>
      </c>
      <c r="D28" s="46"/>
      <c r="E28" s="93"/>
      <c r="F28" s="151"/>
      <c r="G28" s="151"/>
    </row>
    <row r="29" spans="1:7" s="37" customFormat="1" ht="11.4" x14ac:dyDescent="0.3">
      <c r="B29" s="42"/>
      <c r="C29" s="42" t="s">
        <v>366</v>
      </c>
      <c r="D29" s="44" t="s">
        <v>191</v>
      </c>
      <c r="E29" s="44">
        <v>6</v>
      </c>
      <c r="F29" s="121"/>
      <c r="G29" s="121">
        <f>E29*F29</f>
        <v>0</v>
      </c>
    </row>
    <row r="30" spans="1:7" s="37" customFormat="1" ht="22.8" x14ac:dyDescent="0.3">
      <c r="A30" s="37">
        <v>384</v>
      </c>
      <c r="B30" s="45"/>
      <c r="C30" s="42" t="s">
        <v>367</v>
      </c>
      <c r="D30" s="44" t="s">
        <v>11</v>
      </c>
      <c r="E30" s="44">
        <v>10</v>
      </c>
      <c r="F30" s="121"/>
      <c r="G30" s="121">
        <f>E30*F30</f>
        <v>0</v>
      </c>
    </row>
    <row r="31" spans="1:7" s="37" customFormat="1" ht="11.4" x14ac:dyDescent="0.3">
      <c r="B31" s="42"/>
      <c r="C31" s="42"/>
      <c r="D31" s="42"/>
      <c r="E31" s="42"/>
      <c r="F31" s="121"/>
      <c r="G31" s="121"/>
    </row>
    <row r="32" spans="1:7" s="37" customFormat="1" ht="11.4" x14ac:dyDescent="0.3">
      <c r="A32" s="37">
        <v>381</v>
      </c>
      <c r="B32" s="99" t="s">
        <v>116</v>
      </c>
      <c r="C32" s="42" t="s">
        <v>368</v>
      </c>
      <c r="D32" s="44"/>
      <c r="E32" s="42"/>
      <c r="F32" s="121"/>
      <c r="G32" s="121"/>
    </row>
    <row r="33" spans="1:7" s="37" customFormat="1" ht="11.4" x14ac:dyDescent="0.3">
      <c r="B33" s="42"/>
      <c r="C33" s="42" t="s">
        <v>369</v>
      </c>
      <c r="D33" s="44" t="s">
        <v>191</v>
      </c>
      <c r="E33" s="44">
        <v>6</v>
      </c>
      <c r="F33" s="121"/>
      <c r="G33" s="121">
        <f>E33*F33</f>
        <v>0</v>
      </c>
    </row>
    <row r="34" spans="1:7" s="37" customFormat="1" ht="22.8" x14ac:dyDescent="0.3">
      <c r="A34" s="37">
        <v>382</v>
      </c>
      <c r="B34" s="42"/>
      <c r="C34" s="42" t="s">
        <v>370</v>
      </c>
      <c r="D34" s="44" t="s">
        <v>191</v>
      </c>
      <c r="E34" s="44">
        <v>6</v>
      </c>
      <c r="F34" s="121"/>
      <c r="G34" s="121">
        <f>E34*F34</f>
        <v>0</v>
      </c>
    </row>
    <row r="35" spans="1:7" s="37" customFormat="1" ht="11.4" x14ac:dyDescent="0.3">
      <c r="B35" s="42"/>
      <c r="C35" s="42"/>
      <c r="D35" s="42"/>
      <c r="E35" s="42"/>
      <c r="F35" s="121"/>
      <c r="G35" s="121"/>
    </row>
    <row r="36" spans="1:7" s="37" customFormat="1" ht="34.200000000000003" x14ac:dyDescent="0.3">
      <c r="A36" s="37">
        <v>383</v>
      </c>
      <c r="B36" s="42" t="s">
        <v>117</v>
      </c>
      <c r="C36" s="42" t="s">
        <v>371</v>
      </c>
      <c r="D36" s="44" t="s">
        <v>191</v>
      </c>
      <c r="E36" s="44">
        <v>5</v>
      </c>
      <c r="F36" s="121"/>
      <c r="G36" s="121">
        <f>E36*F36</f>
        <v>0</v>
      </c>
    </row>
    <row r="37" spans="1:7" s="37" customFormat="1" ht="11.4" x14ac:dyDescent="0.3">
      <c r="B37" s="42"/>
      <c r="C37" s="42"/>
      <c r="D37" s="42"/>
      <c r="E37" s="42"/>
      <c r="F37" s="121"/>
      <c r="G37" s="121"/>
    </row>
    <row r="38" spans="1:7" s="37" customFormat="1" ht="22.8" x14ac:dyDescent="0.3">
      <c r="B38" s="42" t="s">
        <v>118</v>
      </c>
      <c r="C38" s="42" t="s">
        <v>372</v>
      </c>
      <c r="D38" s="42"/>
      <c r="E38" s="42"/>
      <c r="F38" s="121"/>
      <c r="G38" s="121"/>
    </row>
    <row r="39" spans="1:7" s="37" customFormat="1" ht="11.4" x14ac:dyDescent="0.3">
      <c r="B39" s="42"/>
      <c r="C39" s="42" t="s">
        <v>373</v>
      </c>
      <c r="D39" s="44" t="s">
        <v>326</v>
      </c>
      <c r="E39" s="44">
        <v>92</v>
      </c>
      <c r="F39" s="121"/>
      <c r="G39" s="121">
        <f>E39*F39</f>
        <v>0</v>
      </c>
    </row>
    <row r="40" spans="1:7" s="37" customFormat="1" ht="11.4" x14ac:dyDescent="0.3">
      <c r="B40" s="42"/>
      <c r="C40" s="42" t="s">
        <v>374</v>
      </c>
      <c r="D40" s="44" t="s">
        <v>326</v>
      </c>
      <c r="E40" s="44">
        <v>24</v>
      </c>
      <c r="F40" s="121"/>
      <c r="G40" s="121">
        <f>E40*F40</f>
        <v>0</v>
      </c>
    </row>
    <row r="41" spans="1:7" s="37" customFormat="1" ht="11.4" x14ac:dyDescent="0.3">
      <c r="B41" s="42"/>
      <c r="C41" s="42"/>
      <c r="D41" s="42"/>
      <c r="E41" s="42"/>
      <c r="F41" s="121"/>
      <c r="G41" s="121"/>
    </row>
    <row r="42" spans="1:7" s="37" customFormat="1" ht="22.8" x14ac:dyDescent="0.3">
      <c r="B42" s="42" t="s">
        <v>375</v>
      </c>
      <c r="C42" s="42" t="s">
        <v>376</v>
      </c>
      <c r="D42" s="44" t="s">
        <v>326</v>
      </c>
      <c r="E42" s="44">
        <v>116</v>
      </c>
      <c r="F42" s="121"/>
      <c r="G42" s="121">
        <f>E42*F42</f>
        <v>0</v>
      </c>
    </row>
    <row r="43" spans="1:7" s="37" customFormat="1" ht="11.4" x14ac:dyDescent="0.3">
      <c r="B43" s="42"/>
      <c r="C43" s="42"/>
      <c r="D43" s="42"/>
      <c r="E43" s="42"/>
      <c r="F43" s="121"/>
      <c r="G43" s="121"/>
    </row>
    <row r="44" spans="1:7" s="37" customFormat="1" ht="34.200000000000003" x14ac:dyDescent="0.3">
      <c r="B44" s="42" t="s">
        <v>377</v>
      </c>
      <c r="C44" s="42" t="s">
        <v>378</v>
      </c>
      <c r="D44" s="44" t="s">
        <v>326</v>
      </c>
      <c r="E44" s="44">
        <v>190</v>
      </c>
      <c r="F44" s="121"/>
      <c r="G44" s="121">
        <f>E44*F44</f>
        <v>0</v>
      </c>
    </row>
    <row r="45" spans="1:7" s="37" customFormat="1" ht="12" customHeight="1" x14ac:dyDescent="0.3">
      <c r="B45" s="42"/>
      <c r="C45" s="42"/>
      <c r="D45" s="44"/>
      <c r="E45" s="44"/>
      <c r="F45" s="121"/>
      <c r="G45" s="121"/>
    </row>
    <row r="46" spans="1:7" s="37" customFormat="1" ht="34.200000000000003" x14ac:dyDescent="0.3">
      <c r="B46" s="42" t="s">
        <v>379</v>
      </c>
      <c r="C46" s="42" t="s">
        <v>380</v>
      </c>
      <c r="D46" s="44"/>
      <c r="E46" s="44"/>
      <c r="F46" s="121"/>
      <c r="G46" s="121"/>
    </row>
    <row r="47" spans="1:7" s="37" customFormat="1" ht="12" customHeight="1" x14ac:dyDescent="0.3">
      <c r="B47" s="42"/>
      <c r="C47" s="42" t="s">
        <v>381</v>
      </c>
      <c r="D47" s="44"/>
      <c r="E47" s="44"/>
      <c r="F47" s="121"/>
      <c r="G47" s="121"/>
    </row>
    <row r="48" spans="1:7" s="37" customFormat="1" ht="12" customHeight="1" x14ac:dyDescent="0.3">
      <c r="B48" s="42"/>
      <c r="C48" s="42" t="s">
        <v>382</v>
      </c>
      <c r="D48" s="44" t="s">
        <v>191</v>
      </c>
      <c r="E48" s="44">
        <v>8</v>
      </c>
      <c r="F48" s="121"/>
      <c r="G48" s="121">
        <f>E48*F48</f>
        <v>0</v>
      </c>
    </row>
    <row r="49" spans="2:7" s="37" customFormat="1" ht="11.4" x14ac:dyDescent="0.3">
      <c r="B49" s="42"/>
      <c r="C49" s="42" t="s">
        <v>383</v>
      </c>
      <c r="D49" s="44" t="s">
        <v>191</v>
      </c>
      <c r="E49" s="44">
        <v>8</v>
      </c>
      <c r="F49" s="121"/>
      <c r="G49" s="121">
        <f>E49*F49</f>
        <v>0</v>
      </c>
    </row>
    <row r="50" spans="2:7" s="50" customFormat="1" ht="15.9" customHeight="1" x14ac:dyDescent="0.3">
      <c r="B50" s="441" t="s">
        <v>240</v>
      </c>
      <c r="C50" s="442"/>
      <c r="D50" s="442"/>
      <c r="E50" s="442"/>
      <c r="F50" s="443"/>
      <c r="G50" s="132">
        <f>SUM(G8:G49)</f>
        <v>0</v>
      </c>
    </row>
    <row r="51" spans="2:7" s="35" customFormat="1" ht="12" x14ac:dyDescent="0.3">
      <c r="D51" s="51"/>
      <c r="F51" s="116"/>
      <c r="G51" s="116"/>
    </row>
    <row r="52" spans="2:7" s="34" customFormat="1" ht="13.8" x14ac:dyDescent="0.3">
      <c r="B52" s="52"/>
      <c r="F52" s="124"/>
      <c r="G52" s="124"/>
    </row>
    <row r="53" spans="2:7" s="34" customFormat="1" ht="22.8" x14ac:dyDescent="0.3">
      <c r="B53" s="38" t="s">
        <v>121</v>
      </c>
      <c r="C53" s="38" t="s">
        <v>122</v>
      </c>
      <c r="D53" s="38" t="s">
        <v>3</v>
      </c>
      <c r="E53" s="38" t="s">
        <v>123</v>
      </c>
      <c r="F53" s="118" t="s">
        <v>124</v>
      </c>
      <c r="G53" s="119" t="s">
        <v>125</v>
      </c>
    </row>
    <row r="54" spans="2:7" s="34" customFormat="1" ht="13.8" x14ac:dyDescent="0.3">
      <c r="B54" s="97"/>
      <c r="C54" s="134" t="s">
        <v>241</v>
      </c>
      <c r="D54" s="97"/>
      <c r="E54" s="97"/>
      <c r="F54" s="148"/>
      <c r="G54" s="150">
        <f>G50</f>
        <v>0</v>
      </c>
    </row>
    <row r="55" spans="2:7" s="34" customFormat="1" ht="13.8" x14ac:dyDescent="0.3">
      <c r="B55" s="44"/>
      <c r="C55" s="97"/>
      <c r="D55" s="44"/>
      <c r="E55" s="44"/>
      <c r="F55" s="122"/>
      <c r="G55" s="122"/>
    </row>
    <row r="56" spans="2:7" s="35" customFormat="1" ht="12" x14ac:dyDescent="0.3">
      <c r="B56" s="133"/>
      <c r="C56" s="43" t="s">
        <v>384</v>
      </c>
      <c r="D56" s="42"/>
      <c r="E56" s="42"/>
      <c r="F56" s="121"/>
      <c r="G56" s="121"/>
    </row>
    <row r="57" spans="2:7" s="37" customFormat="1" ht="14.1" customHeight="1" x14ac:dyDescent="0.3">
      <c r="B57" s="42"/>
      <c r="C57" s="42" t="s">
        <v>385</v>
      </c>
      <c r="D57" s="44" t="s">
        <v>191</v>
      </c>
      <c r="E57" s="44">
        <v>8</v>
      </c>
      <c r="F57" s="121"/>
      <c r="G57" s="121">
        <f>E57*F57</f>
        <v>0</v>
      </c>
    </row>
    <row r="58" spans="2:7" s="37" customFormat="1" ht="11.4" x14ac:dyDescent="0.3">
      <c r="B58" s="43"/>
      <c r="C58" s="43" t="s">
        <v>386</v>
      </c>
      <c r="D58" s="44" t="s">
        <v>191</v>
      </c>
      <c r="E58" s="44">
        <v>8</v>
      </c>
      <c r="F58" s="121"/>
      <c r="G58" s="121">
        <f>E58*F58</f>
        <v>0</v>
      </c>
    </row>
    <row r="59" spans="2:7" s="37" customFormat="1" ht="12" customHeight="1" x14ac:dyDescent="0.3">
      <c r="B59" s="42"/>
      <c r="C59" s="42" t="s">
        <v>387</v>
      </c>
      <c r="D59" s="44"/>
      <c r="E59" s="44"/>
      <c r="F59" s="121"/>
      <c r="G59" s="121"/>
    </row>
    <row r="60" spans="2:7" s="50" customFormat="1" ht="15.9" customHeight="1" x14ac:dyDescent="0.3">
      <c r="B60" s="43"/>
      <c r="C60" s="43" t="s">
        <v>388</v>
      </c>
      <c r="D60" s="46" t="s">
        <v>191</v>
      </c>
      <c r="E60" s="93">
        <v>25</v>
      </c>
      <c r="F60" s="121"/>
      <c r="G60" s="121">
        <f>E60*F60</f>
        <v>0</v>
      </c>
    </row>
    <row r="61" spans="2:7" s="37" customFormat="1" ht="11.4" x14ac:dyDescent="0.3">
      <c r="B61" s="42"/>
      <c r="C61" s="42" t="s">
        <v>386</v>
      </c>
      <c r="D61" s="44" t="s">
        <v>191</v>
      </c>
      <c r="E61" s="44">
        <v>25</v>
      </c>
      <c r="F61" s="121"/>
      <c r="G61" s="121">
        <f>E61*F61</f>
        <v>0</v>
      </c>
    </row>
    <row r="62" spans="2:7" s="37" customFormat="1" ht="12" customHeight="1" x14ac:dyDescent="0.3">
      <c r="B62" s="43"/>
      <c r="C62" s="43" t="s">
        <v>389</v>
      </c>
      <c r="D62" s="44"/>
      <c r="E62" s="44"/>
      <c r="F62" s="121"/>
      <c r="G62" s="121"/>
    </row>
    <row r="63" spans="2:7" s="37" customFormat="1" ht="11.4" x14ac:dyDescent="0.3">
      <c r="B63" s="42"/>
      <c r="C63" s="42" t="s">
        <v>390</v>
      </c>
      <c r="D63" s="44" t="s">
        <v>191</v>
      </c>
      <c r="E63" s="44">
        <v>1</v>
      </c>
      <c r="F63" s="121"/>
      <c r="G63" s="121">
        <f>E63*F63</f>
        <v>0</v>
      </c>
    </row>
    <row r="64" spans="2:7" s="37" customFormat="1" ht="22.8" x14ac:dyDescent="0.3">
      <c r="B64" s="43"/>
      <c r="C64" s="43" t="s">
        <v>391</v>
      </c>
      <c r="D64" s="44"/>
      <c r="E64" s="93"/>
      <c r="F64" s="121"/>
      <c r="G64" s="121"/>
    </row>
    <row r="65" spans="2:7" s="37" customFormat="1" ht="11.4" x14ac:dyDescent="0.3">
      <c r="B65" s="42"/>
      <c r="C65" s="42" t="s">
        <v>392</v>
      </c>
      <c r="D65" s="44" t="s">
        <v>191</v>
      </c>
      <c r="E65" s="44">
        <v>4</v>
      </c>
      <c r="F65" s="121"/>
      <c r="G65" s="121">
        <f>E65*F65</f>
        <v>0</v>
      </c>
    </row>
    <row r="66" spans="2:7" s="37" customFormat="1" ht="11.4" x14ac:dyDescent="0.3">
      <c r="B66" s="43"/>
      <c r="C66" s="43" t="s">
        <v>393</v>
      </c>
      <c r="D66" s="44" t="s">
        <v>191</v>
      </c>
      <c r="E66" s="93">
        <v>4</v>
      </c>
      <c r="F66" s="121"/>
      <c r="G66" s="121">
        <f>E66*F66</f>
        <v>0</v>
      </c>
    </row>
    <row r="67" spans="2:7" s="37" customFormat="1" ht="11.4" x14ac:dyDescent="0.3">
      <c r="B67" s="42"/>
      <c r="C67" s="42"/>
      <c r="D67" s="44"/>
      <c r="E67" s="44"/>
      <c r="F67" s="121"/>
      <c r="G67" s="121"/>
    </row>
    <row r="68" spans="2:7" s="37" customFormat="1" ht="22.8" x14ac:dyDescent="0.3">
      <c r="B68" s="43" t="s">
        <v>394</v>
      </c>
      <c r="C68" s="43" t="s">
        <v>395</v>
      </c>
      <c r="D68" s="46"/>
      <c r="E68" s="93"/>
      <c r="F68" s="121"/>
      <c r="G68" s="121"/>
    </row>
    <row r="69" spans="2:7" s="37" customFormat="1" ht="11.4" x14ac:dyDescent="0.3">
      <c r="B69" s="42"/>
      <c r="C69" s="42" t="s">
        <v>396</v>
      </c>
      <c r="D69" s="44" t="s">
        <v>191</v>
      </c>
      <c r="E69" s="44">
        <v>2</v>
      </c>
      <c r="F69" s="121"/>
      <c r="G69" s="121">
        <f>E69*F69</f>
        <v>0</v>
      </c>
    </row>
    <row r="70" spans="2:7" s="37" customFormat="1" ht="22.8" x14ac:dyDescent="0.3">
      <c r="B70" s="43"/>
      <c r="C70" s="43" t="s">
        <v>397</v>
      </c>
      <c r="D70" s="46" t="s">
        <v>191</v>
      </c>
      <c r="E70" s="93">
        <v>1</v>
      </c>
      <c r="F70" s="121"/>
      <c r="G70" s="121">
        <f>E70*F70</f>
        <v>0</v>
      </c>
    </row>
    <row r="71" spans="2:7" s="37" customFormat="1" ht="11.4" x14ac:dyDescent="0.3">
      <c r="B71" s="42"/>
      <c r="C71" s="67"/>
      <c r="D71" s="42"/>
      <c r="E71" s="42"/>
      <c r="F71" s="121"/>
      <c r="G71" s="121"/>
    </row>
    <row r="72" spans="2:7" s="37" customFormat="1" ht="11.4" x14ac:dyDescent="0.3">
      <c r="B72" s="43" t="s">
        <v>398</v>
      </c>
      <c r="C72" s="63" t="s">
        <v>399</v>
      </c>
      <c r="D72" s="46"/>
      <c r="E72" s="93"/>
      <c r="F72" s="121"/>
      <c r="G72" s="121"/>
    </row>
    <row r="73" spans="2:7" s="37" customFormat="1" ht="11.4" x14ac:dyDescent="0.3">
      <c r="B73" s="43"/>
      <c r="C73" s="63"/>
      <c r="D73" s="46"/>
      <c r="E73" s="93"/>
      <c r="F73" s="121"/>
      <c r="G73" s="121"/>
    </row>
    <row r="74" spans="2:7" s="37" customFormat="1" ht="22.8" x14ac:dyDescent="0.3">
      <c r="B74" s="42"/>
      <c r="C74" s="42" t="s">
        <v>400</v>
      </c>
      <c r="D74" s="44" t="s">
        <v>191</v>
      </c>
      <c r="E74" s="44">
        <v>3</v>
      </c>
      <c r="F74" s="121"/>
      <c r="G74" s="121">
        <f>E74*F74</f>
        <v>0</v>
      </c>
    </row>
    <row r="75" spans="2:7" s="37" customFormat="1" ht="34.200000000000003" x14ac:dyDescent="0.3">
      <c r="B75" s="43"/>
      <c r="C75" s="43" t="s">
        <v>401</v>
      </c>
      <c r="D75" s="46" t="s">
        <v>191</v>
      </c>
      <c r="E75" s="93">
        <v>3</v>
      </c>
      <c r="F75" s="121"/>
      <c r="G75" s="121">
        <f>E75*F75</f>
        <v>0</v>
      </c>
    </row>
    <row r="76" spans="2:7" s="37" customFormat="1" ht="11.4" x14ac:dyDescent="0.3">
      <c r="B76" s="42"/>
      <c r="C76" s="42"/>
      <c r="D76" s="42"/>
      <c r="E76" s="42"/>
      <c r="F76" s="121"/>
      <c r="G76" s="121"/>
    </row>
    <row r="77" spans="2:7" s="37" customFormat="1" ht="11.4" hidden="1" x14ac:dyDescent="0.3">
      <c r="B77" s="43"/>
      <c r="C77" s="43"/>
      <c r="D77" s="46"/>
      <c r="E77" s="93"/>
      <c r="F77" s="151"/>
      <c r="G77" s="151"/>
    </row>
    <row r="78" spans="2:7" s="37" customFormat="1" ht="11.4" hidden="1" x14ac:dyDescent="0.3">
      <c r="B78" s="42"/>
      <c r="C78" s="42"/>
      <c r="D78" s="44"/>
      <c r="E78" s="44"/>
      <c r="F78" s="121"/>
      <c r="G78" s="121"/>
    </row>
    <row r="79" spans="2:7" s="37" customFormat="1" ht="11.4" hidden="1" x14ac:dyDescent="0.3">
      <c r="B79" s="43"/>
      <c r="C79" s="43"/>
      <c r="D79" s="46"/>
      <c r="E79" s="93"/>
      <c r="F79" s="151"/>
      <c r="G79" s="151"/>
    </row>
    <row r="80" spans="2:7" s="37" customFormat="1" ht="11.4" hidden="1" x14ac:dyDescent="0.3">
      <c r="B80" s="42"/>
      <c r="C80" s="42"/>
      <c r="D80" s="44"/>
      <c r="E80" s="44"/>
      <c r="F80" s="121"/>
      <c r="G80" s="121"/>
    </row>
    <row r="81" spans="2:7" s="37" customFormat="1" ht="11.4" hidden="1" x14ac:dyDescent="0.3">
      <c r="B81" s="43"/>
      <c r="C81" s="43"/>
      <c r="D81" s="46"/>
      <c r="E81" s="93"/>
      <c r="F81" s="151"/>
      <c r="G81" s="151"/>
    </row>
    <row r="82" spans="2:7" s="37" customFormat="1" ht="11.4" hidden="1" x14ac:dyDescent="0.3">
      <c r="B82" s="42"/>
      <c r="C82" s="42"/>
      <c r="D82" s="44"/>
      <c r="E82" s="44"/>
      <c r="F82" s="121"/>
      <c r="G82" s="121"/>
    </row>
    <row r="83" spans="2:7" s="37" customFormat="1" ht="11.4" hidden="1" x14ac:dyDescent="0.3">
      <c r="B83" s="45"/>
      <c r="C83" s="42"/>
      <c r="D83" s="44"/>
      <c r="E83" s="44"/>
      <c r="F83" s="121"/>
      <c r="G83" s="121"/>
    </row>
    <row r="84" spans="2:7" s="37" customFormat="1" ht="11.4" hidden="1" x14ac:dyDescent="0.3">
      <c r="B84" s="42"/>
      <c r="C84" s="42"/>
      <c r="D84" s="42"/>
      <c r="E84" s="42"/>
      <c r="F84" s="121"/>
      <c r="G84" s="121"/>
    </row>
    <row r="85" spans="2:7" s="37" customFormat="1" ht="11.4" hidden="1" x14ac:dyDescent="0.3">
      <c r="B85" s="99"/>
      <c r="C85" s="42"/>
      <c r="D85" s="44"/>
      <c r="E85" s="42"/>
      <c r="F85" s="121"/>
      <c r="G85" s="121"/>
    </row>
    <row r="86" spans="2:7" s="37" customFormat="1" ht="11.4" hidden="1" x14ac:dyDescent="0.3">
      <c r="B86" s="42"/>
      <c r="C86" s="42"/>
      <c r="D86" s="44"/>
      <c r="E86" s="44"/>
      <c r="F86" s="121"/>
      <c r="G86" s="121"/>
    </row>
    <row r="87" spans="2:7" s="37" customFormat="1" ht="11.4" hidden="1" x14ac:dyDescent="0.3">
      <c r="B87" s="42"/>
      <c r="C87" s="42"/>
      <c r="D87" s="44"/>
      <c r="E87" s="44"/>
      <c r="F87" s="121"/>
      <c r="G87" s="121"/>
    </row>
    <row r="88" spans="2:7" s="37" customFormat="1" ht="11.4" hidden="1" x14ac:dyDescent="0.3">
      <c r="B88" s="42"/>
      <c r="C88" s="42"/>
      <c r="D88" s="42"/>
      <c r="E88" s="42"/>
      <c r="F88" s="121"/>
      <c r="G88" s="121"/>
    </row>
    <row r="89" spans="2:7" s="37" customFormat="1" ht="11.4" hidden="1" x14ac:dyDescent="0.3">
      <c r="B89" s="42"/>
      <c r="C89" s="42"/>
      <c r="D89" s="44"/>
      <c r="E89" s="44"/>
      <c r="F89" s="121"/>
      <c r="G89" s="121"/>
    </row>
    <row r="90" spans="2:7" s="37" customFormat="1" ht="11.4" hidden="1" x14ac:dyDescent="0.3">
      <c r="B90" s="42"/>
      <c r="C90" s="42"/>
      <c r="D90" s="42"/>
      <c r="E90" s="42"/>
      <c r="F90" s="121"/>
      <c r="G90" s="121"/>
    </row>
    <row r="91" spans="2:7" s="37" customFormat="1" ht="11.4" hidden="1" x14ac:dyDescent="0.3">
      <c r="B91" s="42"/>
      <c r="C91" s="42"/>
      <c r="D91" s="42"/>
      <c r="E91" s="42"/>
      <c r="F91" s="121"/>
      <c r="G91" s="121"/>
    </row>
    <row r="92" spans="2:7" s="37" customFormat="1" ht="11.4" hidden="1" x14ac:dyDescent="0.3">
      <c r="B92" s="42"/>
      <c r="C92" s="42"/>
      <c r="D92" s="44"/>
      <c r="E92" s="44"/>
      <c r="F92" s="121"/>
      <c r="G92" s="121"/>
    </row>
    <row r="93" spans="2:7" s="37" customFormat="1" ht="11.4" hidden="1" x14ac:dyDescent="0.3">
      <c r="B93" s="42"/>
      <c r="C93" s="42"/>
      <c r="D93" s="44"/>
      <c r="E93" s="44"/>
      <c r="F93" s="121"/>
      <c r="G93" s="121"/>
    </row>
    <row r="94" spans="2:7" s="37" customFormat="1" ht="11.4" hidden="1" x14ac:dyDescent="0.3">
      <c r="B94" s="42"/>
      <c r="C94" s="42"/>
      <c r="D94" s="42"/>
      <c r="E94" s="42"/>
      <c r="F94" s="121"/>
      <c r="G94" s="121"/>
    </row>
    <row r="95" spans="2:7" s="37" customFormat="1" ht="11.4" hidden="1" x14ac:dyDescent="0.3">
      <c r="B95" s="42"/>
      <c r="C95" s="42"/>
      <c r="D95" s="44"/>
      <c r="E95" s="44"/>
      <c r="F95" s="121"/>
      <c r="G95" s="121"/>
    </row>
    <row r="96" spans="2:7" s="37" customFormat="1" ht="11.4" hidden="1" x14ac:dyDescent="0.3">
      <c r="B96" s="42"/>
      <c r="C96" s="42"/>
      <c r="D96" s="42"/>
      <c r="E96" s="42"/>
      <c r="F96" s="121"/>
      <c r="G96" s="121"/>
    </row>
    <row r="97" spans="2:7" s="37" customFormat="1" ht="11.4" hidden="1" x14ac:dyDescent="0.3">
      <c r="B97" s="42"/>
      <c r="C97" s="42"/>
      <c r="D97" s="44"/>
      <c r="E97" s="44"/>
      <c r="F97" s="121"/>
      <c r="G97" s="121"/>
    </row>
    <row r="98" spans="2:7" s="37" customFormat="1" ht="11.4" hidden="1" x14ac:dyDescent="0.3">
      <c r="B98" s="42"/>
      <c r="C98" s="42"/>
      <c r="D98" s="44"/>
      <c r="E98" s="44"/>
      <c r="F98" s="121"/>
      <c r="G98" s="121"/>
    </row>
    <row r="99" spans="2:7" s="37" customFormat="1" ht="11.4" hidden="1" x14ac:dyDescent="0.3">
      <c r="B99" s="42"/>
      <c r="C99" s="42"/>
      <c r="D99" s="44"/>
      <c r="E99" s="44"/>
      <c r="F99" s="121"/>
      <c r="G99" s="121"/>
    </row>
    <row r="100" spans="2:7" s="37" customFormat="1" ht="11.4" hidden="1" x14ac:dyDescent="0.3">
      <c r="B100" s="42"/>
      <c r="C100" s="42"/>
      <c r="D100" s="44"/>
      <c r="E100" s="44"/>
      <c r="F100" s="121"/>
      <c r="G100" s="121"/>
    </row>
    <row r="101" spans="2:7" s="37" customFormat="1" ht="11.4" hidden="1" x14ac:dyDescent="0.3">
      <c r="B101" s="42"/>
      <c r="C101" s="42"/>
      <c r="D101" s="44"/>
      <c r="E101" s="44"/>
      <c r="F101" s="121"/>
      <c r="G101" s="121"/>
    </row>
    <row r="102" spans="2:7" s="37" customFormat="1" ht="11.4" x14ac:dyDescent="0.3">
      <c r="B102" s="42"/>
      <c r="C102" s="42"/>
      <c r="D102" s="44"/>
      <c r="E102" s="44"/>
      <c r="F102" s="121"/>
      <c r="G102" s="121"/>
    </row>
    <row r="103" spans="2:7" s="37" customFormat="1" ht="11.4" x14ac:dyDescent="0.3">
      <c r="B103" s="42"/>
      <c r="C103" s="42"/>
      <c r="D103" s="42"/>
      <c r="E103" s="42"/>
      <c r="F103" s="121"/>
      <c r="G103" s="121"/>
    </row>
    <row r="104" spans="2:7" s="37" customFormat="1" ht="15" customHeight="1" x14ac:dyDescent="0.3">
      <c r="B104" s="98" t="s">
        <v>138</v>
      </c>
      <c r="C104" s="49"/>
      <c r="D104" s="49"/>
      <c r="E104" s="49"/>
      <c r="F104" s="123"/>
      <c r="G104" s="132">
        <f>SUM(G54:G103)</f>
        <v>0</v>
      </c>
    </row>
    <row r="105" spans="2:7" s="37" customFormat="1" ht="11.4" x14ac:dyDescent="0.3">
      <c r="F105" s="126"/>
      <c r="G105" s="126"/>
    </row>
    <row r="106" spans="2:7" s="37" customFormat="1" ht="11.4" x14ac:dyDescent="0.3">
      <c r="F106" s="126"/>
      <c r="G106" s="126"/>
    </row>
    <row r="107" spans="2:7" s="37" customFormat="1" ht="11.4" x14ac:dyDescent="0.3">
      <c r="F107" s="126"/>
      <c r="G107" s="126"/>
    </row>
    <row r="108" spans="2:7" s="37" customFormat="1" ht="11.4" x14ac:dyDescent="0.3">
      <c r="F108" s="126"/>
      <c r="G108" s="126"/>
    </row>
    <row r="109" spans="2:7" s="37" customFormat="1" ht="11.4" x14ac:dyDescent="0.3">
      <c r="F109" s="126"/>
      <c r="G109" s="126"/>
    </row>
    <row r="110" spans="2:7" s="37" customFormat="1" ht="11.4" x14ac:dyDescent="0.3">
      <c r="F110" s="126"/>
      <c r="G110" s="126"/>
    </row>
    <row r="111" spans="2:7" s="37" customFormat="1" ht="11.4" x14ac:dyDescent="0.3">
      <c r="F111" s="126"/>
      <c r="G111" s="126"/>
    </row>
    <row r="112" spans="2:7" s="37" customFormat="1" ht="11.4" x14ac:dyDescent="0.3">
      <c r="F112" s="126"/>
      <c r="G112" s="126"/>
    </row>
    <row r="113" spans="4:7" s="37" customFormat="1" ht="11.4" x14ac:dyDescent="0.3">
      <c r="F113" s="126"/>
      <c r="G113" s="126"/>
    </row>
    <row r="114" spans="4:7" s="37" customFormat="1" ht="11.4" x14ac:dyDescent="0.3">
      <c r="F114" s="126"/>
      <c r="G114" s="126"/>
    </row>
    <row r="115" spans="4:7" s="37" customFormat="1" ht="11.4" x14ac:dyDescent="0.3">
      <c r="F115" s="126"/>
      <c r="G115" s="126"/>
    </row>
    <row r="116" spans="4:7" s="37" customFormat="1" ht="11.4" x14ac:dyDescent="0.3">
      <c r="F116" s="126"/>
      <c r="G116" s="126"/>
    </row>
    <row r="117" spans="4:7" s="37" customFormat="1" ht="11.4" x14ac:dyDescent="0.3">
      <c r="F117" s="126"/>
      <c r="G117" s="126"/>
    </row>
    <row r="118" spans="4:7" s="37" customFormat="1" ht="11.4" x14ac:dyDescent="0.3">
      <c r="F118" s="126"/>
      <c r="G118" s="126"/>
    </row>
    <row r="119" spans="4:7" s="37" customFormat="1" ht="11.4" x14ac:dyDescent="0.3">
      <c r="F119" s="126"/>
      <c r="G119" s="126"/>
    </row>
    <row r="120" spans="4:7" s="37" customFormat="1" ht="11.4" x14ac:dyDescent="0.3">
      <c r="F120" s="126"/>
      <c r="G120" s="126"/>
    </row>
    <row r="121" spans="4:7" s="37" customFormat="1" ht="11.4" x14ac:dyDescent="0.3">
      <c r="F121" s="126"/>
      <c r="G121" s="126"/>
    </row>
    <row r="122" spans="4:7" s="37" customFormat="1" ht="11.4" x14ac:dyDescent="0.3">
      <c r="F122" s="126"/>
      <c r="G122" s="126"/>
    </row>
    <row r="123" spans="4:7" s="37" customFormat="1" ht="11.4" x14ac:dyDescent="0.3">
      <c r="F123" s="126"/>
      <c r="G123" s="126"/>
    </row>
    <row r="124" spans="4:7" s="35" customFormat="1" ht="12" x14ac:dyDescent="0.3">
      <c r="D124" s="51">
        <v>13</v>
      </c>
      <c r="F124" s="116"/>
      <c r="G124" s="116"/>
    </row>
  </sheetData>
  <mergeCells count="3">
    <mergeCell ref="B1:G1"/>
    <mergeCell ref="B2:G2"/>
    <mergeCell ref="B50:F50"/>
  </mergeCells>
  <pageMargins left="0.7" right="0.7" top="0.75" bottom="0.75" header="0.3" footer="0.3"/>
  <pageSetup paperSize="9" scale="83" orientation="portrait" r:id="rId1"/>
  <rowBreaks count="1" manualBreakCount="1">
    <brk id="5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view="pageBreakPreview" topLeftCell="B1" zoomScaleNormal="100" zoomScaleSheetLayoutView="100" workbookViewId="0">
      <selection activeCell="F6" sqref="F6"/>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60" customWidth="1"/>
    <col min="6" max="6" width="14.6640625" style="131" customWidth="1"/>
    <col min="7" max="7" width="14.109375" style="131" customWidth="1"/>
    <col min="8" max="16384" width="9.109375" style="60"/>
  </cols>
  <sheetData>
    <row r="1" spans="1:7" s="34" customFormat="1" ht="13.8" x14ac:dyDescent="0.3">
      <c r="B1" s="440" t="s">
        <v>402</v>
      </c>
      <c r="C1" s="440"/>
      <c r="D1" s="440"/>
      <c r="E1" s="440"/>
      <c r="F1" s="440"/>
      <c r="G1" s="440"/>
    </row>
    <row r="2" spans="1:7" s="34" customFormat="1" ht="13.8" x14ac:dyDescent="0.3">
      <c r="B2" s="440" t="s">
        <v>403</v>
      </c>
      <c r="C2" s="440"/>
      <c r="D2" s="440"/>
      <c r="E2" s="440"/>
      <c r="F2" s="440"/>
      <c r="G2" s="440"/>
    </row>
    <row r="3" spans="1:7" s="35" customFormat="1" ht="12" x14ac:dyDescent="0.3">
      <c r="F3" s="116"/>
      <c r="G3" s="117"/>
    </row>
    <row r="4" spans="1:7" s="37" customFormat="1" ht="22.8" x14ac:dyDescent="0.3">
      <c r="B4" s="38" t="s">
        <v>121</v>
      </c>
      <c r="C4" s="38" t="s">
        <v>122</v>
      </c>
      <c r="D4" s="38" t="s">
        <v>3</v>
      </c>
      <c r="E4" s="38" t="s">
        <v>123</v>
      </c>
      <c r="F4" s="118" t="s">
        <v>124</v>
      </c>
      <c r="G4" s="119" t="s">
        <v>125</v>
      </c>
    </row>
    <row r="5" spans="1:7" s="37" customFormat="1" ht="22.8" x14ac:dyDescent="0.3">
      <c r="A5" s="37">
        <v>336</v>
      </c>
      <c r="B5" s="40" t="s">
        <v>404</v>
      </c>
      <c r="C5" s="40" t="s">
        <v>405</v>
      </c>
      <c r="D5" s="41"/>
      <c r="E5" s="41"/>
      <c r="F5" s="120"/>
      <c r="G5" s="120"/>
    </row>
    <row r="6" spans="1:7" s="37" customFormat="1" ht="11.4" x14ac:dyDescent="0.3">
      <c r="B6" s="42"/>
      <c r="C6" s="42"/>
      <c r="D6" s="42"/>
      <c r="E6" s="42"/>
      <c r="F6" s="121"/>
      <c r="G6" s="121"/>
    </row>
    <row r="7" spans="1:7" s="37" customFormat="1" ht="22.8" x14ac:dyDescent="0.3">
      <c r="A7" s="37">
        <v>337</v>
      </c>
      <c r="B7" s="45">
        <v>6.1</v>
      </c>
      <c r="C7" s="43" t="s">
        <v>406</v>
      </c>
      <c r="D7" s="42"/>
      <c r="E7" s="42"/>
      <c r="F7" s="121"/>
      <c r="G7" s="121"/>
    </row>
    <row r="8" spans="1:7" s="37" customFormat="1" ht="11.4" x14ac:dyDescent="0.3">
      <c r="B8" s="42"/>
      <c r="C8" s="42" t="s">
        <v>407</v>
      </c>
      <c r="D8" s="44" t="s">
        <v>408</v>
      </c>
      <c r="E8" s="44">
        <v>270</v>
      </c>
      <c r="F8" s="121"/>
      <c r="G8" s="121">
        <f>E8*F8</f>
        <v>0</v>
      </c>
    </row>
    <row r="9" spans="1:7" s="37" customFormat="1" ht="11.4" x14ac:dyDescent="0.3">
      <c r="A9" s="37">
        <v>338</v>
      </c>
      <c r="B9" s="43"/>
      <c r="C9" s="43" t="s">
        <v>409</v>
      </c>
      <c r="D9" s="44" t="s">
        <v>408</v>
      </c>
      <c r="E9" s="93">
        <v>200</v>
      </c>
      <c r="F9" s="121"/>
      <c r="G9" s="121">
        <f t="shared" ref="G9:G15" si="0">E9*F9</f>
        <v>0</v>
      </c>
    </row>
    <row r="10" spans="1:7" s="37" customFormat="1" ht="11.4" x14ac:dyDescent="0.3">
      <c r="B10" s="42"/>
      <c r="C10" s="42" t="s">
        <v>410</v>
      </c>
      <c r="D10" s="44" t="s">
        <v>408</v>
      </c>
      <c r="E10" s="44">
        <v>7</v>
      </c>
      <c r="F10" s="121"/>
      <c r="G10" s="121">
        <f t="shared" si="0"/>
        <v>0</v>
      </c>
    </row>
    <row r="11" spans="1:7" s="37" customFormat="1" ht="11.4" x14ac:dyDescent="0.3">
      <c r="A11" s="37">
        <v>339</v>
      </c>
      <c r="B11" s="43"/>
      <c r="C11" s="43" t="s">
        <v>411</v>
      </c>
      <c r="D11" s="44" t="s">
        <v>408</v>
      </c>
      <c r="E11" s="93">
        <v>200</v>
      </c>
      <c r="F11" s="121"/>
      <c r="G11" s="121">
        <f t="shared" si="0"/>
        <v>0</v>
      </c>
    </row>
    <row r="12" spans="1:7" s="37" customFormat="1" ht="11.4" x14ac:dyDescent="0.3">
      <c r="B12" s="42"/>
      <c r="C12" s="42"/>
      <c r="D12" s="44"/>
      <c r="E12" s="44"/>
      <c r="F12" s="121"/>
      <c r="G12" s="121"/>
    </row>
    <row r="13" spans="1:7" s="37" customFormat="1" ht="22.8" x14ac:dyDescent="0.3">
      <c r="A13" s="37">
        <v>340</v>
      </c>
      <c r="B13" s="43" t="s">
        <v>412</v>
      </c>
      <c r="C13" s="43" t="s">
        <v>413</v>
      </c>
      <c r="D13" s="64" t="s">
        <v>326</v>
      </c>
      <c r="E13" s="96">
        <v>1.8</v>
      </c>
      <c r="F13" s="121"/>
      <c r="G13" s="121">
        <f t="shared" si="0"/>
        <v>0</v>
      </c>
    </row>
    <row r="14" spans="1:7" s="37" customFormat="1" ht="11.4" x14ac:dyDescent="0.3">
      <c r="B14" s="42"/>
      <c r="C14" s="42"/>
      <c r="D14" s="42"/>
      <c r="E14" s="42"/>
      <c r="F14" s="121"/>
      <c r="G14" s="121"/>
    </row>
    <row r="15" spans="1:7" s="37" customFormat="1" ht="45.6" x14ac:dyDescent="0.3">
      <c r="A15" s="37">
        <v>341</v>
      </c>
      <c r="B15" s="43" t="s">
        <v>414</v>
      </c>
      <c r="C15" s="43" t="s">
        <v>415</v>
      </c>
      <c r="D15" s="65" t="s">
        <v>11</v>
      </c>
      <c r="E15" s="92">
        <v>26</v>
      </c>
      <c r="F15" s="142"/>
      <c r="G15" s="142">
        <f t="shared" si="0"/>
        <v>0</v>
      </c>
    </row>
    <row r="16" spans="1:7" s="37" customFormat="1" ht="11.4" x14ac:dyDescent="0.3">
      <c r="B16" s="42"/>
      <c r="C16" s="42"/>
      <c r="D16" s="44"/>
      <c r="E16" s="64"/>
      <c r="F16" s="142"/>
      <c r="G16" s="142"/>
    </row>
    <row r="17" spans="1:7" s="37" customFormat="1" ht="22.8" x14ac:dyDescent="0.3">
      <c r="A17" s="37">
        <v>342</v>
      </c>
      <c r="B17" s="43" t="s">
        <v>416</v>
      </c>
      <c r="C17" s="43" t="s">
        <v>417</v>
      </c>
      <c r="D17" s="44"/>
      <c r="E17" s="64"/>
      <c r="F17" s="142"/>
      <c r="G17" s="142"/>
    </row>
    <row r="18" spans="1:7" s="37" customFormat="1" ht="34.200000000000003" x14ac:dyDescent="0.3">
      <c r="B18" s="42"/>
      <c r="C18" s="42" t="s">
        <v>418</v>
      </c>
      <c r="D18" s="44" t="s">
        <v>11</v>
      </c>
      <c r="E18" s="64">
        <v>34</v>
      </c>
      <c r="F18" s="142"/>
      <c r="G18" s="142">
        <f>E18*F18</f>
        <v>0</v>
      </c>
    </row>
    <row r="19" spans="1:7" s="37" customFormat="1" ht="11.4" x14ac:dyDescent="0.3">
      <c r="A19" s="37">
        <v>343</v>
      </c>
      <c r="B19" s="43"/>
      <c r="C19" s="43"/>
      <c r="D19" s="46"/>
      <c r="E19" s="92"/>
      <c r="F19" s="142"/>
      <c r="G19" s="142"/>
    </row>
    <row r="20" spans="1:7" s="37" customFormat="1" ht="22.8" x14ac:dyDescent="0.3">
      <c r="B20" s="45">
        <v>6.5</v>
      </c>
      <c r="C20" s="42" t="s">
        <v>419</v>
      </c>
      <c r="D20" s="44" t="s">
        <v>191</v>
      </c>
      <c r="E20" s="64">
        <v>9</v>
      </c>
      <c r="F20" s="142"/>
      <c r="G20" s="142">
        <f>E20*F20</f>
        <v>0</v>
      </c>
    </row>
    <row r="21" spans="1:7" s="37" customFormat="1" ht="11.4" x14ac:dyDescent="0.3">
      <c r="A21" s="37">
        <v>344</v>
      </c>
      <c r="B21" s="43"/>
      <c r="C21" s="43"/>
      <c r="D21" s="42"/>
      <c r="E21" s="42"/>
      <c r="F21" s="121"/>
      <c r="G21" s="121"/>
    </row>
    <row r="22" spans="1:7" s="37" customFormat="1" ht="34.200000000000003" x14ac:dyDescent="0.3">
      <c r="B22" s="45">
        <v>6.6</v>
      </c>
      <c r="C22" s="42" t="s">
        <v>420</v>
      </c>
      <c r="D22" s="42"/>
      <c r="E22" s="42"/>
      <c r="F22" s="121"/>
      <c r="G22" s="121"/>
    </row>
    <row r="23" spans="1:7" s="37" customFormat="1" ht="11.4" x14ac:dyDescent="0.3">
      <c r="A23" s="37">
        <v>345</v>
      </c>
      <c r="B23" s="42"/>
      <c r="C23" s="43" t="s">
        <v>421</v>
      </c>
      <c r="D23" s="46" t="s">
        <v>11</v>
      </c>
      <c r="E23" s="93">
        <v>26</v>
      </c>
      <c r="F23" s="121"/>
      <c r="G23" s="142">
        <f>E23*F23</f>
        <v>0</v>
      </c>
    </row>
    <row r="24" spans="1:7" s="37" customFormat="1" ht="11.4" x14ac:dyDescent="0.3">
      <c r="B24" s="42"/>
      <c r="C24" s="42" t="s">
        <v>422</v>
      </c>
      <c r="D24" s="44" t="s">
        <v>11</v>
      </c>
      <c r="E24" s="44">
        <v>7.7</v>
      </c>
      <c r="F24" s="121"/>
      <c r="G24" s="142">
        <f>E24*F24</f>
        <v>0</v>
      </c>
    </row>
    <row r="25" spans="1:7" s="37" customFormat="1" ht="11.4" x14ac:dyDescent="0.3">
      <c r="A25" s="37">
        <v>346</v>
      </c>
      <c r="B25" s="42"/>
      <c r="C25" s="43"/>
      <c r="D25" s="46"/>
      <c r="E25" s="73"/>
      <c r="F25" s="121"/>
      <c r="G25" s="121"/>
    </row>
    <row r="26" spans="1:7" s="37" customFormat="1" ht="22.8" x14ac:dyDescent="0.3">
      <c r="B26" s="45">
        <v>6.7</v>
      </c>
      <c r="C26" s="42" t="s">
        <v>423</v>
      </c>
      <c r="D26" s="42"/>
      <c r="E26" s="42"/>
      <c r="F26" s="121"/>
      <c r="G26" s="121"/>
    </row>
    <row r="27" spans="1:7" s="37" customFormat="1" ht="22.8" x14ac:dyDescent="0.3">
      <c r="A27" s="37">
        <v>347</v>
      </c>
      <c r="B27" s="43"/>
      <c r="C27" s="67" t="s">
        <v>424</v>
      </c>
      <c r="D27" s="46" t="s">
        <v>191</v>
      </c>
      <c r="E27" s="44">
        <v>18</v>
      </c>
      <c r="F27" s="121"/>
      <c r="G27" s="142">
        <f>E27*F27</f>
        <v>0</v>
      </c>
    </row>
    <row r="28" spans="1:7" s="37" customFormat="1" ht="11.4" x14ac:dyDescent="0.3">
      <c r="B28" s="42"/>
      <c r="C28" s="42"/>
      <c r="D28" s="42"/>
      <c r="E28" s="42"/>
      <c r="F28" s="121"/>
      <c r="G28" s="121"/>
    </row>
    <row r="29" spans="1:7" s="37" customFormat="1" ht="22.8" x14ac:dyDescent="0.3">
      <c r="A29" s="37">
        <v>348</v>
      </c>
      <c r="B29" s="45">
        <v>6.8</v>
      </c>
      <c r="C29" s="42" t="s">
        <v>425</v>
      </c>
      <c r="D29" s="64" t="s">
        <v>191</v>
      </c>
      <c r="E29" s="64">
        <v>2</v>
      </c>
      <c r="F29" s="121"/>
      <c r="G29" s="142">
        <f>E29*F29</f>
        <v>0</v>
      </c>
    </row>
    <row r="30" spans="1:7" s="37" customFormat="1" ht="11.4" x14ac:dyDescent="0.3">
      <c r="B30" s="42"/>
      <c r="C30" s="42"/>
      <c r="D30" s="42"/>
      <c r="E30" s="42"/>
      <c r="F30" s="121"/>
      <c r="G30" s="121"/>
    </row>
    <row r="31" spans="1:7" s="37" customFormat="1" ht="22.8" x14ac:dyDescent="0.3">
      <c r="A31" s="37">
        <v>349</v>
      </c>
      <c r="B31" s="45">
        <v>6.9</v>
      </c>
      <c r="C31" s="42" t="s">
        <v>426</v>
      </c>
      <c r="D31" s="64" t="s">
        <v>191</v>
      </c>
      <c r="E31" s="64">
        <v>1</v>
      </c>
      <c r="F31" s="121"/>
      <c r="G31" s="142">
        <f>E31*F31</f>
        <v>0</v>
      </c>
    </row>
    <row r="32" spans="1:7" s="37" customFormat="1" ht="11.4" x14ac:dyDescent="0.3">
      <c r="B32" s="42"/>
      <c r="C32" s="42"/>
      <c r="D32" s="42"/>
      <c r="E32" s="42"/>
      <c r="F32" s="121"/>
      <c r="G32" s="121"/>
    </row>
    <row r="33" spans="2:7" s="37" customFormat="1" ht="11.4" hidden="1" x14ac:dyDescent="0.3">
      <c r="B33" s="42"/>
      <c r="C33" s="42"/>
      <c r="D33" s="42"/>
      <c r="E33" s="42"/>
      <c r="F33" s="121"/>
      <c r="G33" s="121"/>
    </row>
    <row r="34" spans="2:7" s="37" customFormat="1" ht="11.4" hidden="1" x14ac:dyDescent="0.3">
      <c r="B34" s="42"/>
      <c r="C34" s="42"/>
      <c r="D34" s="42"/>
      <c r="E34" s="42"/>
      <c r="F34" s="121"/>
      <c r="G34" s="121"/>
    </row>
    <row r="35" spans="2:7" s="37" customFormat="1" ht="11.4" hidden="1" x14ac:dyDescent="0.3">
      <c r="B35" s="42"/>
      <c r="C35" s="42"/>
      <c r="D35" s="42"/>
      <c r="E35" s="42"/>
      <c r="F35" s="121"/>
      <c r="G35" s="121"/>
    </row>
    <row r="36" spans="2:7" s="37" customFormat="1" ht="11.4" hidden="1" x14ac:dyDescent="0.3">
      <c r="B36" s="42"/>
      <c r="C36" s="42"/>
      <c r="D36" s="42"/>
      <c r="E36" s="42"/>
      <c r="F36" s="121"/>
      <c r="G36" s="121"/>
    </row>
    <row r="37" spans="2:7" s="37" customFormat="1" ht="11.4" hidden="1" x14ac:dyDescent="0.3">
      <c r="B37" s="42"/>
      <c r="C37" s="42"/>
      <c r="D37" s="42"/>
      <c r="E37" s="42"/>
      <c r="F37" s="121"/>
      <c r="G37" s="121"/>
    </row>
    <row r="38" spans="2:7" s="37" customFormat="1" ht="11.4" hidden="1" x14ac:dyDescent="0.3">
      <c r="B38" s="42"/>
      <c r="C38" s="42"/>
      <c r="D38" s="42"/>
      <c r="E38" s="42"/>
      <c r="F38" s="121"/>
      <c r="G38" s="121"/>
    </row>
    <row r="39" spans="2:7" s="37" customFormat="1" ht="11.4" hidden="1" x14ac:dyDescent="0.3">
      <c r="B39" s="42"/>
      <c r="C39" s="42"/>
      <c r="D39" s="42"/>
      <c r="E39" s="42"/>
      <c r="F39" s="121"/>
      <c r="G39" s="121"/>
    </row>
    <row r="40" spans="2:7" s="37" customFormat="1" ht="11.4" hidden="1" x14ac:dyDescent="0.3">
      <c r="B40" s="42"/>
      <c r="C40" s="42"/>
      <c r="D40" s="42"/>
      <c r="E40" s="42"/>
      <c r="F40" s="121"/>
      <c r="G40" s="121"/>
    </row>
    <row r="41" spans="2:7" s="37" customFormat="1" ht="11.4" hidden="1" x14ac:dyDescent="0.3">
      <c r="B41" s="42"/>
      <c r="C41" s="42"/>
      <c r="D41" s="42"/>
      <c r="E41" s="42"/>
      <c r="F41" s="121"/>
      <c r="G41" s="121"/>
    </row>
    <row r="42" spans="2:7" s="37" customFormat="1" ht="11.4" hidden="1" x14ac:dyDescent="0.3">
      <c r="B42" s="42"/>
      <c r="C42" s="42"/>
      <c r="D42" s="42"/>
      <c r="E42" s="42"/>
      <c r="F42" s="121"/>
      <c r="G42" s="121"/>
    </row>
    <row r="43" spans="2:7" s="37" customFormat="1" ht="11.4" hidden="1" x14ac:dyDescent="0.3">
      <c r="B43" s="42"/>
      <c r="C43" s="42"/>
      <c r="D43" s="42"/>
      <c r="E43" s="42"/>
      <c r="F43" s="121"/>
      <c r="G43" s="121"/>
    </row>
    <row r="44" spans="2:7" s="37" customFormat="1" ht="11.4" hidden="1" x14ac:dyDescent="0.3">
      <c r="B44" s="42"/>
      <c r="C44" s="42"/>
      <c r="D44" s="42"/>
      <c r="E44" s="42"/>
      <c r="F44" s="121"/>
      <c r="G44" s="121"/>
    </row>
    <row r="45" spans="2:7" s="37" customFormat="1" ht="11.4" hidden="1" x14ac:dyDescent="0.3">
      <c r="B45" s="42"/>
      <c r="C45" s="42"/>
      <c r="D45" s="42"/>
      <c r="E45" s="42"/>
      <c r="F45" s="121"/>
      <c r="G45" s="121"/>
    </row>
    <row r="46" spans="2:7" s="37" customFormat="1" ht="11.4" hidden="1" x14ac:dyDescent="0.3">
      <c r="B46" s="42"/>
      <c r="C46" s="42"/>
      <c r="D46" s="42"/>
      <c r="E46" s="42"/>
      <c r="F46" s="121"/>
      <c r="G46" s="121"/>
    </row>
    <row r="47" spans="2:7" s="37" customFormat="1" ht="11.4" hidden="1" x14ac:dyDescent="0.3">
      <c r="B47" s="42"/>
      <c r="C47" s="42"/>
      <c r="D47" s="42"/>
      <c r="E47" s="42"/>
      <c r="F47" s="121"/>
      <c r="G47" s="121"/>
    </row>
    <row r="48" spans="2:7" s="37" customFormat="1" ht="11.4" hidden="1" x14ac:dyDescent="0.3">
      <c r="B48" s="42"/>
      <c r="C48" s="42"/>
      <c r="D48" s="42"/>
      <c r="E48" s="42"/>
      <c r="F48" s="121"/>
      <c r="G48" s="121"/>
    </row>
    <row r="49" spans="2:7" s="37" customFormat="1" ht="11.4" hidden="1" x14ac:dyDescent="0.3">
      <c r="B49" s="42"/>
      <c r="C49" s="42"/>
      <c r="D49" s="42"/>
      <c r="E49" s="42"/>
      <c r="F49" s="121"/>
      <c r="G49" s="121"/>
    </row>
    <row r="50" spans="2:7" s="37" customFormat="1" ht="12" hidden="1" customHeight="1" x14ac:dyDescent="0.3">
      <c r="B50" s="42"/>
      <c r="C50" s="42"/>
      <c r="D50" s="42"/>
      <c r="E50" s="42"/>
      <c r="F50" s="121"/>
      <c r="G50" s="121"/>
    </row>
    <row r="51" spans="2:7" s="37" customFormat="1" ht="11.4" x14ac:dyDescent="0.3">
      <c r="B51" s="42"/>
      <c r="C51" s="42"/>
      <c r="D51" s="42"/>
      <c r="E51" s="42"/>
      <c r="F51" s="121"/>
      <c r="G51" s="121"/>
    </row>
    <row r="52" spans="2:7" s="37" customFormat="1" ht="12" customHeight="1" x14ac:dyDescent="0.3">
      <c r="B52" s="42"/>
      <c r="C52" s="42"/>
      <c r="D52" s="42"/>
      <c r="E52" s="42"/>
      <c r="F52" s="121"/>
      <c r="G52" s="121"/>
    </row>
    <row r="53" spans="2:7" s="50" customFormat="1" ht="15.9" customHeight="1" x14ac:dyDescent="0.3">
      <c r="B53" s="98" t="s">
        <v>138</v>
      </c>
      <c r="C53" s="49"/>
      <c r="D53" s="49"/>
      <c r="E53" s="49"/>
      <c r="F53" s="123"/>
      <c r="G53" s="132">
        <f>SUM(G8:G52)</f>
        <v>0</v>
      </c>
    </row>
    <row r="54" spans="2:7" s="35" customFormat="1" ht="12" x14ac:dyDescent="0.3">
      <c r="D54" s="51"/>
      <c r="F54" s="116"/>
      <c r="G54" s="116"/>
    </row>
    <row r="55" spans="2:7" s="34" customFormat="1" ht="13.8" x14ac:dyDescent="0.3">
      <c r="B55" s="52"/>
      <c r="F55" s="124"/>
      <c r="G55" s="124"/>
    </row>
    <row r="56" spans="2:7" s="34" customFormat="1" ht="13.8" x14ac:dyDescent="0.3">
      <c r="B56" s="52"/>
      <c r="F56" s="124"/>
      <c r="G56" s="124"/>
    </row>
    <row r="57" spans="2:7" s="35" customFormat="1" ht="12" x14ac:dyDescent="0.3">
      <c r="D57" s="51"/>
      <c r="F57" s="116"/>
      <c r="G57" s="116"/>
    </row>
    <row r="58" spans="2:7" s="37" customFormat="1" ht="14.1" customHeight="1" x14ac:dyDescent="0.3">
      <c r="B58" s="53"/>
      <c r="C58" s="53"/>
      <c r="D58" s="53"/>
      <c r="E58" s="53"/>
      <c r="F58" s="125"/>
      <c r="G58" s="125"/>
    </row>
    <row r="59" spans="2:7" s="37" customFormat="1" ht="11.4" x14ac:dyDescent="0.3">
      <c r="B59" s="54"/>
      <c r="C59" s="55"/>
      <c r="F59" s="126"/>
      <c r="G59" s="127"/>
    </row>
    <row r="60" spans="2:7" s="37" customFormat="1" ht="12" customHeight="1" x14ac:dyDescent="0.3">
      <c r="B60" s="57"/>
      <c r="C60" s="57"/>
      <c r="D60" s="57"/>
      <c r="E60" s="57"/>
      <c r="F60" s="128"/>
      <c r="G60" s="128"/>
    </row>
    <row r="61" spans="2:7" s="50" customFormat="1" ht="15.9" customHeight="1" x14ac:dyDescent="0.3">
      <c r="B61" s="58"/>
      <c r="F61" s="129"/>
      <c r="G61" s="130"/>
    </row>
    <row r="62" spans="2:7" s="37" customFormat="1" ht="11.4" x14ac:dyDescent="0.3">
      <c r="F62" s="126"/>
      <c r="G62" s="126"/>
    </row>
    <row r="63" spans="2:7" s="37" customFormat="1" ht="12" customHeight="1" x14ac:dyDescent="0.3">
      <c r="F63" s="126"/>
      <c r="G63" s="126"/>
    </row>
    <row r="64" spans="2:7" s="37" customFormat="1" ht="11.4" x14ac:dyDescent="0.3">
      <c r="F64" s="126"/>
      <c r="G64" s="126"/>
    </row>
    <row r="65" spans="6:7" s="37" customFormat="1" ht="11.4" x14ac:dyDescent="0.3">
      <c r="F65" s="126"/>
      <c r="G65" s="126"/>
    </row>
    <row r="66" spans="6:7" s="37" customFormat="1" ht="11.4" x14ac:dyDescent="0.3">
      <c r="F66" s="126"/>
      <c r="G66" s="126"/>
    </row>
    <row r="67" spans="6:7" s="37" customFormat="1" ht="11.4" x14ac:dyDescent="0.3">
      <c r="F67" s="126"/>
      <c r="G67" s="126"/>
    </row>
    <row r="68" spans="6:7" s="37" customFormat="1" ht="11.4" x14ac:dyDescent="0.3">
      <c r="F68" s="126"/>
      <c r="G68" s="126"/>
    </row>
    <row r="69" spans="6:7" s="37" customFormat="1" ht="11.4" x14ac:dyDescent="0.3">
      <c r="F69" s="126"/>
      <c r="G69" s="126"/>
    </row>
    <row r="70" spans="6:7" s="37" customFormat="1" ht="11.4" x14ac:dyDescent="0.3">
      <c r="F70" s="126"/>
      <c r="G70" s="126"/>
    </row>
    <row r="71" spans="6:7" s="37" customFormat="1" ht="11.4" x14ac:dyDescent="0.3">
      <c r="F71" s="126"/>
      <c r="G71" s="126"/>
    </row>
    <row r="72" spans="6:7" s="37" customFormat="1" ht="11.4" x14ac:dyDescent="0.3">
      <c r="F72" s="126"/>
      <c r="G72" s="126"/>
    </row>
    <row r="73" spans="6:7" s="37" customFormat="1" ht="11.4" x14ac:dyDescent="0.3">
      <c r="F73" s="126"/>
      <c r="G73" s="126"/>
    </row>
    <row r="74" spans="6:7" s="37" customFormat="1" ht="11.4" x14ac:dyDescent="0.3">
      <c r="F74" s="126"/>
      <c r="G74" s="126"/>
    </row>
    <row r="75" spans="6:7" s="37" customFormat="1" ht="11.4" x14ac:dyDescent="0.3">
      <c r="F75" s="126"/>
      <c r="G75" s="126"/>
    </row>
    <row r="76" spans="6:7" s="37" customFormat="1" ht="11.4" x14ac:dyDescent="0.3">
      <c r="F76" s="126"/>
      <c r="G76" s="126"/>
    </row>
    <row r="77" spans="6:7" s="37" customFormat="1" ht="11.4" x14ac:dyDescent="0.3">
      <c r="F77" s="126"/>
      <c r="G77" s="126"/>
    </row>
    <row r="78" spans="6:7" s="37" customFormat="1" ht="11.4" x14ac:dyDescent="0.3">
      <c r="F78" s="126"/>
      <c r="G78" s="126"/>
    </row>
    <row r="79" spans="6:7" s="37" customFormat="1" ht="11.4" x14ac:dyDescent="0.3">
      <c r="F79" s="126"/>
      <c r="G79" s="126"/>
    </row>
    <row r="80" spans="6:7" s="37" customFormat="1" ht="11.4" x14ac:dyDescent="0.3">
      <c r="F80" s="126"/>
      <c r="G80" s="126"/>
    </row>
    <row r="81" spans="6:7" s="37" customFormat="1" ht="11.4" x14ac:dyDescent="0.3">
      <c r="F81" s="126"/>
      <c r="G81" s="126"/>
    </row>
    <row r="82" spans="6:7" s="37" customFormat="1" ht="11.4" x14ac:dyDescent="0.3">
      <c r="F82" s="126"/>
      <c r="G82" s="126"/>
    </row>
    <row r="83" spans="6:7" s="37" customFormat="1" ht="11.4" x14ac:dyDescent="0.3">
      <c r="F83" s="126"/>
      <c r="G83" s="126"/>
    </row>
    <row r="84" spans="6:7" s="37" customFormat="1" ht="11.4" x14ac:dyDescent="0.3">
      <c r="F84" s="126"/>
      <c r="G84" s="126"/>
    </row>
    <row r="85" spans="6:7" s="37" customFormat="1" ht="11.4" x14ac:dyDescent="0.3">
      <c r="F85" s="126"/>
      <c r="G85" s="126"/>
    </row>
    <row r="86" spans="6:7" s="37" customFormat="1" ht="11.4" x14ac:dyDescent="0.3">
      <c r="F86" s="126"/>
      <c r="G86" s="126"/>
    </row>
    <row r="87" spans="6:7" s="37" customFormat="1" ht="11.4" x14ac:dyDescent="0.3">
      <c r="F87" s="126"/>
      <c r="G87" s="126"/>
    </row>
    <row r="88" spans="6:7" s="37" customFormat="1" ht="11.4" x14ac:dyDescent="0.3">
      <c r="F88" s="126"/>
      <c r="G88" s="126"/>
    </row>
    <row r="89" spans="6:7" s="37" customFormat="1" ht="11.4" x14ac:dyDescent="0.3">
      <c r="F89" s="126"/>
      <c r="G89" s="126"/>
    </row>
    <row r="90" spans="6:7" s="37" customFormat="1" ht="11.4" x14ac:dyDescent="0.3">
      <c r="F90" s="126"/>
      <c r="G90" s="126"/>
    </row>
    <row r="91" spans="6:7" s="37" customFormat="1" ht="11.4" x14ac:dyDescent="0.3">
      <c r="F91" s="126"/>
      <c r="G91" s="126"/>
    </row>
    <row r="92" spans="6:7" s="37" customFormat="1" ht="11.4" x14ac:dyDescent="0.3">
      <c r="F92" s="126"/>
      <c r="G92" s="126"/>
    </row>
    <row r="93" spans="6:7" s="37" customFormat="1" ht="11.4" x14ac:dyDescent="0.3">
      <c r="F93" s="126"/>
      <c r="G93" s="126"/>
    </row>
    <row r="94" spans="6:7" s="37" customFormat="1" ht="11.4" x14ac:dyDescent="0.3">
      <c r="F94" s="126"/>
      <c r="G94" s="126"/>
    </row>
    <row r="95" spans="6:7" s="37" customFormat="1" ht="11.4" x14ac:dyDescent="0.3">
      <c r="F95" s="126"/>
      <c r="G95" s="126"/>
    </row>
    <row r="96" spans="6:7" s="37" customFormat="1" ht="11.4" x14ac:dyDescent="0.3">
      <c r="F96" s="126"/>
      <c r="G96" s="126"/>
    </row>
    <row r="97" spans="6:7" s="37" customFormat="1" ht="11.4" x14ac:dyDescent="0.3">
      <c r="F97" s="126"/>
      <c r="G97" s="126"/>
    </row>
    <row r="98" spans="6:7" s="37" customFormat="1" ht="11.4" x14ac:dyDescent="0.3">
      <c r="F98" s="126"/>
      <c r="G98" s="126"/>
    </row>
    <row r="99" spans="6:7" s="37" customFormat="1" ht="11.4" x14ac:dyDescent="0.3">
      <c r="F99" s="126"/>
      <c r="G99" s="126"/>
    </row>
    <row r="100" spans="6:7" s="37" customFormat="1" ht="11.4" x14ac:dyDescent="0.3">
      <c r="F100" s="126"/>
      <c r="G100" s="126"/>
    </row>
    <row r="101" spans="6:7" s="37" customFormat="1" ht="11.4" x14ac:dyDescent="0.3">
      <c r="F101" s="126"/>
      <c r="G101" s="126"/>
    </row>
    <row r="102" spans="6:7" s="37" customFormat="1" ht="11.4" x14ac:dyDescent="0.3">
      <c r="F102" s="126"/>
      <c r="G102" s="126"/>
    </row>
    <row r="103" spans="6:7" s="37" customFormat="1" ht="11.4" x14ac:dyDescent="0.3">
      <c r="F103" s="126"/>
      <c r="G103" s="126"/>
    </row>
    <row r="104" spans="6:7" s="37" customFormat="1" ht="11.4" x14ac:dyDescent="0.3">
      <c r="F104" s="126"/>
      <c r="G104" s="126"/>
    </row>
    <row r="105" spans="6:7" s="37" customFormat="1" ht="11.4" x14ac:dyDescent="0.3">
      <c r="F105" s="126"/>
      <c r="G105" s="126"/>
    </row>
    <row r="106" spans="6:7" s="37" customFormat="1" ht="11.4" x14ac:dyDescent="0.3">
      <c r="F106" s="126"/>
      <c r="G106" s="126"/>
    </row>
    <row r="107" spans="6:7" s="37" customFormat="1" ht="11.4" x14ac:dyDescent="0.3">
      <c r="F107" s="126"/>
      <c r="G107" s="126"/>
    </row>
    <row r="108" spans="6:7" s="37" customFormat="1" ht="11.4" x14ac:dyDescent="0.3">
      <c r="F108" s="126"/>
      <c r="G108" s="126"/>
    </row>
    <row r="109" spans="6:7" s="37" customFormat="1" ht="11.4" x14ac:dyDescent="0.3">
      <c r="F109" s="126"/>
      <c r="G109" s="126"/>
    </row>
    <row r="110" spans="6:7" s="37" customFormat="1" ht="11.4" x14ac:dyDescent="0.3">
      <c r="F110" s="126"/>
      <c r="G110" s="126"/>
    </row>
    <row r="111" spans="6:7" s="37" customFormat="1" ht="11.4" x14ac:dyDescent="0.3">
      <c r="F111" s="126"/>
      <c r="G111" s="126"/>
    </row>
    <row r="112" spans="6:7" s="37" customFormat="1" ht="11.4" x14ac:dyDescent="0.3">
      <c r="F112" s="126"/>
      <c r="G112" s="126"/>
    </row>
    <row r="113" spans="4:7" s="37" customFormat="1" ht="11.4" x14ac:dyDescent="0.3">
      <c r="F113" s="126"/>
      <c r="G113" s="126"/>
    </row>
    <row r="114" spans="4:7" s="37" customFormat="1" ht="11.4" x14ac:dyDescent="0.3">
      <c r="F114" s="126"/>
      <c r="G114" s="126"/>
    </row>
    <row r="115" spans="4:7" s="37" customFormat="1" ht="11.4" x14ac:dyDescent="0.3">
      <c r="F115" s="126"/>
      <c r="G115" s="126"/>
    </row>
    <row r="116" spans="4:7" s="37" customFormat="1" ht="11.4" x14ac:dyDescent="0.3">
      <c r="F116" s="126"/>
      <c r="G116" s="126"/>
    </row>
    <row r="117" spans="4:7" s="37" customFormat="1" ht="11.4" x14ac:dyDescent="0.3">
      <c r="F117" s="126"/>
      <c r="G117" s="126"/>
    </row>
    <row r="118" spans="4:7" s="37" customFormat="1" ht="11.4" x14ac:dyDescent="0.3">
      <c r="F118" s="126"/>
      <c r="G118" s="126"/>
    </row>
    <row r="119" spans="4:7" s="37" customFormat="1" ht="11.4" x14ac:dyDescent="0.3">
      <c r="F119" s="126"/>
      <c r="G119" s="126"/>
    </row>
    <row r="120" spans="4:7" s="37" customFormat="1" ht="11.4" x14ac:dyDescent="0.3">
      <c r="F120" s="126"/>
      <c r="G120" s="126"/>
    </row>
    <row r="121" spans="4:7" s="37" customFormat="1" ht="11.4" x14ac:dyDescent="0.3">
      <c r="F121" s="126"/>
      <c r="G121" s="126"/>
    </row>
    <row r="122" spans="4:7" s="37" customFormat="1" ht="11.4" x14ac:dyDescent="0.3">
      <c r="F122" s="126"/>
      <c r="G122" s="126"/>
    </row>
    <row r="123" spans="4:7" s="37" customFormat="1" ht="11.4" x14ac:dyDescent="0.3">
      <c r="F123" s="126"/>
      <c r="G123" s="126"/>
    </row>
    <row r="124" spans="4:7" s="35" customFormat="1" ht="12" x14ac:dyDescent="0.3">
      <c r="D124" s="51">
        <v>15</v>
      </c>
      <c r="F124" s="116"/>
      <c r="G124" s="116"/>
    </row>
  </sheetData>
  <mergeCells count="2">
    <mergeCell ref="B1:G1"/>
    <mergeCell ref="B2:G2"/>
  </mergeCells>
  <pageMargins left="0.7" right="0.7" top="0.75" bottom="0.75" header="0.3" footer="0.3"/>
  <pageSetup paperSize="9" scale="8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view="pageBreakPreview" topLeftCell="C1" zoomScale="110" zoomScaleNormal="100" zoomScaleSheetLayoutView="110" workbookViewId="0">
      <selection activeCell="F6" sqref="F6"/>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60" customWidth="1"/>
    <col min="6" max="6" width="12.6640625" style="131" customWidth="1"/>
    <col min="7" max="7" width="14.109375" style="131" customWidth="1"/>
    <col min="8" max="16384" width="9.109375" style="60"/>
  </cols>
  <sheetData>
    <row r="1" spans="1:7" s="34" customFormat="1" ht="13.8" x14ac:dyDescent="0.3">
      <c r="B1" s="440" t="s">
        <v>427</v>
      </c>
      <c r="C1" s="440"/>
      <c r="D1" s="440"/>
      <c r="E1" s="440"/>
      <c r="F1" s="440"/>
      <c r="G1" s="440"/>
    </row>
    <row r="2" spans="1:7" s="34" customFormat="1" ht="13.8" x14ac:dyDescent="0.3">
      <c r="B2" s="440" t="s">
        <v>428</v>
      </c>
      <c r="C2" s="440"/>
      <c r="D2" s="440"/>
      <c r="E2" s="440"/>
      <c r="F2" s="440"/>
      <c r="G2" s="440"/>
    </row>
    <row r="3" spans="1:7" s="35" customFormat="1" ht="12" x14ac:dyDescent="0.3">
      <c r="F3" s="116"/>
      <c r="G3" s="117"/>
    </row>
    <row r="4" spans="1:7" s="37" customFormat="1" ht="22.8" x14ac:dyDescent="0.3">
      <c r="B4" s="38" t="s">
        <v>121</v>
      </c>
      <c r="C4" s="38" t="s">
        <v>122</v>
      </c>
      <c r="D4" s="38" t="s">
        <v>3</v>
      </c>
      <c r="E4" s="38" t="s">
        <v>123</v>
      </c>
      <c r="F4" s="118" t="s">
        <v>124</v>
      </c>
      <c r="G4" s="119" t="s">
        <v>125</v>
      </c>
    </row>
    <row r="5" spans="1:7" s="37" customFormat="1" ht="11.4" x14ac:dyDescent="0.3">
      <c r="A5" s="37">
        <v>351</v>
      </c>
      <c r="B5" s="100" t="s">
        <v>429</v>
      </c>
      <c r="C5" s="62" t="s">
        <v>428</v>
      </c>
      <c r="D5" s="41"/>
      <c r="E5" s="41"/>
      <c r="F5" s="120"/>
      <c r="G5" s="120"/>
    </row>
    <row r="6" spans="1:7" s="37" customFormat="1" ht="11.4" x14ac:dyDescent="0.3">
      <c r="B6" s="42"/>
      <c r="C6" s="42"/>
      <c r="D6" s="42"/>
      <c r="E6" s="42"/>
      <c r="F6" s="121"/>
      <c r="G6" s="121"/>
    </row>
    <row r="7" spans="1:7" s="37" customFormat="1" ht="11.4" x14ac:dyDescent="0.3">
      <c r="A7" s="37">
        <v>352</v>
      </c>
      <c r="B7" s="43" t="s">
        <v>430</v>
      </c>
      <c r="C7" s="43" t="s">
        <v>431</v>
      </c>
      <c r="D7" s="64" t="s">
        <v>2</v>
      </c>
      <c r="E7" s="64">
        <v>1</v>
      </c>
      <c r="F7" s="121"/>
      <c r="G7" s="121">
        <f>E7*F7</f>
        <v>0</v>
      </c>
    </row>
    <row r="8" spans="1:7" s="37" customFormat="1" ht="11.4" x14ac:dyDescent="0.3">
      <c r="B8" s="42"/>
      <c r="C8" s="42"/>
      <c r="D8" s="64"/>
      <c r="E8" s="64"/>
      <c r="F8" s="121"/>
      <c r="G8" s="121"/>
    </row>
    <row r="9" spans="1:7" s="37" customFormat="1" ht="11.4" x14ac:dyDescent="0.3">
      <c r="A9" s="37">
        <v>353</v>
      </c>
      <c r="B9" s="43" t="s">
        <v>432</v>
      </c>
      <c r="C9" s="43" t="s">
        <v>433</v>
      </c>
      <c r="D9" s="65" t="s">
        <v>2</v>
      </c>
      <c r="E9" s="92">
        <v>1</v>
      </c>
      <c r="F9" s="121"/>
      <c r="G9" s="121">
        <f>E9*F9</f>
        <v>0</v>
      </c>
    </row>
    <row r="10" spans="1:7" s="37" customFormat="1" ht="11.4" x14ac:dyDescent="0.3">
      <c r="B10" s="42"/>
      <c r="C10" s="42"/>
      <c r="D10" s="42"/>
      <c r="E10" s="42"/>
      <c r="F10" s="121"/>
      <c r="G10" s="121"/>
    </row>
    <row r="11" spans="1:7" s="37" customFormat="1" ht="11.4" x14ac:dyDescent="0.3">
      <c r="A11" s="37">
        <v>354</v>
      </c>
      <c r="B11" s="45"/>
      <c r="C11" s="42"/>
      <c r="D11" s="64"/>
      <c r="E11" s="64"/>
      <c r="F11" s="152"/>
      <c r="G11" s="121"/>
    </row>
    <row r="12" spans="1:7" s="37" customFormat="1" ht="11.4" x14ac:dyDescent="0.3">
      <c r="B12" s="45">
        <v>7.3</v>
      </c>
      <c r="C12" s="42" t="s">
        <v>434</v>
      </c>
      <c r="D12" s="44" t="s">
        <v>191</v>
      </c>
      <c r="E12" s="44">
        <v>20</v>
      </c>
      <c r="F12" s="121"/>
      <c r="G12" s="121">
        <f>E12*F12</f>
        <v>0</v>
      </c>
    </row>
    <row r="13" spans="1:7" s="37" customFormat="1" ht="11.4" x14ac:dyDescent="0.3">
      <c r="B13" s="45"/>
      <c r="C13" s="42"/>
      <c r="D13" s="64"/>
      <c r="E13" s="64"/>
      <c r="F13" s="152"/>
      <c r="G13" s="121"/>
    </row>
    <row r="14" spans="1:7" s="37" customFormat="1" ht="11.4" x14ac:dyDescent="0.3">
      <c r="B14" s="42" t="s">
        <v>435</v>
      </c>
      <c r="C14" s="42" t="s">
        <v>436</v>
      </c>
      <c r="D14" s="44" t="s">
        <v>437</v>
      </c>
      <c r="E14" s="44">
        <v>8</v>
      </c>
      <c r="F14" s="121"/>
      <c r="G14" s="121">
        <f>E14*F14</f>
        <v>0</v>
      </c>
    </row>
    <row r="15" spans="1:7" s="37" customFormat="1" ht="11.4" x14ac:dyDescent="0.3">
      <c r="B15" s="45"/>
      <c r="C15" s="42"/>
      <c r="D15" s="44"/>
      <c r="E15" s="44"/>
      <c r="F15" s="122"/>
      <c r="G15" s="121"/>
    </row>
    <row r="16" spans="1:7" s="37" customFormat="1" ht="11.4" x14ac:dyDescent="0.3">
      <c r="B16" s="45">
        <v>7.4</v>
      </c>
      <c r="C16" s="42" t="s">
        <v>438</v>
      </c>
      <c r="D16" s="44"/>
      <c r="E16" s="44"/>
      <c r="F16" s="121"/>
      <c r="G16" s="121"/>
    </row>
    <row r="17" spans="2:7" s="37" customFormat="1" ht="11.4" x14ac:dyDescent="0.3">
      <c r="B17" s="42"/>
      <c r="C17" s="42"/>
      <c r="D17" s="44"/>
      <c r="E17" s="44"/>
      <c r="F17" s="121"/>
      <c r="G17" s="121"/>
    </row>
    <row r="18" spans="2:7" s="37" customFormat="1" ht="22.8" x14ac:dyDescent="0.3">
      <c r="B18" s="42" t="s">
        <v>439</v>
      </c>
      <c r="C18" s="42" t="s">
        <v>440</v>
      </c>
      <c r="D18" s="64" t="s">
        <v>11</v>
      </c>
      <c r="E18" s="64">
        <v>250</v>
      </c>
      <c r="F18" s="121"/>
      <c r="G18" s="121">
        <f>E18*F18</f>
        <v>0</v>
      </c>
    </row>
    <row r="19" spans="2:7" s="37" customFormat="1" ht="11.4" x14ac:dyDescent="0.3">
      <c r="B19" s="42"/>
      <c r="C19" s="42"/>
      <c r="D19" s="42"/>
      <c r="E19" s="42"/>
      <c r="F19" s="121"/>
      <c r="G19" s="121"/>
    </row>
    <row r="20" spans="2:7" s="37" customFormat="1" ht="11.4" x14ac:dyDescent="0.3">
      <c r="B20" s="42" t="s">
        <v>441</v>
      </c>
      <c r="C20" s="42" t="s">
        <v>442</v>
      </c>
      <c r="D20" s="42"/>
      <c r="E20" s="42"/>
      <c r="F20" s="121"/>
      <c r="G20" s="121"/>
    </row>
    <row r="21" spans="2:7" s="37" customFormat="1" ht="11.4" x14ac:dyDescent="0.3">
      <c r="B21" s="42"/>
      <c r="C21" s="42" t="s">
        <v>443</v>
      </c>
      <c r="D21" s="44" t="s">
        <v>444</v>
      </c>
      <c r="E21" s="44">
        <v>200</v>
      </c>
      <c r="F21" s="121"/>
      <c r="G21" s="121">
        <f>E21*F21</f>
        <v>0</v>
      </c>
    </row>
    <row r="22" spans="2:7" s="37" customFormat="1" ht="11.4" x14ac:dyDescent="0.3">
      <c r="B22" s="42"/>
      <c r="C22" s="42" t="s">
        <v>445</v>
      </c>
      <c r="D22" s="44" t="s">
        <v>444</v>
      </c>
      <c r="E22" s="44">
        <v>2400</v>
      </c>
      <c r="F22" s="121"/>
      <c r="G22" s="121">
        <f>E22*F22</f>
        <v>0</v>
      </c>
    </row>
    <row r="23" spans="2:7" s="37" customFormat="1" ht="11.4" x14ac:dyDescent="0.3">
      <c r="B23" s="42"/>
      <c r="C23" s="42"/>
      <c r="D23" s="42"/>
      <c r="E23" s="42"/>
      <c r="F23" s="121"/>
      <c r="G23" s="121"/>
    </row>
    <row r="24" spans="2:7" s="37" customFormat="1" ht="22.8" x14ac:dyDescent="0.3">
      <c r="B24" s="42" t="s">
        <v>446</v>
      </c>
      <c r="C24" s="42" t="s">
        <v>447</v>
      </c>
      <c r="D24" s="64" t="s">
        <v>149</v>
      </c>
      <c r="E24" s="64">
        <v>32</v>
      </c>
      <c r="F24" s="121"/>
      <c r="G24" s="121">
        <f>E24*F24</f>
        <v>0</v>
      </c>
    </row>
    <row r="25" spans="2:7" s="37" customFormat="1" ht="11.4" x14ac:dyDescent="0.3">
      <c r="B25" s="42"/>
      <c r="C25" s="42"/>
      <c r="D25" s="44"/>
      <c r="E25" s="44"/>
      <c r="F25" s="121"/>
      <c r="G25" s="121"/>
    </row>
    <row r="26" spans="2:7" s="37" customFormat="1" ht="11.4" x14ac:dyDescent="0.3">
      <c r="B26" s="42" t="s">
        <v>448</v>
      </c>
      <c r="C26" s="42" t="s">
        <v>449</v>
      </c>
      <c r="D26" s="44" t="s">
        <v>191</v>
      </c>
      <c r="E26" s="44">
        <v>20</v>
      </c>
      <c r="F26" s="121"/>
      <c r="G26" s="121">
        <f>E26*F26</f>
        <v>0</v>
      </c>
    </row>
    <row r="27" spans="2:7" s="37" customFormat="1" ht="11.4" x14ac:dyDescent="0.3">
      <c r="B27" s="42"/>
      <c r="C27" s="42"/>
      <c r="D27" s="44"/>
      <c r="E27" s="44"/>
      <c r="F27" s="121"/>
      <c r="G27" s="121"/>
    </row>
    <row r="28" spans="2:7" s="37" customFormat="1" ht="11.4" x14ac:dyDescent="0.3">
      <c r="B28" s="42" t="s">
        <v>450</v>
      </c>
      <c r="C28" s="42" t="s">
        <v>451</v>
      </c>
      <c r="D28" s="44" t="s">
        <v>191</v>
      </c>
      <c r="E28" s="44">
        <v>20</v>
      </c>
      <c r="F28" s="121"/>
      <c r="G28" s="121">
        <f>E28*F28</f>
        <v>0</v>
      </c>
    </row>
    <row r="29" spans="2:7" s="37" customFormat="1" ht="11.4" x14ac:dyDescent="0.3">
      <c r="B29" s="42"/>
      <c r="C29" s="42"/>
      <c r="D29" s="42"/>
      <c r="E29" s="42"/>
      <c r="F29" s="121"/>
      <c r="G29" s="121"/>
    </row>
    <row r="30" spans="2:7" s="37" customFormat="1" ht="11.4" hidden="1" x14ac:dyDescent="0.3">
      <c r="B30" s="42"/>
      <c r="C30" s="42"/>
      <c r="D30" s="42"/>
      <c r="E30" s="42"/>
      <c r="F30" s="121"/>
      <c r="G30" s="121"/>
    </row>
    <row r="31" spans="2:7" s="37" customFormat="1" ht="11.4" hidden="1" x14ac:dyDescent="0.3">
      <c r="B31" s="42"/>
      <c r="C31" s="42"/>
      <c r="D31" s="42"/>
      <c r="E31" s="42"/>
      <c r="F31" s="121"/>
      <c r="G31" s="121"/>
    </row>
    <row r="32" spans="2:7" s="37" customFormat="1" ht="11.4" hidden="1" x14ac:dyDescent="0.3">
      <c r="B32" s="42"/>
      <c r="C32" s="42"/>
      <c r="D32" s="42"/>
      <c r="E32" s="42"/>
      <c r="F32" s="121"/>
      <c r="G32" s="121"/>
    </row>
    <row r="33" spans="2:7" s="37" customFormat="1" ht="11.4" hidden="1" x14ac:dyDescent="0.3">
      <c r="B33" s="42"/>
      <c r="C33" s="42"/>
      <c r="D33" s="42"/>
      <c r="E33" s="42"/>
      <c r="F33" s="121"/>
      <c r="G33" s="121"/>
    </row>
    <row r="34" spans="2:7" s="37" customFormat="1" ht="11.4" hidden="1" x14ac:dyDescent="0.3">
      <c r="B34" s="42"/>
      <c r="C34" s="42"/>
      <c r="D34" s="42"/>
      <c r="E34" s="42"/>
      <c r="F34" s="121"/>
      <c r="G34" s="121"/>
    </row>
    <row r="35" spans="2:7" s="37" customFormat="1" ht="11.4" hidden="1" x14ac:dyDescent="0.3">
      <c r="B35" s="42"/>
      <c r="C35" s="42"/>
      <c r="D35" s="42"/>
      <c r="E35" s="42"/>
      <c r="F35" s="121"/>
      <c r="G35" s="121"/>
    </row>
    <row r="36" spans="2:7" s="37" customFormat="1" ht="11.4" hidden="1" x14ac:dyDescent="0.3">
      <c r="B36" s="42"/>
      <c r="C36" s="42"/>
      <c r="D36" s="42"/>
      <c r="E36" s="42"/>
      <c r="F36" s="121"/>
      <c r="G36" s="121"/>
    </row>
    <row r="37" spans="2:7" s="37" customFormat="1" ht="11.4" hidden="1" x14ac:dyDescent="0.3">
      <c r="B37" s="42"/>
      <c r="C37" s="42"/>
      <c r="D37" s="42"/>
      <c r="E37" s="42"/>
      <c r="F37" s="121"/>
      <c r="G37" s="121"/>
    </row>
    <row r="38" spans="2:7" s="37" customFormat="1" ht="11.4" hidden="1" x14ac:dyDescent="0.3">
      <c r="B38" s="42"/>
      <c r="C38" s="42"/>
      <c r="D38" s="42"/>
      <c r="E38" s="42"/>
      <c r="F38" s="121"/>
      <c r="G38" s="121"/>
    </row>
    <row r="39" spans="2:7" s="37" customFormat="1" ht="11.4" hidden="1" x14ac:dyDescent="0.3">
      <c r="B39" s="42"/>
      <c r="C39" s="42"/>
      <c r="D39" s="42"/>
      <c r="E39" s="42"/>
      <c r="F39" s="121"/>
      <c r="G39" s="121"/>
    </row>
    <row r="40" spans="2:7" s="37" customFormat="1" ht="11.4" hidden="1" x14ac:dyDescent="0.3">
      <c r="B40" s="42"/>
      <c r="C40" s="42"/>
      <c r="D40" s="42"/>
      <c r="E40" s="42"/>
      <c r="F40" s="121"/>
      <c r="G40" s="121"/>
    </row>
    <row r="41" spans="2:7" s="37" customFormat="1" ht="11.4" hidden="1" x14ac:dyDescent="0.3">
      <c r="B41" s="42"/>
      <c r="C41" s="42"/>
      <c r="D41" s="42"/>
      <c r="E41" s="42"/>
      <c r="F41" s="121"/>
      <c r="G41" s="121"/>
    </row>
    <row r="42" spans="2:7" s="37" customFormat="1" ht="11.4" hidden="1" x14ac:dyDescent="0.3">
      <c r="B42" s="42"/>
      <c r="C42" s="42"/>
      <c r="D42" s="42"/>
      <c r="E42" s="42"/>
      <c r="F42" s="121"/>
      <c r="G42" s="121"/>
    </row>
    <row r="43" spans="2:7" s="37" customFormat="1" ht="11.4" hidden="1" x14ac:dyDescent="0.3">
      <c r="B43" s="42"/>
      <c r="C43" s="42"/>
      <c r="D43" s="42"/>
      <c r="E43" s="42"/>
      <c r="F43" s="121"/>
      <c r="G43" s="121"/>
    </row>
    <row r="44" spans="2:7" s="37" customFormat="1" ht="11.4" hidden="1" x14ac:dyDescent="0.3">
      <c r="B44" s="42"/>
      <c r="C44" s="42"/>
      <c r="D44" s="42"/>
      <c r="E44" s="42"/>
      <c r="F44" s="121"/>
      <c r="G44" s="121"/>
    </row>
    <row r="45" spans="2:7" s="37" customFormat="1" ht="11.4" hidden="1" x14ac:dyDescent="0.3">
      <c r="B45" s="42"/>
      <c r="C45" s="42"/>
      <c r="D45" s="42"/>
      <c r="E45" s="42"/>
      <c r="F45" s="121"/>
      <c r="G45" s="121"/>
    </row>
    <row r="46" spans="2:7" s="37" customFormat="1" ht="11.4" hidden="1" x14ac:dyDescent="0.3">
      <c r="B46" s="42"/>
      <c r="C46" s="42"/>
      <c r="D46" s="42"/>
      <c r="E46" s="42"/>
      <c r="F46" s="121"/>
      <c r="G46" s="121"/>
    </row>
    <row r="47" spans="2:7" s="37" customFormat="1" ht="11.4" hidden="1" x14ac:dyDescent="0.3">
      <c r="B47" s="42"/>
      <c r="C47" s="42"/>
      <c r="D47" s="42"/>
      <c r="E47" s="42"/>
      <c r="F47" s="121"/>
      <c r="G47" s="121"/>
    </row>
    <row r="48" spans="2:7" s="37" customFormat="1" ht="11.4" hidden="1" x14ac:dyDescent="0.3">
      <c r="B48" s="42"/>
      <c r="C48" s="42"/>
      <c r="D48" s="42"/>
      <c r="E48" s="42"/>
      <c r="F48" s="121"/>
      <c r="G48" s="121"/>
    </row>
    <row r="49" spans="2:7" s="37" customFormat="1" ht="11.4" hidden="1" x14ac:dyDescent="0.3">
      <c r="B49" s="42"/>
      <c r="C49" s="42"/>
      <c r="D49" s="42"/>
      <c r="E49" s="42"/>
      <c r="F49" s="121"/>
      <c r="G49" s="121"/>
    </row>
    <row r="50" spans="2:7" s="37" customFormat="1" ht="11.4" hidden="1" x14ac:dyDescent="0.3">
      <c r="B50" s="42"/>
      <c r="C50" s="42"/>
      <c r="D50" s="42"/>
      <c r="E50" s="42"/>
      <c r="F50" s="121"/>
      <c r="G50" s="121"/>
    </row>
    <row r="51" spans="2:7" s="37" customFormat="1" ht="11.4" hidden="1" x14ac:dyDescent="0.3">
      <c r="B51" s="42"/>
      <c r="C51" s="42"/>
      <c r="D51" s="42"/>
      <c r="E51" s="42"/>
      <c r="F51" s="121"/>
      <c r="G51" s="121"/>
    </row>
    <row r="52" spans="2:7" s="37" customFormat="1" ht="11.4" hidden="1" x14ac:dyDescent="0.3">
      <c r="B52" s="42"/>
      <c r="C52" s="42"/>
      <c r="D52" s="42"/>
      <c r="E52" s="42"/>
      <c r="F52" s="121"/>
      <c r="G52" s="121"/>
    </row>
    <row r="53" spans="2:7" s="37" customFormat="1" ht="11.4" hidden="1" x14ac:dyDescent="0.3">
      <c r="B53" s="42"/>
      <c r="C53" s="42"/>
      <c r="D53" s="42"/>
      <c r="E53" s="42"/>
      <c r="F53" s="121"/>
      <c r="G53" s="121"/>
    </row>
    <row r="54" spans="2:7" s="37" customFormat="1" ht="11.4" hidden="1" x14ac:dyDescent="0.3">
      <c r="B54" s="42"/>
      <c r="C54" s="42"/>
      <c r="D54" s="42"/>
      <c r="E54" s="42"/>
      <c r="F54" s="121"/>
      <c r="G54" s="121"/>
    </row>
    <row r="55" spans="2:7" s="37" customFormat="1" ht="11.4" hidden="1" x14ac:dyDescent="0.3">
      <c r="B55" s="42"/>
      <c r="C55" s="42"/>
      <c r="D55" s="42"/>
      <c r="E55" s="42"/>
      <c r="F55" s="121"/>
      <c r="G55" s="121"/>
    </row>
    <row r="56" spans="2:7" s="37" customFormat="1" ht="11.4" hidden="1" x14ac:dyDescent="0.3">
      <c r="B56" s="42"/>
      <c r="C56" s="42"/>
      <c r="D56" s="42"/>
      <c r="E56" s="42"/>
      <c r="F56" s="121"/>
      <c r="G56" s="121"/>
    </row>
    <row r="57" spans="2:7" s="37" customFormat="1" ht="11.4" hidden="1" x14ac:dyDescent="0.3">
      <c r="B57" s="42"/>
      <c r="C57" s="42"/>
      <c r="D57" s="42"/>
      <c r="E57" s="42"/>
      <c r="F57" s="121"/>
      <c r="G57" s="121"/>
    </row>
    <row r="58" spans="2:7" s="37" customFormat="1" ht="11.4" hidden="1" x14ac:dyDescent="0.3">
      <c r="B58" s="42"/>
      <c r="C58" s="42"/>
      <c r="D58" s="42"/>
      <c r="E58" s="42"/>
      <c r="F58" s="121"/>
      <c r="G58" s="121"/>
    </row>
    <row r="59" spans="2:7" s="37" customFormat="1" ht="11.4" x14ac:dyDescent="0.3">
      <c r="B59" s="42"/>
      <c r="C59" s="42"/>
      <c r="D59" s="42"/>
      <c r="E59" s="42"/>
      <c r="F59" s="121"/>
      <c r="G59" s="121"/>
    </row>
    <row r="60" spans="2:7" s="50" customFormat="1" ht="16.2" customHeight="1" x14ac:dyDescent="0.3">
      <c r="B60" s="98" t="s">
        <v>138</v>
      </c>
      <c r="C60" s="49"/>
      <c r="D60" s="49"/>
      <c r="E60" s="49"/>
      <c r="F60" s="123"/>
      <c r="G60" s="132">
        <f>SUM(G7:G59)</f>
        <v>0</v>
      </c>
    </row>
    <row r="61" spans="2:7" s="35" customFormat="1" ht="12" x14ac:dyDescent="0.3">
      <c r="D61" s="51"/>
      <c r="F61" s="116"/>
      <c r="G61" s="116"/>
    </row>
    <row r="62" spans="2:7" s="34" customFormat="1" ht="13.8" x14ac:dyDescent="0.3">
      <c r="B62" s="52"/>
      <c r="F62" s="124"/>
      <c r="G62" s="124"/>
    </row>
    <row r="63" spans="2:7" s="34" customFormat="1" ht="13.8" x14ac:dyDescent="0.3">
      <c r="B63" s="52"/>
      <c r="F63" s="124"/>
      <c r="G63" s="124"/>
    </row>
    <row r="64" spans="2:7" s="35" customFormat="1" ht="12" x14ac:dyDescent="0.3">
      <c r="D64" s="51"/>
      <c r="F64" s="116"/>
      <c r="G64" s="116"/>
    </row>
    <row r="65" spans="2:7" s="37" customFormat="1" ht="14.1" customHeight="1" x14ac:dyDescent="0.3">
      <c r="B65" s="53"/>
      <c r="C65" s="53"/>
      <c r="D65" s="53"/>
      <c r="E65" s="53"/>
      <c r="F65" s="125"/>
      <c r="G65" s="125"/>
    </row>
    <row r="66" spans="2:7" s="37" customFormat="1" ht="11.4" x14ac:dyDescent="0.3">
      <c r="B66" s="54"/>
      <c r="C66" s="55"/>
      <c r="F66" s="126"/>
      <c r="G66" s="127"/>
    </row>
    <row r="67" spans="2:7" s="37" customFormat="1" ht="12" customHeight="1" x14ac:dyDescent="0.3">
      <c r="B67" s="57"/>
      <c r="C67" s="57"/>
      <c r="D67" s="57"/>
      <c r="E67" s="57"/>
      <c r="F67" s="128"/>
      <c r="G67" s="128"/>
    </row>
    <row r="68" spans="2:7" s="50" customFormat="1" ht="15.9" customHeight="1" x14ac:dyDescent="0.3">
      <c r="B68" s="58"/>
      <c r="F68" s="129"/>
      <c r="G68" s="130"/>
    </row>
    <row r="69" spans="2:7" s="37" customFormat="1" ht="11.4" x14ac:dyDescent="0.3">
      <c r="F69" s="126"/>
      <c r="G69" s="126"/>
    </row>
    <row r="70" spans="2:7" s="37" customFormat="1" ht="12" customHeight="1" x14ac:dyDescent="0.3">
      <c r="F70" s="126"/>
      <c r="G70" s="126"/>
    </row>
    <row r="71" spans="2:7" s="37" customFormat="1" ht="11.4" x14ac:dyDescent="0.3">
      <c r="F71" s="126"/>
      <c r="G71" s="126"/>
    </row>
    <row r="72" spans="2:7" s="37" customFormat="1" ht="12" customHeight="1" x14ac:dyDescent="0.3">
      <c r="F72" s="126"/>
      <c r="G72" s="126"/>
    </row>
    <row r="73" spans="2:7" s="37" customFormat="1" ht="11.4" x14ac:dyDescent="0.3">
      <c r="F73" s="126"/>
      <c r="G73" s="126"/>
    </row>
    <row r="74" spans="2:7" s="37" customFormat="1" ht="12" customHeight="1" x14ac:dyDescent="0.3">
      <c r="F74" s="126"/>
      <c r="G74" s="126"/>
    </row>
    <row r="75" spans="2:7" s="37" customFormat="1" ht="11.4" x14ac:dyDescent="0.3">
      <c r="F75" s="126"/>
      <c r="G75" s="126"/>
    </row>
    <row r="76" spans="2:7" s="37" customFormat="1" ht="12" customHeight="1" x14ac:dyDescent="0.3">
      <c r="F76" s="126"/>
      <c r="G76" s="126"/>
    </row>
    <row r="77" spans="2:7" s="37" customFormat="1" ht="11.4" x14ac:dyDescent="0.3">
      <c r="F77" s="126"/>
      <c r="G77" s="126"/>
    </row>
    <row r="78" spans="2:7" s="37" customFormat="1" ht="12" customHeight="1" x14ac:dyDescent="0.3">
      <c r="F78" s="126"/>
      <c r="G78" s="126"/>
    </row>
    <row r="79" spans="2:7" s="37" customFormat="1" ht="11.4" x14ac:dyDescent="0.3">
      <c r="F79" s="126"/>
      <c r="G79" s="126"/>
    </row>
    <row r="80" spans="2:7" s="37" customFormat="1" ht="12" customHeight="1" x14ac:dyDescent="0.3">
      <c r="F80" s="126"/>
      <c r="G80" s="126"/>
    </row>
    <row r="81" spans="6:7" s="37" customFormat="1" ht="11.4" x14ac:dyDescent="0.3">
      <c r="F81" s="126"/>
      <c r="G81" s="126"/>
    </row>
    <row r="82" spans="6:7" s="37" customFormat="1" ht="11.4" x14ac:dyDescent="0.3">
      <c r="F82" s="126"/>
      <c r="G82" s="126"/>
    </row>
    <row r="83" spans="6:7" s="37" customFormat="1" ht="11.4" x14ac:dyDescent="0.3">
      <c r="F83" s="126"/>
      <c r="G83" s="126"/>
    </row>
    <row r="84" spans="6:7" s="37" customFormat="1" ht="11.4" x14ac:dyDescent="0.3">
      <c r="F84" s="126"/>
      <c r="G84" s="126"/>
    </row>
    <row r="85" spans="6:7" s="37" customFormat="1" ht="11.4" x14ac:dyDescent="0.3">
      <c r="F85" s="126"/>
      <c r="G85" s="126"/>
    </row>
    <row r="86" spans="6:7" s="37" customFormat="1" ht="11.4" x14ac:dyDescent="0.3">
      <c r="F86" s="126"/>
      <c r="G86" s="126"/>
    </row>
    <row r="87" spans="6:7" s="37" customFormat="1" ht="11.4" x14ac:dyDescent="0.3">
      <c r="F87" s="126"/>
      <c r="G87" s="126"/>
    </row>
    <row r="88" spans="6:7" s="37" customFormat="1" ht="11.4" x14ac:dyDescent="0.3">
      <c r="F88" s="126"/>
      <c r="G88" s="126"/>
    </row>
    <row r="89" spans="6:7" s="37" customFormat="1" ht="11.4" x14ac:dyDescent="0.3">
      <c r="F89" s="126"/>
      <c r="G89" s="126"/>
    </row>
    <row r="90" spans="6:7" s="37" customFormat="1" ht="11.4" x14ac:dyDescent="0.3">
      <c r="F90" s="126"/>
      <c r="G90" s="126"/>
    </row>
    <row r="91" spans="6:7" s="37" customFormat="1" ht="11.4" x14ac:dyDescent="0.3">
      <c r="F91" s="126"/>
      <c r="G91" s="126"/>
    </row>
    <row r="92" spans="6:7" s="37" customFormat="1" ht="11.4" x14ac:dyDescent="0.3">
      <c r="F92" s="126"/>
      <c r="G92" s="126"/>
    </row>
    <row r="93" spans="6:7" s="37" customFormat="1" ht="11.4" x14ac:dyDescent="0.3">
      <c r="F93" s="126"/>
      <c r="G93" s="126"/>
    </row>
    <row r="94" spans="6:7" s="37" customFormat="1" ht="11.4" x14ac:dyDescent="0.3">
      <c r="F94" s="126"/>
      <c r="G94" s="126"/>
    </row>
    <row r="95" spans="6:7" s="37" customFormat="1" ht="11.4" x14ac:dyDescent="0.3">
      <c r="F95" s="126"/>
      <c r="G95" s="126"/>
    </row>
    <row r="96" spans="6:7" s="37" customFormat="1" ht="11.4" x14ac:dyDescent="0.3">
      <c r="F96" s="126"/>
      <c r="G96" s="126"/>
    </row>
    <row r="97" spans="6:7" s="37" customFormat="1" ht="11.4" x14ac:dyDescent="0.3">
      <c r="F97" s="126"/>
      <c r="G97" s="126"/>
    </row>
    <row r="98" spans="6:7" s="37" customFormat="1" ht="11.4" x14ac:dyDescent="0.3">
      <c r="F98" s="126"/>
      <c r="G98" s="126"/>
    </row>
    <row r="99" spans="6:7" s="37" customFormat="1" ht="11.4" x14ac:dyDescent="0.3">
      <c r="F99" s="126"/>
      <c r="G99" s="126"/>
    </row>
    <row r="100" spans="6:7" s="37" customFormat="1" ht="11.4" x14ac:dyDescent="0.3">
      <c r="F100" s="126"/>
      <c r="G100" s="126"/>
    </row>
    <row r="101" spans="6:7" s="37" customFormat="1" ht="11.4" x14ac:dyDescent="0.3">
      <c r="F101" s="126"/>
      <c r="G101" s="126"/>
    </row>
    <row r="102" spans="6:7" s="37" customFormat="1" ht="11.4" x14ac:dyDescent="0.3">
      <c r="F102" s="126"/>
      <c r="G102" s="126"/>
    </row>
    <row r="103" spans="6:7" s="37" customFormat="1" ht="11.4" x14ac:dyDescent="0.3">
      <c r="F103" s="126"/>
      <c r="G103" s="126"/>
    </row>
    <row r="104" spans="6:7" s="37" customFormat="1" ht="11.4" x14ac:dyDescent="0.3">
      <c r="F104" s="126"/>
      <c r="G104" s="126"/>
    </row>
    <row r="105" spans="6:7" s="37" customFormat="1" ht="11.4" x14ac:dyDescent="0.3">
      <c r="F105" s="126"/>
      <c r="G105" s="126"/>
    </row>
    <row r="106" spans="6:7" s="37" customFormat="1" ht="11.4" x14ac:dyDescent="0.3">
      <c r="F106" s="126"/>
      <c r="G106" s="126"/>
    </row>
    <row r="107" spans="6:7" s="37" customFormat="1" ht="11.4" x14ac:dyDescent="0.3">
      <c r="F107" s="126"/>
      <c r="G107" s="126"/>
    </row>
    <row r="108" spans="6:7" s="37" customFormat="1" ht="11.4" x14ac:dyDescent="0.3">
      <c r="F108" s="126"/>
      <c r="G108" s="126"/>
    </row>
    <row r="109" spans="6:7" s="37" customFormat="1" ht="11.4" x14ac:dyDescent="0.3">
      <c r="F109" s="126"/>
      <c r="G109" s="126"/>
    </row>
    <row r="110" spans="6:7" s="37" customFormat="1" ht="11.4" x14ac:dyDescent="0.3">
      <c r="F110" s="126"/>
      <c r="G110" s="126"/>
    </row>
    <row r="111" spans="6:7" s="37" customFormat="1" ht="11.4" x14ac:dyDescent="0.3">
      <c r="F111" s="126"/>
      <c r="G111" s="126"/>
    </row>
    <row r="112" spans="6:7" s="37" customFormat="1" ht="11.4" x14ac:dyDescent="0.3">
      <c r="F112" s="126"/>
      <c r="G112" s="126"/>
    </row>
    <row r="113" spans="6:7" s="37" customFormat="1" ht="11.4" x14ac:dyDescent="0.3">
      <c r="F113" s="126"/>
      <c r="G113" s="126"/>
    </row>
    <row r="114" spans="6:7" s="37" customFormat="1" ht="11.4" x14ac:dyDescent="0.3">
      <c r="F114" s="126"/>
      <c r="G114" s="126"/>
    </row>
    <row r="115" spans="6:7" s="37" customFormat="1" ht="11.4" x14ac:dyDescent="0.3">
      <c r="F115" s="126"/>
      <c r="G115" s="126"/>
    </row>
    <row r="116" spans="6:7" s="37" customFormat="1" ht="11.4" x14ac:dyDescent="0.3">
      <c r="F116" s="126"/>
      <c r="G116" s="126"/>
    </row>
    <row r="117" spans="6:7" s="37" customFormat="1" ht="11.4" x14ac:dyDescent="0.3">
      <c r="F117" s="126"/>
      <c r="G117" s="126"/>
    </row>
    <row r="118" spans="6:7" s="37" customFormat="1" ht="11.4" x14ac:dyDescent="0.3">
      <c r="F118" s="126"/>
      <c r="G118" s="126"/>
    </row>
    <row r="119" spans="6:7" s="37" customFormat="1" ht="11.4" x14ac:dyDescent="0.3">
      <c r="F119" s="126"/>
      <c r="G119" s="126"/>
    </row>
    <row r="120" spans="6:7" s="37" customFormat="1" ht="11.4" x14ac:dyDescent="0.3">
      <c r="F120" s="126"/>
      <c r="G120" s="126"/>
    </row>
    <row r="121" spans="6:7" s="37" customFormat="1" ht="11.4" x14ac:dyDescent="0.3">
      <c r="F121" s="126"/>
      <c r="G121" s="126"/>
    </row>
    <row r="122" spans="6:7" s="37" customFormat="1" ht="11.4" x14ac:dyDescent="0.3">
      <c r="F122" s="126"/>
      <c r="G122" s="126"/>
    </row>
    <row r="123" spans="6:7" s="37" customFormat="1" ht="11.4" x14ac:dyDescent="0.3">
      <c r="F123" s="126"/>
      <c r="G123" s="126"/>
    </row>
    <row r="124" spans="6:7" s="37" customFormat="1" ht="11.4" x14ac:dyDescent="0.3">
      <c r="F124" s="126"/>
      <c r="G124" s="126"/>
    </row>
    <row r="125" spans="6:7" s="37" customFormat="1" ht="11.4" x14ac:dyDescent="0.3">
      <c r="F125" s="126"/>
      <c r="G125" s="126"/>
    </row>
    <row r="126" spans="6:7" s="37" customFormat="1" ht="11.4" x14ac:dyDescent="0.3">
      <c r="F126" s="126"/>
      <c r="G126" s="126"/>
    </row>
    <row r="127" spans="6:7" s="37" customFormat="1" ht="11.4" x14ac:dyDescent="0.3">
      <c r="F127" s="126"/>
      <c r="G127" s="126"/>
    </row>
    <row r="128" spans="6:7" s="37" customFormat="1" ht="11.4" x14ac:dyDescent="0.3">
      <c r="F128" s="126"/>
      <c r="G128" s="126"/>
    </row>
    <row r="129" spans="4:7" s="37" customFormat="1" ht="11.4" x14ac:dyDescent="0.3">
      <c r="F129" s="126"/>
      <c r="G129" s="126"/>
    </row>
    <row r="130" spans="4:7" s="37" customFormat="1" ht="11.4" x14ac:dyDescent="0.3">
      <c r="F130" s="126"/>
      <c r="G130" s="126"/>
    </row>
    <row r="131" spans="4:7" s="35" customFormat="1" ht="12" x14ac:dyDescent="0.3">
      <c r="D131" s="51">
        <v>17</v>
      </c>
      <c r="F131" s="116"/>
      <c r="G131" s="116"/>
    </row>
  </sheetData>
  <mergeCells count="2">
    <mergeCell ref="B1:G1"/>
    <mergeCell ref="B2:G2"/>
  </mergeCells>
  <pageMargins left="0.7" right="0.7" top="0.75" bottom="0.75" header="0.3" footer="0.3"/>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view="pageBreakPreview" topLeftCell="B31" zoomScaleNormal="100" zoomScaleSheetLayoutView="100" workbookViewId="0">
      <selection activeCell="F37" sqref="F37"/>
    </sheetView>
  </sheetViews>
  <sheetFormatPr defaultColWidth="9.109375" defaultRowHeight="14.4" x14ac:dyDescent="0.3"/>
  <cols>
    <col min="1" max="1" width="5.44140625" style="60" hidden="1" customWidth="1"/>
    <col min="2" max="2" width="10.88671875" style="60" customWidth="1"/>
    <col min="3" max="3" width="48.6640625" style="60" customWidth="1"/>
    <col min="4" max="4" width="6.5546875" style="60" customWidth="1"/>
    <col min="5" max="5" width="10.88671875" style="60" customWidth="1"/>
    <col min="6" max="7" width="14.109375" style="131" customWidth="1"/>
    <col min="8" max="16384" width="9.109375" style="60"/>
  </cols>
  <sheetData>
    <row r="1" spans="1:7" s="34" customFormat="1" ht="13.8" x14ac:dyDescent="0.3">
      <c r="B1" s="440" t="s">
        <v>452</v>
      </c>
      <c r="C1" s="440"/>
      <c r="D1" s="440"/>
      <c r="E1" s="440"/>
      <c r="F1" s="440"/>
      <c r="G1" s="440"/>
    </row>
    <row r="2" spans="1:7" s="34" customFormat="1" ht="13.8" x14ac:dyDescent="0.3">
      <c r="B2" s="440" t="s">
        <v>453</v>
      </c>
      <c r="C2" s="440"/>
      <c r="D2" s="440"/>
      <c r="E2" s="440"/>
      <c r="F2" s="440"/>
      <c r="G2" s="440"/>
    </row>
    <row r="3" spans="1:7" s="34" customFormat="1" ht="13.8" x14ac:dyDescent="0.3">
      <c r="B3" s="61"/>
      <c r="C3" s="61"/>
      <c r="D3" s="61"/>
      <c r="E3" s="61"/>
      <c r="F3" s="153"/>
      <c r="G3" s="153"/>
    </row>
    <row r="4" spans="1:7" s="37" customFormat="1" ht="22.8" x14ac:dyDescent="0.3">
      <c r="B4" s="38" t="s">
        <v>121</v>
      </c>
      <c r="C4" s="38" t="s">
        <v>122</v>
      </c>
      <c r="D4" s="38" t="s">
        <v>3</v>
      </c>
      <c r="E4" s="38" t="s">
        <v>123</v>
      </c>
      <c r="F4" s="118" t="s">
        <v>124</v>
      </c>
      <c r="G4" s="119" t="s">
        <v>125</v>
      </c>
    </row>
    <row r="5" spans="1:7" s="37" customFormat="1" ht="34.200000000000003" x14ac:dyDescent="0.3">
      <c r="A5" s="37">
        <v>351</v>
      </c>
      <c r="B5" s="101">
        <v>8.1</v>
      </c>
      <c r="C5" s="40" t="s">
        <v>454</v>
      </c>
      <c r="D5" s="102" t="s">
        <v>11</v>
      </c>
      <c r="E5" s="102">
        <v>47</v>
      </c>
      <c r="F5" s="154"/>
      <c r="G5" s="154">
        <f>F5*E5</f>
        <v>0</v>
      </c>
    </row>
    <row r="6" spans="1:7" s="37" customFormat="1" ht="11.4" x14ac:dyDescent="0.3">
      <c r="B6" s="42"/>
      <c r="C6" s="42"/>
      <c r="D6" s="42"/>
      <c r="E6" s="88"/>
      <c r="F6" s="142"/>
      <c r="G6" s="154"/>
    </row>
    <row r="7" spans="1:7" s="37" customFormat="1" ht="22.8" x14ac:dyDescent="0.3">
      <c r="A7" s="37">
        <v>352</v>
      </c>
      <c r="B7" s="43" t="s">
        <v>455</v>
      </c>
      <c r="C7" s="43" t="s">
        <v>456</v>
      </c>
      <c r="D7" s="64" t="s">
        <v>191</v>
      </c>
      <c r="E7" s="64">
        <v>2</v>
      </c>
      <c r="F7" s="142"/>
      <c r="G7" s="154">
        <f t="shared" ref="G7:G36" si="0">F7*E7</f>
        <v>0</v>
      </c>
    </row>
    <row r="8" spans="1:7" s="37" customFormat="1" ht="34.200000000000003" x14ac:dyDescent="0.3">
      <c r="A8" s="37">
        <v>353</v>
      </c>
      <c r="B8" s="43" t="s">
        <v>457</v>
      </c>
      <c r="C8" s="43" t="s">
        <v>458</v>
      </c>
      <c r="D8" s="65" t="s">
        <v>11</v>
      </c>
      <c r="E8" s="92">
        <v>210</v>
      </c>
      <c r="F8" s="142"/>
      <c r="G8" s="154">
        <f t="shared" si="0"/>
        <v>0</v>
      </c>
    </row>
    <row r="9" spans="1:7" s="37" customFormat="1" ht="11.4" x14ac:dyDescent="0.3">
      <c r="B9" s="42"/>
      <c r="C9" s="42"/>
      <c r="D9" s="42"/>
      <c r="E9" s="88"/>
      <c r="F9" s="142"/>
      <c r="G9" s="154"/>
    </row>
    <row r="10" spans="1:7" s="37" customFormat="1" ht="34.200000000000003" x14ac:dyDescent="0.3">
      <c r="A10" s="37">
        <v>354</v>
      </c>
      <c r="B10" s="45">
        <v>8.4</v>
      </c>
      <c r="C10" s="42" t="s">
        <v>459</v>
      </c>
      <c r="D10" s="64" t="s">
        <v>191</v>
      </c>
      <c r="E10" s="64">
        <v>2</v>
      </c>
      <c r="F10" s="152"/>
      <c r="G10" s="154">
        <f t="shared" si="0"/>
        <v>0</v>
      </c>
    </row>
    <row r="11" spans="1:7" s="37" customFormat="1" ht="11.4" x14ac:dyDescent="0.3">
      <c r="B11" s="45"/>
      <c r="C11" s="42"/>
      <c r="D11" s="44"/>
      <c r="E11" s="64"/>
      <c r="F11" s="142"/>
      <c r="G11" s="154"/>
    </row>
    <row r="12" spans="1:7" s="37" customFormat="1" ht="34.200000000000003" x14ac:dyDescent="0.3">
      <c r="B12" s="45">
        <v>8.5</v>
      </c>
      <c r="C12" s="42" t="s">
        <v>460</v>
      </c>
      <c r="D12" s="64"/>
      <c r="E12" s="64"/>
      <c r="F12" s="152"/>
      <c r="G12" s="154"/>
    </row>
    <row r="13" spans="1:7" s="37" customFormat="1" ht="11.4" x14ac:dyDescent="0.3">
      <c r="B13" s="42"/>
      <c r="C13" s="42" t="s">
        <v>461</v>
      </c>
      <c r="D13" s="44" t="s">
        <v>191</v>
      </c>
      <c r="E13" s="64">
        <v>28</v>
      </c>
      <c r="F13" s="142"/>
      <c r="G13" s="154">
        <f t="shared" si="0"/>
        <v>0</v>
      </c>
    </row>
    <row r="14" spans="1:7" s="37" customFormat="1" ht="11.4" x14ac:dyDescent="0.3">
      <c r="B14" s="45"/>
      <c r="C14" s="42"/>
      <c r="D14" s="44"/>
      <c r="E14" s="64"/>
      <c r="F14" s="152"/>
      <c r="G14" s="154"/>
    </row>
    <row r="15" spans="1:7" s="37" customFormat="1" ht="45.6" x14ac:dyDescent="0.3">
      <c r="B15" s="45">
        <v>8.6</v>
      </c>
      <c r="C15" s="42" t="s">
        <v>462</v>
      </c>
      <c r="D15" s="44" t="s">
        <v>11</v>
      </c>
      <c r="E15" s="64">
        <v>120</v>
      </c>
      <c r="F15" s="142"/>
      <c r="G15" s="154">
        <f t="shared" si="0"/>
        <v>0</v>
      </c>
    </row>
    <row r="16" spans="1:7" s="37" customFormat="1" ht="11.4" x14ac:dyDescent="0.3">
      <c r="B16" s="42"/>
      <c r="C16" s="42"/>
      <c r="D16" s="44"/>
      <c r="E16" s="64"/>
      <c r="F16" s="142"/>
      <c r="G16" s="154"/>
    </row>
    <row r="17" spans="2:7" s="37" customFormat="1" ht="22.8" x14ac:dyDescent="0.3">
      <c r="B17" s="45">
        <v>8.6999999999999993</v>
      </c>
      <c r="C17" s="42" t="s">
        <v>463</v>
      </c>
      <c r="D17" s="103" t="s">
        <v>191</v>
      </c>
      <c r="E17" s="103">
        <v>4</v>
      </c>
      <c r="F17" s="142"/>
      <c r="G17" s="154">
        <f t="shared" si="0"/>
        <v>0</v>
      </c>
    </row>
    <row r="18" spans="2:7" s="37" customFormat="1" ht="11.4" x14ac:dyDescent="0.3">
      <c r="B18" s="45"/>
      <c r="C18" s="42"/>
      <c r="D18" s="42"/>
      <c r="E18" s="88"/>
      <c r="F18" s="142"/>
      <c r="G18" s="154"/>
    </row>
    <row r="19" spans="2:7" s="37" customFormat="1" ht="22.8" x14ac:dyDescent="0.3">
      <c r="B19" s="45">
        <v>8.8000000000000007</v>
      </c>
      <c r="C19" s="42" t="s">
        <v>464</v>
      </c>
      <c r="D19" s="44" t="s">
        <v>191</v>
      </c>
      <c r="E19" s="64">
        <v>1</v>
      </c>
      <c r="F19" s="142"/>
      <c r="G19" s="154">
        <f t="shared" si="0"/>
        <v>0</v>
      </c>
    </row>
    <row r="20" spans="2:7" s="37" customFormat="1" ht="11.4" x14ac:dyDescent="0.3">
      <c r="B20" s="42"/>
      <c r="C20" s="42"/>
      <c r="D20" s="44"/>
      <c r="E20" s="64"/>
      <c r="F20" s="142"/>
      <c r="G20" s="154"/>
    </row>
    <row r="21" spans="2:7" s="37" customFormat="1" ht="22.8" x14ac:dyDescent="0.3">
      <c r="B21" s="45">
        <v>8.9</v>
      </c>
      <c r="C21" s="42" t="s">
        <v>465</v>
      </c>
      <c r="D21" s="44" t="s">
        <v>191</v>
      </c>
      <c r="E21" s="64">
        <v>1</v>
      </c>
      <c r="F21" s="142"/>
      <c r="G21" s="154">
        <f t="shared" si="0"/>
        <v>0</v>
      </c>
    </row>
    <row r="22" spans="2:7" s="37" customFormat="1" ht="11.4" x14ac:dyDescent="0.3">
      <c r="B22" s="45"/>
      <c r="C22" s="42"/>
      <c r="D22" s="42"/>
      <c r="E22" s="88"/>
      <c r="F22" s="142"/>
      <c r="G22" s="154"/>
    </row>
    <row r="23" spans="2:7" s="37" customFormat="1" ht="45.6" x14ac:dyDescent="0.3">
      <c r="B23" s="99">
        <v>8.1</v>
      </c>
      <c r="C23" s="42" t="s">
        <v>466</v>
      </c>
      <c r="D23" s="64" t="s">
        <v>11</v>
      </c>
      <c r="E23" s="64">
        <v>28</v>
      </c>
      <c r="F23" s="142"/>
      <c r="G23" s="154">
        <f t="shared" si="0"/>
        <v>0</v>
      </c>
    </row>
    <row r="24" spans="2:7" s="37" customFormat="1" ht="11.4" x14ac:dyDescent="0.3">
      <c r="B24" s="42"/>
      <c r="C24" s="42"/>
      <c r="D24" s="44"/>
      <c r="E24" s="64"/>
      <c r="F24" s="142"/>
      <c r="G24" s="154"/>
    </row>
    <row r="25" spans="2:7" s="37" customFormat="1" ht="22.8" x14ac:dyDescent="0.3">
      <c r="B25" s="45">
        <v>8.11</v>
      </c>
      <c r="C25" s="42" t="s">
        <v>467</v>
      </c>
      <c r="D25" s="44" t="s">
        <v>191</v>
      </c>
      <c r="E25" s="64">
        <v>1</v>
      </c>
      <c r="F25" s="142"/>
      <c r="G25" s="154">
        <f t="shared" si="0"/>
        <v>0</v>
      </c>
    </row>
    <row r="26" spans="2:7" s="37" customFormat="1" ht="11.4" x14ac:dyDescent="0.3">
      <c r="B26" s="45"/>
      <c r="C26" s="42"/>
      <c r="D26" s="44"/>
      <c r="E26" s="64"/>
      <c r="F26" s="142"/>
      <c r="G26" s="154"/>
    </row>
    <row r="27" spans="2:7" s="37" customFormat="1" ht="22.8" x14ac:dyDescent="0.3">
      <c r="B27" s="45">
        <v>8.1199999999999992</v>
      </c>
      <c r="C27" s="42" t="s">
        <v>468</v>
      </c>
      <c r="D27" s="44" t="s">
        <v>191</v>
      </c>
      <c r="E27" s="64">
        <v>4</v>
      </c>
      <c r="F27" s="142"/>
      <c r="G27" s="154">
        <f t="shared" si="0"/>
        <v>0</v>
      </c>
    </row>
    <row r="28" spans="2:7" s="37" customFormat="1" ht="11.4" x14ac:dyDescent="0.3">
      <c r="B28" s="45"/>
      <c r="C28" s="42"/>
      <c r="D28" s="42"/>
      <c r="E28" s="88"/>
      <c r="F28" s="142"/>
      <c r="G28" s="154"/>
    </row>
    <row r="29" spans="2:7" s="37" customFormat="1" ht="22.8" x14ac:dyDescent="0.3">
      <c r="B29" s="45">
        <v>8.1300000000000008</v>
      </c>
      <c r="C29" s="42" t="s">
        <v>469</v>
      </c>
      <c r="D29" s="44" t="s">
        <v>191</v>
      </c>
      <c r="E29" s="64">
        <v>2</v>
      </c>
      <c r="F29" s="142"/>
      <c r="G29" s="154">
        <f t="shared" si="0"/>
        <v>0</v>
      </c>
    </row>
    <row r="30" spans="2:7" s="37" customFormat="1" ht="11.4" x14ac:dyDescent="0.3">
      <c r="B30" s="45"/>
      <c r="C30" s="42"/>
      <c r="D30" s="42"/>
      <c r="E30" s="88"/>
      <c r="F30" s="142"/>
      <c r="G30" s="154"/>
    </row>
    <row r="31" spans="2:7" s="37" customFormat="1" ht="22.8" x14ac:dyDescent="0.3">
      <c r="B31" s="45">
        <v>8.14</v>
      </c>
      <c r="C31" s="42" t="s">
        <v>470</v>
      </c>
      <c r="D31" s="44" t="s">
        <v>11</v>
      </c>
      <c r="E31" s="64">
        <v>87</v>
      </c>
      <c r="F31" s="142"/>
      <c r="G31" s="154">
        <f t="shared" si="0"/>
        <v>0</v>
      </c>
    </row>
    <row r="32" spans="2:7" s="37" customFormat="1" ht="11.4" x14ac:dyDescent="0.3">
      <c r="B32" s="45"/>
      <c r="C32" s="42"/>
      <c r="D32" s="44"/>
      <c r="E32" s="64"/>
      <c r="F32" s="142"/>
      <c r="G32" s="154"/>
    </row>
    <row r="33" spans="2:7" s="37" customFormat="1" ht="22.8" x14ac:dyDescent="0.3">
      <c r="B33" s="45">
        <v>8.15</v>
      </c>
      <c r="C33" s="42" t="s">
        <v>471</v>
      </c>
      <c r="D33" s="44" t="s">
        <v>11</v>
      </c>
      <c r="E33" s="64">
        <v>23</v>
      </c>
      <c r="F33" s="142"/>
      <c r="G33" s="154">
        <f t="shared" si="0"/>
        <v>0</v>
      </c>
    </row>
    <row r="34" spans="2:7" s="37" customFormat="1" ht="22.8" x14ac:dyDescent="0.3">
      <c r="B34" s="45">
        <v>8.16</v>
      </c>
      <c r="C34" s="42" t="s">
        <v>472</v>
      </c>
      <c r="D34" s="44" t="s">
        <v>11</v>
      </c>
      <c r="E34" s="64">
        <v>30</v>
      </c>
      <c r="F34" s="142"/>
      <c r="G34" s="154">
        <f t="shared" si="0"/>
        <v>0</v>
      </c>
    </row>
    <row r="35" spans="2:7" s="37" customFormat="1" ht="11.4" x14ac:dyDescent="0.3">
      <c r="B35" s="45"/>
      <c r="C35" s="42"/>
      <c r="D35" s="42"/>
      <c r="E35" s="88"/>
      <c r="F35" s="142"/>
      <c r="G35" s="154"/>
    </row>
    <row r="36" spans="2:7" s="37" customFormat="1" ht="22.8" x14ac:dyDescent="0.3">
      <c r="B36" s="45">
        <v>8.17</v>
      </c>
      <c r="C36" s="42" t="s">
        <v>473</v>
      </c>
      <c r="D36" s="44" t="s">
        <v>191</v>
      </c>
      <c r="E36" s="64">
        <v>11</v>
      </c>
      <c r="F36" s="142"/>
      <c r="G36" s="154">
        <f t="shared" si="0"/>
        <v>0</v>
      </c>
    </row>
    <row r="37" spans="2:7" s="37" customFormat="1" ht="11.4" x14ac:dyDescent="0.3">
      <c r="B37" s="42"/>
      <c r="C37" s="42"/>
      <c r="D37" s="42"/>
      <c r="E37" s="88"/>
      <c r="F37" s="142"/>
      <c r="G37" s="142"/>
    </row>
    <row r="38" spans="2:7" s="37" customFormat="1" ht="22.8" x14ac:dyDescent="0.3">
      <c r="B38" s="45">
        <v>8.18</v>
      </c>
      <c r="C38" s="42" t="s">
        <v>474</v>
      </c>
      <c r="D38" s="44" t="s">
        <v>191</v>
      </c>
      <c r="E38" s="64">
        <v>1</v>
      </c>
      <c r="F38" s="152" t="s">
        <v>475</v>
      </c>
      <c r="G38" s="142">
        <v>10000</v>
      </c>
    </row>
    <row r="39" spans="2:7" s="37" customFormat="1" ht="11.4" x14ac:dyDescent="0.3">
      <c r="B39" s="42"/>
      <c r="C39" s="42"/>
      <c r="D39" s="44"/>
      <c r="E39" s="64"/>
      <c r="F39" s="152"/>
      <c r="G39" s="142"/>
    </row>
    <row r="40" spans="2:7" s="37" customFormat="1" ht="22.8" x14ac:dyDescent="0.3">
      <c r="B40" s="45">
        <v>8.19</v>
      </c>
      <c r="C40" s="42" t="s">
        <v>476</v>
      </c>
      <c r="D40" s="44" t="s">
        <v>191</v>
      </c>
      <c r="E40" s="64">
        <v>1</v>
      </c>
      <c r="F40" s="152" t="s">
        <v>475</v>
      </c>
      <c r="G40" s="152">
        <v>10000</v>
      </c>
    </row>
    <row r="41" spans="2:7" s="37" customFormat="1" ht="11.4" x14ac:dyDescent="0.3">
      <c r="B41" s="42"/>
      <c r="C41" s="42"/>
      <c r="D41" s="42"/>
      <c r="E41" s="88"/>
      <c r="F41" s="142"/>
      <c r="G41" s="142"/>
    </row>
    <row r="42" spans="2:7" s="37" customFormat="1" ht="22.8" x14ac:dyDescent="0.3">
      <c r="B42" s="104">
        <v>8.1999999999999993</v>
      </c>
      <c r="C42" s="42" t="s">
        <v>477</v>
      </c>
      <c r="D42" s="44" t="s">
        <v>191</v>
      </c>
      <c r="E42" s="64">
        <v>4</v>
      </c>
      <c r="F42" s="142"/>
      <c r="G42" s="142">
        <f>F42*E42</f>
        <v>0</v>
      </c>
    </row>
    <row r="43" spans="2:7" s="50" customFormat="1" ht="16.2" customHeight="1" x14ac:dyDescent="0.3">
      <c r="B43" s="98" t="s">
        <v>138</v>
      </c>
      <c r="C43" s="49"/>
      <c r="D43" s="49"/>
      <c r="E43" s="49"/>
      <c r="F43" s="123"/>
      <c r="G43" s="132">
        <f>SUM(G5:G42)</f>
        <v>20000</v>
      </c>
    </row>
    <row r="44" spans="2:7" s="35" customFormat="1" ht="12" x14ac:dyDescent="0.3">
      <c r="D44" s="51"/>
      <c r="F44" s="116"/>
      <c r="G44" s="116"/>
    </row>
    <row r="45" spans="2:7" s="34" customFormat="1" ht="13.8" x14ac:dyDescent="0.3">
      <c r="B45" s="52"/>
      <c r="F45" s="124"/>
      <c r="G45" s="124"/>
    </row>
    <row r="46" spans="2:7" s="34" customFormat="1" ht="13.8" x14ac:dyDescent="0.3">
      <c r="B46" s="52"/>
      <c r="F46" s="124"/>
      <c r="G46" s="124"/>
    </row>
    <row r="47" spans="2:7" s="35" customFormat="1" ht="12" x14ac:dyDescent="0.3">
      <c r="D47" s="51"/>
      <c r="F47" s="116"/>
      <c r="G47" s="116"/>
    </row>
    <row r="48" spans="2:7" s="37" customFormat="1" ht="11.4" x14ac:dyDescent="0.3">
      <c r="B48" s="53"/>
      <c r="C48" s="53"/>
      <c r="D48" s="53"/>
      <c r="E48" s="53"/>
      <c r="F48" s="125"/>
      <c r="G48" s="125"/>
    </row>
    <row r="49" spans="2:7" s="37" customFormat="1" ht="11.4" x14ac:dyDescent="0.3">
      <c r="B49" s="54"/>
      <c r="C49" s="55"/>
      <c r="F49" s="126"/>
      <c r="G49" s="127"/>
    </row>
    <row r="50" spans="2:7" s="37" customFormat="1" ht="12" customHeight="1" x14ac:dyDescent="0.3">
      <c r="F50" s="126"/>
      <c r="G50" s="126"/>
    </row>
    <row r="51" spans="2:7" s="50" customFormat="1" ht="15.9" customHeight="1" x14ac:dyDescent="0.3">
      <c r="B51" s="58"/>
      <c r="F51" s="129"/>
      <c r="G51" s="130"/>
    </row>
    <row r="52" spans="2:7" s="37" customFormat="1" ht="11.4" x14ac:dyDescent="0.3">
      <c r="F52" s="126"/>
      <c r="G52" s="126"/>
    </row>
    <row r="53" spans="2:7" s="37" customFormat="1" ht="12" customHeight="1" x14ac:dyDescent="0.3">
      <c r="F53" s="126"/>
      <c r="G53" s="126"/>
    </row>
    <row r="54" spans="2:7" s="37" customFormat="1" ht="11.4" x14ac:dyDescent="0.3">
      <c r="F54" s="126"/>
      <c r="G54" s="126"/>
    </row>
    <row r="55" spans="2:7" s="37" customFormat="1" ht="12" customHeight="1" x14ac:dyDescent="0.3">
      <c r="F55" s="126"/>
      <c r="G55" s="126"/>
    </row>
    <row r="56" spans="2:7" s="37" customFormat="1" ht="11.4" x14ac:dyDescent="0.3">
      <c r="F56" s="126"/>
      <c r="G56" s="126"/>
    </row>
    <row r="57" spans="2:7" s="37" customFormat="1" ht="12" customHeight="1" x14ac:dyDescent="0.3">
      <c r="F57" s="126"/>
      <c r="G57" s="126"/>
    </row>
    <row r="58" spans="2:7" s="37" customFormat="1" ht="11.4" x14ac:dyDescent="0.3">
      <c r="F58" s="126"/>
      <c r="G58" s="126"/>
    </row>
    <row r="59" spans="2:7" s="37" customFormat="1" ht="12" customHeight="1" x14ac:dyDescent="0.3">
      <c r="F59" s="126"/>
      <c r="G59" s="126"/>
    </row>
    <row r="60" spans="2:7" s="37" customFormat="1" ht="11.4" x14ac:dyDescent="0.3">
      <c r="F60" s="126"/>
      <c r="G60" s="126"/>
    </row>
    <row r="61" spans="2:7" s="37" customFormat="1" ht="12" customHeight="1" x14ac:dyDescent="0.3">
      <c r="F61" s="126"/>
      <c r="G61" s="126"/>
    </row>
    <row r="62" spans="2:7" s="37" customFormat="1" ht="11.4" x14ac:dyDescent="0.3">
      <c r="F62" s="126"/>
      <c r="G62" s="126"/>
    </row>
    <row r="63" spans="2:7" s="37" customFormat="1" ht="12" customHeight="1" x14ac:dyDescent="0.3">
      <c r="F63" s="126"/>
      <c r="G63" s="126"/>
    </row>
    <row r="64" spans="2:7" s="37" customFormat="1" ht="11.4" x14ac:dyDescent="0.3">
      <c r="F64" s="126"/>
      <c r="G64" s="126"/>
    </row>
    <row r="65" spans="6:7" s="37" customFormat="1" ht="11.4" x14ac:dyDescent="0.3">
      <c r="F65" s="126"/>
      <c r="G65" s="126"/>
    </row>
    <row r="66" spans="6:7" s="37" customFormat="1" ht="11.4" x14ac:dyDescent="0.3">
      <c r="F66" s="126"/>
      <c r="G66" s="126"/>
    </row>
    <row r="67" spans="6:7" s="37" customFormat="1" ht="11.4" x14ac:dyDescent="0.3">
      <c r="F67" s="126"/>
      <c r="G67" s="126"/>
    </row>
    <row r="68" spans="6:7" s="37" customFormat="1" ht="11.4" x14ac:dyDescent="0.3">
      <c r="F68" s="126"/>
      <c r="G68" s="126"/>
    </row>
    <row r="69" spans="6:7" s="37" customFormat="1" ht="11.4" x14ac:dyDescent="0.3">
      <c r="F69" s="126"/>
      <c r="G69" s="126"/>
    </row>
    <row r="70" spans="6:7" s="37" customFormat="1" ht="11.4" x14ac:dyDescent="0.3">
      <c r="F70" s="126"/>
      <c r="G70" s="126"/>
    </row>
    <row r="71" spans="6:7" s="37" customFormat="1" ht="11.4" x14ac:dyDescent="0.3">
      <c r="F71" s="126"/>
      <c r="G71" s="126"/>
    </row>
    <row r="72" spans="6:7" s="37" customFormat="1" ht="11.4" x14ac:dyDescent="0.3">
      <c r="F72" s="126"/>
      <c r="G72" s="126"/>
    </row>
    <row r="73" spans="6:7" s="37" customFormat="1" ht="11.4" x14ac:dyDescent="0.3">
      <c r="F73" s="126"/>
      <c r="G73" s="126"/>
    </row>
    <row r="74" spans="6:7" s="37" customFormat="1" ht="11.4" x14ac:dyDescent="0.3">
      <c r="F74" s="126"/>
      <c r="G74" s="126"/>
    </row>
    <row r="75" spans="6:7" s="37" customFormat="1" ht="11.4" x14ac:dyDescent="0.3">
      <c r="F75" s="126"/>
      <c r="G75" s="126"/>
    </row>
    <row r="76" spans="6:7" s="37" customFormat="1" ht="11.4" x14ac:dyDescent="0.3">
      <c r="F76" s="126"/>
      <c r="G76" s="126"/>
    </row>
    <row r="77" spans="6:7" s="37" customFormat="1" ht="11.4" x14ac:dyDescent="0.3">
      <c r="F77" s="126"/>
      <c r="G77" s="126"/>
    </row>
    <row r="78" spans="6:7" s="37" customFormat="1" ht="11.4" x14ac:dyDescent="0.3">
      <c r="F78" s="126"/>
      <c r="G78" s="126"/>
    </row>
    <row r="79" spans="6:7" s="37" customFormat="1" ht="11.4" x14ac:dyDescent="0.3">
      <c r="F79" s="126"/>
      <c r="G79" s="126"/>
    </row>
    <row r="80" spans="6:7" s="37" customFormat="1" ht="11.4" x14ac:dyDescent="0.3">
      <c r="F80" s="126"/>
      <c r="G80" s="126"/>
    </row>
    <row r="81" spans="6:7" s="37" customFormat="1" ht="11.4" x14ac:dyDescent="0.3">
      <c r="F81" s="126"/>
      <c r="G81" s="126"/>
    </row>
    <row r="82" spans="6:7" s="37" customFormat="1" ht="11.4" x14ac:dyDescent="0.3">
      <c r="F82" s="126"/>
      <c r="G82" s="126"/>
    </row>
    <row r="83" spans="6:7" s="37" customFormat="1" ht="11.4" x14ac:dyDescent="0.3">
      <c r="F83" s="126"/>
      <c r="G83" s="126"/>
    </row>
    <row r="84" spans="6:7" s="37" customFormat="1" ht="11.4" x14ac:dyDescent="0.3">
      <c r="F84" s="126"/>
      <c r="G84" s="126"/>
    </row>
    <row r="85" spans="6:7" s="37" customFormat="1" ht="11.4" x14ac:dyDescent="0.3">
      <c r="F85" s="126"/>
      <c r="G85" s="126"/>
    </row>
    <row r="86" spans="6:7" s="37" customFormat="1" ht="11.4" x14ac:dyDescent="0.3">
      <c r="F86" s="126"/>
      <c r="G86" s="126"/>
    </row>
    <row r="87" spans="6:7" s="37" customFormat="1" ht="11.4" x14ac:dyDescent="0.3">
      <c r="F87" s="126"/>
      <c r="G87" s="126"/>
    </row>
    <row r="88" spans="6:7" s="37" customFormat="1" ht="11.4" x14ac:dyDescent="0.3">
      <c r="F88" s="126"/>
      <c r="G88" s="126"/>
    </row>
    <row r="89" spans="6:7" s="37" customFormat="1" ht="11.4" x14ac:dyDescent="0.3">
      <c r="F89" s="126"/>
      <c r="G89" s="126"/>
    </row>
    <row r="90" spans="6:7" s="37" customFormat="1" ht="11.4" x14ac:dyDescent="0.3">
      <c r="F90" s="126"/>
      <c r="G90" s="126"/>
    </row>
    <row r="91" spans="6:7" s="37" customFormat="1" ht="11.4" x14ac:dyDescent="0.3">
      <c r="F91" s="126"/>
      <c r="G91" s="126"/>
    </row>
    <row r="92" spans="6:7" s="37" customFormat="1" ht="11.4" x14ac:dyDescent="0.3">
      <c r="F92" s="126"/>
      <c r="G92" s="126"/>
    </row>
    <row r="93" spans="6:7" s="37" customFormat="1" ht="11.4" x14ac:dyDescent="0.3">
      <c r="F93" s="126"/>
      <c r="G93" s="126"/>
    </row>
    <row r="94" spans="6:7" s="37" customFormat="1" ht="11.4" x14ac:dyDescent="0.3">
      <c r="F94" s="126"/>
      <c r="G94" s="126"/>
    </row>
    <row r="95" spans="6:7" s="37" customFormat="1" ht="11.4" x14ac:dyDescent="0.3">
      <c r="F95" s="126"/>
      <c r="G95" s="126"/>
    </row>
    <row r="96" spans="6:7" s="37" customFormat="1" ht="11.4" x14ac:dyDescent="0.3">
      <c r="F96" s="126"/>
      <c r="G96" s="126"/>
    </row>
    <row r="97" spans="6:7" s="37" customFormat="1" ht="11.4" x14ac:dyDescent="0.3">
      <c r="F97" s="126"/>
      <c r="G97" s="126"/>
    </row>
    <row r="98" spans="6:7" s="37" customFormat="1" ht="11.4" x14ac:dyDescent="0.3">
      <c r="F98" s="126"/>
      <c r="G98" s="126"/>
    </row>
    <row r="99" spans="6:7" s="37" customFormat="1" ht="11.4" x14ac:dyDescent="0.3">
      <c r="F99" s="126"/>
      <c r="G99" s="126"/>
    </row>
    <row r="100" spans="6:7" s="37" customFormat="1" ht="11.4" x14ac:dyDescent="0.3">
      <c r="F100" s="126"/>
      <c r="G100" s="126"/>
    </row>
    <row r="101" spans="6:7" s="37" customFormat="1" ht="11.4" x14ac:dyDescent="0.3">
      <c r="F101" s="126"/>
      <c r="G101" s="126"/>
    </row>
    <row r="102" spans="6:7" s="37" customFormat="1" ht="11.4" x14ac:dyDescent="0.3">
      <c r="F102" s="126"/>
      <c r="G102" s="126"/>
    </row>
    <row r="103" spans="6:7" s="37" customFormat="1" ht="11.4" x14ac:dyDescent="0.3">
      <c r="F103" s="126"/>
      <c r="G103" s="126"/>
    </row>
    <row r="104" spans="6:7" s="37" customFormat="1" ht="11.4" x14ac:dyDescent="0.3">
      <c r="F104" s="126"/>
      <c r="G104" s="126"/>
    </row>
    <row r="105" spans="6:7" s="37" customFormat="1" ht="11.4" x14ac:dyDescent="0.3">
      <c r="F105" s="126"/>
      <c r="G105" s="126"/>
    </row>
    <row r="106" spans="6:7" s="37" customFormat="1" ht="11.4" x14ac:dyDescent="0.3">
      <c r="F106" s="126"/>
      <c r="G106" s="126"/>
    </row>
    <row r="107" spans="6:7" s="37" customFormat="1" ht="11.4" x14ac:dyDescent="0.3">
      <c r="F107" s="126"/>
      <c r="G107" s="126"/>
    </row>
    <row r="108" spans="6:7" s="37" customFormat="1" ht="11.4" x14ac:dyDescent="0.3">
      <c r="F108" s="126"/>
      <c r="G108" s="126"/>
    </row>
    <row r="109" spans="6:7" s="37" customFormat="1" ht="11.4" x14ac:dyDescent="0.3">
      <c r="F109" s="126"/>
      <c r="G109" s="126"/>
    </row>
    <row r="110" spans="6:7" s="37" customFormat="1" ht="11.4" x14ac:dyDescent="0.3">
      <c r="F110" s="126"/>
      <c r="G110" s="126"/>
    </row>
    <row r="111" spans="6:7" s="37" customFormat="1" ht="11.4" x14ac:dyDescent="0.3">
      <c r="F111" s="126"/>
      <c r="G111" s="126"/>
    </row>
    <row r="112" spans="6:7" s="37" customFormat="1" ht="11.4" x14ac:dyDescent="0.3">
      <c r="F112" s="126"/>
      <c r="G112" s="126"/>
    </row>
    <row r="113" spans="4:7" s="37" customFormat="1" ht="11.4" x14ac:dyDescent="0.3">
      <c r="F113" s="126"/>
      <c r="G113" s="126"/>
    </row>
    <row r="114" spans="4:7" s="35" customFormat="1" ht="12" x14ac:dyDescent="0.3">
      <c r="D114" s="51">
        <v>17</v>
      </c>
      <c r="F114" s="116"/>
      <c r="G114" s="116"/>
    </row>
  </sheetData>
  <mergeCells count="2">
    <mergeCell ref="B1:G1"/>
    <mergeCell ref="B2:G2"/>
  </mergeCells>
  <pageMargins left="0.7" right="0.7" top="0.75" bottom="0.75" header="0.3" footer="0.3"/>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5"/>
  <sheetViews>
    <sheetView view="pageBreakPreview" topLeftCell="B22" zoomScaleNormal="100" zoomScaleSheetLayoutView="100" workbookViewId="0">
      <selection activeCell="G77" sqref="G77"/>
    </sheetView>
  </sheetViews>
  <sheetFormatPr defaultColWidth="9.109375" defaultRowHeight="14.4" x14ac:dyDescent="0.3"/>
  <cols>
    <col min="1" max="1" width="5.44140625" style="60" hidden="1" customWidth="1"/>
    <col min="2" max="2" width="10.88671875" style="111" customWidth="1"/>
    <col min="3" max="3" width="48.6640625" style="60" customWidth="1"/>
    <col min="4" max="4" width="6.5546875" style="111" customWidth="1"/>
    <col min="5" max="5" width="10.88671875" style="111" customWidth="1"/>
    <col min="6" max="6" width="12.6640625" style="161" customWidth="1"/>
    <col min="7" max="7" width="14.109375" style="161" customWidth="1"/>
    <col min="8" max="16384" width="9.109375" style="60"/>
  </cols>
  <sheetData>
    <row r="1" spans="1:7" s="34" customFormat="1" ht="13.8" x14ac:dyDescent="0.3">
      <c r="B1" s="440" t="s">
        <v>478</v>
      </c>
      <c r="C1" s="440"/>
      <c r="D1" s="440"/>
      <c r="E1" s="440"/>
      <c r="F1" s="440"/>
      <c r="G1" s="440"/>
    </row>
    <row r="2" spans="1:7" s="34" customFormat="1" ht="13.8" x14ac:dyDescent="0.3">
      <c r="B2" s="440" t="s">
        <v>75</v>
      </c>
      <c r="C2" s="440"/>
      <c r="D2" s="440"/>
      <c r="E2" s="440"/>
      <c r="F2" s="440"/>
      <c r="G2" s="440"/>
    </row>
    <row r="3" spans="1:7" s="35" customFormat="1" ht="13.8" x14ac:dyDescent="0.3">
      <c r="B3" s="107"/>
      <c r="C3" s="34"/>
      <c r="D3" s="107"/>
      <c r="E3" s="107"/>
      <c r="F3" s="155"/>
      <c r="G3" s="156"/>
    </row>
    <row r="4" spans="1:7" s="37" customFormat="1" ht="22.8" x14ac:dyDescent="0.3">
      <c r="B4" s="38" t="s">
        <v>121</v>
      </c>
      <c r="C4" s="38" t="s">
        <v>122</v>
      </c>
      <c r="D4" s="38" t="s">
        <v>3</v>
      </c>
      <c r="E4" s="38" t="s">
        <v>123</v>
      </c>
      <c r="F4" s="157" t="s">
        <v>124</v>
      </c>
      <c r="G4" s="158" t="s">
        <v>125</v>
      </c>
    </row>
    <row r="5" spans="1:7" s="37" customFormat="1" ht="22.8" x14ac:dyDescent="0.3">
      <c r="A5" s="37">
        <v>351</v>
      </c>
      <c r="B5" s="112">
        <v>9.1</v>
      </c>
      <c r="C5" s="40" t="s">
        <v>479</v>
      </c>
      <c r="D5" s="64" t="s">
        <v>326</v>
      </c>
      <c r="E5" s="102">
        <v>130</v>
      </c>
      <c r="F5" s="154"/>
      <c r="G5" s="154">
        <f>E5*F5</f>
        <v>0</v>
      </c>
    </row>
    <row r="6" spans="1:7" s="37" customFormat="1" ht="11.4" x14ac:dyDescent="0.3">
      <c r="B6" s="44"/>
      <c r="C6" s="42"/>
      <c r="D6" s="44"/>
      <c r="E6" s="44"/>
      <c r="F6" s="142"/>
      <c r="G6" s="142"/>
    </row>
    <row r="7" spans="1:7" s="37" customFormat="1" ht="22.8" x14ac:dyDescent="0.3">
      <c r="A7" s="37">
        <v>352</v>
      </c>
      <c r="B7" s="46" t="s">
        <v>480</v>
      </c>
      <c r="C7" s="43" t="s">
        <v>481</v>
      </c>
      <c r="D7" s="64" t="s">
        <v>11</v>
      </c>
      <c r="E7" s="64">
        <v>70</v>
      </c>
      <c r="F7" s="142"/>
      <c r="G7" s="142">
        <f>E7*F7</f>
        <v>0</v>
      </c>
    </row>
    <row r="8" spans="1:7" s="37" customFormat="1" ht="11.4" x14ac:dyDescent="0.3">
      <c r="B8" s="44"/>
      <c r="C8" s="42"/>
      <c r="D8" s="64"/>
      <c r="E8" s="64"/>
      <c r="F8" s="142"/>
      <c r="G8" s="142"/>
    </row>
    <row r="9" spans="1:7" s="37" customFormat="1" ht="22.8" x14ac:dyDescent="0.3">
      <c r="A9" s="37">
        <v>353</v>
      </c>
      <c r="B9" s="46" t="s">
        <v>482</v>
      </c>
      <c r="C9" s="43" t="s">
        <v>483</v>
      </c>
      <c r="D9" s="65" t="s">
        <v>191</v>
      </c>
      <c r="E9" s="92">
        <v>1</v>
      </c>
      <c r="F9" s="152" t="s">
        <v>484</v>
      </c>
      <c r="G9" s="142"/>
    </row>
    <row r="10" spans="1:7" s="37" customFormat="1" ht="11.4" x14ac:dyDescent="0.3">
      <c r="B10" s="46"/>
      <c r="C10" s="43"/>
      <c r="D10" s="65"/>
      <c r="E10" s="92"/>
      <c r="F10" s="152"/>
      <c r="G10" s="142"/>
    </row>
    <row r="11" spans="1:7" s="37" customFormat="1" ht="11.4" x14ac:dyDescent="0.3">
      <c r="B11" s="46" t="s">
        <v>485</v>
      </c>
      <c r="C11" s="42" t="s">
        <v>28</v>
      </c>
      <c r="D11" s="44" t="s">
        <v>33</v>
      </c>
      <c r="E11" s="44">
        <v>1</v>
      </c>
      <c r="F11" s="142"/>
      <c r="G11" s="142">
        <f>E11*F11</f>
        <v>0</v>
      </c>
    </row>
    <row r="12" spans="1:7" s="37" customFormat="1" ht="11.4" x14ac:dyDescent="0.3">
      <c r="B12" s="46"/>
      <c r="C12" s="42"/>
      <c r="D12" s="44"/>
      <c r="E12" s="44"/>
      <c r="F12" s="142"/>
      <c r="G12" s="142"/>
    </row>
    <row r="13" spans="1:7" s="37" customFormat="1" ht="12" x14ac:dyDescent="0.3">
      <c r="B13" s="46" t="s">
        <v>486</v>
      </c>
      <c r="C13" s="47" t="s">
        <v>22</v>
      </c>
      <c r="D13" s="44"/>
      <c r="E13" s="44"/>
      <c r="F13" s="142"/>
      <c r="G13" s="142"/>
    </row>
    <row r="14" spans="1:7" s="37" customFormat="1" ht="11.4" x14ac:dyDescent="0.3">
      <c r="B14" s="46" t="s">
        <v>497</v>
      </c>
      <c r="C14" s="106" t="s">
        <v>23</v>
      </c>
      <c r="D14" s="44" t="s">
        <v>33</v>
      </c>
      <c r="E14" s="44">
        <v>1</v>
      </c>
      <c r="F14" s="152"/>
      <c r="G14" s="142">
        <f>E14*F14</f>
        <v>0</v>
      </c>
    </row>
    <row r="15" spans="1:7" s="37" customFormat="1" ht="11.4" x14ac:dyDescent="0.3">
      <c r="B15" s="46" t="s">
        <v>498</v>
      </c>
      <c r="C15" s="106" t="s">
        <v>31</v>
      </c>
      <c r="D15" s="44" t="s">
        <v>33</v>
      </c>
      <c r="E15" s="44">
        <v>1</v>
      </c>
      <c r="F15" s="152"/>
      <c r="G15" s="142">
        <f>E15*F15</f>
        <v>0</v>
      </c>
    </row>
    <row r="16" spans="1:7" s="37" customFormat="1" ht="11.4" x14ac:dyDescent="0.3">
      <c r="B16" s="46" t="s">
        <v>499</v>
      </c>
      <c r="C16" s="106" t="s">
        <v>30</v>
      </c>
      <c r="D16" s="44" t="s">
        <v>33</v>
      </c>
      <c r="E16" s="44">
        <v>1</v>
      </c>
      <c r="F16" s="152"/>
      <c r="G16" s="142">
        <f>E16*F16</f>
        <v>0</v>
      </c>
    </row>
    <row r="17" spans="2:7" s="37" customFormat="1" ht="11.4" x14ac:dyDescent="0.3">
      <c r="B17" s="46" t="s">
        <v>500</v>
      </c>
      <c r="C17" s="106" t="s">
        <v>34</v>
      </c>
      <c r="D17" s="64" t="s">
        <v>33</v>
      </c>
      <c r="E17" s="64">
        <v>1</v>
      </c>
      <c r="F17" s="152"/>
      <c r="G17" s="142">
        <f>E17*F17</f>
        <v>0</v>
      </c>
    </row>
    <row r="18" spans="2:7" s="37" customFormat="1" ht="11.4" x14ac:dyDescent="0.3">
      <c r="B18" s="46"/>
      <c r="C18" s="106"/>
      <c r="D18" s="64"/>
      <c r="E18" s="64"/>
      <c r="F18" s="142"/>
      <c r="G18" s="142"/>
    </row>
    <row r="19" spans="2:7" s="37" customFormat="1" ht="11.4" x14ac:dyDescent="0.3">
      <c r="B19" s="46" t="s">
        <v>487</v>
      </c>
      <c r="C19" s="42" t="s">
        <v>24</v>
      </c>
      <c r="D19" s="44" t="s">
        <v>33</v>
      </c>
      <c r="E19" s="44">
        <v>1</v>
      </c>
      <c r="F19" s="142"/>
      <c r="G19" s="142">
        <f>E19*F19</f>
        <v>0</v>
      </c>
    </row>
    <row r="20" spans="2:7" s="37" customFormat="1" ht="11.4" x14ac:dyDescent="0.3">
      <c r="B20" s="46"/>
      <c r="C20" s="42"/>
      <c r="D20" s="44"/>
      <c r="E20" s="44"/>
      <c r="F20" s="142"/>
      <c r="G20" s="142"/>
    </row>
    <row r="21" spans="2:7" s="37" customFormat="1" ht="11.4" x14ac:dyDescent="0.3">
      <c r="B21" s="46" t="s">
        <v>488</v>
      </c>
      <c r="C21" s="42" t="s">
        <v>25</v>
      </c>
      <c r="D21" s="44" t="s">
        <v>33</v>
      </c>
      <c r="E21" s="44">
        <v>1</v>
      </c>
      <c r="F21" s="142"/>
      <c r="G21" s="142"/>
    </row>
    <row r="22" spans="2:7" s="37" customFormat="1" ht="11.4" x14ac:dyDescent="0.3">
      <c r="B22" s="46"/>
      <c r="C22" s="42"/>
      <c r="D22" s="44"/>
      <c r="E22" s="44"/>
      <c r="F22" s="142"/>
      <c r="G22" s="142">
        <f>E22*F22</f>
        <v>0</v>
      </c>
    </row>
    <row r="23" spans="2:7" s="37" customFormat="1" ht="11.4" x14ac:dyDescent="0.3">
      <c r="B23" s="46" t="s">
        <v>489</v>
      </c>
      <c r="C23" s="42" t="s">
        <v>35</v>
      </c>
      <c r="D23" s="44" t="s">
        <v>33</v>
      </c>
      <c r="E23" s="44">
        <v>1</v>
      </c>
      <c r="F23" s="142"/>
      <c r="G23" s="142"/>
    </row>
    <row r="24" spans="2:7" s="37" customFormat="1" ht="11.4" x14ac:dyDescent="0.3">
      <c r="B24" s="46"/>
      <c r="C24" s="42"/>
      <c r="D24" s="44"/>
      <c r="E24" s="44"/>
      <c r="F24" s="142"/>
      <c r="G24" s="142"/>
    </row>
    <row r="25" spans="2:7" s="37" customFormat="1" ht="12" x14ac:dyDescent="0.3">
      <c r="B25" s="46" t="s">
        <v>490</v>
      </c>
      <c r="C25" s="47" t="s">
        <v>26</v>
      </c>
      <c r="D25" s="44"/>
      <c r="E25" s="44"/>
      <c r="F25" s="142"/>
      <c r="G25" s="142"/>
    </row>
    <row r="26" spans="2:7" s="37" customFormat="1" ht="11.4" x14ac:dyDescent="0.3">
      <c r="B26" s="46" t="s">
        <v>501</v>
      </c>
      <c r="C26" s="106" t="s">
        <v>36</v>
      </c>
      <c r="D26" s="44" t="s">
        <v>5</v>
      </c>
      <c r="E26" s="44">
        <v>2</v>
      </c>
      <c r="F26" s="142"/>
      <c r="G26" s="142">
        <f>E26*F26</f>
        <v>0</v>
      </c>
    </row>
    <row r="27" spans="2:7" s="37" customFormat="1" ht="11.4" x14ac:dyDescent="0.3">
      <c r="B27" s="46" t="s">
        <v>502</v>
      </c>
      <c r="C27" s="106" t="s">
        <v>37</v>
      </c>
      <c r="D27" s="64" t="s">
        <v>5</v>
      </c>
      <c r="E27" s="64">
        <v>1</v>
      </c>
      <c r="F27" s="142"/>
      <c r="G27" s="142">
        <f>E27*F27</f>
        <v>0</v>
      </c>
    </row>
    <row r="28" spans="2:7" s="37" customFormat="1" ht="11.4" x14ac:dyDescent="0.3">
      <c r="B28" s="46"/>
      <c r="C28" s="106"/>
      <c r="D28" s="64"/>
      <c r="E28" s="64"/>
      <c r="F28" s="142"/>
      <c r="G28" s="142"/>
    </row>
    <row r="29" spans="2:7" s="37" customFormat="1" ht="11.4" x14ac:dyDescent="0.3">
      <c r="B29" s="46" t="s">
        <v>491</v>
      </c>
      <c r="C29" s="42" t="s">
        <v>39</v>
      </c>
      <c r="D29" s="44" t="s">
        <v>33</v>
      </c>
      <c r="E29" s="44">
        <v>1</v>
      </c>
      <c r="F29" s="142"/>
      <c r="G29" s="142">
        <f>E29*F29</f>
        <v>0</v>
      </c>
    </row>
    <row r="30" spans="2:7" s="37" customFormat="1" ht="11.4" x14ac:dyDescent="0.3">
      <c r="B30" s="46"/>
      <c r="C30" s="42"/>
      <c r="D30" s="44"/>
      <c r="E30" s="44"/>
      <c r="F30" s="142"/>
      <c r="G30" s="142"/>
    </row>
    <row r="31" spans="2:7" s="37" customFormat="1" ht="11.4" x14ac:dyDescent="0.3">
      <c r="B31" s="46" t="s">
        <v>492</v>
      </c>
      <c r="C31" s="42" t="s">
        <v>38</v>
      </c>
      <c r="D31" s="44" t="s">
        <v>33</v>
      </c>
      <c r="E31" s="44">
        <v>1</v>
      </c>
      <c r="F31" s="142"/>
      <c r="G31" s="142">
        <f>E31*F31</f>
        <v>0</v>
      </c>
    </row>
    <row r="32" spans="2:7" s="37" customFormat="1" ht="11.4" x14ac:dyDescent="0.3">
      <c r="B32" s="46"/>
      <c r="C32" s="42"/>
      <c r="D32" s="44"/>
      <c r="E32" s="44"/>
      <c r="F32" s="142"/>
      <c r="G32" s="142"/>
    </row>
    <row r="33" spans="2:7" s="37" customFormat="1" ht="11.4" x14ac:dyDescent="0.3">
      <c r="B33" s="46" t="s">
        <v>493</v>
      </c>
      <c r="C33" s="42" t="s">
        <v>40</v>
      </c>
      <c r="D33" s="44" t="s">
        <v>5</v>
      </c>
      <c r="E33" s="44">
        <v>3</v>
      </c>
      <c r="F33" s="142"/>
      <c r="G33" s="142">
        <f>E33*F33</f>
        <v>0</v>
      </c>
    </row>
    <row r="34" spans="2:7" s="37" customFormat="1" ht="11.4" x14ac:dyDescent="0.3">
      <c r="B34" s="46"/>
      <c r="C34" s="42"/>
      <c r="D34" s="44"/>
      <c r="E34" s="44"/>
      <c r="F34" s="142"/>
      <c r="G34" s="142"/>
    </row>
    <row r="35" spans="2:7" s="37" customFormat="1" ht="11.4" x14ac:dyDescent="0.3">
      <c r="B35" s="46" t="s">
        <v>494</v>
      </c>
      <c r="C35" s="42" t="s">
        <v>27</v>
      </c>
      <c r="D35" s="44" t="s">
        <v>33</v>
      </c>
      <c r="E35" s="44">
        <v>1</v>
      </c>
      <c r="F35" s="142"/>
      <c r="G35" s="142">
        <f>E35*F35</f>
        <v>0</v>
      </c>
    </row>
    <row r="36" spans="2:7" s="37" customFormat="1" ht="11.4" x14ac:dyDescent="0.3">
      <c r="B36" s="46"/>
      <c r="C36" s="42"/>
      <c r="D36" s="44"/>
      <c r="E36" s="44"/>
      <c r="F36" s="142"/>
      <c r="G36" s="142"/>
    </row>
    <row r="37" spans="2:7" s="37" customFormat="1" ht="11.4" x14ac:dyDescent="0.3">
      <c r="B37" s="46" t="s">
        <v>495</v>
      </c>
      <c r="C37" s="42" t="s">
        <v>81</v>
      </c>
      <c r="D37" s="44" t="s">
        <v>33</v>
      </c>
      <c r="E37" s="44">
        <v>1</v>
      </c>
      <c r="F37" s="142"/>
      <c r="G37" s="142">
        <f>E37*F37</f>
        <v>0</v>
      </c>
    </row>
    <row r="38" spans="2:7" s="37" customFormat="1" ht="11.4" x14ac:dyDescent="0.3">
      <c r="B38" s="46"/>
      <c r="C38" s="42"/>
      <c r="D38" s="44"/>
      <c r="E38" s="44"/>
      <c r="F38" s="142"/>
      <c r="G38" s="142"/>
    </row>
    <row r="39" spans="2:7" s="37" customFormat="1" ht="11.4" x14ac:dyDescent="0.3">
      <c r="B39" s="46" t="s">
        <v>496</v>
      </c>
      <c r="C39" s="42" t="s">
        <v>32</v>
      </c>
      <c r="D39" s="44" t="s">
        <v>33</v>
      </c>
      <c r="E39" s="44">
        <v>1</v>
      </c>
      <c r="F39" s="142"/>
      <c r="G39" s="142">
        <f>E39*F39</f>
        <v>0</v>
      </c>
    </row>
    <row r="40" spans="2:7" s="37" customFormat="1" ht="11.4" hidden="1" x14ac:dyDescent="0.3">
      <c r="B40" s="44"/>
      <c r="C40" s="42"/>
      <c r="D40" s="44"/>
      <c r="E40" s="44"/>
      <c r="F40" s="142"/>
      <c r="G40" s="142"/>
    </row>
    <row r="41" spans="2:7" s="37" customFormat="1" ht="11.4" hidden="1" x14ac:dyDescent="0.3">
      <c r="B41" s="44"/>
      <c r="C41" s="42"/>
      <c r="D41" s="44"/>
      <c r="E41" s="44"/>
      <c r="F41" s="142"/>
      <c r="G41" s="142"/>
    </row>
    <row r="42" spans="2:7" s="37" customFormat="1" ht="11.4" hidden="1" x14ac:dyDescent="0.3">
      <c r="B42" s="44"/>
      <c r="C42" s="42"/>
      <c r="D42" s="44"/>
      <c r="E42" s="44"/>
      <c r="F42" s="142"/>
      <c r="G42" s="142"/>
    </row>
    <row r="43" spans="2:7" s="37" customFormat="1" ht="11.4" hidden="1" x14ac:dyDescent="0.3">
      <c r="B43" s="44"/>
      <c r="C43" s="42"/>
      <c r="D43" s="44"/>
      <c r="E43" s="44"/>
      <c r="F43" s="142"/>
      <c r="G43" s="142"/>
    </row>
    <row r="44" spans="2:7" s="37" customFormat="1" ht="11.4" hidden="1" x14ac:dyDescent="0.3">
      <c r="B44" s="44"/>
      <c r="C44" s="42"/>
      <c r="D44" s="44"/>
      <c r="E44" s="44"/>
      <c r="F44" s="142"/>
      <c r="G44" s="142"/>
    </row>
    <row r="45" spans="2:7" s="37" customFormat="1" ht="11.4" hidden="1" x14ac:dyDescent="0.3">
      <c r="B45" s="44"/>
      <c r="C45" s="42"/>
      <c r="D45" s="44"/>
      <c r="E45" s="44"/>
      <c r="F45" s="142"/>
      <c r="G45" s="142"/>
    </row>
    <row r="46" spans="2:7" s="37" customFormat="1" ht="11.4" hidden="1" x14ac:dyDescent="0.3">
      <c r="B46" s="44"/>
      <c r="C46" s="42"/>
      <c r="D46" s="44"/>
      <c r="E46" s="44"/>
      <c r="F46" s="142"/>
      <c r="G46" s="142"/>
    </row>
    <row r="47" spans="2:7" s="37" customFormat="1" ht="11.4" hidden="1" x14ac:dyDescent="0.3">
      <c r="B47" s="44"/>
      <c r="C47" s="42"/>
      <c r="D47" s="44"/>
      <c r="E47" s="44"/>
      <c r="F47" s="142"/>
      <c r="G47" s="142"/>
    </row>
    <row r="48" spans="2:7" s="37" customFormat="1" ht="11.4" hidden="1" x14ac:dyDescent="0.3">
      <c r="B48" s="44"/>
      <c r="C48" s="42"/>
      <c r="D48" s="44"/>
      <c r="E48" s="44"/>
      <c r="F48" s="142"/>
      <c r="G48" s="142"/>
    </row>
    <row r="49" spans="2:7" s="37" customFormat="1" ht="11.4" hidden="1" x14ac:dyDescent="0.3">
      <c r="B49" s="44"/>
      <c r="C49" s="42"/>
      <c r="D49" s="44"/>
      <c r="E49" s="44"/>
      <c r="F49" s="142"/>
      <c r="G49" s="142"/>
    </row>
    <row r="50" spans="2:7" s="37" customFormat="1" ht="11.4" hidden="1" x14ac:dyDescent="0.3">
      <c r="B50" s="44"/>
      <c r="C50" s="42"/>
      <c r="D50" s="44"/>
      <c r="E50" s="44"/>
      <c r="F50" s="142"/>
      <c r="G50" s="142"/>
    </row>
    <row r="51" spans="2:7" s="37" customFormat="1" ht="11.4" hidden="1" x14ac:dyDescent="0.3">
      <c r="B51" s="44"/>
      <c r="C51" s="42"/>
      <c r="D51" s="44"/>
      <c r="E51" s="44"/>
      <c r="F51" s="142"/>
      <c r="G51" s="142"/>
    </row>
    <row r="52" spans="2:7" s="37" customFormat="1" ht="11.4" hidden="1" x14ac:dyDescent="0.3">
      <c r="B52" s="44"/>
      <c r="C52" s="42"/>
      <c r="D52" s="44"/>
      <c r="E52" s="44"/>
      <c r="F52" s="142"/>
      <c r="G52" s="142"/>
    </row>
    <row r="53" spans="2:7" s="37" customFormat="1" ht="11.4" hidden="1" x14ac:dyDescent="0.3">
      <c r="B53" s="44"/>
      <c r="C53" s="42"/>
      <c r="D53" s="44"/>
      <c r="E53" s="44"/>
      <c r="F53" s="142"/>
      <c r="G53" s="142"/>
    </row>
    <row r="54" spans="2:7" s="37" customFormat="1" ht="11.4" hidden="1" x14ac:dyDescent="0.3">
      <c r="B54" s="44"/>
      <c r="C54" s="42"/>
      <c r="D54" s="44"/>
      <c r="E54" s="44"/>
      <c r="F54" s="142"/>
      <c r="G54" s="142"/>
    </row>
    <row r="55" spans="2:7" s="37" customFormat="1" ht="11.4" hidden="1" x14ac:dyDescent="0.3">
      <c r="B55" s="44"/>
      <c r="C55" s="42"/>
      <c r="D55" s="44"/>
      <c r="E55" s="44"/>
      <c r="F55" s="142"/>
      <c r="G55" s="142"/>
    </row>
    <row r="56" spans="2:7" s="37" customFormat="1" ht="11.4" hidden="1" x14ac:dyDescent="0.3">
      <c r="B56" s="44"/>
      <c r="C56" s="42"/>
      <c r="D56" s="44"/>
      <c r="E56" s="44"/>
      <c r="F56" s="142"/>
      <c r="G56" s="142"/>
    </row>
    <row r="57" spans="2:7" s="37" customFormat="1" ht="11.4" hidden="1" x14ac:dyDescent="0.3">
      <c r="B57" s="44"/>
      <c r="C57" s="42"/>
      <c r="D57" s="44"/>
      <c r="E57" s="44"/>
      <c r="F57" s="152"/>
      <c r="G57" s="142"/>
    </row>
    <row r="58" spans="2:7" s="37" customFormat="1" ht="11.4" hidden="1" x14ac:dyDescent="0.3">
      <c r="B58" s="44"/>
      <c r="C58" s="42"/>
      <c r="D58" s="44"/>
      <c r="E58" s="44"/>
      <c r="F58" s="152"/>
      <c r="G58" s="142"/>
    </row>
    <row r="59" spans="2:7" s="37" customFormat="1" ht="11.4" hidden="1" x14ac:dyDescent="0.3">
      <c r="B59" s="44"/>
      <c r="C59" s="42"/>
      <c r="D59" s="44"/>
      <c r="E59" s="44"/>
      <c r="F59" s="152"/>
      <c r="G59" s="142"/>
    </row>
    <row r="60" spans="2:7" s="37" customFormat="1" ht="11.4" hidden="1" x14ac:dyDescent="0.3">
      <c r="B60" s="44"/>
      <c r="C60" s="42"/>
      <c r="D60" s="44"/>
      <c r="E60" s="44"/>
      <c r="F60" s="142"/>
      <c r="G60" s="142"/>
    </row>
    <row r="61" spans="2:7" s="37" customFormat="1" ht="11.4" hidden="1" x14ac:dyDescent="0.3">
      <c r="B61" s="44"/>
      <c r="C61" s="42"/>
      <c r="D61" s="44"/>
      <c r="E61" s="44"/>
      <c r="F61" s="142"/>
      <c r="G61" s="142"/>
    </row>
    <row r="62" spans="2:7" s="37" customFormat="1" ht="11.4" hidden="1" x14ac:dyDescent="0.3">
      <c r="B62" s="44"/>
      <c r="C62" s="42"/>
      <c r="D62" s="44"/>
      <c r="E62" s="44"/>
      <c r="F62" s="142"/>
      <c r="G62" s="142"/>
    </row>
    <row r="63" spans="2:7" s="37" customFormat="1" ht="11.4" hidden="1" x14ac:dyDescent="0.3">
      <c r="B63" s="44"/>
      <c r="C63" s="42"/>
      <c r="D63" s="44"/>
      <c r="E63" s="44"/>
      <c r="F63" s="142"/>
      <c r="G63" s="142"/>
    </row>
    <row r="64" spans="2:7" s="37" customFormat="1" ht="11.4" hidden="1" x14ac:dyDescent="0.3">
      <c r="B64" s="44"/>
      <c r="C64" s="42"/>
      <c r="D64" s="44"/>
      <c r="E64" s="44"/>
      <c r="F64" s="142"/>
      <c r="G64" s="142"/>
    </row>
    <row r="65" spans="2:7" s="37" customFormat="1" ht="11.4" hidden="1" x14ac:dyDescent="0.3">
      <c r="B65" s="44"/>
      <c r="C65" s="42"/>
      <c r="D65" s="44"/>
      <c r="E65" s="44"/>
      <c r="F65" s="142"/>
      <c r="G65" s="142"/>
    </row>
    <row r="66" spans="2:7" s="37" customFormat="1" ht="11.4" hidden="1" x14ac:dyDescent="0.3">
      <c r="B66" s="44"/>
      <c r="C66" s="42"/>
      <c r="D66" s="44"/>
      <c r="E66" s="44"/>
      <c r="F66" s="142"/>
      <c r="G66" s="142"/>
    </row>
    <row r="67" spans="2:7" s="37" customFormat="1" ht="11.4" hidden="1" x14ac:dyDescent="0.3">
      <c r="B67" s="44"/>
      <c r="C67" s="42"/>
      <c r="D67" s="44"/>
      <c r="E67" s="44"/>
      <c r="F67" s="142"/>
      <c r="G67" s="142"/>
    </row>
    <row r="68" spans="2:7" s="37" customFormat="1" ht="11.4" hidden="1" x14ac:dyDescent="0.3">
      <c r="B68" s="44"/>
      <c r="C68" s="42"/>
      <c r="D68" s="44"/>
      <c r="E68" s="44"/>
      <c r="F68" s="142"/>
      <c r="G68" s="142"/>
    </row>
    <row r="69" spans="2:7" s="37" customFormat="1" ht="11.4" hidden="1" x14ac:dyDescent="0.3">
      <c r="B69" s="44"/>
      <c r="C69" s="42"/>
      <c r="D69" s="44"/>
      <c r="E69" s="44"/>
      <c r="F69" s="142"/>
      <c r="G69" s="142"/>
    </row>
    <row r="70" spans="2:7" s="37" customFormat="1" ht="11.4" hidden="1" x14ac:dyDescent="0.3">
      <c r="B70" s="44"/>
      <c r="C70" s="42"/>
      <c r="D70" s="44"/>
      <c r="E70" s="44"/>
      <c r="F70" s="142"/>
      <c r="G70" s="142"/>
    </row>
    <row r="71" spans="2:7" s="37" customFormat="1" ht="11.4" x14ac:dyDescent="0.3">
      <c r="B71" s="44"/>
      <c r="C71" s="42"/>
      <c r="D71" s="44"/>
      <c r="E71" s="44"/>
      <c r="F71" s="142"/>
      <c r="G71" s="142"/>
    </row>
    <row r="72" spans="2:7" s="37" customFormat="1" ht="11.4" x14ac:dyDescent="0.3">
      <c r="B72" s="44"/>
      <c r="C72" s="42"/>
      <c r="D72" s="44"/>
      <c r="E72" s="44"/>
      <c r="F72" s="142"/>
      <c r="G72" s="142"/>
    </row>
    <row r="73" spans="2:7" s="37" customFormat="1" ht="12" customHeight="1" x14ac:dyDescent="0.3">
      <c r="B73" s="44"/>
      <c r="C73" s="42"/>
      <c r="D73" s="44"/>
      <c r="E73" s="44"/>
      <c r="F73" s="142"/>
      <c r="G73" s="142"/>
    </row>
    <row r="74" spans="2:7" s="50" customFormat="1" ht="15.9" customHeight="1" x14ac:dyDescent="0.3">
      <c r="B74" s="445" t="s">
        <v>505</v>
      </c>
      <c r="C74" s="446"/>
      <c r="D74" s="108"/>
      <c r="E74" s="108"/>
      <c r="F74" s="123"/>
      <c r="G74" s="132">
        <f>SUM(G5:G71)</f>
        <v>0</v>
      </c>
    </row>
    <row r="75" spans="2:7" s="35" customFormat="1" ht="12" x14ac:dyDescent="0.3">
      <c r="B75" s="109"/>
      <c r="D75" s="51"/>
      <c r="E75" s="109"/>
      <c r="F75" s="159"/>
      <c r="G75" s="159"/>
    </row>
    <row r="76" spans="2:7" s="34" customFormat="1" ht="13.8" x14ac:dyDescent="0.3">
      <c r="B76" s="61"/>
      <c r="D76" s="107"/>
      <c r="E76" s="107"/>
      <c r="F76" s="155"/>
      <c r="G76" s="155"/>
    </row>
    <row r="77" spans="2:7" s="34" customFormat="1" ht="13.8" x14ac:dyDescent="0.3">
      <c r="B77" s="61"/>
      <c r="D77" s="107"/>
      <c r="E77" s="107"/>
      <c r="F77" s="155"/>
      <c r="G77" s="155"/>
    </row>
    <row r="78" spans="2:7" s="35" customFormat="1" ht="12" x14ac:dyDescent="0.3">
      <c r="B78" s="109"/>
      <c r="D78" s="51"/>
      <c r="E78" s="109"/>
      <c r="F78" s="159"/>
      <c r="G78" s="159"/>
    </row>
    <row r="79" spans="2:7" s="37" customFormat="1" ht="14.1" customHeight="1" x14ac:dyDescent="0.3">
      <c r="B79" s="53"/>
      <c r="C79" s="53"/>
      <c r="D79" s="53"/>
      <c r="E79" s="53"/>
      <c r="F79" s="160"/>
      <c r="G79" s="160"/>
    </row>
    <row r="80" spans="2:7" s="37" customFormat="1" ht="11.4" x14ac:dyDescent="0.3">
      <c r="B80" s="54"/>
      <c r="C80" s="55"/>
      <c r="D80" s="53"/>
      <c r="E80" s="53"/>
      <c r="F80" s="129"/>
      <c r="G80" s="130"/>
    </row>
    <row r="81" spans="2:7" s="37" customFormat="1" ht="12" customHeight="1" x14ac:dyDescent="0.3">
      <c r="B81" s="53"/>
      <c r="D81" s="53"/>
      <c r="E81" s="53"/>
      <c r="F81" s="129"/>
      <c r="G81" s="129"/>
    </row>
    <row r="82" spans="2:7" s="50" customFormat="1" ht="15.9" customHeight="1" x14ac:dyDescent="0.3">
      <c r="B82" s="113"/>
      <c r="D82" s="110"/>
      <c r="E82" s="110"/>
      <c r="F82" s="129"/>
      <c r="G82" s="130"/>
    </row>
    <row r="83" spans="2:7" s="37" customFormat="1" ht="11.4" x14ac:dyDescent="0.3">
      <c r="B83" s="53"/>
      <c r="D83" s="53"/>
      <c r="E83" s="53"/>
      <c r="F83" s="129"/>
      <c r="G83" s="129"/>
    </row>
    <row r="84" spans="2:7" s="37" customFormat="1" ht="12" customHeight="1" x14ac:dyDescent="0.3">
      <c r="B84" s="53"/>
      <c r="D84" s="53"/>
      <c r="E84" s="53"/>
      <c r="F84" s="129"/>
      <c r="G84" s="129"/>
    </row>
    <row r="85" spans="2:7" s="37" customFormat="1" ht="11.4" x14ac:dyDescent="0.3">
      <c r="B85" s="53"/>
      <c r="D85" s="53"/>
      <c r="E85" s="53"/>
      <c r="F85" s="129"/>
      <c r="G85" s="129"/>
    </row>
    <row r="86" spans="2:7" s="37" customFormat="1" ht="12" customHeight="1" x14ac:dyDescent="0.3">
      <c r="B86" s="53"/>
      <c r="D86" s="53"/>
      <c r="E86" s="53"/>
      <c r="F86" s="129"/>
      <c r="G86" s="129"/>
    </row>
    <row r="87" spans="2:7" s="37" customFormat="1" ht="11.4" x14ac:dyDescent="0.3">
      <c r="B87" s="53"/>
      <c r="D87" s="53"/>
      <c r="E87" s="53"/>
      <c r="F87" s="129"/>
      <c r="G87" s="129"/>
    </row>
    <row r="88" spans="2:7" s="37" customFormat="1" ht="11.4" x14ac:dyDescent="0.3">
      <c r="B88" s="53"/>
      <c r="D88" s="53"/>
      <c r="E88" s="53"/>
      <c r="F88" s="129"/>
      <c r="G88" s="129"/>
    </row>
    <row r="89" spans="2:7" s="37" customFormat="1" ht="11.4" x14ac:dyDescent="0.3">
      <c r="B89" s="53"/>
      <c r="D89" s="53"/>
      <c r="E89" s="53"/>
      <c r="F89" s="129"/>
      <c r="G89" s="129"/>
    </row>
    <row r="90" spans="2:7" s="37" customFormat="1" ht="11.4" x14ac:dyDescent="0.3">
      <c r="B90" s="53"/>
      <c r="D90" s="53"/>
      <c r="E90" s="53"/>
      <c r="F90" s="129"/>
      <c r="G90" s="129"/>
    </row>
    <row r="91" spans="2:7" s="37" customFormat="1" ht="11.4" x14ac:dyDescent="0.3">
      <c r="B91" s="53"/>
      <c r="D91" s="53"/>
      <c r="E91" s="53"/>
      <c r="F91" s="129"/>
      <c r="G91" s="129"/>
    </row>
    <row r="92" spans="2:7" s="37" customFormat="1" ht="11.4" x14ac:dyDescent="0.3">
      <c r="B92" s="53"/>
      <c r="D92" s="53"/>
      <c r="E92" s="53"/>
      <c r="F92" s="129"/>
      <c r="G92" s="129"/>
    </row>
    <row r="93" spans="2:7" s="37" customFormat="1" ht="11.4" x14ac:dyDescent="0.3">
      <c r="B93" s="53"/>
      <c r="D93" s="53"/>
      <c r="E93" s="53"/>
      <c r="F93" s="129"/>
      <c r="G93" s="129"/>
    </row>
    <row r="94" spans="2:7" s="37" customFormat="1" ht="11.4" x14ac:dyDescent="0.3">
      <c r="B94" s="53"/>
      <c r="D94" s="53"/>
      <c r="E94" s="53"/>
      <c r="F94" s="129"/>
      <c r="G94" s="129"/>
    </row>
    <row r="95" spans="2:7" s="37" customFormat="1" ht="11.4" x14ac:dyDescent="0.3">
      <c r="B95" s="53"/>
      <c r="D95" s="53"/>
      <c r="E95" s="53"/>
      <c r="F95" s="129"/>
      <c r="G95" s="129"/>
    </row>
    <row r="96" spans="2:7" s="37" customFormat="1" ht="11.4" x14ac:dyDescent="0.3">
      <c r="B96" s="53"/>
      <c r="D96" s="53"/>
      <c r="E96" s="53"/>
      <c r="F96" s="129"/>
      <c r="G96" s="129"/>
    </row>
    <row r="97" spans="2:7" s="37" customFormat="1" ht="11.4" x14ac:dyDescent="0.3">
      <c r="B97" s="53"/>
      <c r="D97" s="53"/>
      <c r="E97" s="53"/>
      <c r="F97" s="129"/>
      <c r="G97" s="129"/>
    </row>
    <row r="98" spans="2:7" s="37" customFormat="1" ht="11.4" x14ac:dyDescent="0.3">
      <c r="B98" s="53"/>
      <c r="D98" s="53"/>
      <c r="E98" s="53"/>
      <c r="F98" s="129"/>
      <c r="G98" s="129"/>
    </row>
    <row r="99" spans="2:7" s="37" customFormat="1" ht="11.4" x14ac:dyDescent="0.3">
      <c r="B99" s="53"/>
      <c r="D99" s="53"/>
      <c r="E99" s="53"/>
      <c r="F99" s="129"/>
      <c r="G99" s="129"/>
    </row>
    <row r="100" spans="2:7" s="37" customFormat="1" ht="11.4" x14ac:dyDescent="0.3">
      <c r="B100" s="53"/>
      <c r="D100" s="53"/>
      <c r="E100" s="53"/>
      <c r="F100" s="129"/>
      <c r="G100" s="129"/>
    </row>
    <row r="101" spans="2:7" s="37" customFormat="1" ht="11.4" x14ac:dyDescent="0.3">
      <c r="B101" s="53"/>
      <c r="D101" s="53"/>
      <c r="E101" s="53"/>
      <c r="F101" s="129"/>
      <c r="G101" s="129"/>
    </row>
    <row r="102" spans="2:7" s="37" customFormat="1" ht="11.4" x14ac:dyDescent="0.3">
      <c r="B102" s="53"/>
      <c r="D102" s="53"/>
      <c r="E102" s="53"/>
      <c r="F102" s="129"/>
      <c r="G102" s="129"/>
    </row>
    <row r="103" spans="2:7" s="37" customFormat="1" ht="11.4" x14ac:dyDescent="0.3">
      <c r="B103" s="53"/>
      <c r="D103" s="53"/>
      <c r="E103" s="53"/>
      <c r="F103" s="129"/>
      <c r="G103" s="129"/>
    </row>
    <row r="104" spans="2:7" s="37" customFormat="1" ht="11.4" x14ac:dyDescent="0.3">
      <c r="B104" s="53"/>
      <c r="D104" s="53"/>
      <c r="E104" s="53"/>
      <c r="F104" s="129"/>
      <c r="G104" s="129"/>
    </row>
    <row r="105" spans="2:7" s="37" customFormat="1" ht="11.4" x14ac:dyDescent="0.3">
      <c r="B105" s="53"/>
      <c r="D105" s="53"/>
      <c r="E105" s="53"/>
      <c r="F105" s="129"/>
      <c r="G105" s="129"/>
    </row>
    <row r="106" spans="2:7" s="37" customFormat="1" ht="11.4" x14ac:dyDescent="0.3">
      <c r="B106" s="53"/>
      <c r="D106" s="53"/>
      <c r="E106" s="53"/>
      <c r="F106" s="129"/>
      <c r="G106" s="129"/>
    </row>
    <row r="107" spans="2:7" s="37" customFormat="1" ht="11.4" x14ac:dyDescent="0.3">
      <c r="B107" s="53"/>
      <c r="D107" s="53"/>
      <c r="E107" s="53"/>
      <c r="F107" s="129"/>
      <c r="G107" s="129"/>
    </row>
    <row r="108" spans="2:7" s="37" customFormat="1" ht="11.4" x14ac:dyDescent="0.3">
      <c r="B108" s="53"/>
      <c r="D108" s="53"/>
      <c r="E108" s="53"/>
      <c r="F108" s="129"/>
      <c r="G108" s="129"/>
    </row>
    <row r="109" spans="2:7" s="37" customFormat="1" ht="11.4" x14ac:dyDescent="0.3">
      <c r="B109" s="53"/>
      <c r="D109" s="53"/>
      <c r="E109" s="53"/>
      <c r="F109" s="129"/>
      <c r="G109" s="129"/>
    </row>
    <row r="110" spans="2:7" s="37" customFormat="1" ht="11.4" x14ac:dyDescent="0.3">
      <c r="B110" s="53"/>
      <c r="D110" s="53"/>
      <c r="E110" s="53"/>
      <c r="F110" s="129"/>
      <c r="G110" s="129"/>
    </row>
    <row r="111" spans="2:7" s="37" customFormat="1" ht="11.4" x14ac:dyDescent="0.3">
      <c r="B111" s="53"/>
      <c r="D111" s="53"/>
      <c r="E111" s="53"/>
      <c r="F111" s="129"/>
      <c r="G111" s="129"/>
    </row>
    <row r="112" spans="2:7" s="37" customFormat="1" ht="11.4" x14ac:dyDescent="0.3">
      <c r="B112" s="53"/>
      <c r="D112" s="53"/>
      <c r="E112" s="53"/>
      <c r="F112" s="129"/>
      <c r="G112" s="129"/>
    </row>
    <row r="113" spans="2:7" s="37" customFormat="1" ht="11.4" x14ac:dyDescent="0.3">
      <c r="B113" s="53"/>
      <c r="D113" s="53"/>
      <c r="E113" s="53"/>
      <c r="F113" s="129"/>
      <c r="G113" s="129"/>
    </row>
    <row r="114" spans="2:7" s="37" customFormat="1" ht="11.4" x14ac:dyDescent="0.3">
      <c r="B114" s="53"/>
      <c r="D114" s="53"/>
      <c r="E114" s="53"/>
      <c r="F114" s="129"/>
      <c r="G114" s="129"/>
    </row>
    <row r="115" spans="2:7" s="37" customFormat="1" ht="11.4" x14ac:dyDescent="0.3">
      <c r="B115" s="53"/>
      <c r="D115" s="53"/>
      <c r="E115" s="53"/>
      <c r="F115" s="129"/>
      <c r="G115" s="129"/>
    </row>
    <row r="116" spans="2:7" s="37" customFormat="1" ht="11.4" x14ac:dyDescent="0.3">
      <c r="B116" s="53"/>
      <c r="D116" s="53"/>
      <c r="E116" s="53"/>
      <c r="F116" s="129"/>
      <c r="G116" s="129"/>
    </row>
    <row r="117" spans="2:7" s="37" customFormat="1" ht="11.4" x14ac:dyDescent="0.3">
      <c r="B117" s="53"/>
      <c r="D117" s="53"/>
      <c r="E117" s="53"/>
      <c r="F117" s="129"/>
      <c r="G117" s="129"/>
    </row>
    <row r="118" spans="2:7" s="37" customFormat="1" ht="11.4" x14ac:dyDescent="0.3">
      <c r="B118" s="53"/>
      <c r="D118" s="53"/>
      <c r="E118" s="53"/>
      <c r="F118" s="129"/>
      <c r="G118" s="129"/>
    </row>
    <row r="119" spans="2:7" s="37" customFormat="1" ht="11.4" x14ac:dyDescent="0.3">
      <c r="B119" s="53"/>
      <c r="D119" s="53"/>
      <c r="E119" s="53"/>
      <c r="F119" s="129"/>
      <c r="G119" s="129"/>
    </row>
    <row r="120" spans="2:7" s="37" customFormat="1" ht="11.4" x14ac:dyDescent="0.3">
      <c r="B120" s="53"/>
      <c r="D120" s="53"/>
      <c r="E120" s="53"/>
      <c r="F120" s="129"/>
      <c r="G120" s="129"/>
    </row>
    <row r="121" spans="2:7" s="37" customFormat="1" ht="11.4" x14ac:dyDescent="0.3">
      <c r="B121" s="53"/>
      <c r="D121" s="53"/>
      <c r="E121" s="53"/>
      <c r="F121" s="129"/>
      <c r="G121" s="129"/>
    </row>
    <row r="122" spans="2:7" s="37" customFormat="1" ht="11.4" x14ac:dyDescent="0.3">
      <c r="B122" s="53"/>
      <c r="D122" s="53"/>
      <c r="E122" s="53"/>
      <c r="F122" s="129"/>
      <c r="G122" s="129"/>
    </row>
    <row r="123" spans="2:7" s="37" customFormat="1" ht="11.4" x14ac:dyDescent="0.3">
      <c r="B123" s="53"/>
      <c r="D123" s="53"/>
      <c r="E123" s="53"/>
      <c r="F123" s="129"/>
      <c r="G123" s="129"/>
    </row>
    <row r="124" spans="2:7" s="37" customFormat="1" ht="11.4" x14ac:dyDescent="0.3">
      <c r="B124" s="53"/>
      <c r="D124" s="53"/>
      <c r="E124" s="53"/>
      <c r="F124" s="129"/>
      <c r="G124" s="129"/>
    </row>
    <row r="125" spans="2:7" s="37" customFormat="1" ht="11.4" x14ac:dyDescent="0.3">
      <c r="B125" s="53"/>
      <c r="D125" s="53"/>
      <c r="E125" s="53"/>
      <c r="F125" s="129"/>
      <c r="G125" s="129"/>
    </row>
    <row r="126" spans="2:7" s="37" customFormat="1" ht="11.4" x14ac:dyDescent="0.3">
      <c r="B126" s="53"/>
      <c r="D126" s="53"/>
      <c r="E126" s="53"/>
      <c r="F126" s="129"/>
      <c r="G126" s="129"/>
    </row>
    <row r="127" spans="2:7" s="37" customFormat="1" ht="11.4" x14ac:dyDescent="0.3">
      <c r="B127" s="53"/>
      <c r="D127" s="53"/>
      <c r="E127" s="53"/>
      <c r="F127" s="129"/>
      <c r="G127" s="129"/>
    </row>
    <row r="128" spans="2:7" s="37" customFormat="1" ht="11.4" x14ac:dyDescent="0.3">
      <c r="B128" s="53"/>
      <c r="D128" s="53"/>
      <c r="E128" s="53"/>
      <c r="F128" s="129"/>
      <c r="G128" s="129"/>
    </row>
    <row r="129" spans="2:7" s="37" customFormat="1" ht="11.4" x14ac:dyDescent="0.3">
      <c r="B129" s="53"/>
      <c r="D129" s="53"/>
      <c r="E129" s="53"/>
      <c r="F129" s="129"/>
      <c r="G129" s="129"/>
    </row>
    <row r="130" spans="2:7" s="37" customFormat="1" ht="11.4" x14ac:dyDescent="0.3">
      <c r="B130" s="53"/>
      <c r="D130" s="53"/>
      <c r="E130" s="53"/>
      <c r="F130" s="129"/>
      <c r="G130" s="129"/>
    </row>
    <row r="131" spans="2:7" s="37" customFormat="1" ht="11.4" x14ac:dyDescent="0.3">
      <c r="B131" s="53"/>
      <c r="D131" s="53"/>
      <c r="E131" s="53"/>
      <c r="F131" s="129"/>
      <c r="G131" s="129"/>
    </row>
    <row r="132" spans="2:7" s="37" customFormat="1" ht="11.4" x14ac:dyDescent="0.3">
      <c r="B132" s="53"/>
      <c r="D132" s="53"/>
      <c r="E132" s="53"/>
      <c r="F132" s="129"/>
      <c r="G132" s="129"/>
    </row>
    <row r="133" spans="2:7" s="37" customFormat="1" ht="11.4" x14ac:dyDescent="0.3">
      <c r="B133" s="53"/>
      <c r="D133" s="53"/>
      <c r="E133" s="53"/>
      <c r="F133" s="129"/>
      <c r="G133" s="129"/>
    </row>
    <row r="134" spans="2:7" s="37" customFormat="1" ht="11.4" x14ac:dyDescent="0.3">
      <c r="B134" s="53"/>
      <c r="D134" s="53"/>
      <c r="E134" s="53"/>
      <c r="F134" s="129"/>
      <c r="G134" s="129"/>
    </row>
    <row r="135" spans="2:7" s="37" customFormat="1" ht="11.4" x14ac:dyDescent="0.3">
      <c r="B135" s="53"/>
      <c r="D135" s="53"/>
      <c r="E135" s="53"/>
      <c r="F135" s="129"/>
      <c r="G135" s="129"/>
    </row>
    <row r="136" spans="2:7" s="37" customFormat="1" ht="11.4" x14ac:dyDescent="0.3">
      <c r="B136" s="53"/>
      <c r="D136" s="53"/>
      <c r="E136" s="53"/>
      <c r="F136" s="129"/>
      <c r="G136" s="129"/>
    </row>
    <row r="137" spans="2:7" s="37" customFormat="1" ht="11.4" x14ac:dyDescent="0.3">
      <c r="B137" s="53"/>
      <c r="D137" s="53"/>
      <c r="E137" s="53"/>
      <c r="F137" s="129"/>
      <c r="G137" s="129"/>
    </row>
    <row r="138" spans="2:7" s="37" customFormat="1" ht="11.4" x14ac:dyDescent="0.3">
      <c r="B138" s="53"/>
      <c r="D138" s="53"/>
      <c r="E138" s="53"/>
      <c r="F138" s="129"/>
      <c r="G138" s="129"/>
    </row>
    <row r="139" spans="2:7" s="37" customFormat="1" ht="11.4" x14ac:dyDescent="0.3">
      <c r="B139" s="53"/>
      <c r="D139" s="53"/>
      <c r="E139" s="53"/>
      <c r="F139" s="129"/>
      <c r="G139" s="129"/>
    </row>
    <row r="140" spans="2:7" s="37" customFormat="1" ht="11.4" x14ac:dyDescent="0.3">
      <c r="B140" s="53"/>
      <c r="D140" s="53"/>
      <c r="E140" s="53"/>
      <c r="F140" s="129"/>
      <c r="G140" s="129"/>
    </row>
    <row r="141" spans="2:7" s="37" customFormat="1" ht="11.4" x14ac:dyDescent="0.3">
      <c r="B141" s="53"/>
      <c r="D141" s="53"/>
      <c r="E141" s="53"/>
      <c r="F141" s="129"/>
      <c r="G141" s="129"/>
    </row>
    <row r="142" spans="2:7" s="37" customFormat="1" ht="11.4" x14ac:dyDescent="0.3">
      <c r="B142" s="53"/>
      <c r="D142" s="53"/>
      <c r="E142" s="53"/>
      <c r="F142" s="129"/>
      <c r="G142" s="129"/>
    </row>
    <row r="143" spans="2:7" s="37" customFormat="1" ht="11.4" x14ac:dyDescent="0.3">
      <c r="B143" s="53"/>
      <c r="D143" s="53"/>
      <c r="E143" s="53"/>
      <c r="F143" s="129"/>
      <c r="G143" s="129"/>
    </row>
    <row r="144" spans="2:7" s="37" customFormat="1" ht="11.4" x14ac:dyDescent="0.3">
      <c r="B144" s="53"/>
      <c r="D144" s="53"/>
      <c r="E144" s="53"/>
      <c r="F144" s="129"/>
      <c r="G144" s="129"/>
    </row>
    <row r="145" spans="2:7" s="35" customFormat="1" ht="12" x14ac:dyDescent="0.3">
      <c r="B145" s="109"/>
      <c r="D145" s="51">
        <v>17</v>
      </c>
      <c r="E145" s="109"/>
      <c r="F145" s="159"/>
      <c r="G145" s="159"/>
    </row>
  </sheetData>
  <mergeCells count="3">
    <mergeCell ref="B1:G1"/>
    <mergeCell ref="B2:G2"/>
    <mergeCell ref="B74:C74"/>
  </mergeCells>
  <pageMargins left="0.7" right="0.7" top="0.75" bottom="0.75" header="0.3" footer="0.3"/>
  <pageSetup paperSize="9"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0"/>
  <sheetViews>
    <sheetView view="pageBreakPreview" topLeftCell="B1" zoomScale="90" zoomScaleNormal="100" zoomScaleSheetLayoutView="90" workbookViewId="0">
      <selection activeCell="D500" sqref="D500"/>
    </sheetView>
  </sheetViews>
  <sheetFormatPr defaultColWidth="9.109375" defaultRowHeight="14.4" x14ac:dyDescent="0.3"/>
  <cols>
    <col min="1" max="1" width="5.44140625" style="60" hidden="1" customWidth="1"/>
    <col min="2" max="2" width="77.109375" style="60" customWidth="1"/>
    <col min="3" max="3" width="18.21875" style="60" customWidth="1"/>
    <col min="4" max="4" width="13.21875" style="346" customWidth="1"/>
    <col min="5" max="5" width="12.6640625" style="333" customWidth="1"/>
    <col min="6" max="6" width="20.44140625" style="332" customWidth="1"/>
    <col min="7" max="16384" width="9.109375" style="60"/>
  </cols>
  <sheetData>
    <row r="1" spans="1:6" s="35" customFormat="1" ht="45.6" customHeight="1" x14ac:dyDescent="0.45">
      <c r="A1" s="105"/>
      <c r="B1" s="447" t="s">
        <v>909</v>
      </c>
      <c r="C1" s="448"/>
      <c r="D1" s="448"/>
      <c r="E1" s="448"/>
      <c r="F1" s="449"/>
    </row>
    <row r="2" spans="1:6" s="35" customFormat="1" ht="15" customHeight="1" x14ac:dyDescent="0.3">
      <c r="A2" s="105"/>
      <c r="B2" s="336" t="s">
        <v>751</v>
      </c>
      <c r="C2" s="337" t="s">
        <v>525</v>
      </c>
      <c r="D2" s="342" t="s">
        <v>752</v>
      </c>
      <c r="E2" s="335" t="s">
        <v>527</v>
      </c>
      <c r="F2" s="334" t="s">
        <v>753</v>
      </c>
    </row>
    <row r="3" spans="1:6" s="320" customFormat="1" ht="23.4" customHeight="1" x14ac:dyDescent="0.3">
      <c r="A3" s="319"/>
      <c r="B3" s="316" t="s">
        <v>596</v>
      </c>
      <c r="C3" s="317" t="s">
        <v>595</v>
      </c>
      <c r="D3" s="343"/>
      <c r="E3" s="328"/>
      <c r="F3" s="329"/>
    </row>
    <row r="4" spans="1:6" s="320" customFormat="1" ht="13.2" customHeight="1" x14ac:dyDescent="0.3">
      <c r="A4" s="319"/>
      <c r="B4" s="318"/>
      <c r="C4" s="317"/>
      <c r="D4" s="343"/>
      <c r="E4" s="328"/>
      <c r="F4" s="329"/>
    </row>
    <row r="5" spans="1:6" s="320" customFormat="1" ht="22.5" customHeight="1" x14ac:dyDescent="0.3">
      <c r="A5" s="319"/>
      <c r="B5" s="316" t="s">
        <v>597</v>
      </c>
      <c r="C5" s="317" t="s">
        <v>595</v>
      </c>
      <c r="D5" s="343"/>
      <c r="E5" s="328"/>
      <c r="F5" s="329"/>
    </row>
    <row r="6" spans="1:6" s="320" customFormat="1" ht="13.8" customHeight="1" x14ac:dyDescent="0.3">
      <c r="A6" s="319"/>
      <c r="B6" s="318"/>
      <c r="C6" s="317"/>
      <c r="D6" s="343"/>
      <c r="E6" s="328"/>
      <c r="F6" s="329"/>
    </row>
    <row r="7" spans="1:6" s="320" customFormat="1" ht="22.5" customHeight="1" x14ac:dyDescent="0.3">
      <c r="A7" s="319"/>
      <c r="B7" s="316" t="s">
        <v>598</v>
      </c>
      <c r="C7" s="317" t="s">
        <v>595</v>
      </c>
      <c r="D7" s="343"/>
      <c r="E7" s="328"/>
      <c r="F7" s="329"/>
    </row>
    <row r="8" spans="1:6" s="320" customFormat="1" ht="16.2" customHeight="1" x14ac:dyDescent="0.3">
      <c r="A8" s="319"/>
      <c r="B8" s="321"/>
      <c r="C8" s="322"/>
      <c r="D8" s="344"/>
      <c r="E8" s="328"/>
      <c r="F8" s="329"/>
    </row>
    <row r="9" spans="1:6" s="320" customFormat="1" ht="22.5" customHeight="1" x14ac:dyDescent="0.3">
      <c r="A9" s="319"/>
      <c r="B9" s="321" t="s">
        <v>599</v>
      </c>
      <c r="C9" s="322"/>
      <c r="D9" s="344"/>
      <c r="E9" s="328"/>
      <c r="F9" s="329"/>
    </row>
    <row r="10" spans="1:6" s="320" customFormat="1" ht="22.5" customHeight="1" x14ac:dyDescent="0.3">
      <c r="A10" s="319"/>
      <c r="B10" s="321" t="s">
        <v>600</v>
      </c>
      <c r="C10" s="322"/>
      <c r="D10" s="344"/>
      <c r="E10" s="328"/>
      <c r="F10" s="329"/>
    </row>
    <row r="11" spans="1:6" s="320" customFormat="1" ht="22.5" customHeight="1" x14ac:dyDescent="0.3">
      <c r="A11" s="319"/>
      <c r="B11" s="321" t="s">
        <v>601</v>
      </c>
      <c r="C11" s="322"/>
      <c r="D11" s="344"/>
      <c r="E11" s="328"/>
      <c r="F11" s="329"/>
    </row>
    <row r="12" spans="1:6" s="320" customFormat="1" ht="16.2" customHeight="1" x14ac:dyDescent="0.3">
      <c r="A12" s="319"/>
      <c r="B12" s="321"/>
      <c r="C12" s="322"/>
      <c r="D12" s="344"/>
      <c r="E12" s="328"/>
      <c r="F12" s="329"/>
    </row>
    <row r="13" spans="1:6" s="325" customFormat="1" ht="27.6" customHeight="1" x14ac:dyDescent="0.3">
      <c r="A13" s="324"/>
      <c r="B13" s="318" t="s">
        <v>602</v>
      </c>
      <c r="C13" s="317" t="s">
        <v>603</v>
      </c>
      <c r="D13" s="343"/>
      <c r="E13" s="328"/>
      <c r="F13" s="330"/>
    </row>
    <row r="14" spans="1:6" s="320" customFormat="1" ht="15.6" x14ac:dyDescent="0.3">
      <c r="B14" s="321"/>
      <c r="C14" s="322"/>
      <c r="D14" s="344"/>
      <c r="E14" s="328"/>
      <c r="F14" s="329"/>
    </row>
    <row r="15" spans="1:6" s="320" customFormat="1" ht="12" customHeight="1" x14ac:dyDescent="0.3">
      <c r="B15" s="321" t="s">
        <v>604</v>
      </c>
      <c r="C15" s="322"/>
      <c r="D15" s="344"/>
      <c r="E15" s="328"/>
      <c r="F15" s="329"/>
    </row>
    <row r="16" spans="1:6" s="320" customFormat="1" ht="15.6" x14ac:dyDescent="0.3">
      <c r="B16" s="321" t="s">
        <v>605</v>
      </c>
      <c r="C16" s="322"/>
      <c r="D16" s="344"/>
      <c r="E16" s="328"/>
      <c r="F16" s="329"/>
    </row>
    <row r="17" spans="2:6" s="320" customFormat="1" ht="12" customHeight="1" x14ac:dyDescent="0.3">
      <c r="B17" s="321"/>
      <c r="C17" s="322"/>
      <c r="D17" s="344"/>
      <c r="E17" s="328"/>
      <c r="F17" s="329"/>
    </row>
    <row r="18" spans="2:6" s="320" customFormat="1" ht="15.6" x14ac:dyDescent="0.3">
      <c r="B18" s="321" t="s">
        <v>606</v>
      </c>
      <c r="C18" s="322"/>
      <c r="D18" s="344"/>
      <c r="E18" s="328"/>
      <c r="F18" s="329"/>
    </row>
    <row r="19" spans="2:6" s="320" customFormat="1" ht="12" customHeight="1" x14ac:dyDescent="0.3">
      <c r="B19" s="321" t="s">
        <v>607</v>
      </c>
      <c r="C19" s="322"/>
      <c r="D19" s="344"/>
      <c r="E19" s="328"/>
      <c r="F19" s="329"/>
    </row>
    <row r="20" spans="2:6" s="320" customFormat="1" ht="15.6" x14ac:dyDescent="0.3">
      <c r="B20" s="321"/>
      <c r="C20" s="322"/>
      <c r="D20" s="344"/>
      <c r="E20" s="328"/>
      <c r="F20" s="329"/>
    </row>
    <row r="21" spans="2:6" s="320" customFormat="1" ht="12" customHeight="1" x14ac:dyDescent="0.3">
      <c r="B21" s="321" t="s">
        <v>608</v>
      </c>
      <c r="C21" s="322"/>
      <c r="D21" s="344"/>
      <c r="E21" s="328"/>
      <c r="F21" s="329"/>
    </row>
    <row r="22" spans="2:6" s="320" customFormat="1" ht="15.6" x14ac:dyDescent="0.3">
      <c r="B22" s="321" t="s">
        <v>609</v>
      </c>
      <c r="C22" s="322"/>
      <c r="D22" s="344"/>
      <c r="E22" s="328"/>
      <c r="F22" s="329"/>
    </row>
    <row r="23" spans="2:6" s="320" customFormat="1" ht="12" customHeight="1" x14ac:dyDescent="0.3">
      <c r="B23" s="321" t="s">
        <v>610</v>
      </c>
      <c r="C23" s="322"/>
      <c r="D23" s="344"/>
      <c r="E23" s="328"/>
      <c r="F23" s="329"/>
    </row>
    <row r="24" spans="2:6" s="320" customFormat="1" ht="15.6" x14ac:dyDescent="0.3">
      <c r="B24" s="321"/>
      <c r="C24" s="322"/>
      <c r="D24" s="344"/>
      <c r="E24" s="328"/>
      <c r="F24" s="329"/>
    </row>
    <row r="25" spans="2:6" s="320" customFormat="1" ht="12" customHeight="1" x14ac:dyDescent="0.3">
      <c r="B25" s="321" t="s">
        <v>611</v>
      </c>
      <c r="C25" s="322"/>
      <c r="D25" s="344"/>
      <c r="E25" s="328"/>
      <c r="F25" s="329"/>
    </row>
    <row r="26" spans="2:6" s="320" customFormat="1" ht="15.6" x14ac:dyDescent="0.3">
      <c r="B26" s="321" t="s">
        <v>612</v>
      </c>
      <c r="C26" s="322"/>
      <c r="D26" s="344"/>
      <c r="E26" s="328"/>
      <c r="F26" s="329"/>
    </row>
    <row r="27" spans="2:6" s="320" customFormat="1" ht="12" customHeight="1" x14ac:dyDescent="0.3">
      <c r="B27" s="321" t="s">
        <v>613</v>
      </c>
      <c r="C27" s="322"/>
      <c r="D27" s="344"/>
      <c r="E27" s="328"/>
      <c r="F27" s="329"/>
    </row>
    <row r="28" spans="2:6" s="320" customFormat="1" ht="15.6" x14ac:dyDescent="0.3">
      <c r="B28" s="321" t="s">
        <v>614</v>
      </c>
      <c r="C28" s="322"/>
      <c r="D28" s="344"/>
      <c r="E28" s="328"/>
      <c r="F28" s="329"/>
    </row>
    <row r="29" spans="2:6" s="320" customFormat="1" ht="12" customHeight="1" x14ac:dyDescent="0.3">
      <c r="B29" s="321" t="s">
        <v>615</v>
      </c>
      <c r="C29" s="322"/>
      <c r="D29" s="344"/>
      <c r="E29" s="328"/>
      <c r="F29" s="329"/>
    </row>
    <row r="30" spans="2:6" s="320" customFormat="1" ht="15.6" x14ac:dyDescent="0.3">
      <c r="B30" s="321" t="s">
        <v>616</v>
      </c>
      <c r="C30" s="322"/>
      <c r="D30" s="344"/>
      <c r="E30" s="328"/>
      <c r="F30" s="329"/>
    </row>
    <row r="31" spans="2:6" s="320" customFormat="1" ht="15.6" x14ac:dyDescent="0.3">
      <c r="B31" s="321" t="s">
        <v>617</v>
      </c>
      <c r="C31" s="322"/>
      <c r="D31" s="344"/>
      <c r="E31" s="328"/>
      <c r="F31" s="329"/>
    </row>
    <row r="32" spans="2:6" s="320" customFormat="1" ht="15.6" x14ac:dyDescent="0.3">
      <c r="B32" s="321" t="s">
        <v>618</v>
      </c>
      <c r="C32" s="322"/>
      <c r="D32" s="344"/>
      <c r="E32" s="328"/>
      <c r="F32" s="329"/>
    </row>
    <row r="33" spans="2:6" s="320" customFormat="1" ht="15.6" x14ac:dyDescent="0.3">
      <c r="B33" s="321" t="s">
        <v>619</v>
      </c>
      <c r="C33" s="322"/>
      <c r="D33" s="344"/>
      <c r="E33" s="328"/>
      <c r="F33" s="329"/>
    </row>
    <row r="34" spans="2:6" s="320" customFormat="1" ht="15.6" x14ac:dyDescent="0.3">
      <c r="B34" s="321" t="s">
        <v>620</v>
      </c>
      <c r="C34" s="322"/>
      <c r="D34" s="344"/>
      <c r="E34" s="328"/>
      <c r="F34" s="329"/>
    </row>
    <row r="35" spans="2:6" s="320" customFormat="1" ht="15.6" x14ac:dyDescent="0.3">
      <c r="B35" s="321"/>
      <c r="C35" s="322"/>
      <c r="D35" s="344"/>
      <c r="E35" s="328"/>
      <c r="F35" s="329"/>
    </row>
    <row r="36" spans="2:6" s="320" customFormat="1" ht="15.6" x14ac:dyDescent="0.3">
      <c r="B36" s="321" t="s">
        <v>611</v>
      </c>
      <c r="C36" s="322"/>
      <c r="D36" s="344"/>
      <c r="E36" s="328"/>
      <c r="F36" s="329"/>
    </row>
    <row r="37" spans="2:6" s="320" customFormat="1" ht="15.6" x14ac:dyDescent="0.3">
      <c r="B37" s="321" t="s">
        <v>621</v>
      </c>
      <c r="C37" s="322"/>
      <c r="D37" s="344"/>
      <c r="E37" s="328"/>
      <c r="F37" s="329"/>
    </row>
    <row r="38" spans="2:6" s="320" customFormat="1" ht="15.6" x14ac:dyDescent="0.3">
      <c r="B38" s="321" t="s">
        <v>622</v>
      </c>
      <c r="C38" s="322"/>
      <c r="D38" s="344"/>
      <c r="E38" s="328"/>
      <c r="F38" s="329"/>
    </row>
    <row r="39" spans="2:6" s="320" customFormat="1" ht="15.6" x14ac:dyDescent="0.3">
      <c r="B39" s="321" t="s">
        <v>623</v>
      </c>
      <c r="C39" s="322"/>
      <c r="D39" s="344"/>
      <c r="E39" s="328"/>
      <c r="F39" s="329"/>
    </row>
    <row r="40" spans="2:6" s="320" customFormat="1" ht="15.6" x14ac:dyDescent="0.3">
      <c r="B40" s="321" t="s">
        <v>624</v>
      </c>
      <c r="C40" s="322"/>
      <c r="D40" s="344"/>
      <c r="E40" s="328"/>
      <c r="F40" s="329"/>
    </row>
    <row r="41" spans="2:6" s="320" customFormat="1" ht="15.6" x14ac:dyDescent="0.3">
      <c r="B41" s="321" t="s">
        <v>625</v>
      </c>
      <c r="C41" s="322"/>
      <c r="D41" s="344"/>
      <c r="E41" s="328"/>
      <c r="F41" s="329"/>
    </row>
    <row r="42" spans="2:6" s="320" customFormat="1" ht="15.6" x14ac:dyDescent="0.3">
      <c r="B42" s="321"/>
      <c r="C42" s="322"/>
      <c r="D42" s="344"/>
      <c r="E42" s="328"/>
      <c r="F42" s="329"/>
    </row>
    <row r="43" spans="2:6" s="320" customFormat="1" ht="15.6" x14ac:dyDescent="0.3">
      <c r="B43" s="321" t="s">
        <v>626</v>
      </c>
      <c r="C43" s="322"/>
      <c r="D43" s="344"/>
      <c r="E43" s="328"/>
      <c r="F43" s="329"/>
    </row>
    <row r="44" spans="2:6" s="320" customFormat="1" ht="15.6" x14ac:dyDescent="0.3">
      <c r="B44" s="321" t="s">
        <v>627</v>
      </c>
      <c r="C44" s="322"/>
      <c r="D44" s="344"/>
      <c r="E44" s="328"/>
      <c r="F44" s="329"/>
    </row>
    <row r="45" spans="2:6" s="320" customFormat="1" ht="15.6" x14ac:dyDescent="0.3">
      <c r="B45" s="321" t="s">
        <v>628</v>
      </c>
      <c r="C45" s="322"/>
      <c r="D45" s="344"/>
      <c r="E45" s="328"/>
      <c r="F45" s="329"/>
    </row>
    <row r="46" spans="2:6" s="320" customFormat="1" ht="15.6" x14ac:dyDescent="0.3">
      <c r="B46" s="321" t="s">
        <v>629</v>
      </c>
      <c r="C46" s="322"/>
      <c r="D46" s="344"/>
      <c r="E46" s="328"/>
      <c r="F46" s="329"/>
    </row>
    <row r="47" spans="2:6" s="320" customFormat="1" ht="15.6" x14ac:dyDescent="0.3">
      <c r="B47" s="321" t="s">
        <v>630</v>
      </c>
      <c r="C47" s="322"/>
      <c r="D47" s="344"/>
      <c r="E47" s="328"/>
      <c r="F47" s="329"/>
    </row>
    <row r="48" spans="2:6" s="320" customFormat="1" ht="15.6" x14ac:dyDescent="0.3">
      <c r="B48" s="321" t="s">
        <v>631</v>
      </c>
      <c r="C48" s="322"/>
      <c r="D48" s="344"/>
      <c r="E48" s="328"/>
      <c r="F48" s="329"/>
    </row>
    <row r="49" spans="2:6" s="320" customFormat="1" ht="15.6" x14ac:dyDescent="0.3">
      <c r="B49" s="321"/>
      <c r="C49" s="322"/>
      <c r="D49" s="344"/>
      <c r="E49" s="328"/>
      <c r="F49" s="329"/>
    </row>
    <row r="50" spans="2:6" s="320" customFormat="1" ht="15.6" x14ac:dyDescent="0.3">
      <c r="B50" s="321" t="s">
        <v>632</v>
      </c>
      <c r="C50" s="322"/>
      <c r="D50" s="344"/>
      <c r="E50" s="328"/>
      <c r="F50" s="329"/>
    </row>
    <row r="51" spans="2:6" s="320" customFormat="1" ht="15.6" x14ac:dyDescent="0.3">
      <c r="B51" s="321" t="s">
        <v>633</v>
      </c>
      <c r="C51" s="322"/>
      <c r="D51" s="344"/>
      <c r="E51" s="328"/>
      <c r="F51" s="329"/>
    </row>
    <row r="52" spans="2:6" s="320" customFormat="1" ht="15.6" x14ac:dyDescent="0.3">
      <c r="B52" s="321" t="s">
        <v>634</v>
      </c>
      <c r="C52" s="322"/>
      <c r="D52" s="344"/>
      <c r="E52" s="328"/>
      <c r="F52" s="329"/>
    </row>
    <row r="53" spans="2:6" s="320" customFormat="1" ht="15.6" x14ac:dyDescent="0.3">
      <c r="B53" s="321"/>
      <c r="C53" s="322"/>
      <c r="D53" s="344"/>
      <c r="E53" s="328"/>
      <c r="F53" s="329"/>
    </row>
    <row r="54" spans="2:6" s="320" customFormat="1" ht="15.6" x14ac:dyDescent="0.3">
      <c r="B54" s="321" t="s">
        <v>635</v>
      </c>
      <c r="C54" s="322"/>
      <c r="D54" s="344"/>
      <c r="E54" s="328"/>
      <c r="F54" s="329"/>
    </row>
    <row r="55" spans="2:6" s="320" customFormat="1" ht="15.6" x14ac:dyDescent="0.3">
      <c r="B55" s="321" t="s">
        <v>636</v>
      </c>
      <c r="C55" s="322"/>
      <c r="D55" s="344"/>
      <c r="E55" s="328"/>
      <c r="F55" s="329"/>
    </row>
    <row r="56" spans="2:6" s="320" customFormat="1" ht="15.6" x14ac:dyDescent="0.3">
      <c r="B56" s="321"/>
      <c r="C56" s="322"/>
      <c r="D56" s="344"/>
      <c r="E56" s="328"/>
      <c r="F56" s="329"/>
    </row>
    <row r="57" spans="2:6" s="320" customFormat="1" ht="15.6" x14ac:dyDescent="0.3">
      <c r="B57" s="321" t="s">
        <v>637</v>
      </c>
      <c r="C57" s="322"/>
      <c r="D57" s="344"/>
      <c r="E57" s="328"/>
      <c r="F57" s="329"/>
    </row>
    <row r="58" spans="2:6" s="320" customFormat="1" ht="15.6" x14ac:dyDescent="0.3">
      <c r="B58" s="321" t="s">
        <v>638</v>
      </c>
      <c r="C58" s="322"/>
      <c r="D58" s="344"/>
      <c r="E58" s="328"/>
      <c r="F58" s="329"/>
    </row>
    <row r="59" spans="2:6" s="320" customFormat="1" ht="15.6" x14ac:dyDescent="0.3">
      <c r="B59" s="321"/>
      <c r="C59" s="322"/>
      <c r="D59" s="344"/>
      <c r="E59" s="328"/>
      <c r="F59" s="329"/>
    </row>
    <row r="60" spans="2:6" s="320" customFormat="1" ht="15.6" x14ac:dyDescent="0.3">
      <c r="B60" s="321" t="s">
        <v>639</v>
      </c>
      <c r="C60" s="322"/>
      <c r="D60" s="344"/>
      <c r="E60" s="328"/>
      <c r="F60" s="329"/>
    </row>
    <row r="61" spans="2:6" s="35" customFormat="1" ht="15.6" x14ac:dyDescent="0.3">
      <c r="B61" s="321" t="s">
        <v>640</v>
      </c>
      <c r="C61" s="322"/>
      <c r="D61" s="344"/>
      <c r="E61" s="328"/>
      <c r="F61" s="331"/>
    </row>
    <row r="62" spans="2:6" ht="15.6" x14ac:dyDescent="0.3">
      <c r="B62" s="321" t="s">
        <v>641</v>
      </c>
      <c r="C62" s="322"/>
      <c r="D62" s="344"/>
      <c r="E62" s="328"/>
    </row>
    <row r="63" spans="2:6" ht="15.6" x14ac:dyDescent="0.3">
      <c r="B63" s="321"/>
      <c r="C63" s="322"/>
      <c r="D63" s="344"/>
      <c r="E63" s="328"/>
    </row>
    <row r="64" spans="2:6" ht="15.6" x14ac:dyDescent="0.3">
      <c r="B64" s="321" t="s">
        <v>642</v>
      </c>
      <c r="C64" s="322"/>
      <c r="D64" s="344"/>
      <c r="E64" s="328"/>
    </row>
    <row r="65" spans="2:5" ht="15.6" x14ac:dyDescent="0.3">
      <c r="B65" s="321" t="s">
        <v>643</v>
      </c>
      <c r="C65" s="322"/>
      <c r="D65" s="344"/>
      <c r="E65" s="328"/>
    </row>
    <row r="66" spans="2:5" ht="15.6" x14ac:dyDescent="0.3">
      <c r="B66" s="321" t="s">
        <v>644</v>
      </c>
      <c r="C66" s="322"/>
      <c r="D66" s="344"/>
      <c r="E66" s="328"/>
    </row>
    <row r="67" spans="2:5" ht="15.6" x14ac:dyDescent="0.3">
      <c r="B67" s="321"/>
      <c r="C67" s="322"/>
      <c r="D67" s="344"/>
      <c r="E67" s="328"/>
    </row>
    <row r="68" spans="2:5" ht="15.6" x14ac:dyDescent="0.3">
      <c r="B68" s="321" t="s">
        <v>645</v>
      </c>
      <c r="C68" s="322"/>
      <c r="D68" s="344"/>
      <c r="E68" s="328"/>
    </row>
    <row r="69" spans="2:5" ht="15.6" x14ac:dyDescent="0.3">
      <c r="B69" s="321" t="s">
        <v>646</v>
      </c>
      <c r="C69" s="322"/>
      <c r="D69" s="344"/>
      <c r="E69" s="328"/>
    </row>
    <row r="70" spans="2:5" ht="15.6" x14ac:dyDescent="0.3">
      <c r="B70" s="321" t="s">
        <v>647</v>
      </c>
      <c r="C70" s="322"/>
      <c r="D70" s="344"/>
      <c r="E70" s="328"/>
    </row>
    <row r="71" spans="2:5" ht="15.6" x14ac:dyDescent="0.3">
      <c r="B71" s="321" t="s">
        <v>648</v>
      </c>
      <c r="C71" s="322"/>
      <c r="D71" s="344"/>
      <c r="E71" s="328"/>
    </row>
    <row r="72" spans="2:5" ht="15.6" x14ac:dyDescent="0.3">
      <c r="B72" s="321" t="s">
        <v>649</v>
      </c>
      <c r="C72" s="322"/>
      <c r="D72" s="344"/>
      <c r="E72" s="328"/>
    </row>
    <row r="73" spans="2:5" ht="15.6" x14ac:dyDescent="0.3">
      <c r="B73" s="321" t="s">
        <v>650</v>
      </c>
      <c r="C73" s="322"/>
      <c r="D73" s="344"/>
      <c r="E73" s="328"/>
    </row>
    <row r="74" spans="2:5" ht="15.6" x14ac:dyDescent="0.3">
      <c r="B74" s="321"/>
      <c r="C74" s="322"/>
      <c r="D74" s="344"/>
      <c r="E74" s="328"/>
    </row>
    <row r="75" spans="2:5" ht="15.6" x14ac:dyDescent="0.3">
      <c r="B75" s="321" t="s">
        <v>651</v>
      </c>
      <c r="C75" s="322"/>
      <c r="D75" s="344"/>
      <c r="E75" s="328"/>
    </row>
    <row r="76" spans="2:5" ht="15.6" x14ac:dyDescent="0.3">
      <c r="B76" s="321" t="s">
        <v>652</v>
      </c>
      <c r="C76" s="322"/>
      <c r="D76" s="344"/>
      <c r="E76" s="328"/>
    </row>
    <row r="77" spans="2:5" ht="15.6" x14ac:dyDescent="0.3">
      <c r="B77" s="321"/>
      <c r="C77" s="322"/>
      <c r="D77" s="344"/>
      <c r="E77" s="328"/>
    </row>
    <row r="78" spans="2:5" ht="15.6" x14ac:dyDescent="0.3">
      <c r="B78" s="321" t="s">
        <v>653</v>
      </c>
      <c r="C78" s="322"/>
      <c r="D78" s="344"/>
      <c r="E78" s="328"/>
    </row>
    <row r="79" spans="2:5" ht="15.6" x14ac:dyDescent="0.3">
      <c r="B79" s="321" t="s">
        <v>654</v>
      </c>
      <c r="C79" s="322"/>
      <c r="D79" s="344"/>
      <c r="E79" s="328"/>
    </row>
    <row r="80" spans="2:5" ht="15.6" x14ac:dyDescent="0.3">
      <c r="B80" s="321" t="s">
        <v>655</v>
      </c>
      <c r="C80" s="322"/>
      <c r="D80" s="344"/>
      <c r="E80" s="328"/>
    </row>
    <row r="81" spans="2:5" ht="15.6" x14ac:dyDescent="0.3">
      <c r="B81" s="321" t="s">
        <v>656</v>
      </c>
      <c r="C81" s="322"/>
      <c r="D81" s="344"/>
      <c r="E81" s="328"/>
    </row>
    <row r="82" spans="2:5" ht="15.6" x14ac:dyDescent="0.3">
      <c r="B82" s="321" t="s">
        <v>657</v>
      </c>
      <c r="C82" s="322"/>
      <c r="D82" s="344"/>
      <c r="E82" s="328"/>
    </row>
    <row r="83" spans="2:5" ht="15.6" x14ac:dyDescent="0.3">
      <c r="B83" s="321" t="s">
        <v>658</v>
      </c>
      <c r="C83" s="322"/>
      <c r="D83" s="344"/>
      <c r="E83" s="328"/>
    </row>
    <row r="84" spans="2:5" ht="15.6" x14ac:dyDescent="0.3">
      <c r="B84" s="321"/>
      <c r="C84" s="322"/>
      <c r="D84" s="344"/>
      <c r="E84" s="328"/>
    </row>
    <row r="85" spans="2:5" ht="15.6" x14ac:dyDescent="0.3">
      <c r="B85" s="321" t="s">
        <v>659</v>
      </c>
      <c r="C85" s="322"/>
      <c r="D85" s="344"/>
      <c r="E85" s="328"/>
    </row>
    <row r="86" spans="2:5" ht="15.6" x14ac:dyDescent="0.3">
      <c r="B86" s="321" t="s">
        <v>660</v>
      </c>
      <c r="C86" s="322"/>
      <c r="D86" s="344"/>
      <c r="E86" s="328"/>
    </row>
    <row r="87" spans="2:5" ht="15.6" x14ac:dyDescent="0.3">
      <c r="B87" s="321"/>
      <c r="C87" s="322"/>
      <c r="D87" s="344"/>
      <c r="E87" s="328"/>
    </row>
    <row r="88" spans="2:5" ht="15.6" x14ac:dyDescent="0.3">
      <c r="B88" s="321" t="s">
        <v>661</v>
      </c>
      <c r="C88" s="322"/>
      <c r="D88" s="344"/>
      <c r="E88" s="328"/>
    </row>
    <row r="89" spans="2:5" ht="15.6" x14ac:dyDescent="0.3">
      <c r="B89" s="321" t="s">
        <v>662</v>
      </c>
      <c r="C89" s="322"/>
      <c r="D89" s="344"/>
      <c r="E89" s="328"/>
    </row>
    <row r="90" spans="2:5" ht="15.6" x14ac:dyDescent="0.3">
      <c r="B90" s="321" t="s">
        <v>663</v>
      </c>
      <c r="C90" s="322"/>
      <c r="D90" s="344"/>
      <c r="E90" s="328"/>
    </row>
    <row r="91" spans="2:5" ht="15.6" x14ac:dyDescent="0.3">
      <c r="B91" s="321" t="s">
        <v>664</v>
      </c>
      <c r="C91" s="322"/>
      <c r="D91" s="344"/>
      <c r="E91" s="328"/>
    </row>
    <row r="92" spans="2:5" ht="15.6" x14ac:dyDescent="0.3">
      <c r="B92" s="321" t="s">
        <v>665</v>
      </c>
      <c r="C92" s="322"/>
      <c r="D92" s="344"/>
      <c r="E92" s="328"/>
    </row>
    <row r="93" spans="2:5" ht="15.6" x14ac:dyDescent="0.3">
      <c r="B93" s="321"/>
      <c r="C93" s="322"/>
      <c r="D93" s="344"/>
      <c r="E93" s="328"/>
    </row>
    <row r="94" spans="2:5" ht="15.6" x14ac:dyDescent="0.3">
      <c r="B94" s="321" t="s">
        <v>666</v>
      </c>
      <c r="C94" s="322"/>
      <c r="D94" s="344"/>
      <c r="E94" s="328"/>
    </row>
    <row r="95" spans="2:5" ht="15.6" x14ac:dyDescent="0.3">
      <c r="B95" s="321" t="s">
        <v>667</v>
      </c>
      <c r="C95" s="322"/>
      <c r="D95" s="344"/>
      <c r="E95" s="328"/>
    </row>
    <row r="96" spans="2:5" ht="15.6" x14ac:dyDescent="0.3">
      <c r="B96" s="321" t="s">
        <v>668</v>
      </c>
      <c r="C96" s="322"/>
      <c r="D96" s="344"/>
      <c r="E96" s="328"/>
    </row>
    <row r="97" spans="2:5" ht="15.6" x14ac:dyDescent="0.3">
      <c r="B97" s="321"/>
      <c r="C97" s="322"/>
      <c r="D97" s="344"/>
      <c r="E97" s="328"/>
    </row>
    <row r="98" spans="2:5" ht="15.6" x14ac:dyDescent="0.3">
      <c r="B98" s="321" t="s">
        <v>669</v>
      </c>
      <c r="C98" s="322"/>
      <c r="D98" s="344"/>
      <c r="E98" s="328"/>
    </row>
    <row r="99" spans="2:5" ht="15.6" x14ac:dyDescent="0.3">
      <c r="B99" s="321" t="s">
        <v>670</v>
      </c>
      <c r="C99" s="322"/>
      <c r="D99" s="344"/>
      <c r="E99" s="328"/>
    </row>
    <row r="100" spans="2:5" ht="15.6" x14ac:dyDescent="0.3">
      <c r="B100" s="321" t="s">
        <v>671</v>
      </c>
      <c r="C100" s="322"/>
      <c r="D100" s="344"/>
      <c r="E100" s="328"/>
    </row>
    <row r="101" spans="2:5" ht="15.6" x14ac:dyDescent="0.3">
      <c r="B101" s="321"/>
      <c r="C101" s="322"/>
      <c r="D101" s="344"/>
      <c r="E101" s="328"/>
    </row>
    <row r="102" spans="2:5" ht="15.6" x14ac:dyDescent="0.3">
      <c r="B102" s="321" t="s">
        <v>672</v>
      </c>
      <c r="C102" s="322"/>
      <c r="D102" s="344"/>
      <c r="E102" s="328"/>
    </row>
    <row r="103" spans="2:5" ht="15.6" x14ac:dyDescent="0.3">
      <c r="B103" s="321" t="s">
        <v>673</v>
      </c>
      <c r="C103" s="322"/>
      <c r="D103" s="344"/>
      <c r="E103" s="328"/>
    </row>
    <row r="104" spans="2:5" ht="15.6" x14ac:dyDescent="0.3">
      <c r="B104" s="321" t="s">
        <v>674</v>
      </c>
      <c r="C104" s="322"/>
      <c r="D104" s="344"/>
      <c r="E104" s="328"/>
    </row>
    <row r="105" spans="2:5" ht="15.6" x14ac:dyDescent="0.3">
      <c r="B105" s="321" t="s">
        <v>675</v>
      </c>
      <c r="C105" s="322"/>
      <c r="D105" s="344"/>
      <c r="E105" s="328"/>
    </row>
    <row r="106" spans="2:5" ht="15.6" x14ac:dyDescent="0.3">
      <c r="B106" s="321" t="s">
        <v>676</v>
      </c>
      <c r="C106" s="322"/>
      <c r="D106" s="344"/>
      <c r="E106" s="328"/>
    </row>
    <row r="107" spans="2:5" ht="15.6" x14ac:dyDescent="0.3">
      <c r="B107" s="321" t="s">
        <v>677</v>
      </c>
      <c r="C107" s="322"/>
      <c r="D107" s="344"/>
      <c r="E107" s="328"/>
    </row>
    <row r="108" spans="2:5" ht="15.6" x14ac:dyDescent="0.3">
      <c r="B108" s="321" t="s">
        <v>678</v>
      </c>
      <c r="C108" s="322"/>
      <c r="D108" s="344"/>
      <c r="E108" s="328"/>
    </row>
    <row r="109" spans="2:5" ht="15.6" x14ac:dyDescent="0.3">
      <c r="B109" s="321" t="s">
        <v>679</v>
      </c>
      <c r="C109" s="322"/>
      <c r="D109" s="344"/>
      <c r="E109" s="328"/>
    </row>
    <row r="110" spans="2:5" ht="15.6" x14ac:dyDescent="0.3">
      <c r="B110" s="321" t="s">
        <v>680</v>
      </c>
      <c r="C110" s="322"/>
      <c r="D110" s="344"/>
      <c r="E110" s="328"/>
    </row>
    <row r="111" spans="2:5" ht="15.6" x14ac:dyDescent="0.3">
      <c r="B111" s="321"/>
      <c r="C111" s="322"/>
      <c r="D111" s="344"/>
      <c r="E111" s="328"/>
    </row>
    <row r="112" spans="2:5" ht="15.6" x14ac:dyDescent="0.3">
      <c r="B112" s="321" t="s">
        <v>681</v>
      </c>
      <c r="C112" s="322"/>
      <c r="D112" s="344"/>
      <c r="E112" s="328"/>
    </row>
    <row r="113" spans="2:5" ht="15.6" x14ac:dyDescent="0.3">
      <c r="B113" s="321" t="s">
        <v>682</v>
      </c>
      <c r="C113" s="322"/>
      <c r="D113" s="344"/>
      <c r="E113" s="328"/>
    </row>
    <row r="114" spans="2:5" ht="15.6" x14ac:dyDescent="0.3">
      <c r="B114" s="321" t="s">
        <v>683</v>
      </c>
      <c r="C114" s="322"/>
      <c r="D114" s="344"/>
      <c r="E114" s="328"/>
    </row>
    <row r="115" spans="2:5" ht="15.6" x14ac:dyDescent="0.3">
      <c r="B115" s="321" t="s">
        <v>684</v>
      </c>
      <c r="C115" s="322"/>
      <c r="D115" s="344"/>
      <c r="E115" s="328"/>
    </row>
    <row r="116" spans="2:5" ht="15.6" x14ac:dyDescent="0.3">
      <c r="B116" s="321"/>
      <c r="C116" s="322"/>
      <c r="D116" s="344"/>
      <c r="E116" s="328"/>
    </row>
    <row r="117" spans="2:5" ht="15.6" x14ac:dyDescent="0.3">
      <c r="B117" s="321" t="s">
        <v>685</v>
      </c>
      <c r="C117" s="322"/>
      <c r="D117" s="344"/>
      <c r="E117" s="328"/>
    </row>
    <row r="118" spans="2:5" ht="15.6" x14ac:dyDescent="0.3">
      <c r="B118" s="321" t="s">
        <v>686</v>
      </c>
      <c r="C118" s="322"/>
      <c r="D118" s="344"/>
      <c r="E118" s="328"/>
    </row>
    <row r="119" spans="2:5" ht="15.6" x14ac:dyDescent="0.3">
      <c r="B119" s="321" t="s">
        <v>687</v>
      </c>
      <c r="C119" s="322"/>
      <c r="D119" s="344"/>
      <c r="E119" s="328"/>
    </row>
    <row r="120" spans="2:5" ht="15.6" x14ac:dyDescent="0.3">
      <c r="B120" s="321" t="s">
        <v>688</v>
      </c>
      <c r="C120" s="322"/>
      <c r="D120" s="344"/>
      <c r="E120" s="328"/>
    </row>
    <row r="121" spans="2:5" ht="15.6" x14ac:dyDescent="0.3">
      <c r="B121" s="321" t="s">
        <v>689</v>
      </c>
      <c r="C121" s="322"/>
      <c r="D121" s="344"/>
      <c r="E121" s="328"/>
    </row>
    <row r="122" spans="2:5" ht="15.6" x14ac:dyDescent="0.3">
      <c r="B122" s="321" t="s">
        <v>690</v>
      </c>
      <c r="C122" s="322"/>
      <c r="D122" s="344"/>
      <c r="E122" s="328"/>
    </row>
    <row r="123" spans="2:5" ht="15.6" x14ac:dyDescent="0.3">
      <c r="B123" s="321" t="s">
        <v>691</v>
      </c>
      <c r="C123" s="322"/>
      <c r="D123" s="344"/>
      <c r="E123" s="328"/>
    </row>
    <row r="124" spans="2:5" ht="15.6" x14ac:dyDescent="0.3">
      <c r="B124" s="321"/>
      <c r="C124" s="322"/>
      <c r="D124" s="344"/>
      <c r="E124" s="328"/>
    </row>
    <row r="125" spans="2:5" ht="15.6" x14ac:dyDescent="0.3">
      <c r="B125" s="321" t="s">
        <v>692</v>
      </c>
      <c r="C125" s="322"/>
      <c r="D125" s="344"/>
      <c r="E125" s="328"/>
    </row>
    <row r="126" spans="2:5" ht="15.6" x14ac:dyDescent="0.3">
      <c r="B126" s="321" t="s">
        <v>693</v>
      </c>
      <c r="C126" s="322"/>
      <c r="D126" s="344"/>
      <c r="E126" s="328"/>
    </row>
    <row r="127" spans="2:5" ht="15.6" x14ac:dyDescent="0.3">
      <c r="B127" s="321" t="s">
        <v>694</v>
      </c>
      <c r="C127" s="322"/>
      <c r="D127" s="344"/>
      <c r="E127" s="328"/>
    </row>
    <row r="128" spans="2:5" ht="15.6" x14ac:dyDescent="0.3">
      <c r="B128" s="321" t="s">
        <v>695</v>
      </c>
      <c r="C128" s="322"/>
      <c r="D128" s="344"/>
      <c r="E128" s="328"/>
    </row>
    <row r="129" spans="2:5" ht="15.6" x14ac:dyDescent="0.3">
      <c r="B129" s="321" t="s">
        <v>696</v>
      </c>
      <c r="C129" s="322"/>
      <c r="D129" s="344"/>
      <c r="E129" s="328"/>
    </row>
    <row r="130" spans="2:5" ht="15.6" x14ac:dyDescent="0.3">
      <c r="B130" s="321"/>
      <c r="C130" s="322"/>
      <c r="D130" s="344"/>
      <c r="E130" s="328"/>
    </row>
    <row r="131" spans="2:5" ht="15.6" x14ac:dyDescent="0.3">
      <c r="B131" s="321" t="s">
        <v>697</v>
      </c>
      <c r="C131" s="322"/>
      <c r="D131" s="344"/>
      <c r="E131" s="328"/>
    </row>
    <row r="132" spans="2:5" ht="15.6" x14ac:dyDescent="0.3">
      <c r="B132" s="321" t="s">
        <v>698</v>
      </c>
      <c r="C132" s="322"/>
      <c r="D132" s="344"/>
      <c r="E132" s="328"/>
    </row>
    <row r="133" spans="2:5" ht="15.6" x14ac:dyDescent="0.3">
      <c r="B133" s="321" t="s">
        <v>699</v>
      </c>
      <c r="C133" s="322"/>
      <c r="D133" s="344"/>
      <c r="E133" s="328"/>
    </row>
    <row r="134" spans="2:5" ht="15.6" x14ac:dyDescent="0.3">
      <c r="B134" s="321" t="s">
        <v>700</v>
      </c>
      <c r="C134" s="322"/>
      <c r="D134" s="344"/>
      <c r="E134" s="328"/>
    </row>
    <row r="135" spans="2:5" ht="15.6" x14ac:dyDescent="0.3">
      <c r="B135" s="321" t="s">
        <v>701</v>
      </c>
      <c r="C135" s="322"/>
      <c r="D135" s="344"/>
      <c r="E135" s="328"/>
    </row>
    <row r="136" spans="2:5" ht="15.6" x14ac:dyDescent="0.3">
      <c r="B136" s="321"/>
      <c r="C136" s="322"/>
      <c r="D136" s="344"/>
      <c r="E136" s="328"/>
    </row>
    <row r="137" spans="2:5" ht="15.6" x14ac:dyDescent="0.3">
      <c r="B137" s="321" t="s">
        <v>702</v>
      </c>
      <c r="C137" s="322"/>
      <c r="D137" s="344"/>
      <c r="E137" s="328"/>
    </row>
    <row r="138" spans="2:5" ht="15.6" x14ac:dyDescent="0.3">
      <c r="B138" s="321"/>
      <c r="C138" s="322"/>
      <c r="D138" s="344"/>
      <c r="E138" s="328"/>
    </row>
    <row r="139" spans="2:5" ht="15.6" x14ac:dyDescent="0.3">
      <c r="B139" s="321" t="s">
        <v>703</v>
      </c>
      <c r="C139" s="322"/>
      <c r="D139" s="344"/>
      <c r="E139" s="328"/>
    </row>
    <row r="140" spans="2:5" ht="15.6" x14ac:dyDescent="0.3">
      <c r="B140" s="321" t="s">
        <v>704</v>
      </c>
      <c r="C140" s="322"/>
      <c r="D140" s="344"/>
      <c r="E140" s="328"/>
    </row>
    <row r="141" spans="2:5" ht="15.6" x14ac:dyDescent="0.3">
      <c r="B141" s="321" t="s">
        <v>705</v>
      </c>
      <c r="C141" s="322"/>
      <c r="D141" s="344"/>
      <c r="E141" s="328"/>
    </row>
    <row r="142" spans="2:5" ht="15.6" x14ac:dyDescent="0.3">
      <c r="B142" s="321"/>
      <c r="C142" s="322"/>
      <c r="D142" s="344"/>
      <c r="E142" s="328"/>
    </row>
    <row r="143" spans="2:5" ht="15.6" x14ac:dyDescent="0.3">
      <c r="B143" s="321" t="s">
        <v>706</v>
      </c>
      <c r="C143" s="322"/>
      <c r="D143" s="344"/>
      <c r="E143" s="328"/>
    </row>
    <row r="144" spans="2:5" ht="15.6" x14ac:dyDescent="0.3">
      <c r="B144" s="321" t="s">
        <v>707</v>
      </c>
      <c r="C144" s="322"/>
      <c r="D144" s="344"/>
      <c r="E144" s="328"/>
    </row>
    <row r="145" spans="2:5" ht="15.6" x14ac:dyDescent="0.3">
      <c r="B145" s="321" t="s">
        <v>708</v>
      </c>
      <c r="C145" s="322"/>
      <c r="D145" s="344"/>
      <c r="E145" s="328"/>
    </row>
    <row r="146" spans="2:5" ht="15.6" x14ac:dyDescent="0.3">
      <c r="B146" s="321" t="s">
        <v>709</v>
      </c>
      <c r="C146" s="322"/>
      <c r="D146" s="344"/>
      <c r="E146" s="328"/>
    </row>
    <row r="147" spans="2:5" ht="15.6" x14ac:dyDescent="0.3">
      <c r="B147" s="321"/>
      <c r="C147" s="322"/>
      <c r="D147" s="344"/>
      <c r="E147" s="328"/>
    </row>
    <row r="148" spans="2:5" ht="15.6" x14ac:dyDescent="0.3">
      <c r="B148" s="321" t="s">
        <v>710</v>
      </c>
      <c r="C148" s="322"/>
      <c r="D148" s="344"/>
      <c r="E148" s="328"/>
    </row>
    <row r="149" spans="2:5" ht="15.6" x14ac:dyDescent="0.3">
      <c r="B149" s="321" t="s">
        <v>711</v>
      </c>
      <c r="C149" s="322"/>
      <c r="D149" s="344"/>
      <c r="E149" s="328"/>
    </row>
    <row r="150" spans="2:5" ht="15.6" x14ac:dyDescent="0.3">
      <c r="B150" s="321" t="s">
        <v>712</v>
      </c>
      <c r="C150" s="322"/>
      <c r="D150" s="344"/>
      <c r="E150" s="328"/>
    </row>
    <row r="151" spans="2:5" ht="15.6" x14ac:dyDescent="0.3">
      <c r="B151" s="321"/>
      <c r="C151" s="322"/>
      <c r="D151" s="344"/>
      <c r="E151" s="328"/>
    </row>
    <row r="152" spans="2:5" ht="15.6" x14ac:dyDescent="0.3">
      <c r="B152" s="321" t="s">
        <v>713</v>
      </c>
      <c r="C152" s="322"/>
      <c r="D152" s="344"/>
      <c r="E152" s="328"/>
    </row>
    <row r="153" spans="2:5" ht="15.6" x14ac:dyDescent="0.3">
      <c r="B153" s="321" t="s">
        <v>714</v>
      </c>
      <c r="C153" s="322"/>
      <c r="D153" s="344"/>
      <c r="E153" s="328"/>
    </row>
    <row r="154" spans="2:5" ht="15.6" x14ac:dyDescent="0.3">
      <c r="B154" s="321" t="s">
        <v>715</v>
      </c>
      <c r="C154" s="322"/>
      <c r="D154" s="344"/>
      <c r="E154" s="328"/>
    </row>
    <row r="155" spans="2:5" ht="15.6" x14ac:dyDescent="0.3">
      <c r="B155" s="321" t="s">
        <v>716</v>
      </c>
      <c r="C155" s="322"/>
      <c r="D155" s="344"/>
      <c r="E155" s="328"/>
    </row>
    <row r="156" spans="2:5" ht="15.6" x14ac:dyDescent="0.3">
      <c r="B156" s="321" t="s">
        <v>717</v>
      </c>
      <c r="C156" s="322"/>
      <c r="D156" s="344"/>
      <c r="E156" s="328"/>
    </row>
    <row r="157" spans="2:5" ht="15.6" x14ac:dyDescent="0.3">
      <c r="B157" s="321"/>
      <c r="C157" s="322"/>
      <c r="D157" s="344"/>
      <c r="E157" s="328"/>
    </row>
    <row r="158" spans="2:5" ht="15.6" x14ac:dyDescent="0.3">
      <c r="B158" s="321" t="s">
        <v>718</v>
      </c>
      <c r="C158" s="322"/>
      <c r="D158" s="344"/>
      <c r="E158" s="328"/>
    </row>
    <row r="159" spans="2:5" ht="15.6" x14ac:dyDescent="0.3">
      <c r="B159" s="321" t="s">
        <v>719</v>
      </c>
      <c r="C159" s="322"/>
      <c r="D159" s="344"/>
      <c r="E159" s="328"/>
    </row>
    <row r="160" spans="2:5" ht="15.6" x14ac:dyDescent="0.3">
      <c r="B160" s="321" t="s">
        <v>720</v>
      </c>
      <c r="C160" s="322"/>
      <c r="D160" s="344"/>
      <c r="E160" s="328"/>
    </row>
    <row r="161" spans="2:5" ht="15.6" x14ac:dyDescent="0.3">
      <c r="B161" s="321"/>
      <c r="C161" s="322"/>
      <c r="D161" s="344"/>
      <c r="E161" s="328"/>
    </row>
    <row r="162" spans="2:5" ht="15.6" x14ac:dyDescent="0.3">
      <c r="B162" s="321" t="s">
        <v>721</v>
      </c>
      <c r="C162" s="322"/>
      <c r="D162" s="344"/>
      <c r="E162" s="328"/>
    </row>
    <row r="163" spans="2:5" ht="15.6" x14ac:dyDescent="0.3">
      <c r="B163" s="321" t="s">
        <v>722</v>
      </c>
      <c r="C163" s="322"/>
      <c r="D163" s="344"/>
      <c r="E163" s="328"/>
    </row>
    <row r="164" spans="2:5" ht="15.6" x14ac:dyDescent="0.3">
      <c r="B164" s="321" t="s">
        <v>723</v>
      </c>
      <c r="C164" s="322"/>
      <c r="D164" s="344"/>
      <c r="E164" s="328"/>
    </row>
    <row r="165" spans="2:5" ht="15.6" x14ac:dyDescent="0.3">
      <c r="B165" s="321" t="s">
        <v>724</v>
      </c>
      <c r="C165" s="322"/>
      <c r="D165" s="344"/>
      <c r="E165" s="328"/>
    </row>
    <row r="166" spans="2:5" ht="15.6" x14ac:dyDescent="0.3">
      <c r="B166" s="321" t="s">
        <v>725</v>
      </c>
      <c r="C166" s="322"/>
      <c r="D166" s="344"/>
      <c r="E166" s="328"/>
    </row>
    <row r="167" spans="2:5" ht="15.6" x14ac:dyDescent="0.3">
      <c r="B167" s="321" t="s">
        <v>726</v>
      </c>
      <c r="C167" s="322"/>
      <c r="D167" s="344"/>
      <c r="E167" s="328"/>
    </row>
    <row r="168" spans="2:5" ht="15.6" x14ac:dyDescent="0.3">
      <c r="B168" s="321" t="s">
        <v>727</v>
      </c>
      <c r="C168" s="322"/>
      <c r="D168" s="344"/>
      <c r="E168" s="328"/>
    </row>
    <row r="169" spans="2:5" ht="15.6" x14ac:dyDescent="0.3">
      <c r="B169" s="321"/>
      <c r="C169" s="322"/>
      <c r="D169" s="344"/>
      <c r="E169" s="328"/>
    </row>
    <row r="170" spans="2:5" ht="15.6" x14ac:dyDescent="0.3">
      <c r="B170" s="321" t="s">
        <v>728</v>
      </c>
      <c r="C170" s="322"/>
      <c r="D170" s="344"/>
      <c r="E170" s="328"/>
    </row>
    <row r="171" spans="2:5" ht="15.6" x14ac:dyDescent="0.3">
      <c r="B171" s="321" t="s">
        <v>729</v>
      </c>
      <c r="C171" s="322"/>
      <c r="D171" s="344"/>
      <c r="E171" s="328"/>
    </row>
    <row r="172" spans="2:5" ht="15.6" x14ac:dyDescent="0.3">
      <c r="B172" s="321" t="s">
        <v>730</v>
      </c>
      <c r="C172" s="322"/>
      <c r="D172" s="344"/>
      <c r="E172" s="328"/>
    </row>
    <row r="173" spans="2:5" ht="15.6" x14ac:dyDescent="0.3">
      <c r="B173" s="321" t="s">
        <v>731</v>
      </c>
      <c r="C173" s="322"/>
      <c r="D173" s="344"/>
      <c r="E173" s="328"/>
    </row>
    <row r="174" spans="2:5" ht="15.6" x14ac:dyDescent="0.3">
      <c r="B174" s="321" t="s">
        <v>732</v>
      </c>
      <c r="C174" s="322"/>
      <c r="D174" s="344"/>
      <c r="E174" s="328"/>
    </row>
    <row r="175" spans="2:5" ht="15.6" x14ac:dyDescent="0.3">
      <c r="B175" s="321" t="s">
        <v>733</v>
      </c>
      <c r="C175" s="322"/>
      <c r="D175" s="344"/>
      <c r="E175" s="328"/>
    </row>
    <row r="176" spans="2:5" ht="15.6" x14ac:dyDescent="0.3">
      <c r="B176" s="321" t="s">
        <v>734</v>
      </c>
      <c r="C176" s="322"/>
      <c r="D176" s="344"/>
      <c r="E176" s="328"/>
    </row>
    <row r="177" spans="2:5" ht="15.6" x14ac:dyDescent="0.3">
      <c r="B177" s="321" t="s">
        <v>735</v>
      </c>
      <c r="C177" s="322"/>
      <c r="D177" s="344"/>
      <c r="E177" s="328"/>
    </row>
    <row r="178" spans="2:5" ht="15.6" x14ac:dyDescent="0.3">
      <c r="B178" s="321" t="s">
        <v>736</v>
      </c>
      <c r="C178" s="322"/>
      <c r="D178" s="344"/>
      <c r="E178" s="328"/>
    </row>
    <row r="179" spans="2:5" ht="15.6" x14ac:dyDescent="0.3">
      <c r="B179" s="321" t="s">
        <v>737</v>
      </c>
      <c r="C179" s="322"/>
      <c r="D179" s="344"/>
      <c r="E179" s="328"/>
    </row>
    <row r="180" spans="2:5" ht="15.6" x14ac:dyDescent="0.3">
      <c r="B180" s="321" t="s">
        <v>738</v>
      </c>
      <c r="C180" s="322"/>
      <c r="D180" s="344"/>
      <c r="E180" s="328"/>
    </row>
    <row r="181" spans="2:5" ht="15.6" x14ac:dyDescent="0.3">
      <c r="B181" s="321"/>
      <c r="C181" s="322"/>
      <c r="D181" s="344"/>
      <c r="E181" s="328"/>
    </row>
    <row r="182" spans="2:5" ht="15.6" x14ac:dyDescent="0.3">
      <c r="B182" s="321" t="s">
        <v>739</v>
      </c>
      <c r="C182" s="322"/>
      <c r="D182" s="344"/>
      <c r="E182" s="328"/>
    </row>
    <row r="183" spans="2:5" ht="15.6" x14ac:dyDescent="0.3">
      <c r="B183" s="321" t="s">
        <v>740</v>
      </c>
      <c r="C183" s="322"/>
      <c r="D183" s="344"/>
      <c r="E183" s="328"/>
    </row>
    <row r="184" spans="2:5" ht="15.6" x14ac:dyDescent="0.3">
      <c r="B184" s="321" t="s">
        <v>741</v>
      </c>
      <c r="C184" s="322"/>
      <c r="D184" s="344"/>
      <c r="E184" s="328"/>
    </row>
    <row r="185" spans="2:5" ht="15.6" x14ac:dyDescent="0.3">
      <c r="B185" s="321" t="s">
        <v>742</v>
      </c>
      <c r="C185" s="322"/>
      <c r="D185" s="344"/>
      <c r="E185" s="328"/>
    </row>
    <row r="186" spans="2:5" ht="15.6" x14ac:dyDescent="0.3">
      <c r="B186" s="321"/>
      <c r="C186" s="322"/>
      <c r="D186" s="344"/>
      <c r="E186" s="328"/>
    </row>
    <row r="187" spans="2:5" ht="15.6" x14ac:dyDescent="0.3">
      <c r="B187" s="321" t="s">
        <v>743</v>
      </c>
      <c r="C187" s="322"/>
      <c r="D187" s="344"/>
      <c r="E187" s="328"/>
    </row>
    <row r="188" spans="2:5" ht="15.6" x14ac:dyDescent="0.3">
      <c r="B188" s="321" t="s">
        <v>744</v>
      </c>
      <c r="C188" s="322"/>
      <c r="D188" s="344"/>
      <c r="E188" s="328"/>
    </row>
    <row r="189" spans="2:5" ht="15.6" x14ac:dyDescent="0.3">
      <c r="B189" s="321" t="s">
        <v>745</v>
      </c>
      <c r="C189" s="322"/>
      <c r="D189" s="344"/>
      <c r="E189" s="328"/>
    </row>
    <row r="190" spans="2:5" ht="15.6" x14ac:dyDescent="0.3">
      <c r="B190" s="321" t="s">
        <v>746</v>
      </c>
      <c r="C190" s="322"/>
      <c r="D190" s="344"/>
      <c r="E190" s="328"/>
    </row>
    <row r="191" spans="2:5" ht="15.6" x14ac:dyDescent="0.3">
      <c r="B191" s="321"/>
      <c r="C191" s="322"/>
      <c r="D191" s="344"/>
      <c r="E191" s="328"/>
    </row>
    <row r="192" spans="2:5" ht="15.6" x14ac:dyDescent="0.3">
      <c r="B192" s="316" t="s">
        <v>747</v>
      </c>
      <c r="C192" s="322"/>
      <c r="D192" s="344"/>
      <c r="E192" s="328"/>
    </row>
    <row r="193" spans="2:7" ht="15.6" x14ac:dyDescent="0.3">
      <c r="B193" s="321"/>
      <c r="C193" s="322"/>
      <c r="D193" s="344"/>
      <c r="E193" s="328"/>
    </row>
    <row r="194" spans="2:7" ht="15.6" x14ac:dyDescent="0.3">
      <c r="B194" s="326" t="s">
        <v>748</v>
      </c>
      <c r="C194" s="322" t="s">
        <v>749</v>
      </c>
      <c r="D194" s="344">
        <v>600</v>
      </c>
      <c r="E194" s="328"/>
    </row>
    <row r="195" spans="2:7" ht="15.6" x14ac:dyDescent="0.3">
      <c r="B195" s="327"/>
      <c r="C195" s="317"/>
      <c r="D195" s="343"/>
      <c r="E195" s="328"/>
    </row>
    <row r="196" spans="2:7" s="379" customFormat="1" ht="15.6" x14ac:dyDescent="0.3">
      <c r="B196" s="388" t="s">
        <v>750</v>
      </c>
      <c r="C196" s="389"/>
      <c r="D196" s="390"/>
      <c r="E196" s="391"/>
      <c r="F196" s="392"/>
      <c r="G196" s="393"/>
    </row>
    <row r="197" spans="2:7" ht="15.6" x14ac:dyDescent="0.3">
      <c r="B197" s="338"/>
      <c r="C197" s="339"/>
      <c r="D197" s="345"/>
      <c r="E197" s="340"/>
      <c r="F197" s="341"/>
    </row>
    <row r="198" spans="2:7" ht="15.6" x14ac:dyDescent="0.3">
      <c r="B198" s="347" t="s">
        <v>910</v>
      </c>
      <c r="C198" s="348"/>
      <c r="D198" s="349"/>
      <c r="E198" s="350"/>
      <c r="F198" s="350"/>
    </row>
    <row r="199" spans="2:7" ht="15.6" x14ac:dyDescent="0.3">
      <c r="B199" s="351"/>
      <c r="C199" s="348"/>
      <c r="D199" s="349"/>
      <c r="E199" s="350"/>
      <c r="F199" s="350"/>
    </row>
    <row r="200" spans="2:7" ht="15.6" x14ac:dyDescent="0.3">
      <c r="B200" s="347" t="s">
        <v>758</v>
      </c>
      <c r="C200" s="352" t="s">
        <v>595</v>
      </c>
      <c r="D200" s="353"/>
      <c r="E200" s="354"/>
      <c r="F200" s="354"/>
    </row>
    <row r="201" spans="2:7" ht="15.6" x14ac:dyDescent="0.3">
      <c r="B201" s="355"/>
      <c r="C201" s="352"/>
      <c r="D201" s="353"/>
      <c r="E201" s="354"/>
      <c r="F201" s="354"/>
    </row>
    <row r="202" spans="2:7" ht="15.6" x14ac:dyDescent="0.3">
      <c r="B202" s="347" t="s">
        <v>759</v>
      </c>
      <c r="C202" s="352" t="s">
        <v>595</v>
      </c>
      <c r="D202" s="353"/>
      <c r="E202" s="354"/>
      <c r="F202" s="354"/>
    </row>
    <row r="203" spans="2:7" ht="15.6" x14ac:dyDescent="0.3">
      <c r="B203" s="355"/>
      <c r="C203" s="352"/>
      <c r="D203" s="353"/>
      <c r="E203" s="354"/>
      <c r="F203" s="354"/>
    </row>
    <row r="204" spans="2:7" ht="15.6" x14ac:dyDescent="0.3">
      <c r="B204" s="347" t="s">
        <v>760</v>
      </c>
      <c r="C204" s="352" t="s">
        <v>603</v>
      </c>
      <c r="D204" s="353"/>
      <c r="E204" s="354"/>
      <c r="F204" s="354"/>
    </row>
    <row r="205" spans="2:7" ht="15.6" x14ac:dyDescent="0.3">
      <c r="B205" s="351"/>
      <c r="C205" s="348"/>
      <c r="D205" s="349"/>
      <c r="E205" s="350"/>
      <c r="F205" s="350"/>
    </row>
    <row r="206" spans="2:7" ht="15.6" x14ac:dyDescent="0.3">
      <c r="B206" s="351" t="s">
        <v>761</v>
      </c>
      <c r="C206" s="348"/>
      <c r="D206" s="349"/>
      <c r="E206" s="350"/>
      <c r="F206" s="350"/>
    </row>
    <row r="207" spans="2:7" ht="15.6" x14ac:dyDescent="0.3">
      <c r="B207" s="351" t="s">
        <v>762</v>
      </c>
      <c r="C207" s="348"/>
      <c r="D207" s="349"/>
      <c r="E207" s="350"/>
      <c r="F207" s="350"/>
    </row>
    <row r="208" spans="2:7" ht="15.6" x14ac:dyDescent="0.3">
      <c r="B208" s="351" t="s">
        <v>763</v>
      </c>
      <c r="C208" s="348"/>
      <c r="D208" s="349"/>
      <c r="E208" s="350"/>
      <c r="F208" s="350"/>
    </row>
    <row r="209" spans="2:6" ht="15.6" x14ac:dyDescent="0.3">
      <c r="B209" s="351"/>
      <c r="C209" s="348"/>
      <c r="D209" s="349"/>
      <c r="E209" s="350"/>
      <c r="F209" s="350"/>
    </row>
    <row r="210" spans="2:6" ht="15.6" x14ac:dyDescent="0.3">
      <c r="B210" s="351" t="s">
        <v>602</v>
      </c>
      <c r="C210" s="348" t="s">
        <v>603</v>
      </c>
      <c r="D210" s="349"/>
      <c r="E210" s="350"/>
      <c r="F210" s="350"/>
    </row>
    <row r="211" spans="2:6" ht="15.6" x14ac:dyDescent="0.3">
      <c r="B211" s="351"/>
      <c r="C211" s="348"/>
      <c r="D211" s="349"/>
      <c r="E211" s="350"/>
      <c r="F211" s="350"/>
    </row>
    <row r="212" spans="2:6" ht="15.6" x14ac:dyDescent="0.3">
      <c r="B212" s="351" t="s">
        <v>764</v>
      </c>
      <c r="C212" s="348" t="s">
        <v>765</v>
      </c>
      <c r="D212" s="349"/>
      <c r="E212" s="350"/>
      <c r="F212" s="350"/>
    </row>
    <row r="213" spans="2:6" ht="15.6" x14ac:dyDescent="0.3">
      <c r="B213" s="351"/>
      <c r="C213" s="348"/>
      <c r="D213" s="349"/>
      <c r="E213" s="350"/>
      <c r="F213" s="350"/>
    </row>
    <row r="214" spans="2:6" ht="15.6" x14ac:dyDescent="0.3">
      <c r="B214" s="351"/>
      <c r="C214" s="348"/>
      <c r="D214" s="349"/>
      <c r="E214" s="350"/>
      <c r="F214" s="350"/>
    </row>
    <row r="215" spans="2:6" ht="15.6" x14ac:dyDescent="0.3">
      <c r="B215" s="351" t="s">
        <v>766</v>
      </c>
      <c r="C215" s="348" t="s">
        <v>765</v>
      </c>
      <c r="D215" s="349"/>
      <c r="E215" s="350"/>
      <c r="F215" s="350"/>
    </row>
    <row r="216" spans="2:6" ht="15.6" x14ac:dyDescent="0.3">
      <c r="B216" s="351"/>
      <c r="C216" s="348"/>
      <c r="D216" s="349"/>
      <c r="E216" s="350"/>
      <c r="F216" s="350"/>
    </row>
    <row r="217" spans="2:6" ht="15.6" x14ac:dyDescent="0.3">
      <c r="B217" s="351" t="s">
        <v>767</v>
      </c>
      <c r="C217" s="348"/>
      <c r="D217" s="349"/>
      <c r="E217" s="350"/>
      <c r="F217" s="350"/>
    </row>
    <row r="218" spans="2:6" ht="15.6" x14ac:dyDescent="0.3">
      <c r="B218" s="351" t="s">
        <v>768</v>
      </c>
      <c r="C218" s="348"/>
      <c r="D218" s="349"/>
      <c r="E218" s="350"/>
      <c r="F218" s="350"/>
    </row>
    <row r="219" spans="2:6" ht="15.6" x14ac:dyDescent="0.3">
      <c r="B219" s="351" t="s">
        <v>769</v>
      </c>
      <c r="C219" s="348"/>
      <c r="D219" s="349"/>
      <c r="E219" s="350"/>
      <c r="F219" s="350"/>
    </row>
    <row r="220" spans="2:6" ht="15.6" x14ac:dyDescent="0.3">
      <c r="B220" s="351" t="s">
        <v>770</v>
      </c>
      <c r="C220" s="348"/>
      <c r="D220" s="349"/>
      <c r="E220" s="350"/>
      <c r="F220" s="350"/>
    </row>
    <row r="221" spans="2:6" ht="15.6" x14ac:dyDescent="0.3">
      <c r="B221" s="351"/>
      <c r="C221" s="348"/>
      <c r="D221" s="349"/>
      <c r="E221" s="350"/>
      <c r="F221" s="350"/>
    </row>
    <row r="222" spans="2:6" ht="15.6" x14ac:dyDescent="0.3">
      <c r="B222" s="351" t="s">
        <v>771</v>
      </c>
      <c r="C222" s="348" t="s">
        <v>765</v>
      </c>
      <c r="D222" s="349"/>
      <c r="E222" s="350"/>
      <c r="F222" s="350"/>
    </row>
    <row r="223" spans="2:6" ht="15.6" x14ac:dyDescent="0.3">
      <c r="B223" s="351"/>
      <c r="C223" s="348"/>
      <c r="D223" s="349"/>
      <c r="E223" s="350"/>
      <c r="F223" s="350"/>
    </row>
    <row r="224" spans="2:6" ht="31.2" x14ac:dyDescent="0.3">
      <c r="B224" s="347" t="s">
        <v>772</v>
      </c>
      <c r="C224" s="352" t="s">
        <v>603</v>
      </c>
      <c r="D224" s="353"/>
      <c r="E224" s="354"/>
      <c r="F224" s="354"/>
    </row>
    <row r="225" spans="2:6" ht="15.6" x14ac:dyDescent="0.3">
      <c r="B225" s="355"/>
      <c r="C225" s="352"/>
      <c r="D225" s="353"/>
      <c r="E225" s="354"/>
      <c r="F225" s="354"/>
    </row>
    <row r="226" spans="2:6" ht="15.6" x14ac:dyDescent="0.3">
      <c r="B226" s="347" t="s">
        <v>773</v>
      </c>
      <c r="C226" s="352" t="s">
        <v>754</v>
      </c>
      <c r="D226" s="353"/>
      <c r="E226" s="354"/>
      <c r="F226" s="354"/>
    </row>
    <row r="227" spans="2:6" ht="15.6" x14ac:dyDescent="0.3">
      <c r="B227" s="351"/>
      <c r="C227" s="348"/>
      <c r="D227" s="349"/>
      <c r="E227" s="350"/>
      <c r="F227" s="350"/>
    </row>
    <row r="228" spans="2:6" ht="15.6" x14ac:dyDescent="0.3">
      <c r="B228" s="351" t="s">
        <v>774</v>
      </c>
      <c r="C228" s="348" t="s">
        <v>775</v>
      </c>
      <c r="D228" s="349">
        <v>30</v>
      </c>
      <c r="E228" s="350"/>
      <c r="F228" s="350"/>
    </row>
    <row r="229" spans="2:6" ht="15.6" x14ac:dyDescent="0.3">
      <c r="B229" s="351"/>
      <c r="C229" s="348"/>
      <c r="D229" s="349"/>
      <c r="E229" s="350"/>
      <c r="F229" s="350"/>
    </row>
    <row r="230" spans="2:6" ht="15.6" x14ac:dyDescent="0.3">
      <c r="B230" s="351" t="s">
        <v>776</v>
      </c>
      <c r="C230" s="348" t="s">
        <v>775</v>
      </c>
      <c r="D230" s="349">
        <v>10</v>
      </c>
      <c r="E230" s="350"/>
      <c r="F230" s="350"/>
    </row>
    <row r="231" spans="2:6" ht="15.6" x14ac:dyDescent="0.3">
      <c r="B231" s="351"/>
      <c r="C231" s="348"/>
      <c r="D231" s="349"/>
      <c r="E231" s="350"/>
      <c r="F231" s="350"/>
    </row>
    <row r="232" spans="2:6" ht="15.6" x14ac:dyDescent="0.3">
      <c r="B232" s="356" t="s">
        <v>777</v>
      </c>
      <c r="C232" s="348" t="s">
        <v>754</v>
      </c>
      <c r="D232" s="349"/>
      <c r="E232" s="350"/>
      <c r="F232" s="350"/>
    </row>
    <row r="233" spans="2:6" ht="15.6" x14ac:dyDescent="0.3">
      <c r="B233" s="356" t="s">
        <v>778</v>
      </c>
      <c r="C233" s="348"/>
      <c r="D233" s="349"/>
      <c r="E233" s="350"/>
      <c r="F233" s="350"/>
    </row>
    <row r="234" spans="2:6" ht="15.6" x14ac:dyDescent="0.3">
      <c r="B234" s="351"/>
      <c r="C234" s="348"/>
      <c r="D234" s="349"/>
      <c r="E234" s="350"/>
      <c r="F234" s="350"/>
    </row>
    <row r="235" spans="2:6" ht="15.6" x14ac:dyDescent="0.3">
      <c r="B235" s="351" t="s">
        <v>779</v>
      </c>
      <c r="C235" s="348" t="s">
        <v>775</v>
      </c>
      <c r="D235" s="349">
        <v>10</v>
      </c>
      <c r="E235" s="350"/>
      <c r="F235" s="350"/>
    </row>
    <row r="236" spans="2:6" ht="15.6" x14ac:dyDescent="0.3">
      <c r="B236" s="351"/>
      <c r="C236" s="348"/>
      <c r="D236" s="349"/>
      <c r="E236" s="350"/>
      <c r="F236" s="350"/>
    </row>
    <row r="237" spans="2:6" ht="15.6" x14ac:dyDescent="0.3">
      <c r="B237" s="351" t="s">
        <v>780</v>
      </c>
      <c r="C237" s="348" t="s">
        <v>775</v>
      </c>
      <c r="D237" s="349">
        <v>320</v>
      </c>
      <c r="E237" s="350"/>
      <c r="F237" s="350"/>
    </row>
    <row r="238" spans="2:6" ht="15.6" x14ac:dyDescent="0.3">
      <c r="B238" s="351"/>
      <c r="C238" s="348"/>
      <c r="D238" s="349"/>
      <c r="E238" s="350"/>
      <c r="F238" s="350"/>
    </row>
    <row r="239" spans="2:6" ht="15.6" x14ac:dyDescent="0.3">
      <c r="B239" s="356" t="s">
        <v>781</v>
      </c>
      <c r="C239" s="348" t="s">
        <v>754</v>
      </c>
      <c r="D239" s="349"/>
      <c r="E239" s="350"/>
      <c r="F239" s="350"/>
    </row>
    <row r="240" spans="2:6" ht="15.6" x14ac:dyDescent="0.3">
      <c r="B240" s="351"/>
      <c r="C240" s="348"/>
      <c r="D240" s="349"/>
      <c r="E240" s="350"/>
      <c r="F240" s="350"/>
    </row>
    <row r="241" spans="2:6" ht="15.6" x14ac:dyDescent="0.3">
      <c r="B241" s="351" t="s">
        <v>782</v>
      </c>
      <c r="C241" s="348" t="s">
        <v>775</v>
      </c>
      <c r="D241" s="349">
        <v>5</v>
      </c>
      <c r="E241" s="350"/>
      <c r="F241" s="350"/>
    </row>
    <row r="242" spans="2:6" ht="15.6" x14ac:dyDescent="0.3">
      <c r="B242" s="351" t="s">
        <v>783</v>
      </c>
      <c r="C242" s="348"/>
      <c r="D242" s="349"/>
      <c r="E242" s="350"/>
      <c r="F242" s="350"/>
    </row>
    <row r="243" spans="2:6" ht="15.6" x14ac:dyDescent="0.3">
      <c r="B243" s="351"/>
      <c r="C243" s="348"/>
      <c r="D243" s="349"/>
      <c r="E243" s="350"/>
      <c r="F243" s="350"/>
    </row>
    <row r="244" spans="2:6" ht="15.6" x14ac:dyDescent="0.3">
      <c r="B244" s="356" t="s">
        <v>784</v>
      </c>
      <c r="C244" s="348" t="s">
        <v>754</v>
      </c>
      <c r="D244" s="349"/>
      <c r="E244" s="350"/>
      <c r="F244" s="350"/>
    </row>
    <row r="245" spans="2:6" ht="15.6" x14ac:dyDescent="0.3">
      <c r="B245" s="351"/>
      <c r="C245" s="348"/>
      <c r="D245" s="349"/>
      <c r="E245" s="350"/>
      <c r="F245" s="350"/>
    </row>
    <row r="246" spans="2:6" ht="15.6" x14ac:dyDescent="0.3">
      <c r="B246" s="351" t="s">
        <v>785</v>
      </c>
      <c r="C246" s="348" t="s">
        <v>749</v>
      </c>
      <c r="D246" s="349">
        <v>25</v>
      </c>
      <c r="E246" s="350"/>
      <c r="F246" s="350"/>
    </row>
    <row r="247" spans="2:6" ht="15.6" x14ac:dyDescent="0.3">
      <c r="B247" s="351"/>
      <c r="C247" s="348"/>
      <c r="D247" s="349"/>
      <c r="E247" s="350"/>
      <c r="F247" s="350"/>
    </row>
    <row r="248" spans="2:6" ht="15.6" x14ac:dyDescent="0.3">
      <c r="B248" s="356" t="s">
        <v>786</v>
      </c>
      <c r="C248" s="348" t="s">
        <v>754</v>
      </c>
      <c r="D248" s="349"/>
      <c r="E248" s="350"/>
      <c r="F248" s="350"/>
    </row>
    <row r="249" spans="2:6" ht="15.6" x14ac:dyDescent="0.3">
      <c r="B249" s="351"/>
      <c r="C249" s="348"/>
      <c r="D249" s="349"/>
      <c r="E249" s="350"/>
      <c r="F249" s="350"/>
    </row>
    <row r="250" spans="2:6" ht="15.6" x14ac:dyDescent="0.3">
      <c r="B250" s="351" t="s">
        <v>787</v>
      </c>
      <c r="C250" s="348" t="s">
        <v>1</v>
      </c>
      <c r="D250" s="349">
        <v>1</v>
      </c>
      <c r="E250" s="350"/>
      <c r="F250" s="350"/>
    </row>
    <row r="251" spans="2:6" ht="15.6" x14ac:dyDescent="0.3">
      <c r="B251" s="351" t="s">
        <v>788</v>
      </c>
      <c r="C251" s="348"/>
      <c r="D251" s="349"/>
      <c r="E251" s="350"/>
      <c r="F251" s="350"/>
    </row>
    <row r="252" spans="2:6" ht="15.6" x14ac:dyDescent="0.3">
      <c r="B252" s="351"/>
      <c r="C252" s="348"/>
      <c r="D252" s="349"/>
      <c r="E252" s="350"/>
      <c r="F252" s="350"/>
    </row>
    <row r="253" spans="2:6" ht="15.6" x14ac:dyDescent="0.3">
      <c r="B253" s="347" t="s">
        <v>789</v>
      </c>
      <c r="C253" s="352" t="s">
        <v>603</v>
      </c>
      <c r="D253" s="353"/>
      <c r="E253" s="354"/>
      <c r="F253" s="354"/>
    </row>
    <row r="254" spans="2:6" ht="15.6" x14ac:dyDescent="0.3">
      <c r="B254" s="351"/>
      <c r="C254" s="348"/>
      <c r="D254" s="349"/>
      <c r="E254" s="350"/>
      <c r="F254" s="350"/>
    </row>
    <row r="255" spans="2:6" ht="15.6" x14ac:dyDescent="0.3">
      <c r="B255" s="356" t="s">
        <v>790</v>
      </c>
      <c r="C255" s="348" t="s">
        <v>754</v>
      </c>
      <c r="D255" s="349"/>
      <c r="E255" s="350"/>
      <c r="F255" s="350"/>
    </row>
    <row r="256" spans="2:6" ht="15.6" x14ac:dyDescent="0.3">
      <c r="B256" s="356" t="s">
        <v>791</v>
      </c>
      <c r="C256" s="348"/>
      <c r="D256" s="349"/>
      <c r="E256" s="350"/>
      <c r="F256" s="350"/>
    </row>
    <row r="257" spans="2:6" ht="15.6" x14ac:dyDescent="0.3">
      <c r="B257" s="351"/>
      <c r="C257" s="348"/>
      <c r="D257" s="349"/>
      <c r="E257" s="350"/>
      <c r="F257" s="350"/>
    </row>
    <row r="258" spans="2:6" ht="15.6" x14ac:dyDescent="0.3">
      <c r="B258" s="351" t="s">
        <v>792</v>
      </c>
      <c r="C258" s="348" t="s">
        <v>775</v>
      </c>
      <c r="D258" s="349">
        <v>12</v>
      </c>
      <c r="E258" s="350"/>
      <c r="F258" s="350"/>
    </row>
    <row r="259" spans="2:6" ht="15.6" x14ac:dyDescent="0.3">
      <c r="B259" s="351"/>
      <c r="C259" s="348"/>
      <c r="D259" s="349"/>
      <c r="E259" s="350"/>
      <c r="F259" s="350"/>
    </row>
    <row r="260" spans="2:6" ht="15.6" x14ac:dyDescent="0.3">
      <c r="B260" s="356" t="s">
        <v>793</v>
      </c>
      <c r="C260" s="348" t="s">
        <v>754</v>
      </c>
      <c r="D260" s="349"/>
      <c r="E260" s="350"/>
      <c r="F260" s="350"/>
    </row>
    <row r="261" spans="2:6" ht="15.6" x14ac:dyDescent="0.3">
      <c r="B261" s="356" t="s">
        <v>794</v>
      </c>
      <c r="C261" s="348"/>
      <c r="D261" s="349"/>
      <c r="E261" s="350"/>
      <c r="F261" s="350"/>
    </row>
    <row r="262" spans="2:6" ht="15.6" x14ac:dyDescent="0.3">
      <c r="B262" s="351"/>
      <c r="C262" s="348"/>
      <c r="D262" s="349"/>
      <c r="E262" s="350"/>
      <c r="F262" s="350"/>
    </row>
    <row r="263" spans="2:6" ht="15.6" x14ac:dyDescent="0.3">
      <c r="B263" s="351" t="s">
        <v>795</v>
      </c>
      <c r="C263" s="348" t="s">
        <v>775</v>
      </c>
      <c r="D263" s="349">
        <v>12</v>
      </c>
      <c r="E263" s="350"/>
      <c r="F263" s="350"/>
    </row>
    <row r="264" spans="2:6" ht="15.6" x14ac:dyDescent="0.3">
      <c r="B264" s="351"/>
      <c r="C264" s="348"/>
      <c r="D264" s="349"/>
      <c r="E264" s="350"/>
      <c r="F264" s="350"/>
    </row>
    <row r="265" spans="2:6" ht="15.6" x14ac:dyDescent="0.3">
      <c r="B265" s="356" t="s">
        <v>796</v>
      </c>
      <c r="C265" s="348" t="s">
        <v>754</v>
      </c>
      <c r="D265" s="349"/>
      <c r="E265" s="350"/>
      <c r="F265" s="350"/>
    </row>
    <row r="266" spans="2:6" ht="15.6" x14ac:dyDescent="0.3">
      <c r="B266" s="351"/>
      <c r="C266" s="348"/>
      <c r="D266" s="349"/>
      <c r="E266" s="350"/>
      <c r="F266" s="350"/>
    </row>
    <row r="267" spans="2:6" ht="15.6" x14ac:dyDescent="0.3">
      <c r="B267" s="351" t="s">
        <v>797</v>
      </c>
      <c r="C267" s="348" t="s">
        <v>749</v>
      </c>
      <c r="D267" s="349">
        <v>15</v>
      </c>
      <c r="E267" s="350"/>
      <c r="F267" s="350"/>
    </row>
    <row r="268" spans="2:6" ht="15.6" x14ac:dyDescent="0.3">
      <c r="B268" s="351" t="s">
        <v>798</v>
      </c>
      <c r="C268" s="348"/>
      <c r="D268" s="349"/>
      <c r="E268" s="350"/>
      <c r="F268" s="350"/>
    </row>
    <row r="269" spans="2:6" ht="15.6" x14ac:dyDescent="0.3">
      <c r="B269" s="351" t="s">
        <v>799</v>
      </c>
      <c r="C269" s="348"/>
      <c r="D269" s="349"/>
      <c r="E269" s="350"/>
      <c r="F269" s="350"/>
    </row>
    <row r="270" spans="2:6" ht="15.6" x14ac:dyDescent="0.3">
      <c r="B270" s="351" t="s">
        <v>800</v>
      </c>
      <c r="C270" s="348"/>
      <c r="D270" s="349"/>
      <c r="E270" s="350"/>
      <c r="F270" s="350"/>
    </row>
    <row r="271" spans="2:6" ht="15.6" x14ac:dyDescent="0.3">
      <c r="B271" s="351"/>
      <c r="C271" s="348"/>
      <c r="D271" s="349"/>
      <c r="E271" s="350"/>
      <c r="F271" s="350"/>
    </row>
    <row r="272" spans="2:6" ht="15.6" x14ac:dyDescent="0.3">
      <c r="B272" s="347" t="s">
        <v>801</v>
      </c>
      <c r="C272" s="352" t="s">
        <v>603</v>
      </c>
      <c r="D272" s="353"/>
      <c r="E272" s="354"/>
      <c r="F272" s="354"/>
    </row>
    <row r="273" spans="2:6" ht="15.6" x14ac:dyDescent="0.3">
      <c r="B273" s="351"/>
      <c r="C273" s="348"/>
      <c r="D273" s="349"/>
      <c r="E273" s="350"/>
      <c r="F273" s="350"/>
    </row>
    <row r="274" spans="2:6" ht="15.6" x14ac:dyDescent="0.3">
      <c r="B274" s="356" t="s">
        <v>802</v>
      </c>
      <c r="C274" s="348" t="s">
        <v>754</v>
      </c>
      <c r="D274" s="349"/>
      <c r="E274" s="350"/>
      <c r="F274" s="350"/>
    </row>
    <row r="275" spans="2:6" ht="15.6" x14ac:dyDescent="0.3">
      <c r="B275" s="351"/>
      <c r="C275" s="348"/>
      <c r="D275" s="349"/>
      <c r="E275" s="350"/>
      <c r="F275" s="350"/>
    </row>
    <row r="276" spans="2:6" ht="15.6" x14ac:dyDescent="0.3">
      <c r="B276" s="351" t="s">
        <v>803</v>
      </c>
      <c r="C276" s="348" t="s">
        <v>749</v>
      </c>
      <c r="D276" s="349">
        <v>30</v>
      </c>
      <c r="E276" s="350"/>
      <c r="F276" s="350"/>
    </row>
    <row r="277" spans="2:6" ht="15.6" x14ac:dyDescent="0.3">
      <c r="B277" s="351" t="s">
        <v>804</v>
      </c>
      <c r="C277" s="348"/>
      <c r="D277" s="349"/>
      <c r="E277" s="350"/>
      <c r="F277" s="350"/>
    </row>
    <row r="278" spans="2:6" ht="15.6" x14ac:dyDescent="0.3">
      <c r="B278" s="351" t="s">
        <v>805</v>
      </c>
      <c r="C278" s="348"/>
      <c r="D278" s="349"/>
      <c r="E278" s="350"/>
      <c r="F278" s="350"/>
    </row>
    <row r="279" spans="2:6" ht="15.6" x14ac:dyDescent="0.3">
      <c r="B279" s="351"/>
      <c r="C279" s="348"/>
      <c r="D279" s="349"/>
      <c r="E279" s="350"/>
      <c r="F279" s="350"/>
    </row>
    <row r="280" spans="2:6" ht="15.6" x14ac:dyDescent="0.3">
      <c r="B280" s="351" t="s">
        <v>806</v>
      </c>
      <c r="C280" s="348" t="s">
        <v>749</v>
      </c>
      <c r="D280" s="349">
        <v>5</v>
      </c>
      <c r="E280" s="350"/>
      <c r="F280" s="350"/>
    </row>
    <row r="281" spans="2:6" ht="15.6" x14ac:dyDescent="0.3">
      <c r="B281" s="351"/>
      <c r="C281" s="348"/>
      <c r="D281" s="349"/>
      <c r="E281" s="350"/>
      <c r="F281" s="350"/>
    </row>
    <row r="282" spans="2:6" ht="15.6" x14ac:dyDescent="0.3">
      <c r="B282" s="347" t="s">
        <v>807</v>
      </c>
      <c r="C282" s="352" t="s">
        <v>603</v>
      </c>
      <c r="D282" s="353"/>
      <c r="E282" s="354"/>
      <c r="F282" s="354"/>
    </row>
    <row r="283" spans="2:6" ht="15.6" x14ac:dyDescent="0.3">
      <c r="B283" s="351"/>
      <c r="C283" s="348"/>
      <c r="D283" s="349"/>
      <c r="E283" s="350"/>
      <c r="F283" s="350"/>
    </row>
    <row r="284" spans="2:6" ht="15.6" x14ac:dyDescent="0.3">
      <c r="B284" s="356" t="s">
        <v>808</v>
      </c>
      <c r="C284" s="348" t="s">
        <v>754</v>
      </c>
      <c r="D284" s="349"/>
      <c r="E284" s="350"/>
      <c r="F284" s="350"/>
    </row>
    <row r="285" spans="2:6" ht="15.6" x14ac:dyDescent="0.3">
      <c r="B285" s="356" t="s">
        <v>809</v>
      </c>
      <c r="C285" s="348"/>
      <c r="D285" s="349"/>
      <c r="E285" s="350"/>
      <c r="F285" s="350"/>
    </row>
    <row r="286" spans="2:6" ht="15.6" x14ac:dyDescent="0.3">
      <c r="B286" s="351"/>
      <c r="C286" s="348"/>
      <c r="D286" s="349"/>
      <c r="E286" s="350"/>
      <c r="F286" s="350"/>
    </row>
    <row r="287" spans="2:6" ht="15.6" x14ac:dyDescent="0.3">
      <c r="B287" s="351" t="s">
        <v>810</v>
      </c>
      <c r="C287" s="348" t="s">
        <v>191</v>
      </c>
      <c r="D287" s="349">
        <v>5</v>
      </c>
      <c r="E287" s="350"/>
      <c r="F287" s="350"/>
    </row>
    <row r="288" spans="2:6" ht="15.6" x14ac:dyDescent="0.3">
      <c r="B288" s="351"/>
      <c r="C288" s="348"/>
      <c r="D288" s="349"/>
      <c r="E288" s="350"/>
      <c r="F288" s="350"/>
    </row>
    <row r="289" spans="2:7" ht="15.6" x14ac:dyDescent="0.3">
      <c r="B289" s="351" t="s">
        <v>811</v>
      </c>
      <c r="C289" s="348" t="s">
        <v>191</v>
      </c>
      <c r="D289" s="349">
        <v>5</v>
      </c>
      <c r="E289" s="350"/>
      <c r="F289" s="350"/>
    </row>
    <row r="290" spans="2:7" ht="15.6" x14ac:dyDescent="0.3">
      <c r="B290" s="351"/>
      <c r="C290" s="348"/>
      <c r="D290" s="349"/>
      <c r="E290" s="350"/>
      <c r="F290" s="350"/>
    </row>
    <row r="291" spans="2:7" ht="15.6" x14ac:dyDescent="0.3">
      <c r="B291" s="351" t="s">
        <v>812</v>
      </c>
      <c r="C291" s="348" t="s">
        <v>191</v>
      </c>
      <c r="D291" s="349">
        <v>5</v>
      </c>
      <c r="E291" s="350"/>
      <c r="F291" s="350"/>
    </row>
    <row r="292" spans="2:7" ht="15.6" x14ac:dyDescent="0.3">
      <c r="B292" s="351" t="s">
        <v>813</v>
      </c>
      <c r="C292" s="348"/>
      <c r="D292" s="349"/>
      <c r="E292" s="350"/>
      <c r="F292" s="350"/>
    </row>
    <row r="293" spans="2:7" ht="15.6" x14ac:dyDescent="0.3">
      <c r="B293" s="351"/>
      <c r="C293" s="348"/>
      <c r="D293" s="349"/>
      <c r="E293" s="350"/>
      <c r="F293" s="350"/>
    </row>
    <row r="294" spans="2:7" s="379" customFormat="1" ht="15.6" x14ac:dyDescent="0.3">
      <c r="B294" s="375" t="s">
        <v>814</v>
      </c>
      <c r="C294" s="376"/>
      <c r="D294" s="377"/>
      <c r="E294" s="378"/>
      <c r="F294" s="378"/>
      <c r="G294" s="387"/>
    </row>
    <row r="295" spans="2:7" s="369" customFormat="1" ht="15.6" x14ac:dyDescent="0.3">
      <c r="B295" s="364"/>
      <c r="C295" s="365"/>
      <c r="D295" s="366"/>
      <c r="E295" s="367"/>
      <c r="F295" s="368"/>
    </row>
    <row r="296" spans="2:7" ht="15.6" x14ac:dyDescent="0.3">
      <c r="B296" s="347" t="s">
        <v>910</v>
      </c>
      <c r="C296" s="348"/>
      <c r="D296" s="349"/>
      <c r="E296" s="350"/>
      <c r="F296" s="350"/>
    </row>
    <row r="297" spans="2:7" ht="15.6" x14ac:dyDescent="0.3">
      <c r="B297" s="351"/>
      <c r="C297" s="348"/>
      <c r="D297" s="349"/>
      <c r="E297" s="350"/>
      <c r="F297" s="350"/>
    </row>
    <row r="298" spans="2:7" ht="15.6" x14ac:dyDescent="0.3">
      <c r="B298" s="347" t="s">
        <v>815</v>
      </c>
      <c r="C298" s="352" t="s">
        <v>595</v>
      </c>
      <c r="D298" s="353"/>
      <c r="E298" s="354"/>
      <c r="F298" s="354"/>
    </row>
    <row r="299" spans="2:7" ht="15.6" x14ac:dyDescent="0.3">
      <c r="B299" s="355"/>
      <c r="C299" s="352"/>
      <c r="D299" s="353"/>
      <c r="E299" s="354"/>
      <c r="F299" s="354"/>
    </row>
    <row r="300" spans="2:7" ht="15.6" x14ac:dyDescent="0.3">
      <c r="B300" s="347" t="s">
        <v>816</v>
      </c>
      <c r="C300" s="352" t="s">
        <v>595</v>
      </c>
      <c r="D300" s="353"/>
      <c r="E300" s="354"/>
      <c r="F300" s="354"/>
    </row>
    <row r="301" spans="2:7" ht="15.6" x14ac:dyDescent="0.3">
      <c r="B301" s="347" t="s">
        <v>817</v>
      </c>
      <c r="C301" s="352"/>
      <c r="D301" s="353"/>
      <c r="E301" s="354"/>
      <c r="F301" s="354"/>
    </row>
    <row r="302" spans="2:7" ht="15.6" x14ac:dyDescent="0.3">
      <c r="B302" s="355"/>
      <c r="C302" s="352"/>
      <c r="D302" s="353"/>
      <c r="E302" s="354"/>
      <c r="F302" s="354"/>
    </row>
    <row r="303" spans="2:7" ht="15.6" x14ac:dyDescent="0.3">
      <c r="B303" s="347" t="s">
        <v>760</v>
      </c>
      <c r="C303" s="352" t="s">
        <v>595</v>
      </c>
      <c r="D303" s="353"/>
      <c r="E303" s="354"/>
      <c r="F303" s="354"/>
    </row>
    <row r="304" spans="2:7" ht="15.6" x14ac:dyDescent="0.3">
      <c r="B304" s="351"/>
      <c r="C304" s="348"/>
      <c r="D304" s="349"/>
      <c r="E304" s="350"/>
      <c r="F304" s="350"/>
    </row>
    <row r="305" spans="2:6" ht="15.6" x14ac:dyDescent="0.3">
      <c r="B305" s="351" t="s">
        <v>818</v>
      </c>
      <c r="C305" s="348"/>
      <c r="D305" s="349"/>
      <c r="E305" s="350"/>
      <c r="F305" s="350"/>
    </row>
    <row r="306" spans="2:6" ht="15.6" x14ac:dyDescent="0.3">
      <c r="B306" s="351" t="s">
        <v>819</v>
      </c>
      <c r="C306" s="348"/>
      <c r="D306" s="349"/>
      <c r="E306" s="350"/>
      <c r="F306" s="350"/>
    </row>
    <row r="307" spans="2:6" ht="15.6" x14ac:dyDescent="0.3">
      <c r="B307" s="351" t="s">
        <v>763</v>
      </c>
      <c r="C307" s="348"/>
      <c r="D307" s="349"/>
      <c r="E307" s="350"/>
      <c r="F307" s="350"/>
    </row>
    <row r="308" spans="2:6" ht="15.6" x14ac:dyDescent="0.3">
      <c r="B308" s="351"/>
      <c r="C308" s="348"/>
      <c r="D308" s="349"/>
      <c r="E308" s="350"/>
      <c r="F308" s="350"/>
    </row>
    <row r="309" spans="2:6" ht="15.6" x14ac:dyDescent="0.3">
      <c r="B309" s="351" t="s">
        <v>602</v>
      </c>
      <c r="C309" s="348" t="s">
        <v>603</v>
      </c>
      <c r="D309" s="349"/>
      <c r="E309" s="350"/>
      <c r="F309" s="350"/>
    </row>
    <row r="310" spans="2:6" ht="15.6" x14ac:dyDescent="0.3">
      <c r="B310" s="351"/>
      <c r="C310" s="348"/>
      <c r="D310" s="349"/>
      <c r="E310" s="350"/>
      <c r="F310" s="350"/>
    </row>
    <row r="311" spans="2:6" ht="15.6" x14ac:dyDescent="0.3">
      <c r="B311" s="351" t="s">
        <v>820</v>
      </c>
      <c r="C311" s="348"/>
      <c r="D311" s="349"/>
      <c r="E311" s="350"/>
      <c r="F311" s="350"/>
    </row>
    <row r="312" spans="2:6" ht="15.6" x14ac:dyDescent="0.3">
      <c r="B312" s="351" t="s">
        <v>821</v>
      </c>
      <c r="C312" s="348"/>
      <c r="D312" s="349"/>
      <c r="E312" s="350"/>
      <c r="F312" s="350"/>
    </row>
    <row r="313" spans="2:6" ht="15.6" x14ac:dyDescent="0.3">
      <c r="B313" s="351" t="s">
        <v>822</v>
      </c>
      <c r="C313" s="348"/>
      <c r="D313" s="349"/>
      <c r="E313" s="350"/>
      <c r="F313" s="350"/>
    </row>
    <row r="314" spans="2:6" ht="15.6" x14ac:dyDescent="0.3">
      <c r="B314" s="351" t="s">
        <v>823</v>
      </c>
      <c r="C314" s="348"/>
      <c r="D314" s="349"/>
      <c r="E314" s="350"/>
      <c r="F314" s="350"/>
    </row>
    <row r="315" spans="2:6" ht="15.6" x14ac:dyDescent="0.3">
      <c r="B315" s="351" t="s">
        <v>824</v>
      </c>
      <c r="C315" s="348"/>
      <c r="D315" s="349"/>
      <c r="E315" s="350"/>
      <c r="F315" s="350"/>
    </row>
    <row r="316" spans="2:6" ht="15.6" x14ac:dyDescent="0.3">
      <c r="B316" s="351" t="s">
        <v>825</v>
      </c>
      <c r="C316" s="348"/>
      <c r="D316" s="349"/>
      <c r="E316" s="350"/>
      <c r="F316" s="350"/>
    </row>
    <row r="317" spans="2:6" ht="15.6" x14ac:dyDescent="0.3">
      <c r="B317" s="351" t="s">
        <v>826</v>
      </c>
      <c r="C317" s="348"/>
      <c r="D317" s="349"/>
      <c r="E317" s="350"/>
      <c r="F317" s="350"/>
    </row>
    <row r="318" spans="2:6" ht="15.6" x14ac:dyDescent="0.3">
      <c r="B318" s="351" t="s">
        <v>827</v>
      </c>
      <c r="C318" s="348"/>
      <c r="D318" s="349"/>
      <c r="E318" s="350"/>
      <c r="F318" s="350"/>
    </row>
    <row r="319" spans="2:6" ht="15.6" x14ac:dyDescent="0.3">
      <c r="B319" s="351"/>
      <c r="C319" s="348"/>
      <c r="D319" s="349"/>
      <c r="E319" s="350"/>
      <c r="F319" s="350"/>
    </row>
    <row r="320" spans="2:6" ht="15.6" x14ac:dyDescent="0.3">
      <c r="B320" s="351" t="s">
        <v>828</v>
      </c>
      <c r="C320" s="348" t="s">
        <v>765</v>
      </c>
      <c r="D320" s="349"/>
      <c r="E320" s="350"/>
      <c r="F320" s="350"/>
    </row>
    <row r="321" spans="2:6" ht="15.6" x14ac:dyDescent="0.3">
      <c r="B321" s="351"/>
      <c r="C321" s="348"/>
      <c r="D321" s="349"/>
      <c r="E321" s="350"/>
      <c r="F321" s="350"/>
    </row>
    <row r="322" spans="2:6" ht="15.6" x14ac:dyDescent="0.3">
      <c r="B322" s="351" t="s">
        <v>829</v>
      </c>
      <c r="C322" s="348"/>
      <c r="D322" s="349"/>
      <c r="E322" s="350"/>
      <c r="F322" s="350"/>
    </row>
    <row r="323" spans="2:6" ht="15.6" x14ac:dyDescent="0.3">
      <c r="B323" s="351" t="s">
        <v>830</v>
      </c>
      <c r="C323" s="348"/>
      <c r="D323" s="349"/>
      <c r="E323" s="350"/>
      <c r="F323" s="350"/>
    </row>
    <row r="324" spans="2:6" ht="15.6" x14ac:dyDescent="0.3">
      <c r="B324" s="351" t="s">
        <v>831</v>
      </c>
      <c r="C324" s="348"/>
      <c r="D324" s="349"/>
      <c r="E324" s="350"/>
      <c r="F324" s="350"/>
    </row>
    <row r="325" spans="2:6" ht="15.6" x14ac:dyDescent="0.3">
      <c r="B325" s="351" t="s">
        <v>832</v>
      </c>
      <c r="C325" s="348"/>
      <c r="D325" s="349"/>
      <c r="E325" s="350"/>
      <c r="F325" s="350"/>
    </row>
    <row r="326" spans="2:6" ht="15.6" x14ac:dyDescent="0.3">
      <c r="B326" s="351" t="s">
        <v>833</v>
      </c>
      <c r="C326" s="348"/>
      <c r="D326" s="349"/>
      <c r="E326" s="350"/>
      <c r="F326" s="350"/>
    </row>
    <row r="327" spans="2:6" ht="15.6" x14ac:dyDescent="0.3">
      <c r="B327" s="351" t="s">
        <v>834</v>
      </c>
      <c r="C327" s="348"/>
      <c r="D327" s="349"/>
      <c r="E327" s="350"/>
      <c r="F327" s="350"/>
    </row>
    <row r="328" spans="2:6" ht="15.6" x14ac:dyDescent="0.3">
      <c r="B328" s="351"/>
      <c r="C328" s="348"/>
      <c r="D328" s="349"/>
      <c r="E328" s="350"/>
      <c r="F328" s="350"/>
    </row>
    <row r="329" spans="2:6" ht="15.6" x14ac:dyDescent="0.3">
      <c r="B329" s="351" t="s">
        <v>835</v>
      </c>
      <c r="C329" s="348"/>
      <c r="D329" s="349"/>
      <c r="E329" s="350"/>
      <c r="F329" s="350"/>
    </row>
    <row r="330" spans="2:6" ht="15.6" x14ac:dyDescent="0.3">
      <c r="B330" s="351" t="s">
        <v>836</v>
      </c>
      <c r="C330" s="348"/>
      <c r="D330" s="349"/>
      <c r="E330" s="350"/>
      <c r="F330" s="350"/>
    </row>
    <row r="331" spans="2:6" ht="15.6" x14ac:dyDescent="0.3">
      <c r="B331" s="351" t="s">
        <v>837</v>
      </c>
      <c r="C331" s="348"/>
      <c r="D331" s="349"/>
      <c r="E331" s="350"/>
      <c r="F331" s="350"/>
    </row>
    <row r="332" spans="2:6" ht="15.6" x14ac:dyDescent="0.3">
      <c r="B332" s="351" t="s">
        <v>838</v>
      </c>
      <c r="C332" s="348"/>
      <c r="D332" s="349"/>
      <c r="E332" s="350"/>
      <c r="F332" s="350"/>
    </row>
    <row r="333" spans="2:6" ht="15.6" x14ac:dyDescent="0.3">
      <c r="B333" s="351"/>
      <c r="C333" s="348"/>
      <c r="D333" s="349"/>
      <c r="E333" s="350"/>
      <c r="F333" s="350"/>
    </row>
    <row r="334" spans="2:6" ht="15.6" x14ac:dyDescent="0.3">
      <c r="B334" s="351" t="s">
        <v>839</v>
      </c>
      <c r="C334" s="348"/>
      <c r="D334" s="349"/>
      <c r="E334" s="350"/>
      <c r="F334" s="350"/>
    </row>
    <row r="335" spans="2:6" ht="15.6" x14ac:dyDescent="0.3">
      <c r="B335" s="351" t="s">
        <v>840</v>
      </c>
      <c r="C335" s="348"/>
      <c r="D335" s="349"/>
      <c r="E335" s="350"/>
      <c r="F335" s="350"/>
    </row>
    <row r="336" spans="2:6" ht="15.6" x14ac:dyDescent="0.3">
      <c r="B336" s="351"/>
      <c r="C336" s="348"/>
      <c r="D336" s="349"/>
      <c r="E336" s="350"/>
      <c r="F336" s="350"/>
    </row>
    <row r="337" spans="2:6" ht="15.6" x14ac:dyDescent="0.3">
      <c r="B337" s="351" t="s">
        <v>841</v>
      </c>
      <c r="C337" s="348"/>
      <c r="D337" s="349"/>
      <c r="E337" s="350"/>
      <c r="F337" s="350"/>
    </row>
    <row r="338" spans="2:6" ht="15.6" x14ac:dyDescent="0.3">
      <c r="B338" s="351" t="s">
        <v>842</v>
      </c>
      <c r="C338" s="348"/>
      <c r="D338" s="349"/>
      <c r="E338" s="350"/>
      <c r="F338" s="350"/>
    </row>
    <row r="339" spans="2:6" ht="15.6" x14ac:dyDescent="0.3">
      <c r="B339" s="351" t="s">
        <v>843</v>
      </c>
      <c r="C339" s="348"/>
      <c r="D339" s="349"/>
      <c r="E339" s="350"/>
      <c r="F339" s="350"/>
    </row>
    <row r="340" spans="2:6" ht="15.6" x14ac:dyDescent="0.3">
      <c r="B340" s="351" t="s">
        <v>844</v>
      </c>
      <c r="C340" s="348"/>
      <c r="D340" s="349"/>
      <c r="E340" s="350"/>
      <c r="F340" s="350"/>
    </row>
    <row r="341" spans="2:6" ht="15.6" x14ac:dyDescent="0.3">
      <c r="B341" s="351" t="s">
        <v>845</v>
      </c>
      <c r="C341" s="348"/>
      <c r="D341" s="349"/>
      <c r="E341" s="350"/>
      <c r="F341" s="350"/>
    </row>
    <row r="342" spans="2:6" ht="15.6" x14ac:dyDescent="0.3">
      <c r="B342" s="351" t="s">
        <v>846</v>
      </c>
      <c r="C342" s="348"/>
      <c r="D342" s="349"/>
      <c r="E342" s="350"/>
      <c r="F342" s="350"/>
    </row>
    <row r="343" spans="2:6" ht="15.6" x14ac:dyDescent="0.3">
      <c r="B343" s="351" t="s">
        <v>847</v>
      </c>
      <c r="C343" s="348"/>
      <c r="D343" s="349"/>
      <c r="E343" s="350"/>
      <c r="F343" s="350"/>
    </row>
    <row r="344" spans="2:6" ht="15.6" x14ac:dyDescent="0.3">
      <c r="B344" s="351"/>
      <c r="C344" s="348"/>
      <c r="D344" s="349"/>
      <c r="E344" s="350"/>
      <c r="F344" s="350"/>
    </row>
    <row r="345" spans="2:6" ht="15.6" x14ac:dyDescent="0.3">
      <c r="B345" s="347" t="s">
        <v>848</v>
      </c>
      <c r="C345" s="352" t="s">
        <v>603</v>
      </c>
      <c r="D345" s="353"/>
      <c r="E345" s="354"/>
      <c r="F345" s="354"/>
    </row>
    <row r="346" spans="2:6" ht="15.6" x14ac:dyDescent="0.3">
      <c r="B346" s="347" t="s">
        <v>849</v>
      </c>
      <c r="C346" s="352"/>
      <c r="D346" s="353"/>
      <c r="E346" s="354"/>
      <c r="F346" s="354"/>
    </row>
    <row r="347" spans="2:6" ht="15.6" x14ac:dyDescent="0.3">
      <c r="B347" s="351"/>
      <c r="C347" s="348"/>
      <c r="D347" s="349"/>
      <c r="E347" s="350"/>
      <c r="F347" s="350"/>
    </row>
    <row r="348" spans="2:6" ht="15.6" x14ac:dyDescent="0.3">
      <c r="B348" s="356" t="s">
        <v>850</v>
      </c>
      <c r="C348" s="348" t="s">
        <v>754</v>
      </c>
      <c r="D348" s="349"/>
      <c r="E348" s="350"/>
      <c r="F348" s="350"/>
    </row>
    <row r="349" spans="2:6" ht="15.6" x14ac:dyDescent="0.3">
      <c r="B349" s="351"/>
      <c r="C349" s="348"/>
      <c r="D349" s="349"/>
      <c r="E349" s="350"/>
      <c r="F349" s="350"/>
    </row>
    <row r="350" spans="2:6" ht="15.6" x14ac:dyDescent="0.3">
      <c r="B350" s="351" t="s">
        <v>907</v>
      </c>
      <c r="C350" s="348" t="s">
        <v>775</v>
      </c>
      <c r="D350" s="349">
        <v>8</v>
      </c>
      <c r="E350" s="350"/>
      <c r="F350" s="350"/>
    </row>
    <row r="351" spans="2:6" ht="15.6" x14ac:dyDescent="0.3">
      <c r="B351" s="351"/>
      <c r="C351" s="348"/>
      <c r="D351" s="349"/>
      <c r="E351" s="350"/>
      <c r="F351" s="350"/>
    </row>
    <row r="352" spans="2:6" ht="15.6" x14ac:dyDescent="0.3">
      <c r="B352" s="347" t="s">
        <v>848</v>
      </c>
      <c r="C352" s="352" t="s">
        <v>603</v>
      </c>
      <c r="D352" s="353"/>
      <c r="E352" s="354"/>
      <c r="F352" s="354"/>
    </row>
    <row r="353" spans="2:6" ht="15.6" x14ac:dyDescent="0.3">
      <c r="B353" s="347" t="s">
        <v>851</v>
      </c>
      <c r="C353" s="352"/>
      <c r="D353" s="353"/>
      <c r="E353" s="354"/>
      <c r="F353" s="354"/>
    </row>
    <row r="354" spans="2:6" ht="15.6" x14ac:dyDescent="0.3">
      <c r="B354" s="351"/>
      <c r="C354" s="348"/>
      <c r="D354" s="349"/>
      <c r="E354" s="350"/>
      <c r="F354" s="350"/>
    </row>
    <row r="355" spans="2:6" ht="15.6" x14ac:dyDescent="0.3">
      <c r="B355" s="356" t="s">
        <v>852</v>
      </c>
      <c r="C355" s="348" t="s">
        <v>754</v>
      </c>
      <c r="D355" s="349"/>
      <c r="E355" s="350"/>
      <c r="F355" s="350"/>
    </row>
    <row r="356" spans="2:6" ht="15.6" x14ac:dyDescent="0.3">
      <c r="B356" s="351"/>
      <c r="C356" s="348"/>
      <c r="D356" s="349"/>
      <c r="E356" s="350"/>
      <c r="F356" s="350"/>
    </row>
    <row r="357" spans="2:6" ht="15.6" x14ac:dyDescent="0.3">
      <c r="B357" s="351" t="s">
        <v>258</v>
      </c>
      <c r="C357" s="348" t="s">
        <v>775</v>
      </c>
      <c r="D357" s="349">
        <v>1</v>
      </c>
      <c r="E357" s="350"/>
      <c r="F357" s="350"/>
    </row>
    <row r="358" spans="2:6" ht="15.6" x14ac:dyDescent="0.3">
      <c r="B358" s="351"/>
      <c r="C358" s="348"/>
      <c r="D358" s="349"/>
      <c r="E358" s="350"/>
      <c r="F358" s="350"/>
    </row>
    <row r="359" spans="2:6" ht="15.6" x14ac:dyDescent="0.3">
      <c r="B359" s="351"/>
      <c r="C359" s="348"/>
      <c r="D359" s="349"/>
      <c r="E359" s="350"/>
      <c r="F359" s="350"/>
    </row>
    <row r="360" spans="2:6" ht="15.6" x14ac:dyDescent="0.3">
      <c r="B360" s="347" t="s">
        <v>853</v>
      </c>
      <c r="C360" s="352" t="s">
        <v>603</v>
      </c>
      <c r="D360" s="353"/>
      <c r="E360" s="354"/>
      <c r="F360" s="354"/>
    </row>
    <row r="361" spans="2:6" ht="15.6" x14ac:dyDescent="0.3">
      <c r="B361" s="351"/>
      <c r="C361" s="348"/>
      <c r="D361" s="349"/>
      <c r="E361" s="350"/>
      <c r="F361" s="350"/>
    </row>
    <row r="362" spans="2:6" ht="15.6" x14ac:dyDescent="0.3">
      <c r="B362" s="351" t="s">
        <v>854</v>
      </c>
      <c r="C362" s="348" t="s">
        <v>191</v>
      </c>
      <c r="D362" s="349">
        <v>8</v>
      </c>
      <c r="E362" s="350"/>
      <c r="F362" s="350"/>
    </row>
    <row r="363" spans="2:6" ht="15.6" x14ac:dyDescent="0.3">
      <c r="B363" s="351" t="s">
        <v>855</v>
      </c>
      <c r="C363" s="348"/>
      <c r="D363" s="349"/>
      <c r="E363" s="350"/>
      <c r="F363" s="350"/>
    </row>
    <row r="364" spans="2:6" ht="15.6" x14ac:dyDescent="0.3">
      <c r="B364" s="351"/>
      <c r="C364" s="348"/>
      <c r="D364" s="349"/>
      <c r="E364" s="350"/>
      <c r="F364" s="350"/>
    </row>
    <row r="365" spans="2:6" ht="15.6" x14ac:dyDescent="0.3">
      <c r="B365" s="347" t="s">
        <v>856</v>
      </c>
      <c r="C365" s="352" t="s">
        <v>603</v>
      </c>
      <c r="D365" s="353"/>
      <c r="E365" s="354"/>
      <c r="F365" s="354"/>
    </row>
    <row r="366" spans="2:6" ht="15.6" x14ac:dyDescent="0.3">
      <c r="B366" s="351"/>
      <c r="C366" s="348"/>
      <c r="D366" s="349"/>
      <c r="E366" s="350"/>
      <c r="F366" s="350"/>
    </row>
    <row r="367" spans="2:6" ht="15.6" x14ac:dyDescent="0.3">
      <c r="B367" s="356" t="s">
        <v>857</v>
      </c>
      <c r="C367" s="348" t="s">
        <v>754</v>
      </c>
      <c r="D367" s="349"/>
      <c r="E367" s="350"/>
      <c r="F367" s="350"/>
    </row>
    <row r="368" spans="2:6" ht="15.6" x14ac:dyDescent="0.3">
      <c r="B368" s="351"/>
      <c r="C368" s="348"/>
      <c r="D368" s="349"/>
      <c r="E368" s="350"/>
      <c r="F368" s="350"/>
    </row>
    <row r="369" spans="2:6" ht="15.6" x14ac:dyDescent="0.3">
      <c r="B369" s="351" t="s">
        <v>858</v>
      </c>
      <c r="C369" s="348" t="s">
        <v>749</v>
      </c>
      <c r="D369" s="349">
        <v>20</v>
      </c>
      <c r="E369" s="350"/>
      <c r="F369" s="350"/>
    </row>
    <row r="370" spans="2:6" ht="15.6" x14ac:dyDescent="0.3">
      <c r="B370" s="351"/>
      <c r="C370" s="348"/>
      <c r="D370" s="349"/>
      <c r="E370" s="350"/>
      <c r="F370" s="350"/>
    </row>
    <row r="371" spans="2:6" ht="15.6" x14ac:dyDescent="0.3">
      <c r="B371" s="347" t="s">
        <v>859</v>
      </c>
      <c r="C371" s="352" t="s">
        <v>603</v>
      </c>
      <c r="D371" s="353"/>
      <c r="E371" s="354"/>
      <c r="F371" s="354"/>
    </row>
    <row r="372" spans="2:6" ht="15.6" x14ac:dyDescent="0.3">
      <c r="B372" s="351"/>
      <c r="C372" s="348"/>
      <c r="D372" s="349"/>
      <c r="E372" s="350"/>
      <c r="F372" s="350"/>
    </row>
    <row r="373" spans="2:6" ht="15.6" x14ac:dyDescent="0.3">
      <c r="B373" s="356" t="s">
        <v>860</v>
      </c>
      <c r="C373" s="348" t="s">
        <v>754</v>
      </c>
      <c r="D373" s="349"/>
      <c r="E373" s="350"/>
      <c r="F373" s="350"/>
    </row>
    <row r="374" spans="2:6" ht="15.6" x14ac:dyDescent="0.3">
      <c r="B374" s="351"/>
      <c r="C374" s="348"/>
      <c r="D374" s="349"/>
      <c r="E374" s="350"/>
      <c r="F374" s="350"/>
    </row>
    <row r="375" spans="2:6" ht="15.6" x14ac:dyDescent="0.3">
      <c r="B375" s="351" t="s">
        <v>861</v>
      </c>
      <c r="C375" s="348" t="s">
        <v>11</v>
      </c>
      <c r="D375" s="349">
        <v>60</v>
      </c>
      <c r="E375" s="350"/>
      <c r="F375" s="350"/>
    </row>
    <row r="376" spans="2:6" ht="15.6" x14ac:dyDescent="0.3">
      <c r="B376" s="351"/>
      <c r="C376" s="348"/>
      <c r="D376" s="349"/>
      <c r="E376" s="350"/>
      <c r="F376" s="350"/>
    </row>
    <row r="377" spans="2:6" ht="15.6" x14ac:dyDescent="0.3">
      <c r="B377" s="351" t="s">
        <v>862</v>
      </c>
      <c r="C377" s="348" t="s">
        <v>11</v>
      </c>
      <c r="D377" s="349">
        <v>60</v>
      </c>
      <c r="E377" s="350"/>
      <c r="F377" s="350"/>
    </row>
    <row r="378" spans="2:6" ht="15.6" x14ac:dyDescent="0.3">
      <c r="B378" s="351" t="s">
        <v>863</v>
      </c>
      <c r="C378" s="348"/>
      <c r="D378" s="349"/>
      <c r="E378" s="350"/>
      <c r="F378" s="350"/>
    </row>
    <row r="379" spans="2:6" ht="15.6" x14ac:dyDescent="0.3">
      <c r="B379" s="351"/>
      <c r="C379" s="348"/>
      <c r="D379" s="349"/>
      <c r="E379" s="350"/>
      <c r="F379" s="350"/>
    </row>
    <row r="380" spans="2:6" ht="15.6" x14ac:dyDescent="0.3">
      <c r="B380" s="356" t="s">
        <v>864</v>
      </c>
      <c r="C380" s="348" t="s">
        <v>754</v>
      </c>
      <c r="D380" s="349"/>
      <c r="E380" s="350"/>
      <c r="F380" s="350"/>
    </row>
    <row r="381" spans="2:6" ht="15.6" x14ac:dyDescent="0.3">
      <c r="B381" s="351"/>
      <c r="C381" s="348"/>
      <c r="D381" s="349"/>
      <c r="E381" s="350"/>
      <c r="F381" s="350"/>
    </row>
    <row r="382" spans="2:6" ht="15.6" x14ac:dyDescent="0.3">
      <c r="B382" s="351" t="s">
        <v>865</v>
      </c>
      <c r="C382" s="348" t="s">
        <v>11</v>
      </c>
      <c r="D382" s="349">
        <v>25</v>
      </c>
      <c r="E382" s="350"/>
      <c r="F382" s="350"/>
    </row>
    <row r="383" spans="2:6" ht="15.6" x14ac:dyDescent="0.3">
      <c r="B383" s="351"/>
      <c r="C383" s="348"/>
      <c r="D383" s="349"/>
      <c r="E383" s="350"/>
      <c r="F383" s="350"/>
    </row>
    <row r="384" spans="2:6" ht="15.6" x14ac:dyDescent="0.3">
      <c r="B384" s="356" t="s">
        <v>866</v>
      </c>
      <c r="C384" s="348" t="s">
        <v>754</v>
      </c>
      <c r="D384" s="349"/>
      <c r="E384" s="350"/>
      <c r="F384" s="350"/>
    </row>
    <row r="385" spans="2:6" ht="15.6" x14ac:dyDescent="0.3">
      <c r="B385" s="356" t="s">
        <v>867</v>
      </c>
      <c r="C385" s="348"/>
      <c r="D385" s="349"/>
      <c r="E385" s="350"/>
      <c r="F385" s="350"/>
    </row>
    <row r="386" spans="2:6" ht="15.6" x14ac:dyDescent="0.3">
      <c r="B386" s="351"/>
      <c r="C386" s="348"/>
      <c r="D386" s="349"/>
      <c r="E386" s="350"/>
      <c r="F386" s="350"/>
    </row>
    <row r="387" spans="2:6" ht="15.6" x14ac:dyDescent="0.3">
      <c r="B387" s="351" t="s">
        <v>868</v>
      </c>
      <c r="C387" s="348" t="s">
        <v>11</v>
      </c>
      <c r="D387" s="349">
        <v>60</v>
      </c>
      <c r="E387" s="350"/>
      <c r="F387" s="350"/>
    </row>
    <row r="388" spans="2:6" ht="15.6" x14ac:dyDescent="0.3">
      <c r="B388" s="351"/>
      <c r="C388" s="348"/>
      <c r="D388" s="349"/>
      <c r="E388" s="350"/>
      <c r="F388" s="350"/>
    </row>
    <row r="389" spans="2:6" ht="15.6" x14ac:dyDescent="0.3">
      <c r="B389" s="347" t="s">
        <v>869</v>
      </c>
      <c r="C389" s="352" t="s">
        <v>603</v>
      </c>
      <c r="D389" s="353"/>
      <c r="E389" s="354"/>
      <c r="F389" s="354"/>
    </row>
    <row r="390" spans="2:6" ht="15.6" x14ac:dyDescent="0.3">
      <c r="B390" s="351"/>
      <c r="C390" s="348"/>
      <c r="D390" s="349"/>
      <c r="E390" s="350"/>
      <c r="F390" s="350"/>
    </row>
    <row r="391" spans="2:6" ht="15.6" x14ac:dyDescent="0.3">
      <c r="B391" s="351" t="s">
        <v>870</v>
      </c>
      <c r="C391" s="348"/>
      <c r="D391" s="349"/>
      <c r="E391" s="350"/>
      <c r="F391" s="350"/>
    </row>
    <row r="392" spans="2:6" ht="15.6" x14ac:dyDescent="0.3">
      <c r="B392" s="351" t="s">
        <v>871</v>
      </c>
      <c r="C392" s="348"/>
      <c r="D392" s="349"/>
      <c r="E392" s="350"/>
      <c r="F392" s="350"/>
    </row>
    <row r="393" spans="2:6" ht="15.6" x14ac:dyDescent="0.3">
      <c r="B393" s="351"/>
      <c r="C393" s="348"/>
      <c r="D393" s="349"/>
      <c r="E393" s="350"/>
      <c r="F393" s="350"/>
    </row>
    <row r="394" spans="2:6" ht="15.6" x14ac:dyDescent="0.3">
      <c r="B394" s="351" t="s">
        <v>872</v>
      </c>
      <c r="C394" s="348"/>
      <c r="D394" s="349"/>
      <c r="E394" s="350"/>
      <c r="F394" s="350"/>
    </row>
    <row r="395" spans="2:6" ht="15.6" x14ac:dyDescent="0.3">
      <c r="B395" s="351" t="s">
        <v>873</v>
      </c>
      <c r="C395" s="348"/>
      <c r="D395" s="349"/>
      <c r="E395" s="350"/>
      <c r="F395" s="350"/>
    </row>
    <row r="396" spans="2:6" ht="15.6" x14ac:dyDescent="0.3">
      <c r="B396" s="351" t="s">
        <v>874</v>
      </c>
      <c r="C396" s="348"/>
      <c r="D396" s="349"/>
      <c r="E396" s="350"/>
      <c r="F396" s="350"/>
    </row>
    <row r="397" spans="2:6" ht="15.6" x14ac:dyDescent="0.3">
      <c r="B397" s="351"/>
      <c r="C397" s="348"/>
      <c r="D397" s="349"/>
      <c r="E397" s="350"/>
      <c r="F397" s="350"/>
    </row>
    <row r="398" spans="2:6" ht="15.6" x14ac:dyDescent="0.3">
      <c r="B398" s="351" t="s">
        <v>875</v>
      </c>
      <c r="C398" s="348"/>
      <c r="D398" s="349"/>
      <c r="E398" s="350"/>
      <c r="F398" s="350"/>
    </row>
    <row r="399" spans="2:6" ht="15.6" x14ac:dyDescent="0.3">
      <c r="B399" s="351" t="s">
        <v>876</v>
      </c>
      <c r="C399" s="348"/>
      <c r="D399" s="349"/>
      <c r="E399" s="350"/>
      <c r="F399" s="350"/>
    </row>
    <row r="400" spans="2:6" ht="15.6" x14ac:dyDescent="0.3">
      <c r="B400" s="351" t="s">
        <v>877</v>
      </c>
      <c r="C400" s="348"/>
      <c r="D400" s="349"/>
      <c r="E400" s="350"/>
      <c r="F400" s="350"/>
    </row>
    <row r="401" spans="2:6" ht="15.6" x14ac:dyDescent="0.3">
      <c r="B401" s="351"/>
      <c r="C401" s="348"/>
      <c r="D401" s="349"/>
      <c r="E401" s="350"/>
      <c r="F401" s="350"/>
    </row>
    <row r="402" spans="2:6" ht="15.6" x14ac:dyDescent="0.3">
      <c r="B402" s="347" t="s">
        <v>878</v>
      </c>
      <c r="C402" s="352" t="s">
        <v>765</v>
      </c>
      <c r="D402" s="353"/>
      <c r="E402" s="354"/>
      <c r="F402" s="354"/>
    </row>
    <row r="403" spans="2:6" ht="15.6" x14ac:dyDescent="0.3">
      <c r="B403" s="355"/>
      <c r="C403" s="352"/>
      <c r="D403" s="353"/>
      <c r="E403" s="354"/>
      <c r="F403" s="354"/>
    </row>
    <row r="404" spans="2:6" ht="15.6" x14ac:dyDescent="0.3">
      <c r="B404" s="347" t="s">
        <v>879</v>
      </c>
      <c r="C404" s="352" t="s">
        <v>603</v>
      </c>
      <c r="D404" s="353"/>
      <c r="E404" s="354"/>
      <c r="F404" s="354"/>
    </row>
    <row r="405" spans="2:6" ht="15.6" x14ac:dyDescent="0.3">
      <c r="B405" s="355"/>
      <c r="C405" s="352"/>
      <c r="D405" s="353"/>
      <c r="E405" s="354"/>
      <c r="F405" s="354"/>
    </row>
    <row r="406" spans="2:6" ht="15.6" x14ac:dyDescent="0.3">
      <c r="B406" s="347" t="s">
        <v>880</v>
      </c>
      <c r="C406" s="352"/>
      <c r="D406" s="353"/>
      <c r="E406" s="354"/>
      <c r="F406" s="354"/>
    </row>
    <row r="407" spans="2:6" ht="15.6" x14ac:dyDescent="0.3">
      <c r="B407" s="351"/>
      <c r="C407" s="348"/>
      <c r="D407" s="349"/>
      <c r="E407" s="350"/>
      <c r="F407" s="350"/>
    </row>
    <row r="408" spans="2:6" ht="15.6" x14ac:dyDescent="0.3">
      <c r="B408" s="356" t="s">
        <v>881</v>
      </c>
      <c r="C408" s="348" t="s">
        <v>754</v>
      </c>
      <c r="D408" s="349"/>
      <c r="E408" s="350"/>
      <c r="F408" s="350"/>
    </row>
    <row r="409" spans="2:6" ht="15.6" x14ac:dyDescent="0.3">
      <c r="B409" s="351"/>
      <c r="C409" s="348"/>
      <c r="D409" s="349"/>
      <c r="E409" s="350"/>
      <c r="F409" s="350"/>
    </row>
    <row r="410" spans="2:6" ht="15.6" x14ac:dyDescent="0.3">
      <c r="B410" s="351" t="s">
        <v>882</v>
      </c>
      <c r="C410" s="348" t="s">
        <v>749</v>
      </c>
      <c r="D410" s="349">
        <v>20</v>
      </c>
      <c r="E410" s="350"/>
      <c r="F410" s="350"/>
    </row>
    <row r="411" spans="2:6" ht="15.6" x14ac:dyDescent="0.3">
      <c r="B411" s="351"/>
      <c r="C411" s="348"/>
      <c r="D411" s="349"/>
      <c r="E411" s="350"/>
      <c r="F411" s="350"/>
    </row>
    <row r="412" spans="2:6" ht="15.6" x14ac:dyDescent="0.3">
      <c r="B412" s="347" t="s">
        <v>817</v>
      </c>
      <c r="C412" s="352" t="s">
        <v>603</v>
      </c>
      <c r="D412" s="353"/>
      <c r="E412" s="354"/>
      <c r="F412" s="354"/>
    </row>
    <row r="413" spans="2:6" ht="15.6" x14ac:dyDescent="0.3">
      <c r="B413" s="355"/>
      <c r="C413" s="352"/>
      <c r="D413" s="353"/>
      <c r="E413" s="354"/>
      <c r="F413" s="354"/>
    </row>
    <row r="414" spans="2:6" ht="15.6" x14ac:dyDescent="0.3">
      <c r="B414" s="347" t="s">
        <v>883</v>
      </c>
      <c r="C414" s="352" t="s">
        <v>765</v>
      </c>
      <c r="D414" s="353"/>
      <c r="E414" s="354"/>
      <c r="F414" s="354"/>
    </row>
    <row r="415" spans="2:6" ht="15.6" x14ac:dyDescent="0.3">
      <c r="B415" s="351"/>
      <c r="C415" s="348"/>
      <c r="D415" s="349"/>
      <c r="E415" s="350"/>
      <c r="F415" s="350"/>
    </row>
    <row r="416" spans="2:6" ht="15.6" x14ac:dyDescent="0.3">
      <c r="B416" s="356" t="s">
        <v>884</v>
      </c>
      <c r="C416" s="348" t="s">
        <v>754</v>
      </c>
      <c r="D416" s="349"/>
      <c r="E416" s="350"/>
      <c r="F416" s="350"/>
    </row>
    <row r="417" spans="2:7" ht="15.6" x14ac:dyDescent="0.3">
      <c r="B417" s="351"/>
      <c r="C417" s="348"/>
      <c r="D417" s="349"/>
      <c r="E417" s="350"/>
      <c r="F417" s="350"/>
    </row>
    <row r="418" spans="2:7" ht="15.6" x14ac:dyDescent="0.3">
      <c r="B418" s="351" t="s">
        <v>885</v>
      </c>
      <c r="C418" s="348" t="s">
        <v>168</v>
      </c>
      <c r="D418" s="349">
        <v>2</v>
      </c>
      <c r="E418" s="350"/>
      <c r="F418" s="350"/>
    </row>
    <row r="419" spans="2:7" ht="15.6" x14ac:dyDescent="0.3">
      <c r="B419" s="351"/>
      <c r="C419" s="348"/>
      <c r="D419" s="349"/>
      <c r="E419" s="350"/>
      <c r="F419" s="350"/>
    </row>
    <row r="420" spans="2:7" ht="15.6" x14ac:dyDescent="0.3">
      <c r="B420" s="356" t="s">
        <v>886</v>
      </c>
      <c r="C420" s="348" t="s">
        <v>754</v>
      </c>
      <c r="D420" s="349"/>
      <c r="E420" s="350"/>
      <c r="F420" s="350"/>
    </row>
    <row r="421" spans="2:7" ht="15.6" x14ac:dyDescent="0.3">
      <c r="B421" s="351"/>
      <c r="C421" s="348"/>
      <c r="D421" s="349"/>
      <c r="E421" s="350"/>
      <c r="F421" s="350"/>
    </row>
    <row r="422" spans="2:7" ht="15.6" x14ac:dyDescent="0.3">
      <c r="B422" s="351" t="s">
        <v>885</v>
      </c>
      <c r="C422" s="348" t="s">
        <v>168</v>
      </c>
      <c r="D422" s="349">
        <v>0.5</v>
      </c>
      <c r="E422" s="350"/>
      <c r="F422" s="350"/>
    </row>
    <row r="423" spans="2:7" ht="15.6" x14ac:dyDescent="0.3">
      <c r="B423" s="351"/>
      <c r="C423" s="348"/>
      <c r="D423" s="349"/>
      <c r="E423" s="350"/>
      <c r="F423" s="350"/>
    </row>
    <row r="424" spans="2:7" ht="15.6" x14ac:dyDescent="0.3">
      <c r="B424" s="356" t="s">
        <v>887</v>
      </c>
      <c r="C424" s="348" t="s">
        <v>754</v>
      </c>
      <c r="D424" s="349"/>
      <c r="E424" s="350"/>
      <c r="F424" s="350"/>
    </row>
    <row r="425" spans="2:7" ht="15.6" x14ac:dyDescent="0.3">
      <c r="B425" s="351"/>
      <c r="C425" s="348"/>
      <c r="D425" s="349"/>
      <c r="E425" s="350"/>
      <c r="F425" s="350"/>
    </row>
    <row r="426" spans="2:7" ht="15.6" x14ac:dyDescent="0.3">
      <c r="B426" s="351" t="s">
        <v>888</v>
      </c>
      <c r="C426" s="348" t="s">
        <v>749</v>
      </c>
      <c r="D426" s="349">
        <v>25</v>
      </c>
      <c r="E426" s="350"/>
      <c r="F426" s="350"/>
    </row>
    <row r="427" spans="2:7" ht="15.6" x14ac:dyDescent="0.3">
      <c r="B427" s="351"/>
      <c r="C427" s="348"/>
      <c r="D427" s="349"/>
      <c r="E427" s="350"/>
      <c r="F427" s="350"/>
    </row>
    <row r="428" spans="2:7" s="386" customFormat="1" ht="31.2" x14ac:dyDescent="0.3">
      <c r="B428" s="381" t="s">
        <v>889</v>
      </c>
      <c r="C428" s="382"/>
      <c r="D428" s="383"/>
      <c r="E428" s="384"/>
      <c r="F428" s="384"/>
      <c r="G428" s="385"/>
    </row>
    <row r="429" spans="2:7" s="369" customFormat="1" ht="15.6" x14ac:dyDescent="0.3">
      <c r="B429" s="364"/>
      <c r="C429" s="365"/>
      <c r="D429" s="366"/>
      <c r="E429" s="367"/>
      <c r="F429" s="368"/>
    </row>
    <row r="430" spans="2:7" ht="15.6" x14ac:dyDescent="0.3">
      <c r="B430" s="321"/>
      <c r="C430" s="322"/>
      <c r="D430" s="323"/>
      <c r="E430" s="361"/>
      <c r="F430" s="362"/>
    </row>
    <row r="431" spans="2:7" ht="15.6" x14ac:dyDescent="0.3">
      <c r="B431" s="347" t="s">
        <v>757</v>
      </c>
      <c r="C431" s="348"/>
      <c r="D431" s="349"/>
      <c r="E431" s="350"/>
      <c r="F431" s="350"/>
    </row>
    <row r="432" spans="2:7" ht="15.6" x14ac:dyDescent="0.3">
      <c r="B432" s="351"/>
      <c r="C432" s="348"/>
      <c r="D432" s="349"/>
      <c r="E432" s="350"/>
      <c r="F432" s="350"/>
    </row>
    <row r="433" spans="2:6" ht="15.6" x14ac:dyDescent="0.3">
      <c r="B433" s="347" t="s">
        <v>890</v>
      </c>
      <c r="C433" s="352" t="s">
        <v>595</v>
      </c>
      <c r="D433" s="353"/>
      <c r="E433" s="354"/>
      <c r="F433" s="354"/>
    </row>
    <row r="434" spans="2:6" ht="15.6" x14ac:dyDescent="0.3">
      <c r="B434" s="355"/>
      <c r="C434" s="352"/>
      <c r="D434" s="353"/>
      <c r="E434" s="354"/>
      <c r="F434" s="354"/>
    </row>
    <row r="435" spans="2:6" ht="15.6" x14ac:dyDescent="0.3">
      <c r="B435" s="347" t="s">
        <v>891</v>
      </c>
      <c r="C435" s="352" t="s">
        <v>595</v>
      </c>
      <c r="D435" s="353"/>
      <c r="E435" s="354"/>
      <c r="F435" s="354"/>
    </row>
    <row r="436" spans="2:6" ht="15.6" x14ac:dyDescent="0.3">
      <c r="B436" s="355"/>
      <c r="C436" s="352"/>
      <c r="D436" s="353"/>
      <c r="E436" s="354"/>
      <c r="F436" s="354"/>
    </row>
    <row r="437" spans="2:6" ht="15.6" x14ac:dyDescent="0.3">
      <c r="B437" s="347" t="s">
        <v>760</v>
      </c>
      <c r="C437" s="352" t="s">
        <v>603</v>
      </c>
      <c r="D437" s="353"/>
      <c r="E437" s="354"/>
      <c r="F437" s="354"/>
    </row>
    <row r="438" spans="2:6" x14ac:dyDescent="0.3">
      <c r="B438" s="370"/>
      <c r="C438" s="371"/>
      <c r="D438" s="372"/>
      <c r="E438" s="373"/>
      <c r="F438" s="373"/>
    </row>
    <row r="439" spans="2:6" ht="15.6" x14ac:dyDescent="0.3">
      <c r="B439" s="351" t="s">
        <v>892</v>
      </c>
      <c r="C439" s="348"/>
      <c r="D439" s="349"/>
      <c r="E439" s="350"/>
      <c r="F439" s="350"/>
    </row>
    <row r="440" spans="2:6" ht="15.6" x14ac:dyDescent="0.3">
      <c r="B440" s="351" t="s">
        <v>893</v>
      </c>
      <c r="C440" s="348"/>
      <c r="D440" s="349"/>
      <c r="E440" s="350"/>
      <c r="F440" s="350"/>
    </row>
    <row r="441" spans="2:6" ht="15.6" x14ac:dyDescent="0.3">
      <c r="B441" s="351" t="s">
        <v>894</v>
      </c>
      <c r="C441" s="348"/>
      <c r="D441" s="349"/>
      <c r="E441" s="350"/>
      <c r="F441" s="350"/>
    </row>
    <row r="442" spans="2:6" ht="15.6" x14ac:dyDescent="0.3">
      <c r="B442" s="351"/>
      <c r="C442" s="348"/>
      <c r="D442" s="349"/>
      <c r="E442" s="350"/>
      <c r="F442" s="350"/>
    </row>
    <row r="443" spans="2:6" ht="15.6" x14ac:dyDescent="0.3">
      <c r="B443" s="351" t="s">
        <v>602</v>
      </c>
      <c r="C443" s="348" t="s">
        <v>603</v>
      </c>
      <c r="D443" s="349"/>
      <c r="E443" s="350"/>
      <c r="F443" s="350"/>
    </row>
    <row r="444" spans="2:6" ht="15.6" x14ac:dyDescent="0.3">
      <c r="B444" s="351"/>
      <c r="C444" s="348"/>
      <c r="D444" s="349"/>
      <c r="E444" s="350"/>
      <c r="F444" s="350"/>
    </row>
    <row r="445" spans="2:6" ht="15.6" x14ac:dyDescent="0.3">
      <c r="B445" s="351" t="s">
        <v>895</v>
      </c>
      <c r="C445" s="348" t="s">
        <v>765</v>
      </c>
      <c r="D445" s="349"/>
      <c r="E445" s="350"/>
      <c r="F445" s="350"/>
    </row>
    <row r="446" spans="2:6" ht="15.6" x14ac:dyDescent="0.3">
      <c r="B446" s="351"/>
      <c r="C446" s="348"/>
      <c r="D446" s="349"/>
      <c r="E446" s="350"/>
      <c r="F446" s="350"/>
    </row>
    <row r="447" spans="2:6" ht="15.6" x14ac:dyDescent="0.3">
      <c r="B447" s="351" t="s">
        <v>896</v>
      </c>
      <c r="C447" s="348"/>
      <c r="D447" s="349"/>
      <c r="E447" s="350"/>
      <c r="F447" s="350"/>
    </row>
    <row r="448" spans="2:6" ht="46.8" x14ac:dyDescent="0.3">
      <c r="B448" s="351" t="s">
        <v>897</v>
      </c>
      <c r="C448" s="348"/>
      <c r="D448" s="349"/>
      <c r="E448" s="350"/>
      <c r="F448" s="350"/>
    </row>
    <row r="449" spans="2:6" ht="15.6" x14ac:dyDescent="0.3">
      <c r="B449" s="351"/>
      <c r="C449" s="348"/>
      <c r="D449" s="349"/>
      <c r="E449" s="350"/>
      <c r="F449" s="350"/>
    </row>
    <row r="450" spans="2:6" ht="15.6" x14ac:dyDescent="0.3">
      <c r="B450" s="351" t="s">
        <v>898</v>
      </c>
      <c r="C450" s="348"/>
      <c r="D450" s="349"/>
      <c r="E450" s="350"/>
      <c r="F450" s="350"/>
    </row>
    <row r="451" spans="2:6" ht="15.6" x14ac:dyDescent="0.3">
      <c r="B451" s="351" t="s">
        <v>899</v>
      </c>
      <c r="C451" s="348"/>
      <c r="D451" s="349"/>
      <c r="E451" s="350"/>
      <c r="F451" s="350"/>
    </row>
    <row r="452" spans="2:6" ht="15.6" x14ac:dyDescent="0.3">
      <c r="B452" s="351" t="s">
        <v>900</v>
      </c>
      <c r="C452" s="348"/>
      <c r="D452" s="349"/>
      <c r="E452" s="350"/>
      <c r="F452" s="350"/>
    </row>
    <row r="453" spans="2:6" ht="15.6" x14ac:dyDescent="0.3">
      <c r="B453" s="351"/>
      <c r="C453" s="348"/>
      <c r="D453" s="349"/>
      <c r="E453" s="350"/>
      <c r="F453" s="350"/>
    </row>
    <row r="454" spans="2:6" ht="15.6" x14ac:dyDescent="0.3">
      <c r="B454" s="351" t="s">
        <v>901</v>
      </c>
      <c r="C454" s="348"/>
      <c r="D454" s="349"/>
      <c r="E454" s="350"/>
      <c r="F454" s="350"/>
    </row>
    <row r="455" spans="2:6" ht="15.6" x14ac:dyDescent="0.3">
      <c r="B455" s="351" t="s">
        <v>902</v>
      </c>
      <c r="C455" s="348"/>
      <c r="D455" s="349"/>
      <c r="E455" s="350"/>
      <c r="F455" s="350"/>
    </row>
    <row r="456" spans="2:6" ht="15.6" x14ac:dyDescent="0.3">
      <c r="B456" s="351"/>
      <c r="C456" s="348"/>
      <c r="D456" s="349"/>
      <c r="E456" s="350"/>
      <c r="F456" s="350"/>
    </row>
    <row r="457" spans="2:6" ht="15.6" x14ac:dyDescent="0.3">
      <c r="B457" s="355" t="s">
        <v>903</v>
      </c>
      <c r="C457" s="352" t="s">
        <v>603</v>
      </c>
      <c r="D457" s="353"/>
      <c r="E457" s="354"/>
      <c r="F457" s="354"/>
    </row>
    <row r="458" spans="2:6" ht="15.6" x14ac:dyDescent="0.3">
      <c r="B458" s="351"/>
      <c r="C458" s="348"/>
      <c r="D458" s="349"/>
      <c r="E458" s="350"/>
      <c r="F458" s="350"/>
    </row>
    <row r="459" spans="2:6" ht="15.6" x14ac:dyDescent="0.3">
      <c r="B459" s="351" t="s">
        <v>904</v>
      </c>
      <c r="C459" s="348" t="s">
        <v>444</v>
      </c>
      <c r="D459" s="349">
        <v>1500</v>
      </c>
      <c r="E459" s="350"/>
      <c r="F459" s="350"/>
    </row>
    <row r="460" spans="2:6" ht="15.6" x14ac:dyDescent="0.3">
      <c r="B460" s="351"/>
      <c r="C460" s="348"/>
      <c r="D460" s="349"/>
      <c r="E460" s="350"/>
      <c r="F460" s="350"/>
    </row>
    <row r="461" spans="2:6" ht="15.6" x14ac:dyDescent="0.3">
      <c r="B461" s="351" t="s">
        <v>906</v>
      </c>
      <c r="C461" s="348" t="s">
        <v>516</v>
      </c>
      <c r="D461" s="349">
        <v>5</v>
      </c>
      <c r="E461" s="350"/>
      <c r="F461" s="350"/>
    </row>
    <row r="462" spans="2:6" ht="15.6" x14ac:dyDescent="0.3">
      <c r="B462" s="351"/>
      <c r="C462" s="348"/>
      <c r="D462" s="349"/>
      <c r="E462" s="350"/>
      <c r="F462" s="350"/>
    </row>
    <row r="463" spans="2:6" ht="15.6" x14ac:dyDescent="0.3">
      <c r="B463" s="351"/>
      <c r="C463" s="348"/>
      <c r="D463" s="349"/>
      <c r="E463" s="350"/>
      <c r="F463" s="350"/>
    </row>
    <row r="464" spans="2:6" ht="15.6" x14ac:dyDescent="0.3">
      <c r="B464" s="351"/>
      <c r="C464" s="348"/>
      <c r="D464" s="349"/>
      <c r="E464" s="350"/>
      <c r="F464" s="350"/>
    </row>
    <row r="465" spans="2:7" s="379" customFormat="1" ht="15.6" x14ac:dyDescent="0.3">
      <c r="B465" s="375" t="s">
        <v>905</v>
      </c>
      <c r="C465" s="376"/>
      <c r="D465" s="377"/>
      <c r="E465" s="378"/>
      <c r="F465" s="378"/>
      <c r="G465" s="380"/>
    </row>
    <row r="466" spans="2:7" s="379" customFormat="1" ht="15.6" x14ac:dyDescent="0.3">
      <c r="B466" s="396"/>
      <c r="C466" s="352"/>
      <c r="D466" s="353"/>
      <c r="E466" s="354"/>
      <c r="F466" s="397"/>
      <c r="G466" s="380"/>
    </row>
    <row r="467" spans="2:7" s="379" customFormat="1" ht="15.6" x14ac:dyDescent="0.3">
      <c r="B467" s="374"/>
      <c r="C467" s="365"/>
      <c r="D467" s="366"/>
      <c r="E467" s="367"/>
      <c r="F467" s="368"/>
      <c r="G467" s="380"/>
    </row>
    <row r="468" spans="2:7" s="379" customFormat="1" ht="15.6" x14ac:dyDescent="0.3">
      <c r="B468" s="396"/>
      <c r="C468" s="352"/>
      <c r="D468" s="353"/>
      <c r="E468" s="354"/>
      <c r="F468" s="397"/>
      <c r="G468" s="380"/>
    </row>
    <row r="469" spans="2:7" s="379" customFormat="1" ht="15.6" x14ac:dyDescent="0.3">
      <c r="B469" s="347" t="s">
        <v>910</v>
      </c>
      <c r="C469" s="348"/>
      <c r="D469" s="349"/>
      <c r="E469" s="350"/>
      <c r="F469" s="350"/>
      <c r="G469" s="380"/>
    </row>
    <row r="470" spans="2:7" s="379" customFormat="1" ht="15.6" x14ac:dyDescent="0.3">
      <c r="B470" s="351"/>
      <c r="C470" s="348"/>
      <c r="D470" s="349"/>
      <c r="E470" s="350"/>
      <c r="F470" s="350"/>
      <c r="G470" s="380"/>
    </row>
    <row r="471" spans="2:7" s="379" customFormat="1" ht="15.6" x14ac:dyDescent="0.3">
      <c r="B471" s="347" t="s">
        <v>919</v>
      </c>
      <c r="C471" s="352" t="s">
        <v>595</v>
      </c>
      <c r="D471" s="353"/>
      <c r="E471" s="354"/>
      <c r="F471" s="354"/>
      <c r="G471" s="380"/>
    </row>
    <row r="472" spans="2:7" s="379" customFormat="1" ht="15.6" x14ac:dyDescent="0.3">
      <c r="B472" s="355"/>
      <c r="C472" s="352"/>
      <c r="D472" s="353"/>
      <c r="E472" s="354"/>
      <c r="F472" s="354"/>
      <c r="G472" s="380"/>
    </row>
    <row r="473" spans="2:7" s="379" customFormat="1" ht="15.6" x14ac:dyDescent="0.3">
      <c r="B473" s="347" t="s">
        <v>920</v>
      </c>
      <c r="C473" s="352" t="s">
        <v>603</v>
      </c>
      <c r="D473" s="353"/>
      <c r="E473" s="354"/>
      <c r="F473" s="354"/>
      <c r="G473" s="380"/>
    </row>
    <row r="474" spans="2:7" s="379" customFormat="1" ht="15.6" x14ac:dyDescent="0.3">
      <c r="B474" s="347"/>
      <c r="C474" s="352"/>
      <c r="D474" s="353"/>
      <c r="E474" s="354"/>
      <c r="F474" s="354"/>
      <c r="G474" s="380"/>
    </row>
    <row r="475" spans="2:7" s="379" customFormat="1" ht="15.6" x14ac:dyDescent="0.3">
      <c r="B475" s="351" t="s">
        <v>921</v>
      </c>
      <c r="C475" s="348" t="s">
        <v>765</v>
      </c>
      <c r="D475" s="353"/>
      <c r="E475" s="354"/>
      <c r="F475" s="354"/>
      <c r="G475" s="380"/>
    </row>
    <row r="476" spans="2:7" s="379" customFormat="1" ht="93.6" x14ac:dyDescent="0.3">
      <c r="B476" s="351" t="s">
        <v>922</v>
      </c>
      <c r="C476" s="348" t="s">
        <v>11</v>
      </c>
      <c r="D476" s="349">
        <v>75</v>
      </c>
      <c r="E476" s="350"/>
      <c r="F476" s="350"/>
      <c r="G476" s="380"/>
    </row>
    <row r="477" spans="2:7" s="379" customFormat="1" ht="15.6" x14ac:dyDescent="0.3">
      <c r="B477" s="351"/>
      <c r="C477" s="348"/>
      <c r="D477" s="349"/>
      <c r="E477" s="350"/>
      <c r="F477" s="350"/>
      <c r="G477" s="380"/>
    </row>
    <row r="478" spans="2:7" s="379" customFormat="1" ht="15.6" x14ac:dyDescent="0.3">
      <c r="B478" s="351" t="s">
        <v>923</v>
      </c>
      <c r="C478" s="348" t="s">
        <v>754</v>
      </c>
      <c r="D478" s="349"/>
      <c r="E478" s="350"/>
      <c r="F478" s="350"/>
      <c r="G478" s="380"/>
    </row>
    <row r="479" spans="2:7" s="379" customFormat="1" ht="15.6" x14ac:dyDescent="0.3">
      <c r="B479" s="351"/>
      <c r="C479" s="348"/>
      <c r="D479" s="349"/>
      <c r="E479" s="350"/>
      <c r="F479" s="350"/>
      <c r="G479" s="380"/>
    </row>
    <row r="480" spans="2:7" s="379" customFormat="1" ht="31.2" x14ac:dyDescent="0.3">
      <c r="B480" s="351" t="s">
        <v>924</v>
      </c>
      <c r="C480" s="348" t="s">
        <v>925</v>
      </c>
      <c r="D480" s="349">
        <v>1</v>
      </c>
      <c r="E480" s="350"/>
      <c r="F480" s="350"/>
      <c r="G480" s="380"/>
    </row>
    <row r="481" spans="2:7" s="379" customFormat="1" ht="15.6" x14ac:dyDescent="0.3">
      <c r="B481" s="351"/>
      <c r="C481" s="348"/>
      <c r="D481" s="349"/>
      <c r="E481" s="350"/>
      <c r="F481" s="350"/>
      <c r="G481" s="380"/>
    </row>
    <row r="482" spans="2:7" s="379" customFormat="1" ht="15.6" x14ac:dyDescent="0.3">
      <c r="B482" s="351" t="s">
        <v>926</v>
      </c>
      <c r="C482" s="348" t="s">
        <v>754</v>
      </c>
      <c r="D482" s="349"/>
      <c r="E482" s="350"/>
      <c r="F482" s="350"/>
      <c r="G482" s="380"/>
    </row>
    <row r="483" spans="2:7" s="379" customFormat="1" ht="15.6" x14ac:dyDescent="0.3">
      <c r="B483" s="351"/>
      <c r="C483" s="348"/>
      <c r="D483" s="349"/>
      <c r="E483" s="350"/>
      <c r="F483" s="350"/>
      <c r="G483" s="380"/>
    </row>
    <row r="484" spans="2:7" s="379" customFormat="1" ht="31.2" x14ac:dyDescent="0.3">
      <c r="B484" s="351" t="s">
        <v>927</v>
      </c>
      <c r="C484" s="348" t="s">
        <v>925</v>
      </c>
      <c r="D484" s="349">
        <v>1</v>
      </c>
      <c r="E484" s="350"/>
      <c r="F484" s="350"/>
      <c r="G484" s="380"/>
    </row>
    <row r="485" spans="2:7" s="379" customFormat="1" ht="15.6" x14ac:dyDescent="0.3">
      <c r="B485" s="351"/>
      <c r="C485" s="348"/>
      <c r="D485" s="349"/>
      <c r="E485" s="350"/>
      <c r="F485" s="350"/>
      <c r="G485" s="380"/>
    </row>
    <row r="486" spans="2:7" s="379" customFormat="1" ht="15.6" x14ac:dyDescent="0.3">
      <c r="B486" s="351"/>
      <c r="C486" s="348"/>
      <c r="D486" s="349"/>
      <c r="E486" s="350"/>
      <c r="F486" s="350"/>
      <c r="G486" s="380"/>
    </row>
    <row r="487" spans="2:7" s="379" customFormat="1" ht="15.6" x14ac:dyDescent="0.3">
      <c r="B487" s="375" t="s">
        <v>928</v>
      </c>
      <c r="C487" s="376"/>
      <c r="D487" s="377"/>
      <c r="E487" s="378"/>
      <c r="F487" s="378"/>
      <c r="G487" s="380"/>
    </row>
    <row r="488" spans="2:7" s="379" customFormat="1" ht="15.6" x14ac:dyDescent="0.3">
      <c r="B488" s="396"/>
      <c r="C488" s="352"/>
      <c r="D488" s="353"/>
      <c r="E488" s="354"/>
      <c r="F488" s="397"/>
      <c r="G488" s="380"/>
    </row>
    <row r="489" spans="2:7" s="369" customFormat="1" ht="15.6" x14ac:dyDescent="0.3">
      <c r="B489" s="374"/>
      <c r="C489" s="365"/>
      <c r="D489" s="366"/>
      <c r="E489" s="367"/>
      <c r="F489" s="368"/>
    </row>
    <row r="490" spans="2:7" s="363" customFormat="1" ht="15.6" x14ac:dyDescent="0.3">
      <c r="B490" s="357" t="s">
        <v>908</v>
      </c>
      <c r="C490" s="358"/>
      <c r="D490" s="359"/>
      <c r="E490" s="360"/>
      <c r="F490" s="360"/>
    </row>
  </sheetData>
  <mergeCells count="1">
    <mergeCell ref="B1:F1"/>
  </mergeCells>
  <pageMargins left="0.7" right="0.7" top="0.75" bottom="0.75" header="0.3" footer="0.3"/>
  <pageSetup paperSize="9" scale="61" orientation="portrait" r:id="rId1"/>
  <rowBreaks count="3" manualBreakCount="3">
    <brk id="87" max="5" man="1"/>
    <brk id="145" max="5" man="1"/>
    <brk id="197"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zoomScale="130" zoomScaleNormal="130" zoomScaleSheetLayoutView="100" workbookViewId="0">
      <selection activeCell="I20" sqref="I20"/>
    </sheetView>
  </sheetViews>
  <sheetFormatPr defaultRowHeight="14.4" x14ac:dyDescent="0.3"/>
  <cols>
    <col min="1" max="1" width="6.6640625" style="3" customWidth="1"/>
    <col min="2" max="2" width="44.88671875" customWidth="1"/>
    <col min="3" max="3" width="9.109375" style="3"/>
    <col min="4" max="4" width="8.44140625" customWidth="1"/>
    <col min="5" max="8" width="15" style="141" customWidth="1"/>
    <col min="9" max="9" width="19.5546875" style="141" bestFit="1" customWidth="1"/>
  </cols>
  <sheetData>
    <row r="1" spans="1:9" ht="23.25" customHeight="1" x14ac:dyDescent="0.3">
      <c r="A1" s="450" t="s">
        <v>572</v>
      </c>
      <c r="B1" s="450"/>
      <c r="C1" s="450"/>
      <c r="D1" s="450"/>
      <c r="E1" s="450"/>
      <c r="F1" s="450"/>
      <c r="G1" s="450"/>
      <c r="H1" s="450"/>
      <c r="I1" s="450"/>
    </row>
    <row r="2" spans="1:9" ht="23.25" customHeight="1" x14ac:dyDescent="0.3">
      <c r="A2" s="450"/>
      <c r="B2" s="450"/>
      <c r="C2" s="450"/>
      <c r="D2" s="450"/>
      <c r="E2" s="450"/>
      <c r="F2" s="450"/>
      <c r="G2" s="450"/>
      <c r="H2" s="450"/>
      <c r="I2" s="450"/>
    </row>
    <row r="3" spans="1:9" ht="23.25" customHeight="1" x14ac:dyDescent="0.3">
      <c r="A3" s="450"/>
      <c r="B3" s="450"/>
      <c r="C3" s="450"/>
      <c r="D3" s="450"/>
      <c r="E3" s="450"/>
      <c r="F3" s="450"/>
      <c r="G3" s="450"/>
      <c r="H3" s="450"/>
      <c r="I3" s="450"/>
    </row>
    <row r="4" spans="1:9" ht="1.2" customHeight="1" x14ac:dyDescent="0.3">
      <c r="A4" s="450"/>
      <c r="B4" s="450"/>
      <c r="C4" s="450"/>
      <c r="D4" s="450"/>
      <c r="E4" s="450"/>
      <c r="F4" s="450"/>
      <c r="G4" s="450"/>
      <c r="H4" s="450"/>
      <c r="I4" s="450"/>
    </row>
    <row r="5" spans="1:9" ht="15" hidden="1" customHeight="1" x14ac:dyDescent="0.3">
      <c r="A5" s="450"/>
      <c r="B5" s="450"/>
      <c r="C5" s="450"/>
      <c r="D5" s="450"/>
      <c r="E5" s="450"/>
      <c r="F5" s="450"/>
      <c r="G5" s="450"/>
      <c r="H5" s="450"/>
      <c r="I5" s="450"/>
    </row>
    <row r="6" spans="1:9" ht="18.75" customHeight="1" thickBot="1" x14ac:dyDescent="0.35">
      <c r="A6" s="451" t="s">
        <v>44</v>
      </c>
      <c r="B6" s="451"/>
      <c r="C6" s="451"/>
      <c r="D6" s="451"/>
      <c r="E6" s="451"/>
      <c r="F6" s="451"/>
      <c r="G6" s="451"/>
      <c r="H6" s="451"/>
      <c r="I6" s="451"/>
    </row>
    <row r="7" spans="1:9" ht="28.5" customHeight="1" x14ac:dyDescent="0.3">
      <c r="A7" s="13" t="s">
        <v>1</v>
      </c>
      <c r="B7" s="14"/>
      <c r="C7" s="15" t="s">
        <v>3</v>
      </c>
      <c r="D7" s="16" t="s">
        <v>0</v>
      </c>
      <c r="E7" s="164" t="s">
        <v>6</v>
      </c>
      <c r="F7" s="165" t="s">
        <v>7</v>
      </c>
      <c r="G7" s="164" t="s">
        <v>8</v>
      </c>
      <c r="H7" s="165" t="s">
        <v>9</v>
      </c>
      <c r="I7" s="166" t="s">
        <v>45</v>
      </c>
    </row>
    <row r="8" spans="1:9" x14ac:dyDescent="0.3">
      <c r="A8" s="17"/>
      <c r="B8" s="1"/>
      <c r="D8" s="10"/>
      <c r="E8" s="137"/>
      <c r="F8" s="138"/>
      <c r="G8" s="137"/>
      <c r="H8" s="138"/>
      <c r="I8" s="167"/>
    </row>
    <row r="9" spans="1:9" x14ac:dyDescent="0.3">
      <c r="A9" s="23">
        <v>2.1</v>
      </c>
      <c r="B9" s="181" t="s">
        <v>21</v>
      </c>
      <c r="C9" s="24"/>
      <c r="D9" s="24"/>
      <c r="E9" s="175"/>
      <c r="F9" s="173"/>
      <c r="G9" s="175"/>
      <c r="H9" s="173"/>
      <c r="I9" s="174"/>
    </row>
    <row r="10" spans="1:9" x14ac:dyDescent="0.3">
      <c r="A10" s="23" t="s">
        <v>47</v>
      </c>
      <c r="B10" s="394" t="s">
        <v>567</v>
      </c>
      <c r="C10" s="4" t="s">
        <v>10</v>
      </c>
      <c r="D10" s="4">
        <v>1</v>
      </c>
      <c r="E10" s="140"/>
      <c r="F10" s="139"/>
      <c r="G10" s="140"/>
      <c r="H10" s="139"/>
      <c r="I10" s="168"/>
    </row>
    <row r="11" spans="1:9" x14ac:dyDescent="0.3">
      <c r="A11" s="23" t="s">
        <v>48</v>
      </c>
      <c r="B11" s="394" t="s">
        <v>579</v>
      </c>
      <c r="C11" s="4" t="s">
        <v>10</v>
      </c>
      <c r="D11" s="4">
        <v>4</v>
      </c>
      <c r="E11" s="140"/>
      <c r="F11" s="139"/>
      <c r="G11" s="140"/>
      <c r="H11" s="139"/>
      <c r="I11" s="168"/>
    </row>
    <row r="12" spans="1:9" x14ac:dyDescent="0.3">
      <c r="A12" s="23" t="s">
        <v>569</v>
      </c>
      <c r="B12" s="395" t="s">
        <v>917</v>
      </c>
      <c r="C12" s="4" t="s">
        <v>10</v>
      </c>
      <c r="D12" s="4">
        <v>1</v>
      </c>
      <c r="E12" s="140"/>
      <c r="F12" s="139"/>
      <c r="G12" s="140"/>
      <c r="H12" s="139"/>
      <c r="I12" s="168"/>
    </row>
    <row r="13" spans="1:9" x14ac:dyDescent="0.3">
      <c r="A13" s="23" t="s">
        <v>570</v>
      </c>
      <c r="B13" s="395" t="s">
        <v>918</v>
      </c>
      <c r="C13" s="4" t="s">
        <v>10</v>
      </c>
      <c r="D13" s="4">
        <v>1</v>
      </c>
      <c r="E13" s="140"/>
      <c r="F13" s="139"/>
      <c r="G13" s="140"/>
      <c r="H13" s="139"/>
      <c r="I13" s="168"/>
    </row>
    <row r="14" spans="1:9" ht="15" thickBot="1" x14ac:dyDescent="0.35">
      <c r="A14" s="314" t="s">
        <v>571</v>
      </c>
      <c r="B14" s="315" t="s">
        <v>568</v>
      </c>
      <c r="C14" s="20" t="s">
        <v>10</v>
      </c>
      <c r="D14" s="20">
        <v>6</v>
      </c>
      <c r="E14" s="169"/>
      <c r="F14" s="170"/>
      <c r="G14" s="169"/>
      <c r="H14" s="170"/>
      <c r="I14" s="171"/>
    </row>
    <row r="15" spans="1:9" ht="15" thickBot="1" x14ac:dyDescent="0.35">
      <c r="A15" s="22"/>
      <c r="C15" s="9"/>
      <c r="D15" s="9"/>
      <c r="E15" s="176"/>
      <c r="F15" s="453" t="s">
        <v>509</v>
      </c>
      <c r="G15" s="453"/>
      <c r="H15" s="454"/>
      <c r="I15" s="172"/>
    </row>
    <row r="16" spans="1:9" x14ac:dyDescent="0.3">
      <c r="F16" s="452"/>
      <c r="G16" s="452"/>
      <c r="H16" s="452"/>
      <c r="I16" s="452"/>
    </row>
    <row r="17" spans="6:8" x14ac:dyDescent="0.3">
      <c r="F17" s="203">
        <f>SUM(F9:F14)</f>
        <v>0</v>
      </c>
      <c r="G17" s="177"/>
      <c r="H17" s="203">
        <f>SUM(H9:H14)</f>
        <v>0</v>
      </c>
    </row>
  </sheetData>
  <mergeCells count="4">
    <mergeCell ref="A1:I5"/>
    <mergeCell ref="A6:I6"/>
    <mergeCell ref="F16:I16"/>
    <mergeCell ref="F15:H15"/>
  </mergeCells>
  <phoneticPr fontId="23" type="noConversion"/>
  <pageMargins left="0.7" right="0.7" top="0.75" bottom="0.75" header="0.3" footer="0.3"/>
  <pageSetup scale="6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
  <sheetViews>
    <sheetView topLeftCell="B1" zoomScale="130" zoomScaleNormal="130" workbookViewId="0">
      <selection activeCell="H33" sqref="H33"/>
    </sheetView>
  </sheetViews>
  <sheetFormatPr defaultRowHeight="14.4" x14ac:dyDescent="0.3"/>
  <cols>
    <col min="1" max="1" width="6.109375" bestFit="1" customWidth="1"/>
    <col min="2" max="2" width="74.33203125" customWidth="1"/>
    <col min="3" max="3" width="7.33203125" customWidth="1"/>
    <col min="4" max="4" width="9.33203125" customWidth="1"/>
    <col min="5" max="5" width="17.33203125" style="141" customWidth="1"/>
    <col min="6" max="6" width="15.33203125" style="141" customWidth="1"/>
    <col min="7" max="7" width="16.88671875" style="141" customWidth="1"/>
    <col min="8" max="8" width="17.6640625" style="141" customWidth="1"/>
    <col min="9" max="9" width="20.88671875" style="141" customWidth="1"/>
  </cols>
  <sheetData>
    <row r="2" spans="1:9" x14ac:dyDescent="0.3">
      <c r="A2" s="455" t="s">
        <v>572</v>
      </c>
      <c r="B2" s="455"/>
      <c r="C2" s="455"/>
      <c r="D2" s="455"/>
      <c r="E2" s="455"/>
      <c r="F2" s="455"/>
      <c r="G2" s="455"/>
      <c r="H2" s="455"/>
      <c r="I2" s="455"/>
    </row>
    <row r="3" spans="1:9" x14ac:dyDescent="0.3">
      <c r="A3" s="455"/>
      <c r="B3" s="455"/>
      <c r="C3" s="455"/>
      <c r="D3" s="455"/>
      <c r="E3" s="455"/>
      <c r="F3" s="455"/>
      <c r="G3" s="455"/>
      <c r="H3" s="455"/>
      <c r="I3" s="455"/>
    </row>
    <row r="4" spans="1:9" x14ac:dyDescent="0.3">
      <c r="A4" s="455"/>
      <c r="B4" s="455"/>
      <c r="C4" s="455"/>
      <c r="D4" s="455"/>
      <c r="E4" s="455"/>
      <c r="F4" s="455"/>
      <c r="G4" s="455"/>
      <c r="H4" s="455"/>
      <c r="I4" s="455"/>
    </row>
    <row r="5" spans="1:9" ht="7.2" customHeight="1" x14ac:dyDescent="0.3">
      <c r="A5" s="455"/>
      <c r="B5" s="455"/>
      <c r="C5" s="455"/>
      <c r="D5" s="455"/>
      <c r="E5" s="455"/>
      <c r="F5" s="455"/>
      <c r="G5" s="455"/>
      <c r="H5" s="455"/>
      <c r="I5" s="455"/>
    </row>
    <row r="6" spans="1:9" hidden="1" x14ac:dyDescent="0.3">
      <c r="A6" s="455"/>
      <c r="B6" s="455"/>
      <c r="C6" s="455"/>
      <c r="D6" s="455"/>
      <c r="E6" s="455"/>
      <c r="F6" s="455"/>
      <c r="G6" s="455"/>
      <c r="H6" s="455"/>
      <c r="I6" s="455"/>
    </row>
    <row r="7" spans="1:9" ht="24" thickBot="1" x14ac:dyDescent="0.35">
      <c r="A7" s="451" t="s">
        <v>73</v>
      </c>
      <c r="B7" s="451"/>
      <c r="C7" s="451"/>
      <c r="D7" s="451"/>
      <c r="E7" s="451"/>
      <c r="F7" s="451"/>
      <c r="G7" s="451"/>
      <c r="H7" s="451"/>
      <c r="I7" s="451"/>
    </row>
    <row r="8" spans="1:9" ht="28.8" x14ac:dyDescent="0.3">
      <c r="A8" s="13" t="s">
        <v>1</v>
      </c>
      <c r="B8" s="14"/>
      <c r="C8" s="15" t="s">
        <v>3</v>
      </c>
      <c r="D8" s="16" t="s">
        <v>0</v>
      </c>
      <c r="E8" s="164" t="s">
        <v>6</v>
      </c>
      <c r="F8" s="165" t="s">
        <v>7</v>
      </c>
      <c r="G8" s="164" t="s">
        <v>8</v>
      </c>
      <c r="H8" s="165" t="s">
        <v>9</v>
      </c>
      <c r="I8" s="166" t="s">
        <v>45</v>
      </c>
    </row>
    <row r="9" spans="1:9" x14ac:dyDescent="0.3">
      <c r="A9" s="17"/>
      <c r="B9" s="1"/>
      <c r="C9" s="3"/>
      <c r="D9" s="10"/>
      <c r="E9" s="137"/>
      <c r="F9" s="138"/>
      <c r="G9" s="137"/>
      <c r="H9" s="138"/>
      <c r="I9" s="167"/>
    </row>
    <row r="10" spans="1:9" x14ac:dyDescent="0.3">
      <c r="A10" s="23">
        <v>3.1</v>
      </c>
      <c r="B10" s="5" t="s">
        <v>49</v>
      </c>
      <c r="C10" s="4"/>
      <c r="D10" s="4"/>
      <c r="E10" s="140"/>
      <c r="F10" s="139"/>
      <c r="G10" s="140"/>
      <c r="H10" s="139"/>
      <c r="I10" s="168"/>
    </row>
    <row r="11" spans="1:9" ht="17.399999999999999" customHeight="1" x14ac:dyDescent="0.3">
      <c r="A11" s="23" t="s">
        <v>57</v>
      </c>
      <c r="B11" s="2" t="s">
        <v>573</v>
      </c>
      <c r="C11" s="6" t="s">
        <v>11</v>
      </c>
      <c r="D11" s="4">
        <v>80</v>
      </c>
      <c r="E11" s="140"/>
      <c r="F11" s="139"/>
      <c r="G11" s="140"/>
      <c r="H11" s="139"/>
      <c r="I11" s="168"/>
    </row>
    <row r="12" spans="1:9" x14ac:dyDescent="0.3">
      <c r="A12" s="23" t="s">
        <v>58</v>
      </c>
      <c r="B12" s="1" t="s">
        <v>575</v>
      </c>
      <c r="C12" s="6" t="s">
        <v>11</v>
      </c>
      <c r="D12" s="4">
        <v>400</v>
      </c>
      <c r="E12" s="140"/>
      <c r="F12" s="139"/>
      <c r="G12" s="140"/>
      <c r="H12" s="139"/>
      <c r="I12" s="168"/>
    </row>
    <row r="13" spans="1:9" x14ac:dyDescent="0.3">
      <c r="A13" s="23" t="s">
        <v>59</v>
      </c>
      <c r="B13" t="s">
        <v>576</v>
      </c>
      <c r="C13" s="4" t="s">
        <v>10</v>
      </c>
      <c r="D13" s="4">
        <v>4</v>
      </c>
      <c r="E13" s="140"/>
      <c r="F13" s="139"/>
      <c r="G13" s="140"/>
      <c r="H13" s="139"/>
      <c r="I13" s="168"/>
    </row>
    <row r="14" spans="1:9" x14ac:dyDescent="0.3">
      <c r="A14" s="23" t="s">
        <v>60</v>
      </c>
      <c r="B14" s="1" t="s">
        <v>577</v>
      </c>
      <c r="C14" s="6" t="s">
        <v>10</v>
      </c>
      <c r="D14" s="4">
        <v>4</v>
      </c>
      <c r="E14" s="140"/>
      <c r="F14" s="139"/>
      <c r="G14" s="140"/>
      <c r="H14" s="139"/>
      <c r="I14" s="168"/>
    </row>
    <row r="15" spans="1:9" x14ac:dyDescent="0.3">
      <c r="A15" s="23" t="s">
        <v>61</v>
      </c>
      <c r="B15" s="1" t="s">
        <v>574</v>
      </c>
      <c r="C15" s="6" t="s">
        <v>10</v>
      </c>
      <c r="D15" s="4">
        <v>1</v>
      </c>
      <c r="E15" s="140"/>
      <c r="F15" s="139"/>
      <c r="G15" s="140"/>
      <c r="H15" s="139"/>
      <c r="I15" s="168"/>
    </row>
    <row r="16" spans="1:9" x14ac:dyDescent="0.3">
      <c r="A16" s="23" t="s">
        <v>62</v>
      </c>
      <c r="B16" t="s">
        <v>578</v>
      </c>
      <c r="C16" s="4" t="s">
        <v>10</v>
      </c>
      <c r="D16" s="4">
        <v>1</v>
      </c>
      <c r="E16" s="140"/>
      <c r="F16" s="139"/>
      <c r="G16" s="140"/>
      <c r="H16" s="139"/>
      <c r="I16" s="168"/>
    </row>
    <row r="17" spans="1:10" hidden="1" x14ac:dyDescent="0.3">
      <c r="A17" s="23" t="s">
        <v>66</v>
      </c>
      <c r="B17" s="1" t="s">
        <v>50</v>
      </c>
      <c r="C17" s="6" t="s">
        <v>33</v>
      </c>
      <c r="D17" s="4">
        <v>0</v>
      </c>
      <c r="E17" s="140">
        <v>850</v>
      </c>
      <c r="F17" s="139">
        <f t="shared" ref="F17:F18" si="0">E17*D17</f>
        <v>0</v>
      </c>
      <c r="G17" s="140">
        <v>45</v>
      </c>
      <c r="H17" s="139">
        <f t="shared" ref="H17:H18" si="1">G17*D17</f>
        <v>0</v>
      </c>
      <c r="I17" s="168">
        <f t="shared" ref="I17:I25" si="2">F17+H17</f>
        <v>0</v>
      </c>
    </row>
    <row r="18" spans="1:10" hidden="1" x14ac:dyDescent="0.3">
      <c r="A18" s="23" t="s">
        <v>67</v>
      </c>
      <c r="B18" s="1" t="s">
        <v>51</v>
      </c>
      <c r="C18" s="6" t="s">
        <v>33</v>
      </c>
      <c r="D18" s="4">
        <v>0</v>
      </c>
      <c r="E18" s="140">
        <v>350</v>
      </c>
      <c r="F18" s="139">
        <f t="shared" si="0"/>
        <v>0</v>
      </c>
      <c r="G18" s="140">
        <v>56</v>
      </c>
      <c r="H18" s="139">
        <f t="shared" si="1"/>
        <v>0</v>
      </c>
      <c r="I18" s="168">
        <f t="shared" si="2"/>
        <v>0</v>
      </c>
    </row>
    <row r="19" spans="1:10" hidden="1" x14ac:dyDescent="0.3">
      <c r="A19" s="23" t="s">
        <v>68</v>
      </c>
      <c r="B19" s="1" t="s">
        <v>52</v>
      </c>
      <c r="C19" s="6" t="s">
        <v>33</v>
      </c>
      <c r="D19" s="4">
        <v>1</v>
      </c>
      <c r="E19" s="140"/>
      <c r="F19" s="139"/>
      <c r="G19" s="140"/>
      <c r="H19" s="139"/>
      <c r="I19" s="168">
        <f t="shared" si="2"/>
        <v>0</v>
      </c>
    </row>
    <row r="20" spans="1:10" hidden="1" x14ac:dyDescent="0.3">
      <c r="A20" s="23" t="s">
        <v>72</v>
      </c>
      <c r="B20" s="2" t="s">
        <v>32</v>
      </c>
      <c r="C20" s="6" t="s">
        <v>33</v>
      </c>
      <c r="D20" s="4">
        <v>1</v>
      </c>
      <c r="E20" s="140"/>
      <c r="F20" s="139"/>
      <c r="G20" s="140"/>
      <c r="H20" s="139"/>
      <c r="I20" s="168">
        <f t="shared" si="2"/>
        <v>0</v>
      </c>
    </row>
    <row r="21" spans="1:10" hidden="1" x14ac:dyDescent="0.3">
      <c r="A21" s="23"/>
      <c r="B21" s="2"/>
      <c r="C21" s="6"/>
      <c r="D21" s="4"/>
      <c r="E21" s="140"/>
      <c r="F21" s="139"/>
      <c r="G21" s="140"/>
      <c r="H21" s="139"/>
      <c r="I21" s="168">
        <f t="shared" si="2"/>
        <v>0</v>
      </c>
    </row>
    <row r="22" spans="1:10" hidden="1" x14ac:dyDescent="0.3">
      <c r="A22" s="23">
        <v>3.4</v>
      </c>
      <c r="B22" s="5" t="s">
        <v>56</v>
      </c>
      <c r="C22" s="6"/>
      <c r="D22" s="4"/>
      <c r="E22" s="140"/>
      <c r="F22" s="139"/>
      <c r="G22" s="140"/>
      <c r="H22" s="139"/>
      <c r="I22" s="168">
        <f t="shared" si="2"/>
        <v>0</v>
      </c>
    </row>
    <row r="23" spans="1:10" hidden="1" x14ac:dyDescent="0.3">
      <c r="A23" s="23" t="s">
        <v>69</v>
      </c>
      <c r="B23" s="1" t="s">
        <v>53</v>
      </c>
      <c r="C23" s="6" t="s">
        <v>33</v>
      </c>
      <c r="D23" s="4">
        <v>1</v>
      </c>
      <c r="E23" s="140"/>
      <c r="F23" s="139"/>
      <c r="G23" s="140"/>
      <c r="H23" s="139"/>
      <c r="I23" s="168">
        <f t="shared" si="2"/>
        <v>0</v>
      </c>
    </row>
    <row r="24" spans="1:10" hidden="1" x14ac:dyDescent="0.3">
      <c r="A24" s="23" t="s">
        <v>70</v>
      </c>
      <c r="B24" s="1" t="s">
        <v>54</v>
      </c>
      <c r="C24" s="6" t="s">
        <v>33</v>
      </c>
      <c r="D24" s="4">
        <v>1</v>
      </c>
      <c r="E24" s="140"/>
      <c r="F24" s="139"/>
      <c r="G24" s="140"/>
      <c r="H24" s="139"/>
      <c r="I24" s="168">
        <f t="shared" si="2"/>
        <v>0</v>
      </c>
    </row>
    <row r="25" spans="1:10" hidden="1" x14ac:dyDescent="0.3">
      <c r="A25" s="23" t="s">
        <v>71</v>
      </c>
      <c r="B25" s="2" t="s">
        <v>32</v>
      </c>
      <c r="C25" s="6" t="s">
        <v>33</v>
      </c>
      <c r="D25" s="4">
        <v>1</v>
      </c>
      <c r="E25" s="140"/>
      <c r="F25" s="139"/>
      <c r="G25" s="140"/>
      <c r="H25" s="139"/>
      <c r="I25" s="168">
        <f t="shared" si="2"/>
        <v>0</v>
      </c>
    </row>
    <row r="26" spans="1:10" ht="15" thickBot="1" x14ac:dyDescent="0.35">
      <c r="A26" s="19"/>
      <c r="B26" s="21"/>
      <c r="C26" s="20"/>
      <c r="D26" s="20"/>
      <c r="E26" s="169"/>
      <c r="F26" s="170"/>
      <c r="G26" s="169"/>
      <c r="H26" s="170"/>
      <c r="I26" s="171"/>
    </row>
    <row r="27" spans="1:10" ht="23.4" customHeight="1" thickBot="1" x14ac:dyDescent="0.35">
      <c r="F27" s="456" t="s">
        <v>507</v>
      </c>
      <c r="G27" s="456"/>
      <c r="H27" s="457"/>
      <c r="I27" s="172"/>
    </row>
    <row r="28" spans="1:10" x14ac:dyDescent="0.3">
      <c r="G28" s="452"/>
      <c r="H28" s="452"/>
      <c r="I28" s="452"/>
      <c r="J28" s="33"/>
    </row>
    <row r="29" spans="1:10" x14ac:dyDescent="0.3">
      <c r="F29" s="203">
        <f>SUM(F10:F25)</f>
        <v>0</v>
      </c>
      <c r="H29" s="203">
        <f>SUM(H10:H25)</f>
        <v>0</v>
      </c>
    </row>
  </sheetData>
  <mergeCells count="4">
    <mergeCell ref="A2:I6"/>
    <mergeCell ref="A7:I7"/>
    <mergeCell ref="G28:I28"/>
    <mergeCell ref="F27:H27"/>
  </mergeCells>
  <phoneticPr fontId="23" type="noConversion"/>
  <pageMargins left="0.7" right="0.7" top="0.75" bottom="0.75" header="0.3" footer="0.3"/>
  <pageSetup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2"/>
  <sheetViews>
    <sheetView zoomScaleNormal="100" workbookViewId="0">
      <selection activeCell="H14" sqref="H14"/>
    </sheetView>
  </sheetViews>
  <sheetFormatPr defaultColWidth="9.109375" defaultRowHeight="14.4" x14ac:dyDescent="0.3"/>
  <cols>
    <col min="1" max="1" width="6.109375" bestFit="1" customWidth="1"/>
    <col min="2" max="2" width="34.6640625" customWidth="1"/>
    <col min="3" max="3" width="9" customWidth="1"/>
    <col min="4" max="4" width="9.6640625" customWidth="1"/>
    <col min="5" max="5" width="13.6640625" customWidth="1"/>
    <col min="6" max="6" width="14.6640625" customWidth="1"/>
    <col min="7" max="7" width="14.44140625" customWidth="1"/>
    <col min="8" max="8" width="14.33203125" customWidth="1"/>
    <col min="9" max="9" width="19.5546875" bestFit="1" customWidth="1"/>
  </cols>
  <sheetData>
    <row r="2" spans="1:9" x14ac:dyDescent="0.3">
      <c r="A2" s="458" t="s">
        <v>520</v>
      </c>
      <c r="B2" s="450"/>
      <c r="C2" s="450"/>
      <c r="D2" s="450"/>
      <c r="E2" s="450"/>
      <c r="F2" s="450"/>
      <c r="G2" s="450"/>
      <c r="H2" s="450"/>
      <c r="I2" s="450"/>
    </row>
    <row r="3" spans="1:9" x14ac:dyDescent="0.3">
      <c r="A3" s="450"/>
      <c r="B3" s="450"/>
      <c r="C3" s="450"/>
      <c r="D3" s="450"/>
      <c r="E3" s="450"/>
      <c r="F3" s="450"/>
      <c r="G3" s="450"/>
      <c r="H3" s="450"/>
      <c r="I3" s="450"/>
    </row>
    <row r="4" spans="1:9" x14ac:dyDescent="0.3">
      <c r="A4" s="450"/>
      <c r="B4" s="450"/>
      <c r="C4" s="450"/>
      <c r="D4" s="450"/>
      <c r="E4" s="450"/>
      <c r="F4" s="450"/>
      <c r="G4" s="450"/>
      <c r="H4" s="450"/>
      <c r="I4" s="450"/>
    </row>
    <row r="5" spans="1:9" x14ac:dyDescent="0.3">
      <c r="A5" s="450"/>
      <c r="B5" s="450"/>
      <c r="C5" s="450"/>
      <c r="D5" s="450"/>
      <c r="E5" s="450"/>
      <c r="F5" s="450"/>
      <c r="G5" s="450"/>
      <c r="H5" s="450"/>
      <c r="I5" s="450"/>
    </row>
    <row r="6" spans="1:9" x14ac:dyDescent="0.3">
      <c r="A6" s="450"/>
      <c r="B6" s="450"/>
      <c r="C6" s="450"/>
      <c r="D6" s="450"/>
      <c r="E6" s="450"/>
      <c r="F6" s="450"/>
      <c r="G6" s="450"/>
      <c r="H6" s="450"/>
      <c r="I6" s="450"/>
    </row>
    <row r="7" spans="1:9" ht="24" thickBot="1" x14ac:dyDescent="0.35">
      <c r="A7" s="451" t="s">
        <v>74</v>
      </c>
      <c r="B7" s="451"/>
      <c r="C7" s="451"/>
      <c r="D7" s="451"/>
      <c r="E7" s="451"/>
      <c r="F7" s="451"/>
      <c r="G7" s="451"/>
      <c r="H7" s="451"/>
      <c r="I7" s="451"/>
    </row>
    <row r="8" spans="1:9" ht="28.8" x14ac:dyDescent="0.3">
      <c r="A8" s="13" t="s">
        <v>1</v>
      </c>
      <c r="B8" s="14"/>
      <c r="C8" s="15" t="s">
        <v>3</v>
      </c>
      <c r="D8" s="16" t="s">
        <v>0</v>
      </c>
      <c r="E8" s="31" t="s">
        <v>6</v>
      </c>
      <c r="F8" s="32" t="s">
        <v>7</v>
      </c>
      <c r="G8" s="31" t="s">
        <v>8</v>
      </c>
      <c r="H8" s="32" t="s">
        <v>9</v>
      </c>
      <c r="I8" s="12" t="s">
        <v>45</v>
      </c>
    </row>
    <row r="9" spans="1:9" x14ac:dyDescent="0.3">
      <c r="A9" s="17"/>
      <c r="B9" s="1"/>
      <c r="C9" s="3"/>
      <c r="D9" s="10"/>
      <c r="E9" s="137"/>
      <c r="F9" s="138"/>
      <c r="G9" s="137"/>
      <c r="H9" s="138"/>
      <c r="I9" s="167"/>
    </row>
    <row r="10" spans="1:9" x14ac:dyDescent="0.3">
      <c r="A10" s="23">
        <v>4</v>
      </c>
      <c r="B10" s="5" t="s">
        <v>75</v>
      </c>
      <c r="C10" s="3"/>
      <c r="D10" s="7"/>
      <c r="E10" s="135"/>
      <c r="F10" s="136"/>
      <c r="G10" s="135"/>
      <c r="H10" s="139"/>
      <c r="I10" s="168"/>
    </row>
    <row r="11" spans="1:9" x14ac:dyDescent="0.3">
      <c r="A11" s="23">
        <v>4.0999999999999996</v>
      </c>
      <c r="B11" t="s">
        <v>43</v>
      </c>
      <c r="C11" s="4" t="s">
        <v>33</v>
      </c>
      <c r="D11" s="4">
        <v>1</v>
      </c>
      <c r="E11" s="135"/>
      <c r="F11" s="139"/>
      <c r="G11" s="135"/>
      <c r="H11" s="139"/>
      <c r="I11" s="168">
        <f>F11+H11</f>
        <v>0</v>
      </c>
    </row>
    <row r="12" spans="1:9" x14ac:dyDescent="0.3">
      <c r="A12" s="23">
        <v>4.2</v>
      </c>
      <c r="B12" t="s">
        <v>55</v>
      </c>
      <c r="C12" s="4" t="s">
        <v>33</v>
      </c>
      <c r="D12" s="4">
        <v>1</v>
      </c>
      <c r="E12" s="135"/>
      <c r="F12" s="139"/>
      <c r="G12" s="135"/>
      <c r="H12" s="139"/>
      <c r="I12" s="168">
        <f t="shared" ref="I12:I18" si="0">F12+H12</f>
        <v>0</v>
      </c>
    </row>
    <row r="13" spans="1:9" x14ac:dyDescent="0.3">
      <c r="A13" s="23">
        <v>4.3</v>
      </c>
      <c r="B13" s="1" t="s">
        <v>41</v>
      </c>
      <c r="C13" s="4" t="s">
        <v>33</v>
      </c>
      <c r="D13" s="4">
        <v>1</v>
      </c>
      <c r="E13" s="135"/>
      <c r="F13" s="139"/>
      <c r="G13" s="135"/>
      <c r="H13" s="139"/>
      <c r="I13" s="168">
        <f t="shared" si="0"/>
        <v>0</v>
      </c>
    </row>
    <row r="14" spans="1:9" x14ac:dyDescent="0.3">
      <c r="A14" s="23">
        <v>4.4000000000000004</v>
      </c>
      <c r="B14" s="1" t="s">
        <v>42</v>
      </c>
      <c r="C14" s="4" t="s">
        <v>33</v>
      </c>
      <c r="D14" s="4">
        <v>1</v>
      </c>
      <c r="E14" s="135"/>
      <c r="F14" s="139"/>
      <c r="G14" s="135"/>
      <c r="H14" s="139"/>
      <c r="I14" s="168">
        <f t="shared" si="0"/>
        <v>0</v>
      </c>
    </row>
    <row r="15" spans="1:9" x14ac:dyDescent="0.3">
      <c r="A15" s="23">
        <v>4.5</v>
      </c>
      <c r="B15" s="1" t="s">
        <v>517</v>
      </c>
      <c r="C15" s="4" t="s">
        <v>516</v>
      </c>
      <c r="D15" s="4">
        <v>4</v>
      </c>
      <c r="E15" s="135"/>
      <c r="F15" s="139"/>
      <c r="G15" s="135"/>
      <c r="H15" s="139"/>
      <c r="I15" s="168">
        <f t="shared" si="0"/>
        <v>0</v>
      </c>
    </row>
    <row r="16" spans="1:9" x14ac:dyDescent="0.3">
      <c r="A16" s="23">
        <v>4.7</v>
      </c>
      <c r="B16" s="1" t="s">
        <v>519</v>
      </c>
      <c r="C16" s="4" t="s">
        <v>516</v>
      </c>
      <c r="D16" s="4">
        <v>4</v>
      </c>
      <c r="E16" s="135"/>
      <c r="F16" s="139"/>
      <c r="G16" s="135"/>
      <c r="H16" s="139"/>
      <c r="I16" s="168">
        <f t="shared" si="0"/>
        <v>0</v>
      </c>
    </row>
    <row r="17" spans="1:9" x14ac:dyDescent="0.3">
      <c r="A17" s="23">
        <v>4.8</v>
      </c>
      <c r="B17" s="1" t="s">
        <v>518</v>
      </c>
      <c r="C17" s="4" t="s">
        <v>516</v>
      </c>
      <c r="D17" s="4">
        <v>3</v>
      </c>
      <c r="E17" s="135"/>
      <c r="F17" s="139"/>
      <c r="G17" s="135"/>
      <c r="H17" s="139"/>
      <c r="I17" s="168">
        <f t="shared" si="0"/>
        <v>0</v>
      </c>
    </row>
    <row r="18" spans="1:9" x14ac:dyDescent="0.3">
      <c r="A18" s="23">
        <v>4.9000000000000004</v>
      </c>
      <c r="B18" s="2" t="s">
        <v>32</v>
      </c>
      <c r="C18" s="4" t="s">
        <v>33</v>
      </c>
      <c r="D18" s="4">
        <v>1</v>
      </c>
      <c r="E18" s="140"/>
      <c r="F18" s="139"/>
      <c r="G18" s="140"/>
      <c r="H18" s="139"/>
      <c r="I18" s="168">
        <f t="shared" si="0"/>
        <v>0</v>
      </c>
    </row>
    <row r="19" spans="1:9" ht="15" thickBot="1" x14ac:dyDescent="0.35">
      <c r="A19" s="19"/>
      <c r="B19" s="21"/>
      <c r="C19" s="20"/>
      <c r="D19" s="20"/>
      <c r="E19" s="169"/>
      <c r="F19" s="170"/>
      <c r="G19" s="169"/>
      <c r="H19" s="170"/>
      <c r="I19" s="171"/>
    </row>
    <row r="20" spans="1:9" ht="15" thickBot="1" x14ac:dyDescent="0.35">
      <c r="E20" s="141"/>
      <c r="F20" s="456" t="s">
        <v>508</v>
      </c>
      <c r="G20" s="456"/>
      <c r="H20" s="457"/>
      <c r="I20" s="172">
        <f>SUM(I11:I19)</f>
        <v>0</v>
      </c>
    </row>
    <row r="21" spans="1:9" x14ac:dyDescent="0.3">
      <c r="G21" s="459"/>
      <c r="H21" s="459"/>
      <c r="I21" s="459"/>
    </row>
    <row r="22" spans="1:9" x14ac:dyDescent="0.3">
      <c r="F22" s="203">
        <f>SUM(F11:F18)</f>
        <v>0</v>
      </c>
      <c r="H22" s="203">
        <f>SUM(H11:H18)</f>
        <v>0</v>
      </c>
    </row>
  </sheetData>
  <mergeCells count="4">
    <mergeCell ref="A2:I6"/>
    <mergeCell ref="A7:I7"/>
    <mergeCell ref="G21:I21"/>
    <mergeCell ref="F20:H20"/>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6"/>
  <sheetViews>
    <sheetView view="pageBreakPreview" topLeftCell="A7" zoomScale="90" zoomScaleNormal="90" zoomScaleSheetLayoutView="90" workbookViewId="0">
      <selection activeCell="B2" sqref="B2:J6"/>
    </sheetView>
  </sheetViews>
  <sheetFormatPr defaultColWidth="9.109375" defaultRowHeight="14.4" x14ac:dyDescent="0.3"/>
  <cols>
    <col min="2" max="2" width="6.109375" bestFit="1" customWidth="1"/>
    <col min="3" max="3" width="54.33203125" bestFit="1" customWidth="1"/>
    <col min="4" max="4" width="9" customWidth="1"/>
    <col min="5" max="5" width="9.6640625" customWidth="1"/>
    <col min="6" max="6" width="11.44140625" customWidth="1"/>
    <col min="7" max="7" width="15.5546875" customWidth="1"/>
    <col min="8" max="8" width="13.6640625" customWidth="1"/>
    <col min="9" max="9" width="15.109375" customWidth="1"/>
    <col min="10" max="10" width="19.5546875" bestFit="1" customWidth="1"/>
  </cols>
  <sheetData>
    <row r="2" spans="2:10" x14ac:dyDescent="0.3">
      <c r="B2" s="460" t="s">
        <v>520</v>
      </c>
      <c r="C2" s="460"/>
      <c r="D2" s="460"/>
      <c r="E2" s="460"/>
      <c r="F2" s="460"/>
      <c r="G2" s="460"/>
      <c r="H2" s="460"/>
      <c r="I2" s="460"/>
      <c r="J2" s="460"/>
    </row>
    <row r="3" spans="2:10" x14ac:dyDescent="0.3">
      <c r="B3" s="460"/>
      <c r="C3" s="460"/>
      <c r="D3" s="460"/>
      <c r="E3" s="460"/>
      <c r="F3" s="460"/>
      <c r="G3" s="460"/>
      <c r="H3" s="460"/>
      <c r="I3" s="460"/>
      <c r="J3" s="460"/>
    </row>
    <row r="4" spans="2:10" x14ac:dyDescent="0.3">
      <c r="B4" s="460"/>
      <c r="C4" s="460"/>
      <c r="D4" s="460"/>
      <c r="E4" s="460"/>
      <c r="F4" s="460"/>
      <c r="G4" s="460"/>
      <c r="H4" s="460"/>
      <c r="I4" s="460"/>
      <c r="J4" s="460"/>
    </row>
    <row r="5" spans="2:10" x14ac:dyDescent="0.3">
      <c r="B5" s="460"/>
      <c r="C5" s="460"/>
      <c r="D5" s="460"/>
      <c r="E5" s="460"/>
      <c r="F5" s="460"/>
      <c r="G5" s="460"/>
      <c r="H5" s="460"/>
      <c r="I5" s="460"/>
      <c r="J5" s="460"/>
    </row>
    <row r="6" spans="2:10" x14ac:dyDescent="0.3">
      <c r="B6" s="460"/>
      <c r="C6" s="460"/>
      <c r="D6" s="460"/>
      <c r="E6" s="460"/>
      <c r="F6" s="460"/>
      <c r="G6" s="460"/>
      <c r="H6" s="460"/>
      <c r="I6" s="460"/>
      <c r="J6" s="460"/>
    </row>
    <row r="7" spans="2:10" ht="24" thickBot="1" x14ac:dyDescent="0.35">
      <c r="B7" s="451" t="s">
        <v>90</v>
      </c>
      <c r="C7" s="451"/>
      <c r="D7" s="451"/>
      <c r="E7" s="451"/>
      <c r="F7" s="451"/>
      <c r="G7" s="451"/>
      <c r="H7" s="451"/>
      <c r="I7" s="451"/>
      <c r="J7" s="451"/>
    </row>
    <row r="8" spans="2:10" ht="28.8" x14ac:dyDescent="0.3">
      <c r="B8" s="13" t="s">
        <v>1</v>
      </c>
      <c r="C8" s="14"/>
      <c r="D8" s="15" t="s">
        <v>3</v>
      </c>
      <c r="E8" s="16" t="s">
        <v>0</v>
      </c>
      <c r="F8" s="31" t="s">
        <v>6</v>
      </c>
      <c r="G8" s="32" t="s">
        <v>7</v>
      </c>
      <c r="H8" s="31" t="s">
        <v>8</v>
      </c>
      <c r="I8" s="32" t="s">
        <v>9</v>
      </c>
      <c r="J8" s="12" t="s">
        <v>45</v>
      </c>
    </row>
    <row r="9" spans="2:10" x14ac:dyDescent="0.3">
      <c r="B9" s="27"/>
      <c r="C9" s="28"/>
      <c r="D9" s="30"/>
      <c r="E9" s="7"/>
      <c r="F9" s="8"/>
      <c r="G9" s="7"/>
      <c r="H9" s="8"/>
      <c r="I9" s="7"/>
      <c r="J9" s="29"/>
    </row>
    <row r="10" spans="2:10" x14ac:dyDescent="0.3">
      <c r="B10" s="23">
        <v>6</v>
      </c>
      <c r="C10" s="5" t="s">
        <v>101</v>
      </c>
      <c r="D10" s="3"/>
      <c r="E10" s="10"/>
      <c r="F10" s="11"/>
      <c r="G10" s="10"/>
      <c r="H10" s="11"/>
      <c r="I10" s="10"/>
      <c r="J10" s="18"/>
    </row>
    <row r="11" spans="2:10" x14ac:dyDescent="0.3">
      <c r="B11" s="23">
        <v>6.1</v>
      </c>
      <c r="C11" s="5" t="s">
        <v>86</v>
      </c>
      <c r="D11" s="3"/>
      <c r="E11" s="7"/>
      <c r="F11" s="8"/>
      <c r="G11" s="7"/>
      <c r="H11" s="8"/>
      <c r="I11" s="4"/>
      <c r="J11" s="25"/>
    </row>
    <row r="12" spans="2:10" x14ac:dyDescent="0.3">
      <c r="B12" s="23" t="s">
        <v>93</v>
      </c>
      <c r="C12" t="s">
        <v>83</v>
      </c>
      <c r="D12" s="4" t="s">
        <v>33</v>
      </c>
      <c r="E12" s="4">
        <v>1</v>
      </c>
      <c r="F12" s="135"/>
      <c r="G12" s="139"/>
      <c r="H12" s="140"/>
      <c r="I12" s="139"/>
      <c r="J12" s="168">
        <f>G12+I12</f>
        <v>0</v>
      </c>
    </row>
    <row r="13" spans="2:10" x14ac:dyDescent="0.3">
      <c r="B13" s="23" t="s">
        <v>94</v>
      </c>
      <c r="C13" t="s">
        <v>82</v>
      </c>
      <c r="D13" s="4" t="s">
        <v>5</v>
      </c>
      <c r="E13" s="4">
        <v>1</v>
      </c>
      <c r="F13" s="135"/>
      <c r="G13" s="139"/>
      <c r="H13" s="140"/>
      <c r="I13" s="139"/>
      <c r="J13" s="168">
        <f t="shared" ref="J13:J29" si="0">G13+I13</f>
        <v>0</v>
      </c>
    </row>
    <row r="14" spans="2:10" x14ac:dyDescent="0.3">
      <c r="B14" s="23" t="s">
        <v>95</v>
      </c>
      <c r="C14" t="s">
        <v>84</v>
      </c>
      <c r="D14" s="4" t="s">
        <v>5</v>
      </c>
      <c r="E14" s="4">
        <v>1</v>
      </c>
      <c r="F14" s="135"/>
      <c r="G14" s="139"/>
      <c r="H14" s="140"/>
      <c r="I14" s="139"/>
      <c r="J14" s="168">
        <f t="shared" si="0"/>
        <v>0</v>
      </c>
    </row>
    <row r="15" spans="2:10" x14ac:dyDescent="0.3">
      <c r="B15" s="23" t="s">
        <v>96</v>
      </c>
      <c r="C15" t="s">
        <v>12</v>
      </c>
      <c r="D15" s="4" t="s">
        <v>33</v>
      </c>
      <c r="E15" s="4">
        <v>1</v>
      </c>
      <c r="F15" s="135"/>
      <c r="G15" s="139"/>
      <c r="H15" s="140"/>
      <c r="I15" s="139"/>
      <c r="J15" s="168">
        <f t="shared" si="0"/>
        <v>0</v>
      </c>
    </row>
    <row r="16" spans="2:10" x14ac:dyDescent="0.3">
      <c r="B16" s="23" t="s">
        <v>97</v>
      </c>
      <c r="C16" t="s">
        <v>54</v>
      </c>
      <c r="D16" s="4" t="s">
        <v>33</v>
      </c>
      <c r="E16" s="4">
        <v>1</v>
      </c>
      <c r="F16" s="135"/>
      <c r="G16" s="139"/>
      <c r="H16" s="140"/>
      <c r="I16" s="139"/>
      <c r="J16" s="168">
        <f t="shared" si="0"/>
        <v>0</v>
      </c>
    </row>
    <row r="17" spans="2:10" x14ac:dyDescent="0.3">
      <c r="B17" s="23" t="s">
        <v>98</v>
      </c>
      <c r="C17" t="s">
        <v>53</v>
      </c>
      <c r="D17" s="4" t="s">
        <v>33</v>
      </c>
      <c r="E17" s="4">
        <v>1</v>
      </c>
      <c r="F17" s="135"/>
      <c r="G17" s="139"/>
      <c r="H17" s="140"/>
      <c r="I17" s="139"/>
      <c r="J17" s="168">
        <f t="shared" si="0"/>
        <v>0</v>
      </c>
    </row>
    <row r="18" spans="2:10" x14ac:dyDescent="0.3">
      <c r="B18" s="23" t="s">
        <v>99</v>
      </c>
      <c r="C18" s="1" t="s">
        <v>87</v>
      </c>
      <c r="D18" s="4" t="s">
        <v>33</v>
      </c>
      <c r="E18" s="4">
        <v>1</v>
      </c>
      <c r="F18" s="135"/>
      <c r="G18" s="139"/>
      <c r="H18" s="140"/>
      <c r="I18" s="139"/>
      <c r="J18" s="168">
        <f t="shared" si="0"/>
        <v>0</v>
      </c>
    </row>
    <row r="19" spans="2:10" x14ac:dyDescent="0.3">
      <c r="B19" s="23" t="s">
        <v>100</v>
      </c>
      <c r="C19" s="2" t="s">
        <v>32</v>
      </c>
      <c r="D19" s="4" t="s">
        <v>33</v>
      </c>
      <c r="E19" s="4">
        <v>1</v>
      </c>
      <c r="F19" s="135"/>
      <c r="G19" s="139"/>
      <c r="H19" s="140"/>
      <c r="I19" s="139"/>
      <c r="J19" s="168">
        <f t="shared" si="0"/>
        <v>0</v>
      </c>
    </row>
    <row r="20" spans="2:10" x14ac:dyDescent="0.3">
      <c r="B20" s="23"/>
      <c r="C20" s="2"/>
      <c r="D20" s="4"/>
      <c r="E20" s="4"/>
      <c r="F20" s="135"/>
      <c r="G20" s="139"/>
      <c r="H20" s="140"/>
      <c r="I20" s="139"/>
      <c r="J20" s="168"/>
    </row>
    <row r="21" spans="2:10" x14ac:dyDescent="0.3">
      <c r="B21" s="23">
        <v>6.2</v>
      </c>
      <c r="C21" s="5" t="s">
        <v>85</v>
      </c>
      <c r="D21" s="4"/>
      <c r="E21" s="4"/>
      <c r="F21" s="135"/>
      <c r="G21" s="139"/>
      <c r="H21" s="140"/>
      <c r="I21" s="139"/>
      <c r="J21" s="168"/>
    </row>
    <row r="22" spans="2:10" x14ac:dyDescent="0.3">
      <c r="B22" s="23" t="s">
        <v>91</v>
      </c>
      <c r="C22" s="1" t="s">
        <v>87</v>
      </c>
      <c r="D22" s="4" t="s">
        <v>33</v>
      </c>
      <c r="E22" s="4">
        <v>1</v>
      </c>
      <c r="F22" s="135"/>
      <c r="G22" s="139"/>
      <c r="H22" s="140"/>
      <c r="I22" s="139"/>
      <c r="J22" s="168">
        <f t="shared" si="0"/>
        <v>0</v>
      </c>
    </row>
    <row r="23" spans="2:10" x14ac:dyDescent="0.3">
      <c r="B23" s="23" t="s">
        <v>92</v>
      </c>
      <c r="C23" s="2" t="s">
        <v>32</v>
      </c>
      <c r="D23" s="4" t="s">
        <v>33</v>
      </c>
      <c r="E23" s="4">
        <v>1</v>
      </c>
      <c r="F23" s="135"/>
      <c r="G23" s="139"/>
      <c r="H23" s="140"/>
      <c r="I23" s="139"/>
      <c r="J23" s="168">
        <f t="shared" si="0"/>
        <v>0</v>
      </c>
    </row>
    <row r="24" spans="2:10" x14ac:dyDescent="0.3">
      <c r="B24" s="23"/>
      <c r="C24" s="2"/>
      <c r="D24" s="4"/>
      <c r="E24" s="4"/>
      <c r="F24" s="135"/>
      <c r="G24" s="139"/>
      <c r="H24" s="140"/>
      <c r="I24" s="139"/>
      <c r="J24" s="168"/>
    </row>
    <row r="25" spans="2:10" x14ac:dyDescent="0.3">
      <c r="B25" s="23">
        <v>6.3</v>
      </c>
      <c r="C25" s="5" t="s">
        <v>102</v>
      </c>
      <c r="D25" s="4"/>
      <c r="E25" s="4"/>
      <c r="F25" s="135"/>
      <c r="G25" s="139"/>
      <c r="H25" s="140"/>
      <c r="I25" s="139"/>
      <c r="J25" s="168"/>
    </row>
    <row r="26" spans="2:10" x14ac:dyDescent="0.3">
      <c r="B26" s="23" t="s">
        <v>106</v>
      </c>
      <c r="C26" s="1" t="s">
        <v>103</v>
      </c>
      <c r="D26" s="4" t="s">
        <v>80</v>
      </c>
      <c r="E26" s="4">
        <v>1</v>
      </c>
      <c r="F26" s="135"/>
      <c r="G26" s="139"/>
      <c r="H26" s="140"/>
      <c r="I26" s="139"/>
      <c r="J26" s="168">
        <f t="shared" si="0"/>
        <v>0</v>
      </c>
    </row>
    <row r="27" spans="2:10" x14ac:dyDescent="0.3">
      <c r="B27" s="23" t="s">
        <v>107</v>
      </c>
      <c r="C27" s="1" t="s">
        <v>110</v>
      </c>
      <c r="D27" s="4" t="s">
        <v>88</v>
      </c>
      <c r="E27" s="4">
        <v>1</v>
      </c>
      <c r="F27" s="135"/>
      <c r="G27" s="139"/>
      <c r="H27" s="140"/>
      <c r="I27" s="139"/>
      <c r="J27" s="168">
        <f t="shared" si="0"/>
        <v>0</v>
      </c>
    </row>
    <row r="28" spans="2:10" x14ac:dyDescent="0.3">
      <c r="B28" s="23" t="s">
        <v>108</v>
      </c>
      <c r="C28" s="1" t="s">
        <v>104</v>
      </c>
      <c r="D28" s="4" t="s">
        <v>80</v>
      </c>
      <c r="E28" s="4">
        <v>1</v>
      </c>
      <c r="F28" s="135"/>
      <c r="G28" s="139"/>
      <c r="H28" s="140"/>
      <c r="I28" s="139"/>
      <c r="J28" s="168">
        <f t="shared" si="0"/>
        <v>0</v>
      </c>
    </row>
    <row r="29" spans="2:10" x14ac:dyDescent="0.3">
      <c r="B29" s="23" t="s">
        <v>109</v>
      </c>
      <c r="C29" s="1" t="s">
        <v>105</v>
      </c>
      <c r="D29" s="4" t="s">
        <v>80</v>
      </c>
      <c r="E29" s="4">
        <v>1</v>
      </c>
      <c r="F29" s="135"/>
      <c r="G29" s="139"/>
      <c r="H29" s="140"/>
      <c r="I29" s="139"/>
      <c r="J29" s="168">
        <f t="shared" si="0"/>
        <v>0</v>
      </c>
    </row>
    <row r="30" spans="2:10" x14ac:dyDescent="0.3">
      <c r="B30" s="23"/>
      <c r="C30" s="2"/>
      <c r="D30" s="4"/>
      <c r="E30" s="4"/>
      <c r="F30" s="135"/>
      <c r="G30" s="136"/>
      <c r="H30" s="135"/>
      <c r="I30" s="139"/>
      <c r="J30" s="168"/>
    </row>
    <row r="31" spans="2:10" ht="15" thickBot="1" x14ac:dyDescent="0.35">
      <c r="B31" s="19"/>
      <c r="C31" s="21"/>
      <c r="D31" s="20"/>
      <c r="E31" s="20"/>
      <c r="F31" s="169"/>
      <c r="G31" s="170"/>
      <c r="H31" s="169"/>
      <c r="I31" s="170"/>
      <c r="J31" s="171"/>
    </row>
    <row r="32" spans="2:10" ht="17.399999999999999" customHeight="1" thickBot="1" x14ac:dyDescent="0.35">
      <c r="F32" s="141"/>
      <c r="G32" s="461" t="s">
        <v>89</v>
      </c>
      <c r="H32" s="461"/>
      <c r="I32" s="462"/>
      <c r="J32" s="172">
        <f>SUM(J12:J31)</f>
        <v>0</v>
      </c>
    </row>
    <row r="33" spans="7:10" x14ac:dyDescent="0.3">
      <c r="G33" s="459" t="s">
        <v>46</v>
      </c>
      <c r="H33" s="459"/>
      <c r="I33" s="459"/>
      <c r="J33" s="459"/>
    </row>
    <row r="36" spans="7:10" x14ac:dyDescent="0.3">
      <c r="G36" s="203">
        <f>SUM(G12:G29)</f>
        <v>0</v>
      </c>
      <c r="I36" s="203">
        <f>SUM(I12:I29)</f>
        <v>0</v>
      </c>
    </row>
  </sheetData>
  <mergeCells count="4">
    <mergeCell ref="B2:J6"/>
    <mergeCell ref="B7:J7"/>
    <mergeCell ref="G33:J33"/>
    <mergeCell ref="G32:I32"/>
  </mergeCells>
  <pageMargins left="0.7" right="0.7" top="0.75" bottom="0.75" header="0.3" footer="0.3"/>
  <pageSetup scale="5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zoomScale="130" zoomScaleNormal="130" workbookViewId="0">
      <selection activeCell="E32" sqref="E32"/>
    </sheetView>
  </sheetViews>
  <sheetFormatPr defaultRowHeight="14.4" x14ac:dyDescent="0.3"/>
  <cols>
    <col min="1" max="1" width="6.109375" bestFit="1" customWidth="1"/>
    <col min="2" max="2" width="74.33203125" customWidth="1"/>
    <col min="3" max="3" width="7.33203125" customWidth="1"/>
    <col min="4" max="4" width="9.33203125" customWidth="1"/>
    <col min="5" max="5" width="17.33203125" style="141" customWidth="1"/>
    <col min="6" max="6" width="15.33203125" style="141" customWidth="1"/>
    <col min="7" max="7" width="16.88671875" style="141" customWidth="1"/>
    <col min="8" max="8" width="17.6640625" style="141" customWidth="1"/>
    <col min="9" max="9" width="20.88671875" style="141" customWidth="1"/>
  </cols>
  <sheetData>
    <row r="2" spans="1:9" x14ac:dyDescent="0.3">
      <c r="A2" s="455" t="s">
        <v>572</v>
      </c>
      <c r="B2" s="455"/>
      <c r="C2" s="455"/>
      <c r="D2" s="455"/>
      <c r="E2" s="455"/>
      <c r="F2" s="455"/>
      <c r="G2" s="455"/>
      <c r="H2" s="455"/>
      <c r="I2" s="455"/>
    </row>
    <row r="3" spans="1:9" x14ac:dyDescent="0.3">
      <c r="A3" s="455"/>
      <c r="B3" s="455"/>
      <c r="C3" s="455"/>
      <c r="D3" s="455"/>
      <c r="E3" s="455"/>
      <c r="F3" s="455"/>
      <c r="G3" s="455"/>
      <c r="H3" s="455"/>
      <c r="I3" s="455"/>
    </row>
    <row r="4" spans="1:9" x14ac:dyDescent="0.3">
      <c r="A4" s="455"/>
      <c r="B4" s="455"/>
      <c r="C4" s="455"/>
      <c r="D4" s="455"/>
      <c r="E4" s="455"/>
      <c r="F4" s="455"/>
      <c r="G4" s="455"/>
      <c r="H4" s="455"/>
      <c r="I4" s="455"/>
    </row>
    <row r="5" spans="1:9" ht="7.2" customHeight="1" x14ac:dyDescent="0.3">
      <c r="A5" s="455"/>
      <c r="B5" s="455"/>
      <c r="C5" s="455"/>
      <c r="D5" s="455"/>
      <c r="E5" s="455"/>
      <c r="F5" s="455"/>
      <c r="G5" s="455"/>
      <c r="H5" s="455"/>
      <c r="I5" s="455"/>
    </row>
    <row r="6" spans="1:9" hidden="1" x14ac:dyDescent="0.3">
      <c r="A6" s="455"/>
      <c r="B6" s="455"/>
      <c r="C6" s="455"/>
      <c r="D6" s="455"/>
      <c r="E6" s="455"/>
      <c r="F6" s="455"/>
      <c r="G6" s="455"/>
      <c r="H6" s="455"/>
      <c r="I6" s="455"/>
    </row>
    <row r="7" spans="1:9" ht="24" thickBot="1" x14ac:dyDescent="0.35">
      <c r="A7" s="451" t="s">
        <v>580</v>
      </c>
      <c r="B7" s="451"/>
      <c r="C7" s="451"/>
      <c r="D7" s="451"/>
      <c r="E7" s="451"/>
      <c r="F7" s="451"/>
      <c r="G7" s="451"/>
      <c r="H7" s="451"/>
      <c r="I7" s="451"/>
    </row>
    <row r="8" spans="1:9" ht="28.8" x14ac:dyDescent="0.3">
      <c r="A8" s="13" t="s">
        <v>1</v>
      </c>
      <c r="B8" s="14"/>
      <c r="C8" s="15" t="s">
        <v>3</v>
      </c>
      <c r="D8" s="16" t="s">
        <v>0</v>
      </c>
      <c r="E8" s="164" t="s">
        <v>6</v>
      </c>
      <c r="F8" s="165" t="s">
        <v>7</v>
      </c>
      <c r="G8" s="164" t="s">
        <v>8</v>
      </c>
      <c r="H8" s="165" t="s">
        <v>9</v>
      </c>
      <c r="I8" s="166" t="s">
        <v>45</v>
      </c>
    </row>
    <row r="9" spans="1:9" x14ac:dyDescent="0.3">
      <c r="A9" s="17"/>
      <c r="B9" s="1"/>
      <c r="C9" s="3"/>
      <c r="D9" s="10"/>
      <c r="E9" s="137"/>
      <c r="F9" s="138"/>
      <c r="G9" s="137"/>
      <c r="H9" s="138"/>
      <c r="I9" s="167"/>
    </row>
    <row r="10" spans="1:9" ht="17.399999999999999" customHeight="1" x14ac:dyDescent="0.3">
      <c r="A10" s="23">
        <v>4.0999999999999996</v>
      </c>
      <c r="B10" s="181" t="s">
        <v>583</v>
      </c>
      <c r="C10" s="6"/>
      <c r="D10" s="4"/>
      <c r="E10" s="140"/>
      <c r="F10" s="139"/>
      <c r="G10" s="140"/>
      <c r="H10" s="139"/>
      <c r="I10" s="168"/>
    </row>
    <row r="11" spans="1:9" ht="17.399999999999999" customHeight="1" x14ac:dyDescent="0.3">
      <c r="A11" s="23" t="s">
        <v>581</v>
      </c>
      <c r="B11" s="2" t="s">
        <v>584</v>
      </c>
      <c r="C11" s="6" t="s">
        <v>5</v>
      </c>
      <c r="D11" s="4">
        <v>8</v>
      </c>
      <c r="E11" s="140"/>
      <c r="F11" s="139"/>
      <c r="G11" s="140"/>
      <c r="H11" s="139"/>
      <c r="I11" s="168"/>
    </row>
    <row r="12" spans="1:9" ht="17.399999999999999" customHeight="1" x14ac:dyDescent="0.3">
      <c r="A12" s="23" t="s">
        <v>582</v>
      </c>
      <c r="B12" s="2" t="s">
        <v>585</v>
      </c>
      <c r="C12" s="6" t="s">
        <v>10</v>
      </c>
      <c r="D12" s="4">
        <v>4</v>
      </c>
      <c r="E12" s="140"/>
      <c r="F12" s="139"/>
      <c r="G12" s="140"/>
      <c r="H12" s="139"/>
      <c r="I12" s="168"/>
    </row>
    <row r="13" spans="1:9" ht="17.399999999999999" customHeight="1" x14ac:dyDescent="0.3">
      <c r="A13" s="23"/>
      <c r="B13" s="2"/>
      <c r="C13" s="6"/>
      <c r="D13" s="4"/>
      <c r="E13" s="140"/>
      <c r="F13" s="139"/>
      <c r="G13" s="140"/>
      <c r="H13" s="139"/>
      <c r="I13" s="168"/>
    </row>
    <row r="14" spans="1:9" ht="17.399999999999999" customHeight="1" x14ac:dyDescent="0.3">
      <c r="A14" s="23">
        <v>4.2</v>
      </c>
      <c r="B14" s="181" t="s">
        <v>588</v>
      </c>
      <c r="C14" s="6"/>
      <c r="D14" s="4"/>
      <c r="E14" s="140"/>
      <c r="F14" s="139"/>
      <c r="G14" s="140"/>
      <c r="H14" s="139"/>
      <c r="I14" s="168"/>
    </row>
    <row r="15" spans="1:9" ht="17.399999999999999" customHeight="1" x14ac:dyDescent="0.3">
      <c r="A15" s="23" t="s">
        <v>586</v>
      </c>
      <c r="B15" s="2" t="s">
        <v>589</v>
      </c>
      <c r="C15" s="6" t="s">
        <v>5</v>
      </c>
      <c r="D15" s="4">
        <v>4</v>
      </c>
      <c r="E15" s="140"/>
      <c r="F15" s="139"/>
      <c r="G15" s="140"/>
      <c r="H15" s="139"/>
      <c r="I15" s="168"/>
    </row>
    <row r="16" spans="1:9" ht="17.399999999999999" customHeight="1" x14ac:dyDescent="0.3">
      <c r="A16" s="23" t="s">
        <v>587</v>
      </c>
      <c r="B16" s="2" t="s">
        <v>590</v>
      </c>
      <c r="C16" s="6" t="s">
        <v>11</v>
      </c>
      <c r="D16" s="4">
        <v>40</v>
      </c>
      <c r="E16" s="140"/>
      <c r="F16" s="139"/>
      <c r="G16" s="140"/>
      <c r="H16" s="139"/>
      <c r="I16" s="168"/>
    </row>
    <row r="17" spans="1:10" ht="17.399999999999999" customHeight="1" x14ac:dyDescent="0.3">
      <c r="A17" s="23" t="s">
        <v>915</v>
      </c>
      <c r="B17" s="2" t="s">
        <v>591</v>
      </c>
      <c r="C17" s="6" t="s">
        <v>593</v>
      </c>
      <c r="D17" s="4">
        <v>4</v>
      </c>
      <c r="E17" s="140"/>
      <c r="F17" s="139"/>
      <c r="G17" s="140"/>
      <c r="H17" s="139"/>
      <c r="I17" s="168"/>
    </row>
    <row r="18" spans="1:10" ht="17.399999999999999" customHeight="1" x14ac:dyDescent="0.3">
      <c r="A18" s="23" t="s">
        <v>916</v>
      </c>
      <c r="B18" s="2" t="s">
        <v>592</v>
      </c>
      <c r="C18" s="6" t="s">
        <v>593</v>
      </c>
      <c r="D18" s="4">
        <v>4</v>
      </c>
      <c r="E18" s="140"/>
      <c r="F18" s="139"/>
      <c r="G18" s="140"/>
      <c r="H18" s="139"/>
      <c r="I18" s="168"/>
    </row>
    <row r="19" spans="1:10" ht="17.399999999999999" customHeight="1" x14ac:dyDescent="0.3">
      <c r="A19" s="23"/>
      <c r="B19" s="2"/>
      <c r="C19" s="6"/>
      <c r="D19" s="4"/>
      <c r="E19" s="140"/>
      <c r="F19" s="139"/>
      <c r="G19" s="140"/>
      <c r="H19" s="139"/>
      <c r="I19" s="168"/>
    </row>
    <row r="20" spans="1:10" hidden="1" x14ac:dyDescent="0.3">
      <c r="A20" s="23" t="s">
        <v>66</v>
      </c>
      <c r="B20" s="1" t="s">
        <v>50</v>
      </c>
      <c r="C20" s="6" t="s">
        <v>33</v>
      </c>
      <c r="D20" s="4">
        <v>0</v>
      </c>
      <c r="E20" s="140">
        <v>850</v>
      </c>
      <c r="F20" s="139">
        <f t="shared" ref="F20:F21" si="0">E20*D20</f>
        <v>0</v>
      </c>
      <c r="G20" s="140">
        <v>45</v>
      </c>
      <c r="H20" s="139">
        <f t="shared" ref="H20:H21" si="1">G20*D20</f>
        <v>0</v>
      </c>
      <c r="I20" s="168">
        <f t="shared" ref="I20:I28" si="2">F20+H20</f>
        <v>0</v>
      </c>
    </row>
    <row r="21" spans="1:10" hidden="1" x14ac:dyDescent="0.3">
      <c r="A21" s="23" t="s">
        <v>67</v>
      </c>
      <c r="B21" s="1" t="s">
        <v>51</v>
      </c>
      <c r="C21" s="6" t="s">
        <v>33</v>
      </c>
      <c r="D21" s="4">
        <v>0</v>
      </c>
      <c r="E21" s="140">
        <v>350</v>
      </c>
      <c r="F21" s="139">
        <f t="shared" si="0"/>
        <v>0</v>
      </c>
      <c r="G21" s="140">
        <v>56</v>
      </c>
      <c r="H21" s="139">
        <f t="shared" si="1"/>
        <v>0</v>
      </c>
      <c r="I21" s="168">
        <f t="shared" si="2"/>
        <v>0</v>
      </c>
    </row>
    <row r="22" spans="1:10" hidden="1" x14ac:dyDescent="0.3">
      <c r="A22" s="23" t="s">
        <v>68</v>
      </c>
      <c r="B22" s="1" t="s">
        <v>52</v>
      </c>
      <c r="C22" s="6" t="s">
        <v>33</v>
      </c>
      <c r="D22" s="4">
        <v>1</v>
      </c>
      <c r="E22" s="140"/>
      <c r="F22" s="139"/>
      <c r="G22" s="140"/>
      <c r="H22" s="139"/>
      <c r="I22" s="168">
        <f t="shared" si="2"/>
        <v>0</v>
      </c>
    </row>
    <row r="23" spans="1:10" hidden="1" x14ac:dyDescent="0.3">
      <c r="A23" s="23" t="s">
        <v>72</v>
      </c>
      <c r="B23" s="2" t="s">
        <v>32</v>
      </c>
      <c r="C23" s="6" t="s">
        <v>33</v>
      </c>
      <c r="D23" s="4">
        <v>1</v>
      </c>
      <c r="E23" s="140"/>
      <c r="F23" s="139"/>
      <c r="G23" s="140"/>
      <c r="H23" s="139"/>
      <c r="I23" s="168">
        <f t="shared" si="2"/>
        <v>0</v>
      </c>
    </row>
    <row r="24" spans="1:10" hidden="1" x14ac:dyDescent="0.3">
      <c r="A24" s="23"/>
      <c r="B24" s="2"/>
      <c r="C24" s="6"/>
      <c r="D24" s="4"/>
      <c r="E24" s="140"/>
      <c r="F24" s="139"/>
      <c r="G24" s="140"/>
      <c r="H24" s="139"/>
      <c r="I24" s="168">
        <f t="shared" si="2"/>
        <v>0</v>
      </c>
    </row>
    <row r="25" spans="1:10" hidden="1" x14ac:dyDescent="0.3">
      <c r="A25" s="23">
        <v>3.4</v>
      </c>
      <c r="B25" s="5" t="s">
        <v>56</v>
      </c>
      <c r="C25" s="6"/>
      <c r="D25" s="4"/>
      <c r="E25" s="140"/>
      <c r="F25" s="139"/>
      <c r="G25" s="140"/>
      <c r="H25" s="139"/>
      <c r="I25" s="168">
        <f t="shared" si="2"/>
        <v>0</v>
      </c>
    </row>
    <row r="26" spans="1:10" hidden="1" x14ac:dyDescent="0.3">
      <c r="A26" s="23" t="s">
        <v>69</v>
      </c>
      <c r="B26" s="1" t="s">
        <v>53</v>
      </c>
      <c r="C26" s="6" t="s">
        <v>33</v>
      </c>
      <c r="D26" s="4">
        <v>1</v>
      </c>
      <c r="E26" s="140"/>
      <c r="F26" s="139"/>
      <c r="G26" s="140"/>
      <c r="H26" s="139"/>
      <c r="I26" s="168">
        <f t="shared" si="2"/>
        <v>0</v>
      </c>
    </row>
    <row r="27" spans="1:10" hidden="1" x14ac:dyDescent="0.3">
      <c r="A27" s="23" t="s">
        <v>70</v>
      </c>
      <c r="B27" s="1" t="s">
        <v>54</v>
      </c>
      <c r="C27" s="6" t="s">
        <v>33</v>
      </c>
      <c r="D27" s="4">
        <v>1</v>
      </c>
      <c r="E27" s="140"/>
      <c r="F27" s="139"/>
      <c r="G27" s="140"/>
      <c r="H27" s="139"/>
      <c r="I27" s="168">
        <f t="shared" si="2"/>
        <v>0</v>
      </c>
    </row>
    <row r="28" spans="1:10" hidden="1" x14ac:dyDescent="0.3">
      <c r="A28" s="23" t="s">
        <v>71</v>
      </c>
      <c r="B28" s="2" t="s">
        <v>32</v>
      </c>
      <c r="C28" s="6" t="s">
        <v>33</v>
      </c>
      <c r="D28" s="4">
        <v>1</v>
      </c>
      <c r="E28" s="140"/>
      <c r="F28" s="139"/>
      <c r="G28" s="140"/>
      <c r="H28" s="139"/>
      <c r="I28" s="168">
        <f t="shared" si="2"/>
        <v>0</v>
      </c>
    </row>
    <row r="29" spans="1:10" ht="15" thickBot="1" x14ac:dyDescent="0.35">
      <c r="A29" s="19"/>
      <c r="B29" s="21"/>
      <c r="C29" s="20"/>
      <c r="D29" s="20"/>
      <c r="E29" s="169"/>
      <c r="F29" s="170"/>
      <c r="G29" s="169"/>
      <c r="H29" s="170"/>
      <c r="I29" s="171"/>
    </row>
    <row r="30" spans="1:10" ht="23.4" customHeight="1" thickBot="1" x14ac:dyDescent="0.35">
      <c r="F30" s="456" t="s">
        <v>507</v>
      </c>
      <c r="G30" s="456"/>
      <c r="H30" s="457"/>
      <c r="I30" s="172"/>
    </row>
    <row r="31" spans="1:10" x14ac:dyDescent="0.3">
      <c r="G31" s="452"/>
      <c r="H31" s="452"/>
      <c r="I31" s="452"/>
      <c r="J31" s="33"/>
    </row>
    <row r="32" spans="1:10" x14ac:dyDescent="0.3">
      <c r="F32" s="203">
        <f>SUM(F10:F28)</f>
        <v>0</v>
      </c>
      <c r="H32" s="203">
        <f>SUM(H10:H28)</f>
        <v>0</v>
      </c>
    </row>
  </sheetData>
  <mergeCells count="4">
    <mergeCell ref="A2:I6"/>
    <mergeCell ref="A7:I7"/>
    <mergeCell ref="F30:H30"/>
    <mergeCell ref="G31:I31"/>
  </mergeCells>
  <phoneticPr fontId="23" type="noConversion"/>
  <pageMargins left="0.7" right="0.7" top="0.75" bottom="0.75" header="0.3" footer="0.3"/>
  <pageSetup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0"/>
  <sheetViews>
    <sheetView view="pageBreakPreview" zoomScale="115" zoomScaleNormal="90" zoomScaleSheetLayoutView="115" workbookViewId="0">
      <selection activeCell="D15" sqref="D15"/>
    </sheetView>
  </sheetViews>
  <sheetFormatPr defaultColWidth="9.109375" defaultRowHeight="14.4" x14ac:dyDescent="0.3"/>
  <cols>
    <col min="2" max="2" width="6.109375" bestFit="1" customWidth="1"/>
    <col min="3" max="3" width="5.44140625" style="3" customWidth="1"/>
    <col min="4" max="4" width="47.33203125" customWidth="1"/>
    <col min="5" max="5" width="11.109375" customWidth="1"/>
    <col min="6" max="6" width="20.5546875" customWidth="1"/>
    <col min="7" max="7" width="19.88671875" bestFit="1" customWidth="1"/>
    <col min="8" max="8" width="21.109375" style="162" customWidth="1"/>
    <col min="9" max="9" width="16.109375" bestFit="1" customWidth="1"/>
  </cols>
  <sheetData>
    <row r="1" spans="2:9" ht="15" thickBot="1" x14ac:dyDescent="0.35"/>
    <row r="2" spans="2:9" ht="15" customHeight="1" x14ac:dyDescent="0.3">
      <c r="C2" s="469" t="str">
        <f>'Schedule 3 - Material'!A2</f>
        <v>11 KV SWITCHING STATION IN VREDEFORT</v>
      </c>
      <c r="D2" s="470"/>
      <c r="E2" s="470"/>
      <c r="F2" s="470"/>
      <c r="G2" s="470"/>
      <c r="H2" s="471"/>
    </row>
    <row r="3" spans="2:9" ht="10.8" customHeight="1" thickBot="1" x14ac:dyDescent="0.35">
      <c r="B3" s="26"/>
      <c r="C3" s="472"/>
      <c r="D3" s="450"/>
      <c r="E3" s="450"/>
      <c r="F3" s="450"/>
      <c r="G3" s="450"/>
      <c r="H3" s="473"/>
    </row>
    <row r="4" spans="2:9" ht="4.2" hidden="1" customHeight="1" thickBot="1" x14ac:dyDescent="0.35">
      <c r="B4" s="26"/>
      <c r="C4" s="472"/>
      <c r="D4" s="450"/>
      <c r="E4" s="450"/>
      <c r="F4" s="450"/>
      <c r="G4" s="450"/>
      <c r="H4" s="473"/>
    </row>
    <row r="5" spans="2:9" ht="10.8" hidden="1" customHeight="1" thickBot="1" x14ac:dyDescent="0.35">
      <c r="B5" s="26"/>
      <c r="C5" s="472"/>
      <c r="D5" s="450"/>
      <c r="E5" s="450"/>
      <c r="F5" s="450"/>
      <c r="G5" s="450"/>
      <c r="H5" s="473"/>
    </row>
    <row r="6" spans="2:9" ht="15" hidden="1" customHeight="1" thickBot="1" x14ac:dyDescent="0.35">
      <c r="B6" s="26"/>
      <c r="C6" s="472"/>
      <c r="D6" s="450"/>
      <c r="E6" s="450"/>
      <c r="F6" s="450"/>
      <c r="G6" s="450"/>
      <c r="H6" s="473"/>
    </row>
    <row r="7" spans="2:9" ht="24" thickBot="1" x14ac:dyDescent="0.35">
      <c r="B7" s="26"/>
      <c r="C7" s="469" t="s">
        <v>511</v>
      </c>
      <c r="D7" s="470"/>
      <c r="E7" s="470"/>
      <c r="F7" s="470"/>
      <c r="G7" s="470"/>
      <c r="H7" s="471"/>
    </row>
    <row r="8" spans="2:9" ht="22.2" customHeight="1" x14ac:dyDescent="0.3">
      <c r="C8" s="13" t="s">
        <v>1</v>
      </c>
      <c r="D8" s="14"/>
      <c r="E8" s="200" t="s">
        <v>3</v>
      </c>
      <c r="F8" s="201" t="s">
        <v>512</v>
      </c>
      <c r="G8" s="201" t="s">
        <v>513</v>
      </c>
      <c r="H8" s="202" t="s">
        <v>45</v>
      </c>
    </row>
    <row r="9" spans="2:9" ht="22.2" customHeight="1" x14ac:dyDescent="0.35">
      <c r="C9" s="182">
        <v>1</v>
      </c>
      <c r="D9" s="198" t="s">
        <v>510</v>
      </c>
      <c r="E9" s="183" t="s">
        <v>80</v>
      </c>
      <c r="F9" s="204"/>
      <c r="G9" s="204"/>
      <c r="H9" s="184"/>
    </row>
    <row r="10" spans="2:9" ht="22.2" customHeight="1" x14ac:dyDescent="0.35">
      <c r="C10" s="182">
        <v>2</v>
      </c>
      <c r="D10" s="198" t="s">
        <v>79</v>
      </c>
      <c r="E10" s="185" t="s">
        <v>80</v>
      </c>
      <c r="F10" s="205"/>
      <c r="G10" s="205"/>
      <c r="H10" s="184"/>
    </row>
    <row r="11" spans="2:9" ht="22.2" customHeight="1" x14ac:dyDescent="0.35">
      <c r="C11" s="182">
        <v>3</v>
      </c>
      <c r="D11" s="198" t="s">
        <v>76</v>
      </c>
      <c r="E11" s="185" t="s">
        <v>80</v>
      </c>
      <c r="F11" s="205"/>
      <c r="G11" s="205"/>
      <c r="H11" s="184"/>
      <c r="I11" s="141"/>
    </row>
    <row r="12" spans="2:9" ht="22.2" customHeight="1" x14ac:dyDescent="0.35">
      <c r="C12" s="182">
        <v>4</v>
      </c>
      <c r="D12" s="198" t="s">
        <v>77</v>
      </c>
      <c r="E12" s="185" t="s">
        <v>80</v>
      </c>
      <c r="F12" s="205"/>
      <c r="G12" s="205"/>
      <c r="H12" s="184"/>
      <c r="I12" s="141"/>
    </row>
    <row r="13" spans="2:9" ht="22.2" hidden="1" customHeight="1" x14ac:dyDescent="0.35">
      <c r="C13" s="182">
        <v>4</v>
      </c>
      <c r="D13" s="198" t="s">
        <v>78</v>
      </c>
      <c r="E13" s="185" t="s">
        <v>80</v>
      </c>
      <c r="F13" s="205"/>
      <c r="G13" s="205"/>
      <c r="H13" s="184"/>
    </row>
    <row r="14" spans="2:9" ht="22.2" customHeight="1" x14ac:dyDescent="0.35">
      <c r="C14" s="182">
        <v>5</v>
      </c>
      <c r="D14" s="198" t="s">
        <v>580</v>
      </c>
      <c r="E14" s="185" t="s">
        <v>2</v>
      </c>
      <c r="F14" s="205"/>
      <c r="G14" s="205"/>
      <c r="H14" s="184"/>
    </row>
    <row r="15" spans="2:9" ht="22.2" customHeight="1" x14ac:dyDescent="0.35">
      <c r="C15" s="182">
        <v>6</v>
      </c>
      <c r="D15" s="198" t="s">
        <v>594</v>
      </c>
      <c r="E15" s="185" t="s">
        <v>80</v>
      </c>
      <c r="F15" s="205">
        <v>400000</v>
      </c>
      <c r="G15" s="205">
        <f>F15</f>
        <v>400000</v>
      </c>
      <c r="H15" s="184">
        <f>G15</f>
        <v>400000</v>
      </c>
    </row>
    <row r="16" spans="2:9" ht="22.2" customHeight="1" x14ac:dyDescent="0.35">
      <c r="C16" s="182">
        <v>8</v>
      </c>
      <c r="D16" s="186" t="s">
        <v>13</v>
      </c>
      <c r="E16" s="185"/>
      <c r="F16" s="206"/>
      <c r="G16" s="206"/>
      <c r="H16" s="206"/>
    </row>
    <row r="17" spans="3:9" ht="22.2" customHeight="1" x14ac:dyDescent="0.35">
      <c r="C17" s="182">
        <v>9</v>
      </c>
      <c r="D17" s="198" t="s">
        <v>566</v>
      </c>
      <c r="E17" s="188">
        <v>0.1</v>
      </c>
      <c r="F17" s="193"/>
      <c r="G17" s="193"/>
      <c r="H17" s="184"/>
    </row>
    <row r="18" spans="3:9" ht="22.2" customHeight="1" x14ac:dyDescent="0.35">
      <c r="C18" s="182"/>
      <c r="D18" s="198"/>
      <c r="E18" s="188"/>
      <c r="F18" s="193"/>
      <c r="G18" s="193"/>
      <c r="H18" s="184"/>
    </row>
    <row r="19" spans="3:9" ht="36" x14ac:dyDescent="0.35">
      <c r="C19" s="182">
        <v>10</v>
      </c>
      <c r="D19" s="186" t="s">
        <v>514</v>
      </c>
      <c r="E19" s="183"/>
      <c r="F19" s="192"/>
      <c r="G19" s="192"/>
      <c r="H19" s="187"/>
    </row>
    <row r="20" spans="3:9" ht="22.2" customHeight="1" x14ac:dyDescent="0.35">
      <c r="C20" s="182">
        <v>11</v>
      </c>
      <c r="D20" s="198" t="s">
        <v>506</v>
      </c>
      <c r="E20" s="189">
        <v>0.15</v>
      </c>
      <c r="F20" s="194"/>
      <c r="G20" s="194"/>
      <c r="H20" s="187"/>
    </row>
    <row r="21" spans="3:9" ht="22.2" customHeight="1" thickBot="1" x14ac:dyDescent="0.4">
      <c r="C21" s="190">
        <v>12</v>
      </c>
      <c r="D21" s="199" t="s">
        <v>515</v>
      </c>
      <c r="E21" s="191"/>
      <c r="F21" s="195"/>
      <c r="G21" s="195"/>
      <c r="H21" s="207"/>
      <c r="I21" s="141"/>
    </row>
    <row r="22" spans="3:9" ht="27" hidden="1" customHeight="1" x14ac:dyDescent="0.3">
      <c r="C22" s="463" t="s">
        <v>14</v>
      </c>
      <c r="D22" s="464"/>
      <c r="E22" s="464"/>
      <c r="F22" s="464"/>
      <c r="G22" s="464"/>
      <c r="H22" s="474"/>
    </row>
    <row r="23" spans="3:9" hidden="1" x14ac:dyDescent="0.3">
      <c r="C23" s="467"/>
      <c r="D23" s="468"/>
      <c r="E23" s="468"/>
      <c r="F23" s="180"/>
      <c r="G23" s="180"/>
      <c r="H23" s="178"/>
    </row>
    <row r="24" spans="3:9" hidden="1" x14ac:dyDescent="0.3">
      <c r="C24" s="463" t="s">
        <v>15</v>
      </c>
      <c r="D24" s="464"/>
      <c r="E24" s="464"/>
      <c r="F24" s="196"/>
      <c r="G24" s="196">
        <v>6584383.1900000004</v>
      </c>
      <c r="H24" s="178"/>
    </row>
    <row r="25" spans="3:9" hidden="1" x14ac:dyDescent="0.3">
      <c r="C25" s="463" t="s">
        <v>16</v>
      </c>
      <c r="D25" s="464"/>
      <c r="E25" s="464"/>
      <c r="F25" s="196"/>
      <c r="G25" s="196"/>
      <c r="H25" s="178"/>
    </row>
    <row r="26" spans="3:9" hidden="1" x14ac:dyDescent="0.3">
      <c r="C26" s="463" t="s">
        <v>17</v>
      </c>
      <c r="D26" s="464"/>
      <c r="E26" s="464"/>
      <c r="F26" s="196"/>
      <c r="G26" s="196"/>
      <c r="H26" s="178"/>
    </row>
    <row r="27" spans="3:9" hidden="1" x14ac:dyDescent="0.3">
      <c r="C27" s="463" t="s">
        <v>18</v>
      </c>
      <c r="D27" s="464"/>
      <c r="E27" s="464"/>
      <c r="F27" s="196"/>
      <c r="G27" s="196"/>
      <c r="H27" s="178"/>
    </row>
    <row r="28" spans="3:9" hidden="1" x14ac:dyDescent="0.3">
      <c r="C28" s="463" t="s">
        <v>19</v>
      </c>
      <c r="D28" s="464"/>
      <c r="E28" s="464"/>
      <c r="F28" s="196"/>
      <c r="G28" s="196"/>
      <c r="H28" s="178"/>
    </row>
    <row r="29" spans="3:9" ht="15" hidden="1" thickBot="1" x14ac:dyDescent="0.35">
      <c r="C29" s="465" t="s">
        <v>20</v>
      </c>
      <c r="D29" s="466"/>
      <c r="E29" s="466"/>
      <c r="F29" s="197"/>
      <c r="G29" s="197"/>
      <c r="H29" s="179"/>
    </row>
    <row r="30" spans="3:9" hidden="1" x14ac:dyDescent="0.3"/>
  </sheetData>
  <mergeCells count="10">
    <mergeCell ref="C23:E23"/>
    <mergeCell ref="C7:H7"/>
    <mergeCell ref="C2:H6"/>
    <mergeCell ref="C22:H22"/>
    <mergeCell ref="C26:E26"/>
    <mergeCell ref="C27:E27"/>
    <mergeCell ref="C28:E28"/>
    <mergeCell ref="C29:E29"/>
    <mergeCell ref="C25:E25"/>
    <mergeCell ref="C24:E24"/>
  </mergeCells>
  <pageMargins left="0.7" right="0.7" top="0.75" bottom="0.75" header="0.3" footer="0.3"/>
  <pageSetup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13</vt:i4>
      </vt:variant>
    </vt:vector>
  </HeadingPairs>
  <TitlesOfParts>
    <vt:vector size="30" baseType="lpstr">
      <vt:lpstr>Project P&amp;Gs</vt:lpstr>
      <vt:lpstr>Schedule 1 - Civil(1)</vt:lpstr>
      <vt:lpstr>Schedule 1 - Civil(2)</vt:lpstr>
      <vt:lpstr>Schedule 1 - Civil(3)</vt:lpstr>
      <vt:lpstr>Schedule 1 - Civil(4)</vt:lpstr>
      <vt:lpstr>Schedule 1 - Civil(5)</vt:lpstr>
      <vt:lpstr>Schedule 1 - Civil(6)</vt:lpstr>
      <vt:lpstr>Schedule 1 - Civil(7)</vt:lpstr>
      <vt:lpstr>Schedule 1 - Civil(8)</vt:lpstr>
      <vt:lpstr>Schedule 1 - Civil(9)</vt:lpstr>
      <vt:lpstr>Schedule 1 - Civil</vt:lpstr>
      <vt:lpstr>Schedule 2 - Equipment</vt:lpstr>
      <vt:lpstr>Schedule 3 - Material</vt:lpstr>
      <vt:lpstr>Schedule 4 - Miscellaneous</vt:lpstr>
      <vt:lpstr>Schedule 6 - Additional Works</vt:lpstr>
      <vt:lpstr>Schedule 4 - Termination Struct</vt:lpstr>
      <vt:lpstr>Summary</vt:lpstr>
      <vt:lpstr>'Schedule 1 - Civil'!Print_Area</vt:lpstr>
      <vt:lpstr>'Schedule 1 - Civil(1)'!Print_Area</vt:lpstr>
      <vt:lpstr>'Schedule 1 - Civil(2)'!Print_Area</vt:lpstr>
      <vt:lpstr>'Schedule 1 - Civil(3)'!Print_Area</vt:lpstr>
      <vt:lpstr>'Schedule 1 - Civil(4)'!Print_Area</vt:lpstr>
      <vt:lpstr>'Schedule 1 - Civil(5)'!Print_Area</vt:lpstr>
      <vt:lpstr>'Schedule 1 - Civil(6)'!Print_Area</vt:lpstr>
      <vt:lpstr>'Schedule 1 - Civil(7)'!Print_Area</vt:lpstr>
      <vt:lpstr>'Schedule 1 - Civil(8)'!Print_Area</vt:lpstr>
      <vt:lpstr>'Schedule 1 - Civil(9)'!Print_Area</vt:lpstr>
      <vt:lpstr>'Schedule 2 - Equipment'!Print_Area</vt:lpstr>
      <vt:lpstr>'Schedule 6 - Additional Works'!Print_Area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Miningwa, Nomonde</dc:creator>
  <cp:lastModifiedBy>Labile L. Selogiloe</cp:lastModifiedBy>
  <cp:lastPrinted>2026-02-25T22:22:12Z</cp:lastPrinted>
  <dcterms:created xsi:type="dcterms:W3CDTF">2016-08-10T13:46:13Z</dcterms:created>
  <dcterms:modified xsi:type="dcterms:W3CDTF">2026-03-16T11:38:29Z</dcterms:modified>
</cp:coreProperties>
</file>