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C:\Users\Konwabam\Desktop\MONDAY 21.10.24\DEMAND TRANSACTIONS\Diesel Generators\New folder\"/>
    </mc:Choice>
  </mc:AlternateContent>
  <xr:revisionPtr revIDLastSave="0" documentId="13_ncr:1_{8C300FFA-8F92-401A-A93F-66AD5E8B76CC}" xr6:coauthVersionLast="47" xr6:coauthVersionMax="47" xr10:uidLastSave="{00000000-0000-0000-0000-000000000000}"/>
  <bookViews>
    <workbookView xWindow="0" yWindow="720" windowWidth="23040" windowHeight="12240" xr2:uid="{00000000-000D-0000-FFFF-FFFF00000000}"/>
  </bookViews>
  <sheets>
    <sheet name="PRICING SCHEDULE 1" sheetId="9" r:id="rId1"/>
    <sheet name="PRICING SCHEDULE 2" sheetId="8" r:id="rId2"/>
    <sheet name="TOTAL PRICE" sheetId="10" r:id="rId3"/>
  </sheets>
  <externalReferences>
    <externalReference r:id="rId4"/>
  </externalReferences>
  <definedNames>
    <definedName name="_xlnm.Print_Area" localSheetId="0">'PRICING SCHEDULE 1'!$A:$H</definedName>
    <definedName name="_xlnm.Print_Area" localSheetId="1">'PRICING SCHEDULE 2'!$A:$T</definedName>
    <definedName name="_xlnm.Print_Titles" localSheetId="0">'PRICING SCHEDULE 1'!$1:$5</definedName>
    <definedName name="_xlnm.Print_Titles" localSheetId="1">'PRICING SCHEDULE 2'!$1:$5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0" l="1"/>
  <c r="C15" i="10"/>
  <c r="C17" i="10" s="1"/>
  <c r="C18" i="10" l="1"/>
  <c r="C19" i="10" s="1"/>
  <c r="F16" i="9" l="1"/>
  <c r="G16" i="9" s="1"/>
  <c r="F17" i="9"/>
  <c r="F18" i="9"/>
  <c r="G18" i="9" s="1"/>
  <c r="F19" i="9"/>
  <c r="G19" i="9" s="1"/>
  <c r="F20" i="9"/>
  <c r="G20" i="9" s="1"/>
  <c r="F21" i="9"/>
  <c r="G21" i="9" s="1"/>
  <c r="F22" i="9"/>
  <c r="G22" i="9" s="1"/>
  <c r="F24" i="9"/>
  <c r="F23" i="9" s="1"/>
  <c r="F26" i="9"/>
  <c r="G26" i="9" s="1"/>
  <c r="F27" i="9"/>
  <c r="F25" i="9" s="1"/>
  <c r="F28" i="9"/>
  <c r="G28" i="9" s="1"/>
  <c r="F31" i="9"/>
  <c r="F32" i="9"/>
  <c r="G32" i="9" s="1"/>
  <c r="F33" i="9"/>
  <c r="G33" i="9" s="1"/>
  <c r="F34" i="9"/>
  <c r="G34" i="9" s="1"/>
  <c r="F35" i="9"/>
  <c r="G35" i="9" s="1"/>
  <c r="F36" i="9"/>
  <c r="F37" i="9"/>
  <c r="F38" i="9"/>
  <c r="G38" i="9" s="1"/>
  <c r="F39" i="9"/>
  <c r="G39" i="9" s="1"/>
  <c r="F41" i="9"/>
  <c r="F42" i="9"/>
  <c r="F43" i="9"/>
  <c r="G43" i="9" s="1"/>
  <c r="F44" i="9"/>
  <c r="G44" i="9" s="1"/>
  <c r="F45" i="9"/>
  <c r="G45" i="9" s="1"/>
  <c r="F46" i="9"/>
  <c r="G46" i="9" s="1"/>
  <c r="F47" i="9"/>
  <c r="G47" i="9" s="1"/>
  <c r="F48" i="9"/>
  <c r="G48" i="9" s="1"/>
  <c r="F49" i="9"/>
  <c r="G49" i="9" s="1"/>
  <c r="F51" i="9"/>
  <c r="F52" i="9"/>
  <c r="F50" i="9" s="1"/>
  <c r="F53" i="9"/>
  <c r="G53" i="9" s="1"/>
  <c r="F54" i="9"/>
  <c r="F55" i="9"/>
  <c r="G55" i="9" s="1"/>
  <c r="F56" i="9"/>
  <c r="F58" i="9"/>
  <c r="G58" i="9" s="1"/>
  <c r="F59" i="9"/>
  <c r="F60" i="9"/>
  <c r="F61" i="9"/>
  <c r="G61" i="9" s="1"/>
  <c r="F62" i="9"/>
  <c r="G62" i="9" s="1"/>
  <c r="F63" i="9"/>
  <c r="G63" i="9" s="1"/>
  <c r="F65" i="9"/>
  <c r="F66" i="9"/>
  <c r="G66" i="9" s="1"/>
  <c r="F68" i="9"/>
  <c r="F67" i="9" s="1"/>
  <c r="F69" i="9"/>
  <c r="G69" i="9" s="1"/>
  <c r="F70" i="9"/>
  <c r="G70" i="9" s="1"/>
  <c r="F72" i="9"/>
  <c r="G72" i="9" s="1"/>
  <c r="F73" i="9"/>
  <c r="G73" i="9" s="1"/>
  <c r="F74" i="9"/>
  <c r="F76" i="9"/>
  <c r="G76" i="9" s="1"/>
  <c r="F77" i="9"/>
  <c r="G77" i="9" s="1"/>
  <c r="F79" i="9"/>
  <c r="F80" i="9"/>
  <c r="F82" i="9"/>
  <c r="G82" i="9" s="1"/>
  <c r="G81" i="9" s="1"/>
  <c r="F84" i="9"/>
  <c r="G84" i="9" s="1"/>
  <c r="F85" i="9"/>
  <c r="G85" i="9" s="1"/>
  <c r="F86" i="9"/>
  <c r="G86" i="9" s="1"/>
  <c r="F87" i="9"/>
  <c r="G87" i="9" s="1"/>
  <c r="F88" i="9"/>
  <c r="G88" i="9" s="1"/>
  <c r="F89" i="9"/>
  <c r="G89" i="9" s="1"/>
  <c r="F91" i="9"/>
  <c r="F90" i="9" s="1"/>
  <c r="G80" i="9"/>
  <c r="G74" i="9"/>
  <c r="G56" i="9"/>
  <c r="G54" i="9"/>
  <c r="G42" i="9"/>
  <c r="G41" i="9"/>
  <c r="G37" i="9"/>
  <c r="G36" i="9"/>
  <c r="G24" i="9" l="1"/>
  <c r="G23" i="9" s="1"/>
  <c r="F71" i="9"/>
  <c r="F64" i="9"/>
  <c r="F81" i="9"/>
  <c r="G65" i="9"/>
  <c r="F78" i="9"/>
  <c r="G52" i="9"/>
  <c r="F57" i="9"/>
  <c r="F40" i="9"/>
  <c r="F30" i="9"/>
  <c r="F83" i="9"/>
  <c r="F15" i="9"/>
  <c r="G60" i="9"/>
  <c r="F75" i="9"/>
  <c r="G64" i="9"/>
  <c r="G68" i="9"/>
  <c r="G67" i="9" s="1"/>
  <c r="G71" i="9"/>
  <c r="G75" i="9"/>
  <c r="G25" i="9"/>
  <c r="G40" i="9"/>
  <c r="G83" i="9"/>
  <c r="G17" i="9"/>
  <c r="G15" i="9" s="1"/>
  <c r="G31" i="9"/>
  <c r="G30" i="9" s="1"/>
  <c r="G51" i="9"/>
  <c r="G50" i="9" s="1"/>
  <c r="G59" i="9"/>
  <c r="G79" i="9"/>
  <c r="G78" i="9" s="1"/>
  <c r="G91" i="9"/>
  <c r="G90" i="9" s="1"/>
  <c r="F92" i="9" l="1"/>
  <c r="F93" i="9" s="1"/>
  <c r="F94" i="9" s="1"/>
  <c r="G57" i="9"/>
  <c r="G92" i="9"/>
  <c r="G93" i="9" l="1"/>
  <c r="G94" i="9" s="1"/>
  <c r="R25" i="8" l="1"/>
  <c r="O25" i="8"/>
  <c r="L25" i="8"/>
  <c r="I25" i="8"/>
  <c r="F25" i="8"/>
  <c r="S25" i="8" l="1"/>
  <c r="R16" i="8" l="1"/>
  <c r="R20" i="8" l="1"/>
  <c r="O20" i="8"/>
  <c r="L20" i="8"/>
  <c r="I20" i="8"/>
  <c r="F20" i="8"/>
  <c r="R19" i="8"/>
  <c r="O19" i="8"/>
  <c r="L19" i="8"/>
  <c r="I19" i="8"/>
  <c r="F19" i="8"/>
  <c r="R18" i="8"/>
  <c r="L18" i="8"/>
  <c r="R17" i="8"/>
  <c r="O17" i="8"/>
  <c r="L17" i="8"/>
  <c r="I17" i="8"/>
  <c r="F17" i="8"/>
  <c r="O16" i="8"/>
  <c r="L16" i="8"/>
  <c r="I16" i="8"/>
  <c r="F16" i="8"/>
  <c r="R24" i="8"/>
  <c r="R23" i="8"/>
  <c r="R22" i="8"/>
  <c r="F22" i="8"/>
  <c r="I22" i="8"/>
  <c r="L22" i="8"/>
  <c r="O22" i="8"/>
  <c r="F23" i="8"/>
  <c r="I23" i="8"/>
  <c r="L23" i="8"/>
  <c r="O23" i="8"/>
  <c r="F24" i="8"/>
  <c r="I24" i="8"/>
  <c r="L24" i="8"/>
  <c r="O24" i="8"/>
  <c r="F15" i="8" l="1"/>
  <c r="R15" i="8"/>
  <c r="R21" i="8"/>
  <c r="S18" i="8"/>
  <c r="L21" i="8"/>
  <c r="O21" i="8"/>
  <c r="I21" i="8"/>
  <c r="S16" i="8"/>
  <c r="F21" i="8"/>
  <c r="S20" i="8"/>
  <c r="S17" i="8"/>
  <c r="S19" i="8"/>
  <c r="S23" i="8"/>
  <c r="S24" i="8"/>
  <c r="S22" i="8"/>
  <c r="I15" i="8"/>
  <c r="O15" i="8"/>
  <c r="L15" i="8"/>
  <c r="S15" i="8" l="1"/>
  <c r="S21" i="8"/>
  <c r="F26" i="8"/>
  <c r="F27" i="8" s="1"/>
  <c r="F28" i="8" s="1"/>
  <c r="O26" i="8"/>
  <c r="O27" i="8" s="1"/>
  <c r="O28" i="8" s="1"/>
  <c r="R26" i="8"/>
  <c r="R27" i="8" s="1"/>
  <c r="R28" i="8" s="1"/>
  <c r="L26" i="8"/>
  <c r="L27" i="8" s="1"/>
  <c r="L28" i="8" s="1"/>
  <c r="I26" i="8"/>
  <c r="I27" i="8" s="1"/>
  <c r="I28" i="8" s="1"/>
  <c r="S26" i="8" l="1"/>
  <c r="S27" i="8" l="1"/>
  <c r="S28" i="8" s="1"/>
</calcChain>
</file>

<file path=xl/sharedStrings.xml><?xml version="1.0" encoding="utf-8"?>
<sst xmlns="http://schemas.openxmlformats.org/spreadsheetml/2006/main" count="336" uniqueCount="195">
  <si>
    <t>Item No</t>
  </si>
  <si>
    <t>Unit of measure</t>
  </si>
  <si>
    <t>VAT (@15%)</t>
  </si>
  <si>
    <t>1. INSTRUCTION FOR COMPLETING THE PRICING SCHEDULE</t>
  </si>
  <si>
    <t xml:space="preserve">Qty </t>
  </si>
  <si>
    <t>TOTAL</t>
  </si>
  <si>
    <t>RFx Title</t>
  </si>
  <si>
    <t>1.1</t>
  </si>
  <si>
    <t>1.2</t>
  </si>
  <si>
    <t>1.3</t>
  </si>
  <si>
    <t>1.4</t>
  </si>
  <si>
    <t>1.5</t>
  </si>
  <si>
    <t>3.1</t>
  </si>
  <si>
    <t>4.1</t>
  </si>
  <si>
    <t>Line Price Term 
(Excl VAT)</t>
  </si>
  <si>
    <t>SUPPLY CHAIN MANAGEMENT</t>
  </si>
  <si>
    <t xml:space="preserve">Bidder Name </t>
  </si>
  <si>
    <t>Goods/Service description</t>
  </si>
  <si>
    <t>TOTAL BID PRICE  (EXCL VAT)</t>
  </si>
  <si>
    <t>TOTAL  BID PRICE (INCL VAT)</t>
  </si>
  <si>
    <t>Name</t>
  </si>
  <si>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</si>
  <si>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BRAND / MODEL</t>
  </si>
  <si>
    <t>Price clarification comment</t>
  </si>
  <si>
    <t>Signature (above)</t>
  </si>
  <si>
    <t>Pricing schedule</t>
  </si>
  <si>
    <r>
      <t xml:space="preserve">(a)  Bidder must complete/enter </t>
    </r>
    <r>
      <rPr>
        <b/>
        <sz val="12"/>
        <color theme="1"/>
        <rFont val="Calibri"/>
        <family val="2"/>
        <scheme val="minor"/>
      </rPr>
      <t xml:space="preserve">YELLOW </t>
    </r>
    <r>
      <rPr>
        <sz val="12"/>
        <color theme="1"/>
        <rFont val="Calibri"/>
        <family val="2"/>
        <scheme val="minor"/>
      </rPr>
      <t>cells only</t>
    </r>
  </si>
  <si>
    <t>(b)  Unit and Line prices must be VAT EXCLUSIVE and in South African Rand (ZAR) currency.</t>
  </si>
  <si>
    <t>(c) The price must include all cost to deliver the goods or render the service, including all applicable taxes, duty fees, logistics/delivery, storage, labour, overtime and subsistance and travel</t>
  </si>
  <si>
    <t>2.1</t>
  </si>
  <si>
    <t>1.6</t>
  </si>
  <si>
    <t>4.2</t>
  </si>
  <si>
    <t>PRELIMINARY AND GENERAL</t>
  </si>
  <si>
    <t>Provide "as-built" drawings</t>
  </si>
  <si>
    <t>Provide and maintain a quality system</t>
  </si>
  <si>
    <t>Fixed charges</t>
  </si>
  <si>
    <t>CONTRACTORS SITE ESTABLISHMENT</t>
  </si>
  <si>
    <t>Each</t>
  </si>
  <si>
    <t>Sum</t>
  </si>
  <si>
    <t>6.1</t>
  </si>
  <si>
    <t>7.1</t>
  </si>
  <si>
    <t>8.1</t>
  </si>
  <si>
    <t>9.1</t>
  </si>
  <si>
    <t>metres</t>
  </si>
  <si>
    <t>Daywork</t>
  </si>
  <si>
    <t>Unit rate per hour</t>
  </si>
  <si>
    <t>Labour</t>
  </si>
  <si>
    <t>Unskilled labourers</t>
  </si>
  <si>
    <t>Semi - skilled labourers</t>
  </si>
  <si>
    <t>Artisans</t>
  </si>
  <si>
    <t xml:space="preserve">Foreman/supervision </t>
  </si>
  <si>
    <t>Plant</t>
  </si>
  <si>
    <t>Unit rate per day</t>
  </si>
  <si>
    <t>Transport - specify</t>
  </si>
  <si>
    <t>Unit rate per km</t>
  </si>
  <si>
    <r>
      <t xml:space="preserve">DAYWORK UNIT RATES: LABOUR
</t>
    </r>
    <r>
      <rPr>
        <sz val="12"/>
        <rFont val="Calibri"/>
        <family val="2"/>
        <scheme val="minor"/>
      </rPr>
      <t>Note that the quantities indicated below are only for evaluation purposes and to determine the contract unit rates. The final quantities will be based on works orders.</t>
    </r>
  </si>
  <si>
    <r>
      <t xml:space="preserve">PLANT UNIT RATES: 
</t>
    </r>
    <r>
      <rPr>
        <sz val="12"/>
        <rFont val="Calibri"/>
        <family val="2"/>
        <scheme val="minor"/>
      </rPr>
      <t xml:space="preserve">Note that the quantities indicated below are only for evaluation purposes and to determine the contract unit rates. The final quantities will be based on works orders </t>
    </r>
  </si>
  <si>
    <r>
      <t xml:space="preserve">TRANSPORT UNIT RATES: LABOUR
</t>
    </r>
    <r>
      <rPr>
        <sz val="12"/>
        <rFont val="Calibri"/>
        <family val="2"/>
        <scheme val="minor"/>
      </rPr>
      <t>Note that the quantities indicated below are only for evaluation purposes and to determine the contract unit rates. The final quantities will be based on works orders</t>
    </r>
  </si>
  <si>
    <t>FAT including all fuel requirements, load banks test equipment, attendance etc. as specified</t>
  </si>
  <si>
    <t>6.2</t>
  </si>
  <si>
    <t>Builders works to re-instate the installation to new</t>
  </si>
  <si>
    <t>YEAR 2</t>
  </si>
  <si>
    <t>YEAR 3</t>
  </si>
  <si>
    <t>YEAR 4</t>
  </si>
  <si>
    <t>YEAR 5</t>
  </si>
  <si>
    <t>Unit Price 
(Excl VAT)</t>
  </si>
  <si>
    <t>Qty</t>
  </si>
  <si>
    <t>Line Price Year 2</t>
  </si>
  <si>
    <t>Line Price Year 3</t>
  </si>
  <si>
    <t>Line Price Year 4</t>
  </si>
  <si>
    <t>Line Price Year 5</t>
  </si>
  <si>
    <t>Capacity</t>
  </si>
  <si>
    <t>Date</t>
  </si>
  <si>
    <t>instance</t>
  </si>
  <si>
    <t>RFB No</t>
  </si>
  <si>
    <r>
      <rPr>
        <b/>
        <sz val="12"/>
        <color theme="1"/>
        <rFont val="Calibri"/>
        <family val="2"/>
        <scheme val="minor"/>
      </rPr>
      <t>EXHAUST SYSTEM - GENSET 1</t>
    </r>
    <r>
      <rPr>
        <sz val="12"/>
        <color theme="1"/>
        <rFont val="Calibri"/>
        <family val="2"/>
        <scheme val="minor"/>
      </rPr>
      <t xml:space="preserve">
Silencer and exhaust piping including lagging, cladding and all brackets
</t>
    </r>
  </si>
  <si>
    <r>
      <rPr>
        <b/>
        <sz val="12"/>
        <color theme="1"/>
        <rFont val="Calibri"/>
        <family val="2"/>
        <scheme val="minor"/>
      </rPr>
      <t>EXHAUST SYSTEM - GENSET 2</t>
    </r>
    <r>
      <rPr>
        <sz val="12"/>
        <color theme="1"/>
        <rFont val="Calibri"/>
        <family val="2"/>
        <scheme val="minor"/>
      </rPr>
      <t xml:space="preserve">
Silencer and exhaust piping including lagging, cladding and all brackets
</t>
    </r>
  </si>
  <si>
    <r>
      <rPr>
        <b/>
        <sz val="12"/>
        <color theme="1"/>
        <rFont val="Calibri"/>
        <family val="2"/>
        <scheme val="minor"/>
      </rPr>
      <t>EXHAUST SYSTEM - GENSET 3</t>
    </r>
    <r>
      <rPr>
        <sz val="12"/>
        <color theme="1"/>
        <rFont val="Calibri"/>
        <family val="2"/>
        <scheme val="minor"/>
      </rPr>
      <t xml:space="preserve">
Silencer and exhaust piping including lagging, cladding and all brackets
</t>
    </r>
  </si>
  <si>
    <t>4.4</t>
  </si>
  <si>
    <t>4.5</t>
  </si>
  <si>
    <t>4.6</t>
  </si>
  <si>
    <t>4.8</t>
  </si>
  <si>
    <t>4.9</t>
  </si>
  <si>
    <r>
      <t xml:space="preserve">INSTALLATION AND COMMISSIONING 
</t>
    </r>
    <r>
      <rPr>
        <sz val="12"/>
        <rFont val="Calibri"/>
        <family val="2"/>
        <scheme val="minor"/>
      </rPr>
      <t xml:space="preserve">All costs for equipment, labour and other expenses for the installation and commissioning of equipment shall be included in the tendered rates set out in the measurement and payment clauses of each piece of equipment and in the schedule of quantities. Any additional tests specified in the standard and detail specifications shall also be included in the tendered rates. This includes all the connections for the cabling and fuel lines. </t>
    </r>
  </si>
  <si>
    <r>
      <t xml:space="preserve">MANUFACTURE, DELIVERY AND OFF-LOADING
</t>
    </r>
    <r>
      <rPr>
        <sz val="12"/>
        <rFont val="Calibri"/>
        <family val="2"/>
        <scheme val="minor"/>
      </rPr>
      <t>Manufacture, supply, delivery, including offloading, cranage, rigging, setting in place of new euipment in the generator room. All costs for preparing equipment for shipping loading at works, transportation from works to site. Cost for packing material, wrapping or crating of equipment to be included. Cost for off loading on site and placing equipment in final position in the existing generator room.</t>
    </r>
    <r>
      <rPr>
        <b/>
        <sz val="12"/>
        <rFont val="Calibri"/>
        <family val="2"/>
        <scheme val="minor"/>
      </rPr>
      <t xml:space="preserve">
</t>
    </r>
  </si>
  <si>
    <t>Labour – technical team (technician and assistant) during normal hours (08:00 to 17:00). 
This rate will be applicable from time of arrival to site, up to time of leaving the site.</t>
  </si>
  <si>
    <t>Labour – technical team (technician and assistant) during afterhours (Weekdays 17:00 to 08:00 and Saturdays 00:00 to 23:59). 
This rate will be applicable from time of arrival to site, up to time of leaving the site.</t>
  </si>
  <si>
    <t>Labour – technical team (technician and assistant) during afterhours (Sundays 00:00 to 23:59). 
This rate will be applicable from time of arrival to site, up to time of leaving the site.</t>
  </si>
  <si>
    <t>6.3</t>
  </si>
  <si>
    <t xml:space="preserve">CAT 6 Communication Cable
</t>
  </si>
  <si>
    <r>
      <t xml:space="preserve">UNIT RATES:MAINTENANCE
</t>
    </r>
    <r>
      <rPr>
        <sz val="12"/>
        <color theme="1"/>
        <rFont val="Calibri"/>
        <family val="2"/>
        <scheme val="minor"/>
      </rPr>
      <t>Note that the quantities indicated below are only for evaluation purposes and to determine the contract unit rates. The final quantities will be based on works orders and call outs, as specified in the contractual terms Annex G</t>
    </r>
  </si>
  <si>
    <r>
      <t xml:space="preserve">UNIT RATES: MAINTENANCE
</t>
    </r>
    <r>
      <rPr>
        <sz val="12"/>
        <color theme="1"/>
        <rFont val="Calibri"/>
        <family val="2"/>
        <scheme val="minor"/>
      </rPr>
      <t>Note that the quantities indicated below are only for evaluation purposes and to determine the contract unit rates. The final quantities will be based on works orders and call outs, as specified in the contractual terms Annex G. The Rate must include travel to the relevant site and collection of samples, the specified service pack, and to perform the specified services</t>
    </r>
  </si>
  <si>
    <r>
      <rPr>
        <b/>
        <sz val="12"/>
        <color theme="1"/>
        <rFont val="Calibri"/>
        <family val="2"/>
        <scheme val="minor"/>
      </rPr>
      <t>DIESEL GENERATORS</t>
    </r>
    <r>
      <rPr>
        <sz val="12"/>
        <color theme="1"/>
        <rFont val="Calibri"/>
        <family val="2"/>
        <scheme val="minor"/>
      </rPr>
      <t xml:space="preserve">
All costs for equipment, labour and other expenses for the on-site removal of the existing diesel generators  shall be included in the tendered rates. Disconnecting of existing cables, diesel tanks, exhaust system, fuel line, marking of cable cores for cables that are to be reused to be included. Transportation off site for Disposal of the generator off site.
</t>
    </r>
  </si>
  <si>
    <r>
      <rPr>
        <b/>
        <sz val="12"/>
        <color theme="1"/>
        <rFont val="Calibri"/>
        <family val="2"/>
        <scheme val="minor"/>
      </rPr>
      <t>Synchronization Panel (Privision)</t>
    </r>
    <r>
      <rPr>
        <sz val="12"/>
        <color theme="1"/>
        <rFont val="Calibri"/>
        <family val="2"/>
        <scheme val="minor"/>
      </rPr>
      <t xml:space="preserve">
All costs for equipment, labour and other expenses for the on-site removal of the existing diesel generators  shall be included in the tendered rates. Disconnecting of existing cables, diesel tanks, exhaust system, fuel line, marking of cable cores for cables that are to be reused to be included. Transportation off site to Centurion Data Centre Block E.
</t>
    </r>
  </si>
  <si>
    <t xml:space="preserve">EQUIPMENT REMOVAL
</t>
  </si>
  <si>
    <t>3.2</t>
  </si>
  <si>
    <t>4.10</t>
  </si>
  <si>
    <t>5.1</t>
  </si>
  <si>
    <t>5.2</t>
  </si>
  <si>
    <t>5.4</t>
  </si>
  <si>
    <t>5.5</t>
  </si>
  <si>
    <t>5.6</t>
  </si>
  <si>
    <t>5.8</t>
  </si>
  <si>
    <t>5.9</t>
  </si>
  <si>
    <t>10.1</t>
  </si>
  <si>
    <r>
      <rPr>
        <b/>
        <sz val="12"/>
        <color theme="1"/>
        <rFont val="Calibri"/>
        <family val="2"/>
        <scheme val="minor"/>
      </rPr>
      <t>Periodic Generator Testing</t>
    </r>
    <r>
      <rPr>
        <sz val="12"/>
        <color theme="1"/>
        <rFont val="Calibri"/>
        <family val="2"/>
        <scheme val="minor"/>
      </rPr>
      <t>, as specified in the contractual terms Annex F
The rate must allow for 2 hours of specified in-scope labour (Sunday hours) including traveling to site, and provide the specified report.
The Rate must include the specified service pack, and to perform the specified services.</t>
    </r>
  </si>
  <si>
    <r>
      <rPr>
        <b/>
        <sz val="12"/>
        <color theme="1"/>
        <rFont val="Calibri"/>
        <family val="2"/>
        <scheme val="minor"/>
      </rPr>
      <t xml:space="preserve">Provide a Routine Maintenance per Generator Set </t>
    </r>
    <r>
      <rPr>
        <sz val="12"/>
        <color theme="1"/>
        <rFont val="Calibri"/>
        <family val="2"/>
        <scheme val="minor"/>
      </rPr>
      <t>, as specified in the contractual terms Annex F
This is a unit rate per site including traveling, labour, material and tools. The Rate must include the specified service pack, and to perform the specified services. Every Six Months</t>
    </r>
  </si>
  <si>
    <r>
      <rPr>
        <b/>
        <sz val="12"/>
        <color theme="1"/>
        <rFont val="Calibri"/>
        <family val="2"/>
        <scheme val="minor"/>
      </rPr>
      <t>Provide Diesel Engine Oil Test per Generator Set</t>
    </r>
    <r>
      <rPr>
        <sz val="12"/>
        <color theme="1"/>
        <rFont val="Calibri"/>
        <family val="2"/>
        <scheme val="minor"/>
      </rPr>
      <t>, as specified in the contractual terms Annex F,
The Rate must include travel to the relevant site and collection of samples, the specified service pack, and to perform the specified services</t>
    </r>
  </si>
  <si>
    <r>
      <rPr>
        <b/>
        <sz val="12"/>
        <color theme="1"/>
        <rFont val="Calibri"/>
        <family val="2"/>
        <scheme val="minor"/>
      </rPr>
      <t>Provide Diesel Engine Coolant Test per Generator Set</t>
    </r>
    <r>
      <rPr>
        <sz val="12"/>
        <color theme="1"/>
        <rFont val="Calibri"/>
        <family val="2"/>
        <scheme val="minor"/>
      </rPr>
      <t>, as specified in the contractual terms Annex F,
The Rate must include travel to the relevant site and collection of samples, the specified service pack, and to perform the specified services</t>
    </r>
  </si>
  <si>
    <t>Call out fee. 
This rate will be applicable from time of leaving the contractor’s office, up to time of arrival on the site within a maximum of 180-minutes, and time of leaving the site up to arrival back at the contractor’s office.</t>
  </si>
  <si>
    <t>6.4</t>
  </si>
  <si>
    <t>7.2</t>
  </si>
  <si>
    <t>7.3</t>
  </si>
  <si>
    <t>9.2</t>
  </si>
  <si>
    <t>9.3</t>
  </si>
  <si>
    <t>6.5</t>
  </si>
  <si>
    <r>
      <t xml:space="preserve">CABLING - INSTALL
</t>
    </r>
    <r>
      <rPr>
        <sz val="12"/>
        <rFont val="Calibri"/>
        <family val="2"/>
        <scheme val="minor"/>
      </rPr>
      <t>All costs for equipment, labour, terminations and other expenses  shall be included in the tendered rates for installation as set out in the measurement and payment clauses of each piece of equipment and in the schedule of quantities.   All cost for moving of the equipmet from designated storage area into the room to be included.</t>
    </r>
    <r>
      <rPr>
        <b/>
        <sz val="12"/>
        <rFont val="Calibri"/>
        <family val="2"/>
        <scheme val="minor"/>
      </rPr>
      <t xml:space="preserve">                                                   </t>
    </r>
    <r>
      <rPr>
        <sz val="12"/>
        <rFont val="Calibri"/>
        <family val="2"/>
        <scheme val="minor"/>
      </rPr>
      <t xml:space="preserve">                                                                                                                                                                                                                                                                                                                                                                                   </t>
    </r>
  </si>
  <si>
    <r>
      <t xml:space="preserve">CABLING - TERMINATIONS
</t>
    </r>
    <r>
      <rPr>
        <sz val="12"/>
        <rFont val="Calibri"/>
        <family val="2"/>
        <scheme val="minor"/>
      </rPr>
      <t xml:space="preserve">All costs for material, equipment, labour and other expenses  shall be included in the tendered rates for testing and commissioning as set out in the measurement and payment clauses of each piece of equipment and in the schedule of quantities.                    </t>
    </r>
    <r>
      <rPr>
        <b/>
        <sz val="12"/>
        <rFont val="Calibri"/>
        <family val="2"/>
        <scheme val="minor"/>
      </rPr>
      <t xml:space="preserve">                                                             </t>
    </r>
    <r>
      <rPr>
        <sz val="12"/>
        <rFont val="Calibri"/>
        <family val="2"/>
        <scheme val="minor"/>
      </rPr>
      <t xml:space="preserve">                                                                                                                                                                                                                                                                                                                                                                                   </t>
    </r>
  </si>
  <si>
    <r>
      <t xml:space="preserve">CABLING - SUPPLY, DELIVERY AND OFF-LOADING
</t>
    </r>
    <r>
      <rPr>
        <sz val="12"/>
        <rFont val="Calibri"/>
        <family val="2"/>
        <scheme val="minor"/>
      </rPr>
      <t>All costs for preparing cables for shipping loading at works transportation from works to site. Cost for packing material, wrapping or crating of panels to be included. Cost for off loading on site and placing in designated laydown area including required barricading and protection on site.</t>
    </r>
    <r>
      <rPr>
        <b/>
        <sz val="12"/>
        <rFont val="Calibri"/>
        <family val="2"/>
        <scheme val="minor"/>
      </rPr>
      <t xml:space="preserve">                                                                    </t>
    </r>
    <r>
      <rPr>
        <sz val="12"/>
        <rFont val="Calibri"/>
        <family val="2"/>
        <scheme val="minor"/>
      </rPr>
      <t xml:space="preserve">                                                                                                                                                                                                                                                                                                                                                                                   </t>
    </r>
  </si>
  <si>
    <t>7.4</t>
  </si>
  <si>
    <t>7.5</t>
  </si>
  <si>
    <t>8.2</t>
  </si>
  <si>
    <r>
      <rPr>
        <b/>
        <sz val="12"/>
        <color theme="1"/>
        <rFont val="Calibri"/>
        <family val="2"/>
        <scheme val="minor"/>
      </rPr>
      <t xml:space="preserve">DIESEL GENERATORS - BUYBACK Discount </t>
    </r>
    <r>
      <rPr>
        <sz val="12"/>
        <color theme="1"/>
        <rFont val="Calibri"/>
        <family val="2"/>
        <scheme val="minor"/>
      </rPr>
      <t xml:space="preserve">
All costs for buyback of the existing diesel generators. 
</t>
    </r>
  </si>
  <si>
    <t>3.3</t>
  </si>
  <si>
    <r>
      <rPr>
        <b/>
        <sz val="12"/>
        <color theme="1"/>
        <rFont val="Calibri"/>
        <family val="2"/>
        <scheme val="minor"/>
      </rPr>
      <t>GENERATOR ELECTRICAL PANEL - GENSET 1</t>
    </r>
    <r>
      <rPr>
        <sz val="12"/>
        <color theme="1"/>
        <rFont val="Calibri"/>
        <family val="2"/>
        <scheme val="minor"/>
      </rPr>
      <t xml:space="preserve"> 
Equipped with controllers and panels, including breaker control, generator control, load control, battery charger, GSM/LAN Modem and alternators output circuit breaker. The electrical boards shall be</t>
    </r>
    <r>
      <rPr>
        <b/>
        <sz val="12"/>
        <color theme="1"/>
        <rFont val="Calibri"/>
        <family val="2"/>
        <scheme val="minor"/>
      </rPr>
      <t xml:space="preserve"> IEC 61439-1</t>
    </r>
    <r>
      <rPr>
        <sz val="12"/>
        <color theme="1"/>
        <rFont val="Calibri"/>
        <family val="2"/>
        <scheme val="minor"/>
      </rPr>
      <t xml:space="preserve"> compliant</t>
    </r>
  </si>
  <si>
    <r>
      <rPr>
        <b/>
        <sz val="12"/>
        <color theme="1"/>
        <rFont val="Calibri"/>
        <family val="2"/>
        <scheme val="minor"/>
      </rPr>
      <t>GENERATOR ELECTRICAL  PANEL - GENSET 2</t>
    </r>
    <r>
      <rPr>
        <sz val="12"/>
        <color theme="1"/>
        <rFont val="Calibri"/>
        <family val="2"/>
        <scheme val="minor"/>
      </rPr>
      <t xml:space="preserve"> 
Equipped with controllers and panels, including breaker control, generator control, load control, battery charger, GSM/LAN Modem and alternators output circuit breaker. The electrical boards shall be</t>
    </r>
    <r>
      <rPr>
        <b/>
        <sz val="12"/>
        <color theme="1"/>
        <rFont val="Calibri"/>
        <family val="2"/>
        <scheme val="minor"/>
      </rPr>
      <t xml:space="preserve"> IEC 61439-1</t>
    </r>
    <r>
      <rPr>
        <sz val="12"/>
        <color theme="1"/>
        <rFont val="Calibri"/>
        <family val="2"/>
        <scheme val="minor"/>
      </rPr>
      <t xml:space="preserve"> compliant</t>
    </r>
  </si>
  <si>
    <r>
      <rPr>
        <b/>
        <sz val="12"/>
        <color theme="1"/>
        <rFont val="Calibri"/>
        <family val="2"/>
        <scheme val="minor"/>
      </rPr>
      <t>GENERATOR ELECTRICAL PANEL - GENSET 3</t>
    </r>
    <r>
      <rPr>
        <sz val="12"/>
        <color theme="1"/>
        <rFont val="Calibri"/>
        <family val="2"/>
        <scheme val="minor"/>
      </rPr>
      <t xml:space="preserve"> 
Equipped with controllers and panels, including breaker control, generator control, load control, battery charger, GSM/LAN Modem and alternators output circuit breaker. The electrical boards shall be</t>
    </r>
    <r>
      <rPr>
        <b/>
        <sz val="12"/>
        <color theme="1"/>
        <rFont val="Calibri"/>
        <family val="2"/>
        <scheme val="minor"/>
      </rPr>
      <t xml:space="preserve"> IEC 61439-1</t>
    </r>
    <r>
      <rPr>
        <sz val="12"/>
        <color theme="1"/>
        <rFont val="Calibri"/>
        <family val="2"/>
        <scheme val="minor"/>
      </rPr>
      <t xml:space="preserve"> compliant</t>
    </r>
  </si>
  <si>
    <r>
      <t xml:space="preserve">CABLE LADDER :HD - SUPPLY, DELIVERY AND OFF-LOADING
</t>
    </r>
    <r>
      <rPr>
        <sz val="12"/>
        <rFont val="Calibri"/>
        <family val="2"/>
        <scheme val="minor"/>
      </rPr>
      <t xml:space="preserve">All costs for preparing for shipping loading at works transportation from works to site. Cost for packing material, wrapping or crating of panels to be included. Cost for off loading on site and placing in designated laydown area including required barricading and protection on site.      </t>
    </r>
    <r>
      <rPr>
        <b/>
        <sz val="12"/>
        <rFont val="Calibri"/>
        <family val="2"/>
        <scheme val="minor"/>
      </rPr>
      <t xml:space="preserve">                                             </t>
    </r>
    <r>
      <rPr>
        <sz val="12"/>
        <rFont val="Calibri"/>
        <family val="2"/>
        <scheme val="minor"/>
      </rPr>
      <t xml:space="preserve">                                                                                                                                                                                                                                                                                                                                                                                   </t>
    </r>
  </si>
  <si>
    <r>
      <t xml:space="preserve">CABLE LADDER :HD - INSTALL
</t>
    </r>
    <r>
      <rPr>
        <sz val="12"/>
        <rFont val="Calibri"/>
        <family val="2"/>
        <scheme val="minor"/>
      </rPr>
      <t xml:space="preserve">All costs for equipment, labour and other expenses  shall be included in the tendered rates for installation as set out in the measurement and payment clauses of each piece of equipment and in the schedule of quantities.   All cost for moving of the equipmet from designated storage area into the room to be included.       </t>
    </r>
    <r>
      <rPr>
        <b/>
        <sz val="12"/>
        <rFont val="Calibri"/>
        <family val="2"/>
        <scheme val="minor"/>
      </rPr>
      <t xml:space="preserve">                                             </t>
    </r>
    <r>
      <rPr>
        <sz val="12"/>
        <rFont val="Calibri"/>
        <family val="2"/>
        <scheme val="minor"/>
      </rPr>
      <t xml:space="preserve">                                                                                                                                                                                                                                                                                                                                                                                   </t>
    </r>
  </si>
  <si>
    <t>16mm2 LV Cu 4-Core Armoured Cable  PVC/ SWA/ PVC (Black)</t>
  </si>
  <si>
    <t>1.5mm2 LV 7 Core Cable Armoured</t>
  </si>
  <si>
    <t>Document, drawings and Provide commissioning data books</t>
  </si>
  <si>
    <t>Preliminary and General work, services meetings and inspections for which no specific items are listed in the price schedule.</t>
  </si>
  <si>
    <r>
      <t xml:space="preserve">CREATE OPENING IN EXISTING WALL
</t>
    </r>
    <r>
      <rPr>
        <sz val="12"/>
        <rFont val="Calibri"/>
        <family val="2"/>
        <scheme val="minor"/>
      </rPr>
      <t xml:space="preserve">All Costs include creating of the opening and closure after installations are complete, labour, materials, travelling and equipment </t>
    </r>
  </si>
  <si>
    <t xml:space="preserve">Brick, 400mm thick, 0.5m x 0.3m
</t>
  </si>
  <si>
    <t xml:space="preserve">Concrete, 400mm thick, 0.5m x 0.3m
</t>
  </si>
  <si>
    <r>
      <t xml:space="preserve">DISCONNECTION OF EXISTING CABLING AND BUSBARS
</t>
    </r>
    <r>
      <rPr>
        <sz val="12"/>
        <rFont val="Calibri"/>
        <family val="2"/>
        <scheme val="minor"/>
      </rPr>
      <t xml:space="preserve">All costs for equipment, labour and other expenses shall be included in the tendered rates. </t>
    </r>
  </si>
  <si>
    <t>6.6</t>
  </si>
  <si>
    <t>SAT including all fuel requirements, test equipment, attendance etc. as specified including COC's</t>
  </si>
  <si>
    <t>1.7</t>
  </si>
  <si>
    <t>7.6</t>
  </si>
  <si>
    <t>900W - Straight</t>
  </si>
  <si>
    <t>900W - Bend</t>
  </si>
  <si>
    <t>900W - T Piece</t>
  </si>
  <si>
    <t>10.2</t>
  </si>
  <si>
    <t>10.3</t>
  </si>
  <si>
    <t>13.1</t>
  </si>
  <si>
    <t>13.2</t>
  </si>
  <si>
    <t>14.1</t>
  </si>
  <si>
    <t>14.2</t>
  </si>
  <si>
    <t>15.1</t>
  </si>
  <si>
    <t>16.1</t>
  </si>
  <si>
    <t>16.2</t>
  </si>
  <si>
    <t>16.3</t>
  </si>
  <si>
    <t>16.4</t>
  </si>
  <si>
    <t>16.5</t>
  </si>
  <si>
    <t>16.6</t>
  </si>
  <si>
    <t>17.1</t>
  </si>
  <si>
    <t>18.1</t>
  </si>
  <si>
    <t>18.2</t>
  </si>
  <si>
    <t>18.3</t>
  </si>
  <si>
    <t>18.4</t>
  </si>
  <si>
    <t>18.5</t>
  </si>
  <si>
    <t>19.1</t>
  </si>
  <si>
    <t>19.2</t>
  </si>
  <si>
    <t>19.3</t>
  </si>
  <si>
    <t>19.4</t>
  </si>
  <si>
    <t>YEAR 6</t>
  </si>
  <si>
    <t>Line Price Year 6</t>
  </si>
  <si>
    <t xml:space="preserve">Disconnect existing cables terminations 
</t>
  </si>
  <si>
    <t xml:space="preserve">Disconnect existing busbars terminations  
</t>
  </si>
  <si>
    <r>
      <rPr>
        <b/>
        <sz val="12"/>
        <color theme="1"/>
        <rFont val="Calibri"/>
        <family val="2"/>
        <scheme val="minor"/>
      </rPr>
      <t xml:space="preserve">900kVA OPEN SET - GENSET 1
</t>
    </r>
    <r>
      <rPr>
        <sz val="12"/>
        <color theme="1"/>
        <rFont val="Calibri"/>
        <family val="2"/>
        <scheme val="minor"/>
      </rPr>
      <t xml:space="preserve"> Complete with mounting frames, radiator with expansion, batteries and engine block heating.
</t>
    </r>
  </si>
  <si>
    <r>
      <rPr>
        <b/>
        <sz val="12"/>
        <color theme="1"/>
        <rFont val="Calibri"/>
        <family val="2"/>
        <scheme val="minor"/>
      </rPr>
      <t xml:space="preserve">900kVA OPEN SET - GENSET 2
</t>
    </r>
    <r>
      <rPr>
        <sz val="12"/>
        <color theme="1"/>
        <rFont val="Calibri"/>
        <family val="2"/>
        <scheme val="minor"/>
      </rPr>
      <t xml:space="preserve">New generators including associated control panel; radiator with expansion tank, piping and room sound attenuation
</t>
    </r>
  </si>
  <si>
    <r>
      <rPr>
        <b/>
        <sz val="12"/>
        <color theme="1"/>
        <rFont val="Calibri"/>
        <family val="2"/>
        <scheme val="minor"/>
      </rPr>
      <t xml:space="preserve">900kVA OPEN SET - GENSET 3
</t>
    </r>
    <r>
      <rPr>
        <sz val="12"/>
        <color theme="1"/>
        <rFont val="Calibri"/>
        <family val="2"/>
        <scheme val="minor"/>
      </rPr>
      <t xml:space="preserve">New generators including associated control panel; radiator with expansion tank, piping and room sound attenuation
</t>
    </r>
  </si>
  <si>
    <r>
      <t xml:space="preserve">Diesel day tank
</t>
    </r>
    <r>
      <rPr>
        <sz val="12"/>
        <color theme="1"/>
        <rFont val="Calibri"/>
        <family val="2"/>
        <scheme val="minor"/>
      </rPr>
      <t>4000l complete with side glass/gauge, electronic level sensor, stand, drip tray, isolating valves, piping and auxilliarie</t>
    </r>
  </si>
  <si>
    <t xml:space="preserve">95mm2 LV Cu Single Core Unarmoured Cable PVC/ SWA/ PVC
</t>
  </si>
  <si>
    <t>95mm2 LV Cu 4-Core Unarmoured Cable PVC/ SWA/ PVC (Black)</t>
  </si>
  <si>
    <t>95mm2 LV Cu 4-Core Unarmoured Cable</t>
  </si>
  <si>
    <t xml:space="preserve">95mm2 LV Cu CABLES : Kwena Cable
</t>
  </si>
  <si>
    <t xml:space="preserve">70mm2 LV Cu CABLES : Kwena Cable
</t>
  </si>
  <si>
    <t>4.7</t>
  </si>
  <si>
    <t>5.3</t>
  </si>
  <si>
    <t>5.7</t>
  </si>
  <si>
    <t xml:space="preserve"> </t>
  </si>
  <si>
    <r>
      <rPr>
        <b/>
        <sz val="12"/>
        <color theme="1"/>
        <rFont val="Calibri"/>
        <family val="2"/>
        <scheme val="minor"/>
      </rPr>
      <t>Provide a full maintenance Generator Service 900kVA</t>
    </r>
    <r>
      <rPr>
        <sz val="12"/>
        <color theme="1"/>
        <rFont val="Calibri"/>
        <family val="2"/>
        <scheme val="minor"/>
      </rPr>
      <t xml:space="preserve">, as specified in the contractual terms Annex F
This is a unit rate per site including traveling, labour, material and tools. The Rate must include the specified service pack, and to perform the specified services. </t>
    </r>
    <r>
      <rPr>
        <b/>
        <sz val="12"/>
        <color theme="1"/>
        <rFont val="Calibri"/>
        <family val="2"/>
        <scheme val="minor"/>
      </rPr>
      <t>Year 3 and Year 5</t>
    </r>
  </si>
  <si>
    <t>Line Price 
(Excl VAT)</t>
  </si>
  <si>
    <t xml:space="preserve">Maintenance Support
</t>
  </si>
  <si>
    <t>Project Cost</t>
  </si>
  <si>
    <t>INC25008938</t>
  </si>
  <si>
    <t>SUPPLY, INSTALLATION AND COMMISSIONING OF DIESEL GENERATORS AT PIETERMARITZBURG DATA CENTRE INCLUDING MAINTENANCE FOR A PERIOD OF SIXTY (60) MONTHS</t>
  </si>
  <si>
    <t>(d) Bidders must complete and submit bid pricing in the provided Excel spreadsheet format, and any pricing schedule submitted in a different format will not be considered.</t>
  </si>
  <si>
    <t>PRICING SCHEDULE 1: SUPPLY, INSTALL AND COMMISSIONING</t>
  </si>
  <si>
    <t>PRICING SCHEDULE 2: MAINTENANCE SUPPORT</t>
  </si>
  <si>
    <t>PRICING SCHEDULE 3: TOTALS BID PRICING</t>
  </si>
  <si>
    <t>RFB 3036-2024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</si>
</sst>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R-1C09]* #,##0.00_-;\-[$R-1C09]* #,##0.00_-;_-[$R-1C09]* &quot;-&quot;??_-;_-@_-"/>
    <numFmt numFmtId="165" formatCode="0.0"/>
  </numFmts>
  <fonts count="31"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11"/>
      <name val="Calibri"/>
      <family val="2"/>
      <scheme val="minor"/>
    </font>
    <font>
      <b/>
      <sz val="11"/>
      <name val="Calibri"/>
      <family val="2"/>
      <scheme val="minor"/>
    </font>
    <font>
      <b/>
      <sz val="12"/>
      <color rgb="FFFF0000"/>
      <name val="Calibri"/>
      <family val="2"/>
      <scheme val="minor"/>
    </font>
    <font>
      <sz val="10"/>
      <name val="Arial"/>
      <family val="2"/>
    </font>
    <font>
      <sz val="10"/>
      <color theme="1"/>
      <name val="Calibri"/>
      <family val="2"/>
      <scheme val="minor"/>
    </font>
    <font>
      <sz val="10"/>
      <name val="Arial"/>
      <family val="2"/>
    </font>
    <font>
      <b/>
      <u/>
      <sz val="10"/>
      <name val="Times New Roman"/>
      <family val="1"/>
    </font>
    <font>
      <u/>
      <sz val="10"/>
      <name val="Times New Roman"/>
      <family val="1"/>
    </font>
    <font>
      <sz val="12"/>
      <name val="Courier"/>
      <family val="3"/>
    </font>
    <font>
      <i/>
      <sz val="10"/>
      <color rgb="FF7F7F7F"/>
      <name val="Calibri"/>
      <family val="2"/>
      <scheme val="minor"/>
    </font>
    <font>
      <sz val="10"/>
      <name val="Calibri"/>
      <family val="2"/>
      <scheme val="minor"/>
    </font>
    <font>
      <u/>
      <sz val="10"/>
      <color theme="10"/>
      <name val="Calibri"/>
      <family val="2"/>
      <scheme val="minor"/>
    </font>
    <font>
      <sz val="12"/>
      <color rgb="FFFF0000"/>
      <name val="Calibri"/>
      <family val="2"/>
      <scheme val="minor"/>
    </font>
    <font>
      <b/>
      <sz val="11"/>
      <color rgb="FF000000"/>
      <name val="Calibri Light"/>
      <family val="2"/>
    </font>
    <font>
      <sz val="16"/>
      <color rgb="FFFF0000"/>
      <name val="Calibri"/>
      <family val="2"/>
      <scheme val="minor"/>
    </font>
    <font>
      <sz val="14"/>
      <color rgb="FFFF0000"/>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249977111117893"/>
        <bgColor indexed="64"/>
      </patternFill>
    </fill>
  </fills>
  <borders count="52">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right style="thin">
        <color theme="4"/>
      </right>
      <top style="thin">
        <color theme="4"/>
      </top>
      <bottom style="thin">
        <color theme="4"/>
      </bottom>
      <diagonal/>
    </border>
    <border>
      <left style="thin">
        <color theme="8"/>
      </left>
      <right style="thin">
        <color theme="8"/>
      </right>
      <top style="thin">
        <color theme="8"/>
      </top>
      <bottom style="thin">
        <color theme="8"/>
      </bottom>
      <diagonal/>
    </border>
    <border>
      <left style="thin">
        <color theme="8"/>
      </left>
      <right/>
      <top style="thin">
        <color theme="8"/>
      </top>
      <bottom style="thin">
        <color theme="8"/>
      </bottom>
      <diagonal/>
    </border>
    <border>
      <left style="thin">
        <color theme="8"/>
      </left>
      <right/>
      <top style="medium">
        <color theme="8"/>
      </top>
      <bottom style="thin">
        <color theme="8"/>
      </bottom>
      <diagonal/>
    </border>
    <border>
      <left/>
      <right/>
      <top style="medium">
        <color theme="8"/>
      </top>
      <bottom style="thin">
        <color theme="8"/>
      </bottom>
      <diagonal/>
    </border>
    <border>
      <left style="thin">
        <color theme="8"/>
      </left>
      <right/>
      <top style="thin">
        <color theme="8"/>
      </top>
      <bottom style="medium">
        <color theme="8"/>
      </bottom>
      <diagonal/>
    </border>
    <border>
      <left style="medium">
        <color theme="8"/>
      </left>
      <right style="thin">
        <color theme="8"/>
      </right>
      <top style="medium">
        <color theme="8"/>
      </top>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4"/>
      </left>
      <right style="thin">
        <color theme="4"/>
      </right>
      <top/>
      <bottom style="thin">
        <color theme="4"/>
      </bottom>
      <diagonal/>
    </border>
    <border>
      <left style="thin">
        <color theme="4"/>
      </left>
      <right/>
      <top/>
      <bottom style="thin">
        <color theme="4"/>
      </bottom>
      <diagonal/>
    </border>
    <border>
      <left/>
      <right/>
      <top style="thin">
        <color theme="8"/>
      </top>
      <bottom style="thin">
        <color theme="8"/>
      </bottom>
      <diagonal/>
    </border>
    <border>
      <left/>
      <right/>
      <top style="thin">
        <color theme="8"/>
      </top>
      <bottom style="medium">
        <color theme="8"/>
      </bottom>
      <diagonal/>
    </border>
    <border>
      <left/>
      <right/>
      <top style="thin">
        <color theme="4"/>
      </top>
      <bottom style="thin">
        <color theme="4"/>
      </bottom>
      <diagonal/>
    </border>
    <border>
      <left/>
      <right style="thin">
        <color theme="4"/>
      </right>
      <top/>
      <bottom style="thin">
        <color theme="4"/>
      </bottom>
      <diagonal/>
    </border>
    <border>
      <left style="medium">
        <color theme="4"/>
      </left>
      <right style="medium">
        <color theme="4"/>
      </right>
      <top style="medium">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medium">
        <color theme="4"/>
      </right>
      <top style="thin">
        <color theme="4"/>
      </top>
      <bottom style="medium">
        <color theme="4"/>
      </bottom>
      <diagonal/>
    </border>
    <border>
      <left style="thin">
        <color theme="4"/>
      </left>
      <right style="thin">
        <color theme="4"/>
      </right>
      <top/>
      <bottom/>
      <diagonal/>
    </border>
    <border>
      <left style="medium">
        <color theme="8"/>
      </left>
      <right/>
      <top/>
      <bottom/>
      <diagonal/>
    </border>
    <border>
      <left/>
      <right/>
      <top/>
      <bottom style="thin">
        <color theme="8"/>
      </bottom>
      <diagonal/>
    </border>
    <border>
      <left style="medium">
        <color theme="4"/>
      </left>
      <right/>
      <top style="medium">
        <color theme="4"/>
      </top>
      <bottom style="thin">
        <color theme="8"/>
      </bottom>
      <diagonal/>
    </border>
    <border>
      <left/>
      <right/>
      <top style="medium">
        <color theme="4"/>
      </top>
      <bottom style="thin">
        <color theme="8"/>
      </bottom>
      <diagonal/>
    </border>
    <border>
      <left/>
      <right style="medium">
        <color theme="4"/>
      </right>
      <top style="medium">
        <color theme="4"/>
      </top>
      <bottom style="thin">
        <color theme="8"/>
      </bottom>
      <diagonal/>
    </border>
    <border>
      <left style="medium">
        <color theme="4"/>
      </left>
      <right/>
      <top style="thin">
        <color theme="8"/>
      </top>
      <bottom style="medium">
        <color theme="4"/>
      </bottom>
      <diagonal/>
    </border>
    <border>
      <left/>
      <right/>
      <top style="thin">
        <color theme="8"/>
      </top>
      <bottom style="medium">
        <color theme="4"/>
      </bottom>
      <diagonal/>
    </border>
    <border>
      <left/>
      <right style="medium">
        <color theme="4"/>
      </right>
      <top style="thin">
        <color theme="8"/>
      </top>
      <bottom style="medium">
        <color theme="4"/>
      </bottom>
      <diagonal/>
    </border>
    <border>
      <left style="medium">
        <color theme="8"/>
      </left>
      <right/>
      <top style="medium">
        <color theme="8"/>
      </top>
      <bottom/>
      <diagonal/>
    </border>
    <border>
      <left style="medium">
        <color theme="8"/>
      </left>
      <right/>
      <top/>
      <bottom style="medium">
        <color theme="8"/>
      </bottom>
      <diagonal/>
    </border>
    <border>
      <left style="medium">
        <color theme="4"/>
      </left>
      <right/>
      <top/>
      <bottom style="thin">
        <color theme="8"/>
      </bottom>
      <diagonal/>
    </border>
    <border>
      <left/>
      <right style="medium">
        <color theme="4"/>
      </right>
      <top/>
      <bottom style="thin">
        <color theme="8"/>
      </bottom>
      <diagonal/>
    </border>
    <border>
      <left style="medium">
        <color theme="4"/>
      </left>
      <right/>
      <top style="thin">
        <color theme="8"/>
      </top>
      <bottom style="thin">
        <color theme="4"/>
      </bottom>
      <diagonal/>
    </border>
    <border>
      <left/>
      <right/>
      <top style="thin">
        <color theme="8"/>
      </top>
      <bottom style="thin">
        <color theme="4"/>
      </bottom>
      <diagonal/>
    </border>
    <border>
      <left/>
      <right style="medium">
        <color theme="4"/>
      </right>
      <top style="thin">
        <color theme="8"/>
      </top>
      <bottom style="thin">
        <color theme="4"/>
      </bottom>
      <diagonal/>
    </border>
    <border>
      <left/>
      <right style="medium">
        <color theme="8"/>
      </right>
      <top style="medium">
        <color theme="8"/>
      </top>
      <bottom style="thin">
        <color theme="8"/>
      </bottom>
      <diagonal/>
    </border>
    <border>
      <left style="medium">
        <color theme="8"/>
      </left>
      <right style="medium">
        <color theme="4"/>
      </right>
      <top style="medium">
        <color theme="8"/>
      </top>
      <bottom style="thin">
        <color theme="8"/>
      </bottom>
      <diagonal/>
    </border>
    <border>
      <left style="medium">
        <color theme="8"/>
      </left>
      <right style="medium">
        <color theme="4"/>
      </right>
      <top style="thin">
        <color theme="8"/>
      </top>
      <bottom style="thin">
        <color theme="8"/>
      </bottom>
      <diagonal/>
    </border>
    <border>
      <left/>
      <right style="medium">
        <color theme="8"/>
      </right>
      <top style="thin">
        <color theme="8"/>
      </top>
      <bottom style="thin">
        <color theme="8"/>
      </bottom>
      <diagonal/>
    </border>
    <border>
      <left style="medium">
        <color theme="8"/>
      </left>
      <right style="medium">
        <color theme="4"/>
      </right>
      <top style="thin">
        <color theme="8"/>
      </top>
      <bottom style="medium">
        <color theme="8"/>
      </bottom>
      <diagonal/>
    </border>
    <border>
      <left style="thin">
        <color theme="8"/>
      </left>
      <right style="thin">
        <color theme="8"/>
      </right>
      <top/>
      <bottom style="thin">
        <color theme="8"/>
      </bottom>
      <diagonal/>
    </border>
    <border>
      <left style="medium">
        <color theme="4"/>
      </left>
      <right/>
      <top style="medium">
        <color theme="4"/>
      </top>
      <bottom style="thin">
        <color theme="4"/>
      </bottom>
      <diagonal/>
    </border>
    <border>
      <left style="medium">
        <color theme="4"/>
      </left>
      <right/>
      <top style="thin">
        <color theme="4"/>
      </top>
      <bottom style="thin">
        <color theme="4"/>
      </bottom>
      <diagonal/>
    </border>
    <border>
      <left style="medium">
        <color theme="4"/>
      </left>
      <right/>
      <top style="thin">
        <color theme="4"/>
      </top>
      <bottom style="medium">
        <color theme="4"/>
      </bottom>
      <diagonal/>
    </border>
    <border>
      <left/>
      <right style="thin">
        <color theme="8"/>
      </right>
      <top style="thin">
        <color theme="8"/>
      </top>
      <bottom style="thin">
        <color theme="8"/>
      </bottom>
      <diagonal/>
    </border>
    <border>
      <left style="thin">
        <color theme="8"/>
      </left>
      <right style="thin">
        <color theme="8"/>
      </right>
      <top/>
      <bottom style="thin">
        <color theme="4"/>
      </bottom>
      <diagonal/>
    </border>
    <border>
      <left style="thin">
        <color theme="8"/>
      </left>
      <right style="thin">
        <color theme="8"/>
      </right>
      <top style="thin">
        <color theme="4"/>
      </top>
      <bottom style="thin">
        <color theme="4"/>
      </bottom>
      <diagonal/>
    </border>
    <border>
      <left style="thin">
        <color theme="8"/>
      </left>
      <right style="thin">
        <color theme="8"/>
      </right>
      <top style="medium">
        <color theme="4"/>
      </top>
      <bottom style="thin">
        <color theme="4"/>
      </bottom>
      <diagonal/>
    </border>
    <border>
      <left style="thin">
        <color theme="8"/>
      </left>
      <right style="thin">
        <color theme="8"/>
      </right>
      <top style="thin">
        <color theme="4"/>
      </top>
      <bottom style="thin">
        <color theme="8"/>
      </bottom>
      <diagonal/>
    </border>
  </borders>
  <cellStyleXfs count="17">
    <xf numFmtId="0" fontId="0" fillId="0" borderId="0"/>
    <xf numFmtId="43" fontId="14" fillId="0" borderId="0" applyFont="0" applyFill="0" applyBorder="0" applyAlignment="0" applyProtection="0"/>
    <xf numFmtId="9" fontId="14" fillId="0" borderId="0" applyFont="0" applyFill="0" applyBorder="0" applyAlignment="0" applyProtection="0"/>
    <xf numFmtId="0" fontId="18" fillId="0" borderId="0"/>
    <xf numFmtId="43" fontId="20" fillId="0" borderId="0" applyFont="0" applyFill="0" applyBorder="0" applyAlignment="0" applyProtection="0"/>
    <xf numFmtId="3" fontId="20" fillId="0" borderId="0" applyFont="0" applyFill="0" applyBorder="0" applyAlignment="0" applyProtection="0"/>
    <xf numFmtId="0" fontId="21" fillId="0" borderId="0"/>
    <xf numFmtId="0" fontId="22" fillId="0" borderId="0"/>
    <xf numFmtId="0" fontId="20" fillId="0" borderId="0"/>
    <xf numFmtId="0" fontId="23" fillId="0" borderId="0"/>
    <xf numFmtId="43" fontId="20" fillId="0" borderId="0" applyFont="0" applyFill="0" applyBorder="0" applyAlignment="0" applyProtection="0"/>
    <xf numFmtId="0" fontId="20" fillId="0" borderId="0"/>
    <xf numFmtId="0" fontId="24" fillId="0" borderId="0" applyNumberFormat="0" applyFill="0" applyBorder="0" applyAlignment="0" applyProtection="0"/>
    <xf numFmtId="0" fontId="25" fillId="0" borderId="0"/>
    <xf numFmtId="0" fontId="19" fillId="0" borderId="0"/>
    <xf numFmtId="0" fontId="26" fillId="0" borderId="0" applyNumberFormat="0" applyFill="0" applyBorder="0" applyAlignment="0" applyProtection="0"/>
    <xf numFmtId="0" fontId="14" fillId="0" borderId="0"/>
  </cellStyleXfs>
  <cellXfs count="229">
    <xf numFmtId="0" fontId="0" fillId="0" borderId="0" xfId="0"/>
    <xf numFmtId="0" fontId="4" fillId="0" borderId="0" xfId="0" applyFont="1" applyAlignment="1">
      <alignment vertical="top"/>
    </xf>
    <xf numFmtId="0" fontId="10" fillId="2" borderId="0" xfId="0" applyFont="1" applyFill="1"/>
    <xf numFmtId="0" fontId="11" fillId="2" borderId="0" xfId="0" applyFont="1" applyFill="1" applyAlignment="1">
      <alignment horizontal="left" vertical="top"/>
    </xf>
    <xf numFmtId="0" fontId="11" fillId="2" borderId="0" xfId="0" applyFont="1" applyFill="1" applyAlignment="1">
      <alignment horizontal="center" vertical="top"/>
    </xf>
    <xf numFmtId="0" fontId="12" fillId="2" borderId="0" xfId="0" applyFont="1" applyFill="1" applyAlignment="1">
      <alignment horizontal="center" vertical="top"/>
    </xf>
    <xf numFmtId="0" fontId="8" fillId="2" borderId="1" xfId="0" applyFont="1" applyFill="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8" fillId="3" borderId="0" xfId="0" applyFont="1" applyFill="1" applyAlignment="1">
      <alignment wrapText="1"/>
    </xf>
    <xf numFmtId="0" fontId="8" fillId="3" borderId="0" xfId="0" applyFont="1" applyFill="1"/>
    <xf numFmtId="0" fontId="9" fillId="3" borderId="0" xfId="0" applyFont="1" applyFill="1"/>
    <xf numFmtId="0" fontId="8" fillId="3" borderId="0" xfId="0" applyFont="1" applyFill="1" applyAlignment="1">
      <alignment vertical="top"/>
    </xf>
    <xf numFmtId="0" fontId="8" fillId="3" borderId="0" xfId="0" applyFont="1" applyFill="1" applyAlignment="1">
      <alignment horizontal="center" vertical="top" wrapText="1"/>
    </xf>
    <xf numFmtId="0" fontId="12" fillId="2" borderId="0" xfId="0" applyFont="1" applyFill="1" applyAlignment="1">
      <alignment horizontal="left" vertical="top" wrapText="1"/>
    </xf>
    <xf numFmtId="0" fontId="8" fillId="3" borderId="0" xfId="0" applyFont="1" applyFill="1" applyAlignment="1">
      <alignment vertical="top" wrapText="1"/>
    </xf>
    <xf numFmtId="9" fontId="8" fillId="4" borderId="1" xfId="2" applyFont="1" applyFill="1" applyBorder="1" applyAlignment="1">
      <alignment horizontal="center" vertical="top"/>
    </xf>
    <xf numFmtId="0" fontId="8" fillId="4" borderId="1" xfId="0" applyFont="1" applyFill="1" applyBorder="1" applyAlignment="1">
      <alignment horizontal="center" vertical="top"/>
    </xf>
    <xf numFmtId="0" fontId="10" fillId="0" borderId="0" xfId="0" applyFont="1"/>
    <xf numFmtId="0" fontId="0" fillId="2" borderId="0" xfId="0" applyFill="1"/>
    <xf numFmtId="0" fontId="0" fillId="3" borderId="0" xfId="0" applyFill="1"/>
    <xf numFmtId="0" fontId="0" fillId="0" borderId="0" xfId="0" applyAlignment="1">
      <alignment vertical="top"/>
    </xf>
    <xf numFmtId="0" fontId="0" fillId="0" borderId="0" xfId="0" applyAlignment="1">
      <alignment horizontal="center" vertical="top"/>
    </xf>
    <xf numFmtId="0" fontId="8" fillId="0" borderId="0" xfId="0" applyFont="1" applyAlignment="1">
      <alignment wrapText="1"/>
    </xf>
    <xf numFmtId="0" fontId="8" fillId="6" borderId="5" xfId="0" applyFont="1" applyFill="1" applyBorder="1" applyAlignment="1">
      <alignment horizontal="left" vertical="top" wrapText="1"/>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vertical="top"/>
    </xf>
    <xf numFmtId="1" fontId="10" fillId="2" borderId="0" xfId="0" applyNumberFormat="1" applyFont="1" applyFill="1" applyAlignment="1">
      <alignment horizontal="right"/>
    </xf>
    <xf numFmtId="1" fontId="0" fillId="2" borderId="0" xfId="0" applyNumberFormat="1" applyFill="1" applyAlignment="1">
      <alignment horizontal="right"/>
    </xf>
    <xf numFmtId="1" fontId="8" fillId="3" borderId="0" xfId="0" applyNumberFormat="1" applyFont="1" applyFill="1" applyAlignment="1">
      <alignment horizontal="right" vertical="top"/>
    </xf>
    <xf numFmtId="1" fontId="8" fillId="3" borderId="0" xfId="0" applyNumberFormat="1" applyFont="1" applyFill="1" applyAlignment="1">
      <alignment horizontal="right"/>
    </xf>
    <xf numFmtId="1" fontId="0" fillId="3" borderId="0" xfId="0" applyNumberFormat="1" applyFill="1" applyAlignment="1">
      <alignment horizontal="right" vertical="top"/>
    </xf>
    <xf numFmtId="1" fontId="0" fillId="0" borderId="0" xfId="0" applyNumberFormat="1" applyAlignment="1">
      <alignment horizontal="right" vertical="top"/>
    </xf>
    <xf numFmtId="0" fontId="9" fillId="3" borderId="0" xfId="0" applyFont="1" applyFill="1" applyAlignment="1">
      <alignment horizontal="center" vertical="top"/>
    </xf>
    <xf numFmtId="0" fontId="17" fillId="0" borderId="1" xfId="0" applyFont="1" applyBorder="1" applyAlignment="1">
      <alignment horizontal="left" vertical="top"/>
    </xf>
    <xf numFmtId="0" fontId="8" fillId="2" borderId="1" xfId="0" applyFont="1" applyFill="1" applyBorder="1" applyAlignment="1">
      <alignment horizontal="center" vertical="top" wrapText="1"/>
    </xf>
    <xf numFmtId="0" fontId="6" fillId="4" borderId="3" xfId="0" applyFont="1" applyFill="1" applyBorder="1" applyAlignment="1">
      <alignment vertical="top" wrapText="1"/>
    </xf>
    <xf numFmtId="0" fontId="8" fillId="4" borderId="1" xfId="0" applyFont="1" applyFill="1" applyBorder="1" applyAlignment="1">
      <alignment vertical="top" wrapText="1"/>
    </xf>
    <xf numFmtId="0" fontId="0" fillId="0" borderId="1" xfId="0" applyBorder="1" applyAlignment="1">
      <alignment horizontal="center" vertical="top"/>
    </xf>
    <xf numFmtId="0" fontId="15" fillId="0" borderId="1" xfId="0" applyFont="1" applyBorder="1" applyAlignment="1">
      <alignment horizontal="center" vertical="top"/>
    </xf>
    <xf numFmtId="164" fontId="8" fillId="2" borderId="1" xfId="0" applyNumberFormat="1" applyFont="1" applyFill="1" applyBorder="1" applyAlignment="1">
      <alignment horizontal="center" vertical="top" wrapText="1"/>
    </xf>
    <xf numFmtId="0" fontId="8" fillId="4" borderId="1" xfId="0" applyFont="1" applyFill="1" applyBorder="1" applyAlignment="1">
      <alignment horizontal="center" vertical="top" wrapText="1"/>
    </xf>
    <xf numFmtId="0" fontId="5" fillId="0" borderId="1" xfId="0" quotePrefix="1" applyFont="1" applyBorder="1" applyAlignment="1">
      <alignment horizontal="center" vertical="top" wrapText="1"/>
    </xf>
    <xf numFmtId="0" fontId="6" fillId="4" borderId="1" xfId="0" applyFont="1" applyFill="1" applyBorder="1" applyAlignment="1">
      <alignment horizontal="center" vertical="top" wrapText="1"/>
    </xf>
    <xf numFmtId="0" fontId="5" fillId="0" borderId="2" xfId="0" quotePrefix="1" applyFont="1" applyBorder="1" applyAlignment="1">
      <alignment horizontal="center" vertical="top" wrapText="1"/>
    </xf>
    <xf numFmtId="164" fontId="7" fillId="4" borderId="1" xfId="0" applyNumberFormat="1" applyFont="1" applyFill="1" applyBorder="1" applyAlignment="1">
      <alignment horizontal="center" vertical="top" wrapText="1"/>
    </xf>
    <xf numFmtId="164" fontId="8" fillId="4" borderId="1" xfId="0" applyNumberFormat="1" applyFont="1" applyFill="1" applyBorder="1" applyAlignment="1">
      <alignment horizontal="center" vertical="top" wrapText="1"/>
    </xf>
    <xf numFmtId="1" fontId="5" fillId="0" borderId="1" xfId="0" applyNumberFormat="1" applyFont="1" applyBorder="1" applyAlignment="1">
      <alignment horizontal="center" vertical="top" wrapText="1"/>
    </xf>
    <xf numFmtId="164" fontId="5" fillId="6" borderId="1" xfId="0" applyNumberFormat="1" applyFont="1" applyFill="1" applyBorder="1" applyAlignment="1">
      <alignment horizontal="center" vertical="top" wrapText="1"/>
    </xf>
    <xf numFmtId="1" fontId="7" fillId="4" borderId="1" xfId="0" applyNumberFormat="1" applyFont="1" applyFill="1" applyBorder="1" applyAlignment="1">
      <alignment horizontal="center" vertical="top" wrapText="1"/>
    </xf>
    <xf numFmtId="1" fontId="9" fillId="0" borderId="1" xfId="1" applyNumberFormat="1" applyFont="1" applyFill="1" applyBorder="1" applyAlignment="1">
      <alignment horizontal="center" vertical="top" wrapText="1"/>
    </xf>
    <xf numFmtId="1" fontId="8" fillId="4" borderId="1" xfId="2" applyNumberFormat="1" applyFont="1" applyFill="1" applyBorder="1" applyAlignment="1">
      <alignment horizontal="center" vertical="top"/>
    </xf>
    <xf numFmtId="164" fontId="9" fillId="6" borderId="1" xfId="0" applyNumberFormat="1" applyFont="1" applyFill="1" applyBorder="1" applyAlignment="1">
      <alignment horizontal="center" vertical="top" wrapText="1"/>
    </xf>
    <xf numFmtId="0" fontId="9" fillId="0" borderId="1" xfId="0" quotePrefix="1" applyFont="1" applyBorder="1" applyAlignment="1">
      <alignment horizontal="center" vertical="top" wrapText="1"/>
    </xf>
    <xf numFmtId="1" fontId="9" fillId="0" borderId="13" xfId="1" applyNumberFormat="1" applyFont="1" applyFill="1" applyBorder="1" applyAlignment="1">
      <alignment horizontal="center" vertical="top" wrapText="1"/>
    </xf>
    <xf numFmtId="164" fontId="9" fillId="6" borderId="13" xfId="0" applyNumberFormat="1" applyFont="1" applyFill="1" applyBorder="1" applyAlignment="1">
      <alignment horizontal="center" vertical="top" wrapText="1"/>
    </xf>
    <xf numFmtId="0" fontId="5" fillId="0" borderId="3" xfId="0" applyFont="1" applyBorder="1" applyAlignment="1">
      <alignment vertical="top" wrapText="1"/>
    </xf>
    <xf numFmtId="0" fontId="10" fillId="2" borderId="0" xfId="0" applyFont="1" applyFill="1" applyAlignment="1">
      <alignment vertical="top"/>
    </xf>
    <xf numFmtId="0" fontId="0" fillId="2" borderId="0" xfId="0" applyFill="1" applyAlignment="1">
      <alignment vertical="top"/>
    </xf>
    <xf numFmtId="0" fontId="8" fillId="2" borderId="5" xfId="0" applyFont="1" applyFill="1" applyBorder="1" applyAlignment="1">
      <alignment horizontal="center" vertical="top" wrapText="1"/>
    </xf>
    <xf numFmtId="1" fontId="8" fillId="2" borderId="1" xfId="0" applyNumberFormat="1" applyFont="1" applyFill="1" applyBorder="1" applyAlignment="1">
      <alignment horizontal="right" vertical="top" wrapText="1"/>
    </xf>
    <xf numFmtId="164" fontId="8" fillId="2" borderId="14" xfId="0" applyNumberFormat="1" applyFont="1" applyFill="1" applyBorder="1" applyAlignment="1">
      <alignment horizontal="center" vertical="top" wrapText="1"/>
    </xf>
    <xf numFmtId="164" fontId="8" fillId="2" borderId="5" xfId="0" applyNumberFormat="1" applyFont="1" applyFill="1" applyBorder="1" applyAlignment="1">
      <alignment horizontal="left" vertical="top" wrapText="1"/>
    </xf>
    <xf numFmtId="1" fontId="8" fillId="4" borderId="1" xfId="0" applyNumberFormat="1" applyFont="1" applyFill="1" applyBorder="1" applyAlignment="1">
      <alignment horizontal="right" vertical="top"/>
    </xf>
    <xf numFmtId="164" fontId="8" fillId="4" borderId="1" xfId="0" applyNumberFormat="1" applyFont="1" applyFill="1" applyBorder="1" applyAlignment="1">
      <alignment horizontal="left" vertical="top" wrapText="1"/>
    </xf>
    <xf numFmtId="0" fontId="15" fillId="6" borderId="13" xfId="0" applyFont="1" applyFill="1" applyBorder="1" applyAlignment="1">
      <alignment horizontal="left" vertical="top" wrapText="1"/>
    </xf>
    <xf numFmtId="1" fontId="3" fillId="0" borderId="1" xfId="0" applyNumberFormat="1" applyFont="1" applyBorder="1" applyAlignment="1">
      <alignment horizontal="right" vertical="top" wrapText="1"/>
    </xf>
    <xf numFmtId="164" fontId="3" fillId="6" borderId="1" xfId="0" applyNumberFormat="1" applyFont="1" applyFill="1" applyBorder="1" applyAlignment="1">
      <alignment vertical="top" wrapText="1"/>
    </xf>
    <xf numFmtId="44" fontId="3" fillId="5" borderId="1" xfId="0" applyNumberFormat="1" applyFont="1" applyFill="1" applyBorder="1" applyAlignment="1">
      <alignment vertical="top" wrapText="1"/>
    </xf>
    <xf numFmtId="1" fontId="3" fillId="0" borderId="1" xfId="1" applyNumberFormat="1" applyFont="1" applyFill="1" applyBorder="1" applyAlignment="1">
      <alignment horizontal="right" vertical="top" wrapText="1"/>
    </xf>
    <xf numFmtId="1" fontId="3" fillId="5" borderId="1" xfId="0" applyNumberFormat="1" applyFont="1" applyFill="1" applyBorder="1" applyAlignment="1">
      <alignment horizontal="right" vertical="top" wrapText="1"/>
    </xf>
    <xf numFmtId="0" fontId="3" fillId="5" borderId="2" xfId="0" applyFont="1" applyFill="1" applyBorder="1" applyAlignment="1">
      <alignment horizontal="center" vertical="top" wrapText="1"/>
    </xf>
    <xf numFmtId="44" fontId="6" fillId="5" borderId="19" xfId="0" applyNumberFormat="1" applyFont="1" applyFill="1" applyBorder="1" applyAlignment="1">
      <alignment vertical="top" wrapText="1"/>
    </xf>
    <xf numFmtId="165" fontId="3" fillId="5" borderId="4" xfId="1" applyNumberFormat="1" applyFont="1" applyFill="1" applyBorder="1" applyAlignment="1">
      <alignment horizontal="right" vertical="top" wrapText="1"/>
    </xf>
    <xf numFmtId="165" fontId="3" fillId="5" borderId="2" xfId="1" applyNumberFormat="1" applyFont="1" applyFill="1" applyBorder="1" applyAlignment="1">
      <alignment horizontal="right" vertical="top" wrapText="1"/>
    </xf>
    <xf numFmtId="164" fontId="8" fillId="5" borderId="20" xfId="0" applyNumberFormat="1" applyFont="1" applyFill="1" applyBorder="1" applyAlignment="1">
      <alignment horizontal="left" vertical="top" wrapText="1"/>
    </xf>
    <xf numFmtId="164" fontId="8" fillId="5" borderId="21" xfId="0" applyNumberFormat="1" applyFont="1" applyFill="1" applyBorder="1" applyAlignment="1">
      <alignment horizontal="left" vertical="top" wrapText="1"/>
    </xf>
    <xf numFmtId="164" fontId="0" fillId="0" borderId="0" xfId="0" applyNumberFormat="1" applyAlignment="1">
      <alignment vertical="top"/>
    </xf>
    <xf numFmtId="0" fontId="0" fillId="0" borderId="0" xfId="0" applyAlignment="1">
      <alignment horizontal="left" vertical="top"/>
    </xf>
    <xf numFmtId="0" fontId="0" fillId="3" borderId="0" xfId="0" applyFill="1" applyAlignment="1">
      <alignment horizontal="left" vertical="top"/>
    </xf>
    <xf numFmtId="0" fontId="6" fillId="5" borderId="1" xfId="0" applyFont="1" applyFill="1" applyBorder="1" applyAlignment="1">
      <alignment horizontal="center" vertical="top" wrapText="1"/>
    </xf>
    <xf numFmtId="0" fontId="6" fillId="5" borderId="1" xfId="0" applyFont="1" applyFill="1" applyBorder="1" applyAlignment="1">
      <alignment horizontal="right" vertical="top" wrapText="1"/>
    </xf>
    <xf numFmtId="0" fontId="6" fillId="5"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6" fillId="4" borderId="1" xfId="0" applyFont="1" applyFill="1" applyBorder="1" applyAlignment="1">
      <alignment vertical="top" wrapText="1"/>
    </xf>
    <xf numFmtId="0" fontId="6" fillId="4" borderId="1" xfId="0" applyFont="1" applyFill="1" applyBorder="1" applyAlignment="1">
      <alignment horizontal="left" vertical="top"/>
    </xf>
    <xf numFmtId="0" fontId="16" fillId="0" borderId="0" xfId="0" applyFont="1" applyAlignment="1">
      <alignment vertical="top"/>
    </xf>
    <xf numFmtId="0" fontId="3" fillId="0" borderId="1" xfId="0" applyFont="1" applyBorder="1" applyAlignment="1">
      <alignment vertical="top" wrapText="1"/>
    </xf>
    <xf numFmtId="0" fontId="8" fillId="4"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9" fillId="3" borderId="0" xfId="0" applyFont="1" applyFill="1" applyAlignment="1">
      <alignment horizontal="left" vertical="top"/>
    </xf>
    <xf numFmtId="0" fontId="3" fillId="3" borderId="0" xfId="0" applyFont="1" applyFill="1" applyAlignment="1">
      <alignment horizontal="center"/>
    </xf>
    <xf numFmtId="0" fontId="3" fillId="3" borderId="0" xfId="0" applyFont="1" applyFill="1"/>
    <xf numFmtId="0" fontId="3" fillId="3" borderId="0" xfId="0" applyFont="1" applyFill="1" applyAlignment="1">
      <alignment horizontal="left" vertical="center"/>
    </xf>
    <xf numFmtId="0" fontId="3" fillId="3" borderId="0" xfId="0" applyFont="1" applyFill="1" applyAlignment="1">
      <alignment horizontal="left" vertical="top"/>
    </xf>
    <xf numFmtId="0" fontId="3" fillId="3" borderId="0" xfId="0" applyFont="1" applyFill="1" applyAlignment="1">
      <alignment horizontal="center" vertical="center" wrapText="1"/>
    </xf>
    <xf numFmtId="0" fontId="3" fillId="3" borderId="0" xfId="0" applyFont="1" applyFill="1" applyAlignment="1">
      <alignment horizontal="left" vertical="center" wrapText="1"/>
    </xf>
    <xf numFmtId="0" fontId="13" fillId="3" borderId="0" xfId="0" applyFont="1" applyFill="1" applyAlignment="1">
      <alignment horizontal="left" vertical="center"/>
    </xf>
    <xf numFmtId="0" fontId="9" fillId="0" borderId="0" xfId="0" applyFont="1" applyAlignment="1">
      <alignment horizontal="right" vertical="top"/>
    </xf>
    <xf numFmtId="0" fontId="9" fillId="5" borderId="5" xfId="0" applyFont="1" applyFill="1" applyBorder="1" applyAlignment="1">
      <alignment horizontal="right" vertical="top" wrapText="1"/>
    </xf>
    <xf numFmtId="0" fontId="9" fillId="5" borderId="3" xfId="0" applyFont="1" applyFill="1" applyBorder="1" applyAlignment="1">
      <alignment horizontal="right" vertical="top"/>
    </xf>
    <xf numFmtId="0" fontId="9" fillId="5" borderId="1" xfId="0" applyFont="1" applyFill="1" applyBorder="1" applyAlignment="1">
      <alignment horizontal="right" vertical="top"/>
    </xf>
    <xf numFmtId="0" fontId="0" fillId="2" borderId="0" xfId="0" applyFill="1" applyAlignment="1">
      <alignment horizontal="left" vertical="top"/>
    </xf>
    <xf numFmtId="0" fontId="10" fillId="2" borderId="0" xfId="0" applyFont="1" applyFill="1" applyAlignment="1">
      <alignment horizontal="left" vertical="top"/>
    </xf>
    <xf numFmtId="44" fontId="3" fillId="5" borderId="2" xfId="0" applyNumberFormat="1" applyFont="1" applyFill="1" applyBorder="1" applyAlignment="1">
      <alignmen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1" fontId="3" fillId="0" borderId="1" xfId="1"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15" fillId="6" borderId="18" xfId="0" applyFont="1" applyFill="1" applyBorder="1" applyAlignment="1">
      <alignment horizontal="left" vertical="top" wrapText="1"/>
    </xf>
    <xf numFmtId="164" fontId="8" fillId="4" borderId="2" xfId="0" applyNumberFormat="1" applyFont="1" applyFill="1" applyBorder="1" applyAlignment="1">
      <alignment horizontal="left" vertical="top" wrapText="1"/>
    </xf>
    <xf numFmtId="164" fontId="9" fillId="5" borderId="2" xfId="0" applyNumberFormat="1" applyFont="1" applyFill="1" applyBorder="1" applyAlignment="1">
      <alignment horizontal="left" vertical="top" wrapText="1"/>
    </xf>
    <xf numFmtId="164" fontId="8" fillId="5" borderId="2" xfId="0" applyNumberFormat="1" applyFont="1" applyFill="1" applyBorder="1" applyAlignment="1">
      <alignment horizontal="left" vertical="top" wrapText="1"/>
    </xf>
    <xf numFmtId="0" fontId="8" fillId="2" borderId="3" xfId="0" applyFont="1" applyFill="1" applyBorder="1" applyAlignment="1">
      <alignment horizontal="center" vertical="top" wrapText="1"/>
    </xf>
    <xf numFmtId="164" fontId="8" fillId="2" borderId="3" xfId="0" applyNumberFormat="1" applyFont="1" applyFill="1" applyBorder="1" applyAlignment="1">
      <alignment horizontal="center" vertical="top" wrapText="1"/>
    </xf>
    <xf numFmtId="1" fontId="8" fillId="2" borderId="3" xfId="0" applyNumberFormat="1" applyFont="1" applyFill="1" applyBorder="1" applyAlignment="1">
      <alignment horizontal="right" vertical="top" wrapText="1"/>
    </xf>
    <xf numFmtId="164" fontId="7" fillId="4" borderId="13" xfId="0" applyNumberFormat="1" applyFont="1" applyFill="1" applyBorder="1" applyAlignment="1">
      <alignment horizontal="center" vertical="top" wrapText="1"/>
    </xf>
    <xf numFmtId="164" fontId="8" fillId="4" borderId="13" xfId="0" applyNumberFormat="1" applyFont="1" applyFill="1" applyBorder="1" applyAlignment="1">
      <alignment horizontal="center" vertical="top" wrapText="1"/>
    </xf>
    <xf numFmtId="164" fontId="8" fillId="4" borderId="13" xfId="0" applyNumberFormat="1" applyFont="1" applyFill="1" applyBorder="1" applyAlignment="1">
      <alignment horizontal="left" vertical="top" wrapText="1"/>
    </xf>
    <xf numFmtId="164" fontId="3" fillId="7" borderId="0" xfId="0" applyNumberFormat="1" applyFont="1" applyFill="1" applyAlignment="1">
      <alignment vertical="top" wrapText="1"/>
    </xf>
    <xf numFmtId="44" fontId="3" fillId="7" borderId="0" xfId="0" applyNumberFormat="1" applyFont="1" applyFill="1" applyAlignment="1">
      <alignment vertical="top" wrapText="1"/>
    </xf>
    <xf numFmtId="1" fontId="3" fillId="0" borderId="4" xfId="0" applyNumberFormat="1" applyFont="1" applyBorder="1" applyAlignment="1">
      <alignment horizontal="center" vertical="center" wrapText="1"/>
    </xf>
    <xf numFmtId="164" fontId="3" fillId="6" borderId="3" xfId="0" applyNumberFormat="1" applyFont="1" applyFill="1" applyBorder="1" applyAlignment="1">
      <alignment vertical="top" wrapText="1"/>
    </xf>
    <xf numFmtId="44" fontId="3" fillId="5" borderId="3" xfId="0" applyNumberFormat="1" applyFont="1" applyFill="1" applyBorder="1" applyAlignment="1">
      <alignment vertical="top" wrapText="1"/>
    </xf>
    <xf numFmtId="1" fontId="3" fillId="0" borderId="3" xfId="1" applyNumberFormat="1" applyFont="1" applyFill="1" applyBorder="1" applyAlignment="1">
      <alignment horizontal="center" vertical="center" wrapText="1"/>
    </xf>
    <xf numFmtId="164" fontId="3" fillId="6" borderId="13" xfId="0" applyNumberFormat="1" applyFont="1" applyFill="1" applyBorder="1" applyAlignment="1">
      <alignment vertical="top" wrapText="1"/>
    </xf>
    <xf numFmtId="44" fontId="3" fillId="5" borderId="13" xfId="0" applyNumberFormat="1" applyFont="1" applyFill="1" applyBorder="1" applyAlignment="1">
      <alignment vertical="top" wrapText="1"/>
    </xf>
    <xf numFmtId="1" fontId="3" fillId="0" borderId="13" xfId="0" applyNumberFormat="1" applyFont="1" applyBorder="1" applyAlignment="1">
      <alignment horizontal="center" vertical="center" wrapText="1"/>
    </xf>
    <xf numFmtId="1" fontId="3" fillId="7" borderId="0" xfId="0" applyNumberFormat="1" applyFont="1" applyFill="1" applyAlignment="1">
      <alignment horizontal="center" vertical="center" wrapText="1"/>
    </xf>
    <xf numFmtId="0" fontId="3" fillId="0" borderId="2" xfId="0" applyFont="1" applyBorder="1" applyAlignment="1">
      <alignment horizontal="center" vertical="top" wrapText="1"/>
    </xf>
    <xf numFmtId="164" fontId="8" fillId="4" borderId="22" xfId="0" applyNumberFormat="1" applyFont="1" applyFill="1" applyBorder="1" applyAlignment="1">
      <alignment horizontal="left" vertical="top" wrapText="1"/>
    </xf>
    <xf numFmtId="44" fontId="6" fillId="5" borderId="1" xfId="0" applyNumberFormat="1" applyFont="1" applyFill="1" applyBorder="1" applyAlignment="1">
      <alignment vertical="top" wrapText="1"/>
    </xf>
    <xf numFmtId="44" fontId="6" fillId="5" borderId="3" xfId="0" applyNumberFormat="1" applyFont="1" applyFill="1" applyBorder="1" applyAlignment="1">
      <alignment vertical="top" wrapText="1"/>
    </xf>
    <xf numFmtId="0" fontId="3" fillId="0" borderId="1" xfId="0" quotePrefix="1" applyFont="1" applyBorder="1" applyAlignment="1">
      <alignment horizontal="center" vertical="top" wrapText="1"/>
    </xf>
    <xf numFmtId="1" fontId="3" fillId="0" borderId="1" xfId="0" applyNumberFormat="1" applyFont="1" applyBorder="1" applyAlignment="1">
      <alignment horizontal="center" vertical="top" wrapText="1"/>
    </xf>
    <xf numFmtId="164" fontId="3" fillId="6" borderId="1" xfId="0" applyNumberFormat="1" applyFont="1" applyFill="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quotePrefix="1" applyFont="1" applyBorder="1" applyAlignment="1">
      <alignment horizontal="center" vertical="top" wrapText="1"/>
    </xf>
    <xf numFmtId="0" fontId="2" fillId="0" borderId="3" xfId="0" applyFont="1" applyBorder="1" applyAlignment="1">
      <alignment vertical="top" wrapText="1"/>
    </xf>
    <xf numFmtId="0" fontId="2" fillId="3" borderId="1" xfId="0" quotePrefix="1" applyFont="1" applyFill="1" applyBorder="1" applyAlignment="1">
      <alignment horizontal="center" vertical="top" wrapText="1"/>
    </xf>
    <xf numFmtId="0" fontId="2" fillId="0" borderId="1" xfId="0" quotePrefix="1" applyFont="1" applyBorder="1" applyAlignment="1">
      <alignment horizontal="left" vertical="top"/>
    </xf>
    <xf numFmtId="0" fontId="6" fillId="0" borderId="1" xfId="0" applyFont="1" applyBorder="1" applyAlignment="1">
      <alignment vertical="top" wrapText="1"/>
    </xf>
    <xf numFmtId="0" fontId="2" fillId="0" borderId="1" xfId="0" applyFont="1" applyBorder="1" applyAlignment="1">
      <alignment horizontal="center" vertical="top" wrapText="1"/>
    </xf>
    <xf numFmtId="0" fontId="2" fillId="3" borderId="1" xfId="0" applyFont="1" applyFill="1" applyBorder="1" applyAlignment="1">
      <alignment vertical="top" wrapText="1"/>
    </xf>
    <xf numFmtId="0" fontId="4" fillId="3" borderId="6" xfId="0" applyFont="1" applyFill="1" applyBorder="1" applyAlignment="1">
      <alignment horizontal="center" vertical="top"/>
    </xf>
    <xf numFmtId="1" fontId="9" fillId="0" borderId="1" xfId="1" applyNumberFormat="1" applyFont="1" applyFill="1" applyBorder="1" applyAlignment="1">
      <alignment horizontal="center" vertical="center" wrapText="1"/>
    </xf>
    <xf numFmtId="1" fontId="9" fillId="0" borderId="4" xfId="1" applyNumberFormat="1" applyFont="1" applyFill="1" applyBorder="1" applyAlignment="1">
      <alignment horizontal="center" vertical="center" wrapText="1"/>
    </xf>
    <xf numFmtId="1" fontId="9" fillId="0" borderId="2" xfId="0" applyNumberFormat="1" applyFont="1" applyBorder="1" applyAlignment="1">
      <alignment horizontal="center" vertical="center" wrapText="1"/>
    </xf>
    <xf numFmtId="1" fontId="9" fillId="0" borderId="1" xfId="0" applyNumberFormat="1" applyFont="1" applyBorder="1" applyAlignment="1">
      <alignment horizontal="center" vertical="center" wrapText="1"/>
    </xf>
    <xf numFmtId="0" fontId="2" fillId="3" borderId="0" xfId="0" applyFont="1" applyFill="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0" xfId="0" applyFont="1" applyFill="1"/>
    <xf numFmtId="0" fontId="2" fillId="3" borderId="1" xfId="0" applyFont="1" applyFill="1" applyBorder="1" applyAlignment="1">
      <alignment horizontal="left" vertical="top" wrapText="1"/>
    </xf>
    <xf numFmtId="164" fontId="9" fillId="3" borderId="1" xfId="0" applyNumberFormat="1" applyFont="1" applyFill="1" applyBorder="1" applyAlignment="1">
      <alignment horizontal="left" vertical="top" wrapText="1"/>
    </xf>
    <xf numFmtId="0" fontId="4" fillId="6" borderId="38" xfId="0" applyFont="1" applyFill="1" applyBorder="1" applyAlignment="1">
      <alignment vertical="center" wrapText="1"/>
    </xf>
    <xf numFmtId="0" fontId="4" fillId="6" borderId="39" xfId="0" applyFont="1" applyFill="1" applyBorder="1" applyAlignment="1">
      <alignment vertical="center" wrapText="1"/>
    </xf>
    <xf numFmtId="1" fontId="4" fillId="3" borderId="40" xfId="0" applyNumberFormat="1" applyFont="1" applyFill="1" applyBorder="1" applyAlignment="1">
      <alignment horizontal="center" vertical="top"/>
    </xf>
    <xf numFmtId="0" fontId="4" fillId="3" borderId="41" xfId="0" applyFont="1" applyFill="1" applyBorder="1" applyAlignment="1">
      <alignment vertical="top"/>
    </xf>
    <xf numFmtId="14" fontId="4" fillId="6" borderId="40" xfId="0" applyNumberFormat="1" applyFont="1" applyFill="1" applyBorder="1" applyAlignment="1">
      <alignment horizontal="center" vertical="center"/>
    </xf>
    <xf numFmtId="0" fontId="4" fillId="6" borderId="9" xfId="0" applyFont="1" applyFill="1" applyBorder="1"/>
    <xf numFmtId="0" fontId="4" fillId="3" borderId="42" xfId="0" applyFont="1" applyFill="1" applyBorder="1" applyAlignment="1">
      <alignment horizontal="center" vertical="top"/>
    </xf>
    <xf numFmtId="0" fontId="11" fillId="2" borderId="0" xfId="0" applyFont="1" applyFill="1" applyAlignment="1">
      <alignment horizontal="left" vertical="top" wrapText="1"/>
    </xf>
    <xf numFmtId="0" fontId="17" fillId="0" borderId="1" xfId="0" applyFont="1" applyBorder="1" applyAlignment="1">
      <alignment horizontal="left" vertical="top" wrapText="1"/>
    </xf>
    <xf numFmtId="0" fontId="9" fillId="3" borderId="0" xfId="0" applyFont="1" applyFill="1" applyAlignment="1">
      <alignment wrapText="1"/>
    </xf>
    <xf numFmtId="0" fontId="3" fillId="3" borderId="0" xfId="0" applyFont="1" applyFill="1" applyAlignment="1">
      <alignment wrapText="1"/>
    </xf>
    <xf numFmtId="0" fontId="18" fillId="0" borderId="1" xfId="0" applyFont="1" applyBorder="1" applyAlignment="1">
      <alignment vertical="top" wrapText="1"/>
    </xf>
    <xf numFmtId="0" fontId="0" fillId="3" borderId="0" xfId="0" applyFill="1" applyAlignment="1">
      <alignment horizontal="right" vertical="top" wrapText="1"/>
    </xf>
    <xf numFmtId="0" fontId="0" fillId="3" borderId="0" xfId="0" applyFill="1" applyAlignment="1">
      <alignment vertical="top" wrapText="1"/>
    </xf>
    <xf numFmtId="0" fontId="0" fillId="0" borderId="0" xfId="0" applyAlignment="1">
      <alignment vertical="top" wrapText="1"/>
    </xf>
    <xf numFmtId="0" fontId="8" fillId="6" borderId="43" xfId="0" applyFont="1" applyFill="1" applyBorder="1" applyAlignment="1">
      <alignment horizontal="left" vertical="top" wrapText="1"/>
    </xf>
    <xf numFmtId="0" fontId="28" fillId="0" borderId="1" xfId="0" applyFont="1" applyBorder="1" applyAlignment="1">
      <alignment wrapText="1"/>
    </xf>
    <xf numFmtId="0" fontId="27" fillId="0" borderId="0" xfId="0" applyFont="1"/>
    <xf numFmtId="164" fontId="8" fillId="4" borderId="2" xfId="0" applyNumberFormat="1" applyFont="1" applyFill="1" applyBorder="1" applyAlignment="1">
      <alignment horizontal="center" vertical="top" wrapText="1"/>
    </xf>
    <xf numFmtId="44" fontId="6" fillId="5" borderId="44" xfId="0" applyNumberFormat="1" applyFont="1" applyFill="1" applyBorder="1" applyAlignment="1">
      <alignment vertical="top" wrapText="1"/>
    </xf>
    <xf numFmtId="164" fontId="8" fillId="5" borderId="45" xfId="0" applyNumberFormat="1" applyFont="1" applyFill="1" applyBorder="1" applyAlignment="1">
      <alignment horizontal="left" vertical="top" wrapText="1"/>
    </xf>
    <xf numFmtId="164" fontId="8" fillId="5" borderId="46" xfId="0" applyNumberFormat="1" applyFont="1" applyFill="1" applyBorder="1" applyAlignment="1">
      <alignment horizontal="left" vertical="top" wrapText="1"/>
    </xf>
    <xf numFmtId="164" fontId="8" fillId="2" borderId="47" xfId="0" applyNumberFormat="1" applyFont="1" applyFill="1" applyBorder="1" applyAlignment="1">
      <alignment horizontal="left" vertical="top" wrapText="1"/>
    </xf>
    <xf numFmtId="164" fontId="8" fillId="2" borderId="48" xfId="0" applyNumberFormat="1" applyFont="1" applyFill="1" applyBorder="1" applyAlignment="1">
      <alignment horizontal="center" vertical="top" wrapText="1"/>
    </xf>
    <xf numFmtId="164" fontId="8" fillId="4" borderId="49" xfId="0" applyNumberFormat="1" applyFont="1" applyFill="1" applyBorder="1" applyAlignment="1">
      <alignment horizontal="left" vertical="top" wrapText="1"/>
    </xf>
    <xf numFmtId="44" fontId="3" fillId="5" borderId="49" xfId="0" applyNumberFormat="1" applyFont="1" applyFill="1" applyBorder="1" applyAlignment="1">
      <alignment vertical="top" wrapText="1"/>
    </xf>
    <xf numFmtId="44" fontId="6" fillId="4" borderId="49" xfId="0" applyNumberFormat="1" applyFont="1" applyFill="1" applyBorder="1" applyAlignment="1">
      <alignment vertical="top" wrapText="1"/>
    </xf>
    <xf numFmtId="164" fontId="8" fillId="5" borderId="49" xfId="0" applyNumberFormat="1" applyFont="1" applyFill="1" applyBorder="1" applyAlignment="1">
      <alignment horizontal="left" vertical="top" wrapText="1"/>
    </xf>
    <xf numFmtId="44" fontId="6" fillId="5" borderId="50" xfId="0" applyNumberFormat="1" applyFont="1" applyFill="1" applyBorder="1" applyAlignment="1">
      <alignment vertical="top" wrapText="1"/>
    </xf>
    <xf numFmtId="164" fontId="8" fillId="5" borderId="51" xfId="0" applyNumberFormat="1" applyFont="1" applyFill="1" applyBorder="1" applyAlignment="1">
      <alignment horizontal="left" vertical="top" wrapText="1"/>
    </xf>
    <xf numFmtId="0" fontId="30" fillId="3" borderId="0" xfId="0" applyFont="1" applyFill="1"/>
    <xf numFmtId="0" fontId="30" fillId="0" borderId="0" xfId="0" applyFont="1"/>
    <xf numFmtId="0" fontId="8" fillId="2" borderId="2" xfId="0" applyFont="1" applyFill="1" applyBorder="1" applyAlignment="1">
      <alignment horizontal="center" vertical="top" wrapText="1"/>
    </xf>
    <xf numFmtId="0" fontId="8" fillId="2" borderId="17" xfId="0" applyFont="1" applyFill="1" applyBorder="1" applyAlignment="1">
      <alignment horizontal="center" vertical="top" wrapText="1"/>
    </xf>
    <xf numFmtId="0" fontId="4" fillId="6" borderId="25"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4" fillId="3" borderId="35" xfId="0" applyFont="1" applyFill="1" applyBorder="1" applyAlignment="1">
      <alignment horizontal="center" vertical="top"/>
    </xf>
    <xf numFmtId="0" fontId="4" fillId="3" borderId="36" xfId="0" applyFont="1" applyFill="1" applyBorder="1" applyAlignment="1">
      <alignment horizontal="center" vertical="top"/>
    </xf>
    <xf numFmtId="0" fontId="4" fillId="3" borderId="37" xfId="0" applyFont="1" applyFill="1" applyBorder="1" applyAlignment="1">
      <alignment horizontal="center" vertical="top"/>
    </xf>
    <xf numFmtId="0" fontId="4" fillId="6" borderId="33"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3" borderId="28" xfId="0" applyFont="1" applyFill="1" applyBorder="1" applyAlignment="1">
      <alignment horizontal="center" vertical="top"/>
    </xf>
    <xf numFmtId="0" fontId="4" fillId="3" borderId="29" xfId="0" applyFont="1" applyFill="1" applyBorder="1" applyAlignment="1">
      <alignment horizontal="center" vertical="top"/>
    </xf>
    <xf numFmtId="0" fontId="4" fillId="3" borderId="30" xfId="0" applyFont="1" applyFill="1" applyBorder="1" applyAlignment="1">
      <alignment horizontal="center" vertical="top"/>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12" xfId="0" applyFont="1" applyFill="1" applyBorder="1" applyAlignment="1">
      <alignment horizontal="left" vertical="top"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3" borderId="6" xfId="0" applyFont="1" applyFill="1" applyBorder="1" applyAlignment="1">
      <alignment horizontal="center" vertical="top"/>
    </xf>
    <xf numFmtId="0" fontId="4" fillId="3" borderId="15" xfId="0" applyFont="1" applyFill="1" applyBorder="1" applyAlignment="1">
      <alignment horizontal="center" vertical="top"/>
    </xf>
    <xf numFmtId="0" fontId="4" fillId="6" borderId="9" xfId="0" applyFont="1" applyFill="1" applyBorder="1" applyAlignment="1">
      <alignment horizontal="center"/>
    </xf>
    <xf numFmtId="0" fontId="4" fillId="6" borderId="16" xfId="0" applyFont="1" applyFill="1" applyBorder="1" applyAlignment="1">
      <alignment horizontal="center"/>
    </xf>
    <xf numFmtId="0" fontId="29" fillId="3" borderId="0" xfId="0" applyFont="1" applyFill="1"/>
    <xf numFmtId="0" fontId="29" fillId="0" borderId="0" xfId="0" applyFont="1"/>
    <xf numFmtId="0" fontId="0" fillId="0" borderId="0" xfId="0"/>
    <xf numFmtId="0" fontId="3" fillId="3" borderId="31"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32" xfId="0" applyFont="1" applyFill="1" applyBorder="1" applyAlignment="1">
      <alignment horizontal="left" vertical="top" wrapText="1"/>
    </xf>
    <xf numFmtId="0" fontId="8" fillId="2" borderId="1" xfId="0" applyFont="1" applyFill="1" applyBorder="1" applyAlignment="1">
      <alignment horizontal="center" vertical="top" wrapText="1"/>
    </xf>
    <xf numFmtId="0" fontId="4" fillId="3" borderId="33" xfId="0" applyFont="1" applyFill="1" applyBorder="1" applyAlignment="1">
      <alignment horizontal="center" vertical="top"/>
    </xf>
    <xf numFmtId="0" fontId="4" fillId="3" borderId="24" xfId="0" applyFont="1" applyFill="1" applyBorder="1" applyAlignment="1">
      <alignment horizontal="center" vertical="top"/>
    </xf>
    <xf numFmtId="0" fontId="4" fillId="3" borderId="34" xfId="0" applyFont="1" applyFill="1" applyBorder="1" applyAlignment="1">
      <alignment horizontal="center" vertical="top"/>
    </xf>
    <xf numFmtId="0" fontId="4" fillId="6" borderId="28" xfId="0" applyFont="1" applyFill="1" applyBorder="1" applyAlignment="1">
      <alignment horizontal="center"/>
    </xf>
    <xf numFmtId="0" fontId="4" fillId="6" borderId="29" xfId="0" applyFont="1" applyFill="1" applyBorder="1" applyAlignment="1">
      <alignment horizontal="center"/>
    </xf>
    <xf numFmtId="0" fontId="4" fillId="6" borderId="30" xfId="0" applyFont="1" applyFill="1" applyBorder="1" applyAlignment="1">
      <alignment horizontal="center"/>
    </xf>
    <xf numFmtId="0" fontId="2" fillId="3" borderId="10"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12" xfId="0" applyFont="1" applyFill="1" applyBorder="1" applyAlignment="1">
      <alignment horizontal="left" vertical="top" wrapText="1"/>
    </xf>
  </cellXfs>
  <cellStyles count="17">
    <cellStyle name="Comma" xfId="1" builtinId="3"/>
    <cellStyle name="Comma 2" xfId="10" xr:uid="{00000000-0005-0000-0000-000001000000}"/>
    <cellStyle name="Comma 3" xfId="4" xr:uid="{00000000-0005-0000-0000-000002000000}"/>
    <cellStyle name="Comma0" xfId="5" xr:uid="{00000000-0005-0000-0000-000003000000}"/>
    <cellStyle name="Explanatory Text 2" xfId="12" xr:uid="{00000000-0005-0000-0000-000004000000}"/>
    <cellStyle name="Hyperlink 2" xfId="15" xr:uid="{00000000-0005-0000-0000-000005000000}"/>
    <cellStyle name="Normal" xfId="0" builtinId="0"/>
    <cellStyle name="Normal 2" xfId="9" xr:uid="{00000000-0005-0000-0000-000007000000}"/>
    <cellStyle name="Normal 2 2" xfId="13" xr:uid="{00000000-0005-0000-0000-000008000000}"/>
    <cellStyle name="Normal 3" xfId="8" xr:uid="{00000000-0005-0000-0000-000009000000}"/>
    <cellStyle name="Normal 4" xfId="11" xr:uid="{00000000-0005-0000-0000-00000A000000}"/>
    <cellStyle name="Normal 5" xfId="14" xr:uid="{00000000-0005-0000-0000-00000B000000}"/>
    <cellStyle name="Normal 6" xfId="3" xr:uid="{00000000-0005-0000-0000-00000C000000}"/>
    <cellStyle name="Normal 7 10" xfId="16" xr:uid="{00000000-0005-0000-0000-00000D000000}"/>
    <cellStyle name="OPSKRIF" xfId="6" xr:uid="{00000000-0005-0000-0000-00000E000000}"/>
    <cellStyle name="OPSKRIFTE" xfId="7" xr:uid="{00000000-0005-0000-0000-00000F000000}"/>
    <cellStyle name="Percent" xfId="2" builtinId="5"/>
  </cellStyles>
  <dxfs count="1">
    <dxf>
      <font>
        <b/>
        <i val="0"/>
        <color rgb="FFFF0000"/>
      </font>
    </dxf>
  </dxfs>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222573</xdr:colOff>
      <xdr:row>0</xdr:row>
      <xdr:rowOff>71016</xdr:rowOff>
    </xdr:from>
    <xdr:ext cx="466725" cy="601436"/>
    <xdr:pic>
      <xdr:nvPicPr>
        <xdr:cNvPr id="2" name="Picture 1" descr="SITA Logo">
          <a:extLst>
            <a:ext uri="{FF2B5EF4-FFF2-40B4-BE49-F238E27FC236}">
              <a16:creationId xmlns:a16="http://schemas.microsoft.com/office/drawing/2014/main" id="{69C4B828-CFDB-402D-BB24-29A6D2A776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143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222573</xdr:colOff>
      <xdr:row>0</xdr:row>
      <xdr:rowOff>71016</xdr:rowOff>
    </xdr:from>
    <xdr:ext cx="466725" cy="601436"/>
    <xdr:pic>
      <xdr:nvPicPr>
        <xdr:cNvPr id="2" name="Picture 1" descr="SITA Logo">
          <a:extLst>
            <a:ext uri="{FF2B5EF4-FFF2-40B4-BE49-F238E27FC236}">
              <a16:creationId xmlns:a16="http://schemas.microsoft.com/office/drawing/2014/main" id="{B20A42D0-8500-41E6-8226-70EE2E5036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143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222573</xdr:colOff>
      <xdr:row>0</xdr:row>
      <xdr:rowOff>71016</xdr:rowOff>
    </xdr:from>
    <xdr:ext cx="466725" cy="601436"/>
    <xdr:pic>
      <xdr:nvPicPr>
        <xdr:cNvPr id="2" name="Picture 1" descr="SITA Logo">
          <a:extLst>
            <a:ext uri="{FF2B5EF4-FFF2-40B4-BE49-F238E27FC236}">
              <a16:creationId xmlns:a16="http://schemas.microsoft.com/office/drawing/2014/main" id="{873A9267-4F1F-492C-BCA2-D81FB218C5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143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ERANE/Demand%20Management/The%20Data%20and%20Switching%20Centre%20Facilities/INC25358792.%20Diesel%20Generators/Annexure%20D%20Price%20%20Schedule_F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upply, Install and Comm"/>
      <sheetName val="2. Maintenance Support"/>
      <sheetName val="TOTAL PRICE "/>
    </sheetNames>
    <sheetDataSet>
      <sheetData sheetId="0">
        <row r="110">
          <cell r="G110">
            <v>0</v>
          </cell>
        </row>
      </sheetData>
      <sheetData sheetId="1">
        <row r="34">
          <cell r="S34">
            <v>0</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C5449-3026-4FFD-B0C9-D4BACFD1E256}">
  <sheetPr>
    <pageSetUpPr fitToPage="1"/>
  </sheetPr>
  <dimension ref="A1:M102"/>
  <sheetViews>
    <sheetView showGridLines="0" tabSelected="1" zoomScale="136" zoomScaleNormal="136" workbookViewId="0">
      <selection activeCell="B3" sqref="B3"/>
    </sheetView>
  </sheetViews>
  <sheetFormatPr defaultColWidth="9.109375" defaultRowHeight="14.4" x14ac:dyDescent="0.3"/>
  <cols>
    <col min="1" max="1" width="13.44140625" style="79" customWidth="1"/>
    <col min="2" max="2" width="65.44140625" style="172" customWidth="1"/>
    <col min="3" max="3" width="18.109375" style="22" bestFit="1" customWidth="1"/>
    <col min="4" max="4" width="7.44140625" style="33" customWidth="1"/>
    <col min="5" max="5" width="27.109375" style="21" customWidth="1"/>
    <col min="6" max="6" width="33.44140625" style="21" customWidth="1"/>
    <col min="7" max="7" width="36.109375" style="21" customWidth="1"/>
    <col min="8" max="8" width="36.77734375" style="21" customWidth="1"/>
    <col min="9" max="9" width="69.109375" style="21" customWidth="1"/>
    <col min="10" max="16384" width="9.109375" style="21"/>
  </cols>
  <sheetData>
    <row r="1" spans="1:13" s="18" customFormat="1" ht="31.2" x14ac:dyDescent="0.6">
      <c r="A1" s="105"/>
      <c r="B1" s="165" t="s">
        <v>15</v>
      </c>
      <c r="C1" s="4"/>
      <c r="D1" s="28"/>
      <c r="E1" s="2"/>
      <c r="F1" s="2"/>
      <c r="G1" s="2"/>
      <c r="H1" s="2"/>
    </row>
    <row r="2" spans="1:13" customFormat="1" ht="28.8" customHeight="1" x14ac:dyDescent="0.3">
      <c r="A2" s="104"/>
      <c r="B2" s="14" t="s">
        <v>25</v>
      </c>
      <c r="C2" s="5"/>
      <c r="D2" s="29"/>
      <c r="E2" s="19"/>
      <c r="F2" s="19"/>
      <c r="G2" s="19"/>
      <c r="H2" s="19"/>
    </row>
    <row r="3" spans="1:13" customFormat="1" ht="15.6" x14ac:dyDescent="0.3">
      <c r="A3" s="103" t="s">
        <v>74</v>
      </c>
      <c r="B3" s="166" t="s">
        <v>194</v>
      </c>
      <c r="C3" s="13"/>
      <c r="D3" s="30"/>
      <c r="E3" s="12"/>
      <c r="F3" s="12"/>
      <c r="G3" s="20"/>
      <c r="H3" s="20"/>
      <c r="I3" s="20"/>
      <c r="J3" s="20"/>
      <c r="K3" s="20"/>
      <c r="L3" s="20"/>
      <c r="M3" s="20"/>
    </row>
    <row r="4" spans="1:13" customFormat="1" ht="64.8" customHeight="1" x14ac:dyDescent="0.35">
      <c r="A4" s="102" t="s">
        <v>6</v>
      </c>
      <c r="B4" s="174" t="s">
        <v>189</v>
      </c>
      <c r="C4" s="13"/>
      <c r="D4" s="188" t="s">
        <v>191</v>
      </c>
      <c r="E4" s="189"/>
      <c r="F4" s="189"/>
      <c r="G4" s="20"/>
      <c r="H4" s="20"/>
      <c r="I4" s="20"/>
      <c r="J4" s="20"/>
      <c r="K4" s="20"/>
      <c r="L4" s="20"/>
      <c r="M4" s="20"/>
    </row>
    <row r="5" spans="1:13" customFormat="1" ht="15.6" x14ac:dyDescent="0.3">
      <c r="A5" s="101" t="s">
        <v>16</v>
      </c>
      <c r="B5" s="173"/>
      <c r="C5" s="13"/>
      <c r="D5" s="31"/>
      <c r="E5" s="10"/>
      <c r="F5" s="10"/>
      <c r="G5" s="20"/>
      <c r="H5" s="20"/>
      <c r="I5" s="20"/>
      <c r="J5" s="20"/>
      <c r="K5" s="20"/>
      <c r="L5" s="20"/>
      <c r="M5" s="20"/>
    </row>
    <row r="6" spans="1:13" customFormat="1" ht="15.6" x14ac:dyDescent="0.3">
      <c r="A6" s="100"/>
      <c r="B6" s="23"/>
      <c r="C6" s="13"/>
      <c r="D6" s="31"/>
      <c r="E6" s="10"/>
      <c r="F6" s="10"/>
      <c r="G6" s="20"/>
      <c r="H6" s="20"/>
      <c r="I6" s="20"/>
      <c r="J6" s="20"/>
      <c r="K6" s="20"/>
      <c r="L6" s="20"/>
      <c r="M6" s="20"/>
    </row>
    <row r="7" spans="1:13" s="20" customFormat="1" ht="15.6" x14ac:dyDescent="0.3">
      <c r="A7" s="99" t="s">
        <v>3</v>
      </c>
      <c r="B7" s="98"/>
      <c r="C7" s="97"/>
      <c r="D7" s="31"/>
      <c r="E7" s="10"/>
      <c r="F7" s="10"/>
    </row>
    <row r="8" spans="1:13" s="20" customFormat="1" ht="15.6" x14ac:dyDescent="0.3">
      <c r="A8" s="96" t="s">
        <v>26</v>
      </c>
      <c r="B8" s="167"/>
      <c r="C8" s="34"/>
      <c r="D8" s="31"/>
      <c r="E8" s="10"/>
      <c r="F8" s="10"/>
    </row>
    <row r="9" spans="1:13" s="20" customFormat="1" ht="15.6" x14ac:dyDescent="0.3">
      <c r="A9" s="95" t="s">
        <v>27</v>
      </c>
      <c r="B9" s="168"/>
      <c r="C9" s="93"/>
      <c r="D9" s="31"/>
      <c r="E9" s="10"/>
      <c r="F9" s="10"/>
    </row>
    <row r="10" spans="1:13" s="20" customFormat="1" ht="15.6" x14ac:dyDescent="0.3">
      <c r="A10" s="95" t="s">
        <v>28</v>
      </c>
      <c r="B10" s="168"/>
      <c r="C10" s="93"/>
      <c r="D10" s="31"/>
      <c r="E10" s="10"/>
      <c r="F10" s="10"/>
    </row>
    <row r="11" spans="1:13" s="20" customFormat="1" ht="15.6" x14ac:dyDescent="0.3">
      <c r="A11" s="175" t="s">
        <v>190</v>
      </c>
      <c r="B11" s="168"/>
      <c r="C11" s="93"/>
      <c r="D11" s="31"/>
      <c r="E11" s="10"/>
      <c r="F11" s="10"/>
    </row>
    <row r="12" spans="1:13" s="20" customFormat="1" ht="15.6" x14ac:dyDescent="0.3">
      <c r="A12" s="92"/>
      <c r="B12" s="9"/>
      <c r="C12" s="13"/>
      <c r="D12" s="31"/>
      <c r="E12" s="10"/>
      <c r="F12" s="10"/>
    </row>
    <row r="13" spans="1:13" customFormat="1" ht="15.45" customHeight="1" x14ac:dyDescent="0.3">
      <c r="A13" s="91"/>
      <c r="B13" s="6"/>
      <c r="C13" s="36"/>
      <c r="D13" s="190"/>
      <c r="E13" s="191"/>
      <c r="F13" s="191"/>
      <c r="G13" s="60" t="s">
        <v>5</v>
      </c>
    </row>
    <row r="14" spans="1:13" ht="31.2" x14ac:dyDescent="0.3">
      <c r="A14" s="91" t="s">
        <v>0</v>
      </c>
      <c r="B14" s="6" t="s">
        <v>17</v>
      </c>
      <c r="C14" s="36" t="s">
        <v>1</v>
      </c>
      <c r="D14" s="61" t="s">
        <v>4</v>
      </c>
      <c r="E14" s="41" t="s">
        <v>65</v>
      </c>
      <c r="F14" s="62" t="s">
        <v>14</v>
      </c>
      <c r="G14" s="181" t="s">
        <v>14</v>
      </c>
      <c r="H14" s="180" t="s">
        <v>22</v>
      </c>
      <c r="I14" s="63" t="s">
        <v>23</v>
      </c>
    </row>
    <row r="15" spans="1:13" s="1" customFormat="1" ht="15.6" x14ac:dyDescent="0.3">
      <c r="A15" s="90">
        <v>1</v>
      </c>
      <c r="B15" s="38" t="s">
        <v>32</v>
      </c>
      <c r="C15" s="16"/>
      <c r="D15" s="64"/>
      <c r="E15" s="46"/>
      <c r="F15" s="112">
        <f>SUBTOTAL(9, F16:F22)</f>
        <v>0</v>
      </c>
      <c r="G15" s="182">
        <f>SUBTOTAL(9, G16:G22)</f>
        <v>0</v>
      </c>
      <c r="H15" s="111"/>
      <c r="I15" s="66"/>
    </row>
    <row r="16" spans="1:13" s="1" customFormat="1" ht="31.2" x14ac:dyDescent="0.3">
      <c r="A16" s="43" t="s">
        <v>7</v>
      </c>
      <c r="B16" s="138" t="s">
        <v>132</v>
      </c>
      <c r="C16" s="8" t="s">
        <v>38</v>
      </c>
      <c r="D16" s="67">
        <v>1</v>
      </c>
      <c r="E16" s="68"/>
      <c r="F16" s="113">
        <f>D16*E16</f>
        <v>0</v>
      </c>
      <c r="G16" s="183">
        <f t="shared" ref="G16:G22" si="0">+F16</f>
        <v>0</v>
      </c>
      <c r="H16" s="111"/>
      <c r="I16" s="66"/>
    </row>
    <row r="17" spans="1:9" s="1" customFormat="1" ht="15.6" x14ac:dyDescent="0.3">
      <c r="A17" s="43" t="s">
        <v>8</v>
      </c>
      <c r="B17" s="138" t="s">
        <v>131</v>
      </c>
      <c r="C17" s="8" t="s">
        <v>38</v>
      </c>
      <c r="D17" s="67">
        <v>1</v>
      </c>
      <c r="E17" s="68"/>
      <c r="F17" s="113">
        <f t="shared" ref="F17:F22" si="1">D17*E17</f>
        <v>0</v>
      </c>
      <c r="G17" s="183">
        <f t="shared" si="0"/>
        <v>0</v>
      </c>
      <c r="H17" s="111"/>
      <c r="I17" s="66"/>
    </row>
    <row r="18" spans="1:9" s="1" customFormat="1" ht="15.6" x14ac:dyDescent="0.3">
      <c r="A18" s="43" t="s">
        <v>9</v>
      </c>
      <c r="B18" s="7" t="s">
        <v>33</v>
      </c>
      <c r="C18" s="8" t="s">
        <v>38</v>
      </c>
      <c r="D18" s="67">
        <v>1</v>
      </c>
      <c r="E18" s="68"/>
      <c r="F18" s="113">
        <f t="shared" si="1"/>
        <v>0</v>
      </c>
      <c r="G18" s="183">
        <f t="shared" si="0"/>
        <v>0</v>
      </c>
      <c r="H18" s="111"/>
      <c r="I18" s="66"/>
    </row>
    <row r="19" spans="1:9" s="1" customFormat="1" ht="15.6" x14ac:dyDescent="0.3">
      <c r="A19" s="43" t="s">
        <v>10</v>
      </c>
      <c r="B19" s="7" t="s">
        <v>34</v>
      </c>
      <c r="C19" s="8" t="s">
        <v>38</v>
      </c>
      <c r="D19" s="67">
        <v>1</v>
      </c>
      <c r="E19" s="68"/>
      <c r="F19" s="113">
        <f t="shared" si="1"/>
        <v>0</v>
      </c>
      <c r="G19" s="183">
        <f t="shared" si="0"/>
        <v>0</v>
      </c>
      <c r="H19" s="111"/>
      <c r="I19" s="66"/>
    </row>
    <row r="20" spans="1:9" s="1" customFormat="1" ht="31.2" x14ac:dyDescent="0.3">
      <c r="A20" s="43" t="s">
        <v>11</v>
      </c>
      <c r="B20" s="57" t="s">
        <v>58</v>
      </c>
      <c r="C20" s="8" t="s">
        <v>38</v>
      </c>
      <c r="D20" s="67">
        <v>1</v>
      </c>
      <c r="E20" s="68"/>
      <c r="F20" s="113">
        <f t="shared" si="1"/>
        <v>0</v>
      </c>
      <c r="G20" s="183">
        <f t="shared" si="0"/>
        <v>0</v>
      </c>
      <c r="H20" s="111"/>
      <c r="I20" s="66"/>
    </row>
    <row r="21" spans="1:9" s="88" customFormat="1" ht="33" customHeight="1" x14ac:dyDescent="0.3">
      <c r="A21" s="43" t="s">
        <v>30</v>
      </c>
      <c r="B21" s="141" t="s">
        <v>138</v>
      </c>
      <c r="C21" s="8" t="s">
        <v>38</v>
      </c>
      <c r="D21" s="67">
        <v>1</v>
      </c>
      <c r="E21" s="68"/>
      <c r="F21" s="113">
        <f t="shared" si="1"/>
        <v>0</v>
      </c>
      <c r="G21" s="183">
        <f t="shared" si="0"/>
        <v>0</v>
      </c>
      <c r="H21" s="111"/>
      <c r="I21" s="66"/>
    </row>
    <row r="22" spans="1:9" s="88" customFormat="1" ht="15.6" x14ac:dyDescent="0.3">
      <c r="A22" s="43" t="s">
        <v>139</v>
      </c>
      <c r="B22" s="57" t="s">
        <v>60</v>
      </c>
      <c r="C22" s="8" t="s">
        <v>38</v>
      </c>
      <c r="D22" s="67">
        <v>1</v>
      </c>
      <c r="E22" s="68"/>
      <c r="F22" s="113">
        <f t="shared" si="1"/>
        <v>0</v>
      </c>
      <c r="G22" s="183">
        <f t="shared" si="0"/>
        <v>0</v>
      </c>
      <c r="H22" s="111"/>
      <c r="I22" s="66"/>
    </row>
    <row r="23" spans="1:9" s="1" customFormat="1" ht="15.6" x14ac:dyDescent="0.3">
      <c r="A23" s="44">
        <v>2</v>
      </c>
      <c r="B23" s="37" t="s">
        <v>36</v>
      </c>
      <c r="C23" s="16"/>
      <c r="D23" s="64"/>
      <c r="E23" s="46"/>
      <c r="F23" s="112">
        <f>SUBTOTAL(9, F24)</f>
        <v>0</v>
      </c>
      <c r="G23" s="182">
        <f>SUBTOTAL(9, G24)</f>
        <v>0</v>
      </c>
      <c r="H23" s="111"/>
      <c r="I23" s="66"/>
    </row>
    <row r="24" spans="1:9" s="1" customFormat="1" ht="15.6" x14ac:dyDescent="0.3">
      <c r="A24" s="45" t="s">
        <v>29</v>
      </c>
      <c r="B24" s="7" t="s">
        <v>35</v>
      </c>
      <c r="C24" s="8" t="s">
        <v>38</v>
      </c>
      <c r="D24" s="67">
        <v>1</v>
      </c>
      <c r="E24" s="68"/>
      <c r="F24" s="113">
        <f>D24*E24</f>
        <v>0</v>
      </c>
      <c r="G24" s="183">
        <f>+F24</f>
        <v>0</v>
      </c>
      <c r="H24" s="111"/>
      <c r="I24" s="66"/>
    </row>
    <row r="25" spans="1:9" s="1" customFormat="1" ht="31.2" x14ac:dyDescent="0.3">
      <c r="A25" s="42">
        <v>3</v>
      </c>
      <c r="B25" s="38" t="s">
        <v>94</v>
      </c>
      <c r="C25" s="16"/>
      <c r="D25" s="64"/>
      <c r="E25" s="46"/>
      <c r="F25" s="112">
        <f>SUBTOTAL(9, F26:F28)</f>
        <v>0</v>
      </c>
      <c r="G25" s="182">
        <f>SUBTOTAL(9, G26:G28)</f>
        <v>0</v>
      </c>
      <c r="H25" s="111"/>
      <c r="I25" s="66"/>
    </row>
    <row r="26" spans="1:9" s="1" customFormat="1" ht="116.55" customHeight="1" x14ac:dyDescent="0.3">
      <c r="A26" s="43" t="s">
        <v>12</v>
      </c>
      <c r="B26" s="89" t="s">
        <v>92</v>
      </c>
      <c r="C26" s="8" t="s">
        <v>38</v>
      </c>
      <c r="D26" s="67">
        <v>1</v>
      </c>
      <c r="E26" s="68"/>
      <c r="F26" s="113">
        <f>D26*E26</f>
        <v>0</v>
      </c>
      <c r="G26" s="183">
        <f>+F26</f>
        <v>0</v>
      </c>
      <c r="H26" s="111"/>
      <c r="I26" s="66"/>
    </row>
    <row r="27" spans="1:9" s="1" customFormat="1" ht="46.8" x14ac:dyDescent="0.3">
      <c r="A27" s="43" t="s">
        <v>95</v>
      </c>
      <c r="B27" s="89" t="s">
        <v>122</v>
      </c>
      <c r="C27" s="84" t="s">
        <v>37</v>
      </c>
      <c r="D27" s="67">
        <v>3</v>
      </c>
      <c r="E27" s="68"/>
      <c r="F27" s="113">
        <f>D27*E27*(-1)</f>
        <v>0</v>
      </c>
      <c r="G27" s="183"/>
      <c r="H27" s="111"/>
      <c r="I27" s="66"/>
    </row>
    <row r="28" spans="1:9" s="1" customFormat="1" ht="120.45" customHeight="1" x14ac:dyDescent="0.3">
      <c r="A28" s="43" t="s">
        <v>123</v>
      </c>
      <c r="B28" s="89" t="s">
        <v>93</v>
      </c>
      <c r="C28" s="8" t="s">
        <v>38</v>
      </c>
      <c r="D28" s="67">
        <v>1</v>
      </c>
      <c r="E28" s="68"/>
      <c r="F28" s="113">
        <f>D28*E28</f>
        <v>0</v>
      </c>
      <c r="G28" s="183">
        <f>+F28</f>
        <v>0</v>
      </c>
      <c r="H28" s="111"/>
      <c r="I28" s="66"/>
    </row>
    <row r="29" spans="1:9" s="1" customFormat="1" ht="46.8" x14ac:dyDescent="0.3">
      <c r="A29" s="43">
        <v>3.4</v>
      </c>
      <c r="B29" s="144" t="s">
        <v>174</v>
      </c>
      <c r="C29" s="145" t="s">
        <v>37</v>
      </c>
      <c r="D29" s="67"/>
      <c r="E29" s="68"/>
      <c r="F29" s="113"/>
      <c r="G29" s="183"/>
      <c r="H29" s="111"/>
      <c r="I29" s="66"/>
    </row>
    <row r="30" spans="1:9" s="1" customFormat="1" ht="140.4" x14ac:dyDescent="0.3">
      <c r="A30" s="42">
        <v>4</v>
      </c>
      <c r="B30" s="38" t="s">
        <v>84</v>
      </c>
      <c r="C30" s="16"/>
      <c r="D30" s="64"/>
      <c r="E30" s="46"/>
      <c r="F30" s="112">
        <f>SUBTOTAL(9, F31:F39)</f>
        <v>0</v>
      </c>
      <c r="G30" s="182">
        <f>SUBTOTAL(9, G31:G39)</f>
        <v>0</v>
      </c>
      <c r="H30" s="111"/>
      <c r="I30" s="66"/>
    </row>
    <row r="31" spans="1:9" s="1" customFormat="1" ht="54" customHeight="1" x14ac:dyDescent="0.3">
      <c r="A31" s="43" t="s">
        <v>13</v>
      </c>
      <c r="B31" s="139" t="s">
        <v>171</v>
      </c>
      <c r="C31" s="84" t="s">
        <v>37</v>
      </c>
      <c r="D31" s="67">
        <v>1</v>
      </c>
      <c r="E31" s="68"/>
      <c r="F31" s="113">
        <f>D31*E31</f>
        <v>0</v>
      </c>
      <c r="G31" s="183">
        <f t="shared" ref="G31:G39" si="2">+F31</f>
        <v>0</v>
      </c>
      <c r="H31" s="111"/>
      <c r="I31" s="66"/>
    </row>
    <row r="32" spans="1:9" s="1" customFormat="1" ht="35.549999999999997" customHeight="1" x14ac:dyDescent="0.3">
      <c r="A32" s="43" t="s">
        <v>31</v>
      </c>
      <c r="B32" s="89" t="s">
        <v>75</v>
      </c>
      <c r="C32" s="84" t="s">
        <v>37</v>
      </c>
      <c r="D32" s="67">
        <v>1</v>
      </c>
      <c r="E32" s="68"/>
      <c r="F32" s="113">
        <f t="shared" ref="F32:F39" si="3">D32*E32</f>
        <v>0</v>
      </c>
      <c r="G32" s="183">
        <f t="shared" si="2"/>
        <v>0</v>
      </c>
      <c r="H32" s="111"/>
      <c r="I32" s="66"/>
    </row>
    <row r="33" spans="1:9" s="1" customFormat="1" ht="85.8" customHeight="1" x14ac:dyDescent="0.3">
      <c r="A33" s="43" t="s">
        <v>78</v>
      </c>
      <c r="B33" s="89" t="s">
        <v>124</v>
      </c>
      <c r="C33" s="84" t="s">
        <v>37</v>
      </c>
      <c r="D33" s="67">
        <v>1</v>
      </c>
      <c r="E33" s="68"/>
      <c r="F33" s="113">
        <f t="shared" si="3"/>
        <v>0</v>
      </c>
      <c r="G33" s="183">
        <f t="shared" si="2"/>
        <v>0</v>
      </c>
      <c r="H33" s="111"/>
      <c r="I33" s="66"/>
    </row>
    <row r="34" spans="1:9" s="1" customFormat="1" ht="62.4" x14ac:dyDescent="0.3">
      <c r="A34" s="43" t="s">
        <v>79</v>
      </c>
      <c r="B34" s="139" t="s">
        <v>172</v>
      </c>
      <c r="C34" s="84" t="s">
        <v>37</v>
      </c>
      <c r="D34" s="67">
        <v>1</v>
      </c>
      <c r="E34" s="68"/>
      <c r="F34" s="113">
        <f t="shared" si="3"/>
        <v>0</v>
      </c>
      <c r="G34" s="183">
        <f t="shared" si="2"/>
        <v>0</v>
      </c>
      <c r="H34" s="111"/>
      <c r="I34" s="66"/>
    </row>
    <row r="35" spans="1:9" s="1" customFormat="1" ht="43.8" customHeight="1" x14ac:dyDescent="0.3">
      <c r="A35" s="43" t="s">
        <v>80</v>
      </c>
      <c r="B35" s="89" t="s">
        <v>76</v>
      </c>
      <c r="C35" s="84" t="s">
        <v>37</v>
      </c>
      <c r="D35" s="67">
        <v>1</v>
      </c>
      <c r="E35" s="68"/>
      <c r="F35" s="113">
        <f t="shared" si="3"/>
        <v>0</v>
      </c>
      <c r="G35" s="183">
        <f t="shared" si="2"/>
        <v>0</v>
      </c>
      <c r="H35" s="111"/>
      <c r="I35" s="66"/>
    </row>
    <row r="36" spans="1:9" s="1" customFormat="1" ht="82.8" customHeight="1" x14ac:dyDescent="0.3">
      <c r="A36" s="43" t="s">
        <v>180</v>
      </c>
      <c r="B36" s="89" t="s">
        <v>125</v>
      </c>
      <c r="C36" s="84" t="s">
        <v>37</v>
      </c>
      <c r="D36" s="67">
        <v>1</v>
      </c>
      <c r="E36" s="68"/>
      <c r="F36" s="113">
        <f t="shared" si="3"/>
        <v>0</v>
      </c>
      <c r="G36" s="183">
        <f t="shared" si="2"/>
        <v>0</v>
      </c>
      <c r="H36" s="111"/>
      <c r="I36" s="66"/>
    </row>
    <row r="37" spans="1:9" s="1" customFormat="1" ht="54" customHeight="1" x14ac:dyDescent="0.3">
      <c r="A37" s="43" t="s">
        <v>81</v>
      </c>
      <c r="B37" s="139" t="s">
        <v>173</v>
      </c>
      <c r="C37" s="84" t="s">
        <v>37</v>
      </c>
      <c r="D37" s="67">
        <v>1</v>
      </c>
      <c r="E37" s="68"/>
      <c r="F37" s="113">
        <f t="shared" si="3"/>
        <v>0</v>
      </c>
      <c r="G37" s="183">
        <f t="shared" si="2"/>
        <v>0</v>
      </c>
      <c r="H37" s="111"/>
      <c r="I37" s="66"/>
    </row>
    <row r="38" spans="1:9" s="1" customFormat="1" ht="46.2" customHeight="1" x14ac:dyDescent="0.3">
      <c r="A38" s="43" t="s">
        <v>82</v>
      </c>
      <c r="B38" s="89" t="s">
        <v>77</v>
      </c>
      <c r="C38" s="84" t="s">
        <v>37</v>
      </c>
      <c r="D38" s="67">
        <v>1</v>
      </c>
      <c r="E38" s="68"/>
      <c r="F38" s="113">
        <f t="shared" si="3"/>
        <v>0</v>
      </c>
      <c r="G38" s="183">
        <f t="shared" si="2"/>
        <v>0</v>
      </c>
      <c r="H38" s="111"/>
      <c r="I38" s="66"/>
    </row>
    <row r="39" spans="1:9" s="1" customFormat="1" ht="82.8" customHeight="1" x14ac:dyDescent="0.3">
      <c r="A39" s="43" t="s">
        <v>96</v>
      </c>
      <c r="B39" s="89" t="s">
        <v>126</v>
      </c>
      <c r="C39" s="84" t="s">
        <v>37</v>
      </c>
      <c r="D39" s="67">
        <v>1</v>
      </c>
      <c r="E39" s="68"/>
      <c r="F39" s="113">
        <f t="shared" si="3"/>
        <v>0</v>
      </c>
      <c r="G39" s="183">
        <f t="shared" si="2"/>
        <v>0</v>
      </c>
      <c r="H39" s="111"/>
      <c r="I39" s="66"/>
    </row>
    <row r="40" spans="1:9" s="1" customFormat="1" ht="129.44999999999999" customHeight="1" x14ac:dyDescent="0.3">
      <c r="A40" s="42">
        <v>5</v>
      </c>
      <c r="B40" s="38" t="s">
        <v>83</v>
      </c>
      <c r="C40" s="16"/>
      <c r="D40" s="64"/>
      <c r="E40" s="46"/>
      <c r="F40" s="112">
        <f>SUBTOTAL(9, F41:F49)</f>
        <v>0</v>
      </c>
      <c r="G40" s="182">
        <f>SUBTOTAL(9, G41:G49)</f>
        <v>0</v>
      </c>
      <c r="H40" s="111"/>
      <c r="I40" s="66"/>
    </row>
    <row r="41" spans="1:9" s="1" customFormat="1" ht="51.45" customHeight="1" x14ac:dyDescent="0.3">
      <c r="A41" s="135" t="s">
        <v>97</v>
      </c>
      <c r="B41" s="139" t="s">
        <v>171</v>
      </c>
      <c r="C41" s="84" t="s">
        <v>37</v>
      </c>
      <c r="D41" s="67">
        <v>1</v>
      </c>
      <c r="E41" s="68"/>
      <c r="F41" s="113">
        <f>D41*E41</f>
        <v>0</v>
      </c>
      <c r="G41" s="183">
        <f t="shared" ref="G41:G49" si="4">+F41</f>
        <v>0</v>
      </c>
      <c r="H41" s="111"/>
      <c r="I41" s="66"/>
    </row>
    <row r="42" spans="1:9" s="1" customFormat="1" ht="48.45" customHeight="1" x14ac:dyDescent="0.3">
      <c r="A42" s="135" t="s">
        <v>98</v>
      </c>
      <c r="B42" s="89" t="s">
        <v>75</v>
      </c>
      <c r="C42" s="84" t="s">
        <v>37</v>
      </c>
      <c r="D42" s="67">
        <v>1</v>
      </c>
      <c r="E42" s="68"/>
      <c r="F42" s="113">
        <f t="shared" ref="F42:F49" si="5">D42*E42</f>
        <v>0</v>
      </c>
      <c r="G42" s="183">
        <f t="shared" si="4"/>
        <v>0</v>
      </c>
      <c r="H42" s="111"/>
      <c r="I42" s="66"/>
    </row>
    <row r="43" spans="1:9" s="1" customFormat="1" ht="84" customHeight="1" x14ac:dyDescent="0.3">
      <c r="A43" s="135" t="s">
        <v>181</v>
      </c>
      <c r="B43" s="89" t="s">
        <v>124</v>
      </c>
      <c r="C43" s="84" t="s">
        <v>37</v>
      </c>
      <c r="D43" s="67">
        <v>1</v>
      </c>
      <c r="E43" s="68"/>
      <c r="F43" s="113">
        <f t="shared" si="5"/>
        <v>0</v>
      </c>
      <c r="G43" s="183">
        <f t="shared" si="4"/>
        <v>0</v>
      </c>
      <c r="H43" s="111"/>
      <c r="I43" s="66"/>
    </row>
    <row r="44" spans="1:9" s="1" customFormat="1" ht="52.2" customHeight="1" x14ac:dyDescent="0.3">
      <c r="A44" s="135" t="s">
        <v>99</v>
      </c>
      <c r="B44" s="139" t="s">
        <v>172</v>
      </c>
      <c r="C44" s="84" t="s">
        <v>37</v>
      </c>
      <c r="D44" s="67">
        <v>1</v>
      </c>
      <c r="E44" s="68"/>
      <c r="F44" s="113">
        <f t="shared" si="5"/>
        <v>0</v>
      </c>
      <c r="G44" s="183">
        <f t="shared" si="4"/>
        <v>0</v>
      </c>
      <c r="H44" s="111"/>
      <c r="I44" s="66"/>
    </row>
    <row r="45" spans="1:9" s="1" customFormat="1" ht="36.450000000000003" customHeight="1" x14ac:dyDescent="0.3">
      <c r="A45" s="135" t="s">
        <v>100</v>
      </c>
      <c r="B45" s="89" t="s">
        <v>76</v>
      </c>
      <c r="C45" s="84" t="s">
        <v>37</v>
      </c>
      <c r="D45" s="67">
        <v>1</v>
      </c>
      <c r="E45" s="68"/>
      <c r="F45" s="113">
        <f t="shared" si="5"/>
        <v>0</v>
      </c>
      <c r="G45" s="183">
        <f t="shared" si="4"/>
        <v>0</v>
      </c>
      <c r="H45" s="111"/>
      <c r="I45" s="66"/>
    </row>
    <row r="46" spans="1:9" s="1" customFormat="1" ht="82.2" customHeight="1" x14ac:dyDescent="0.3">
      <c r="A46" s="135" t="s">
        <v>101</v>
      </c>
      <c r="B46" s="89" t="s">
        <v>125</v>
      </c>
      <c r="C46" s="84" t="s">
        <v>37</v>
      </c>
      <c r="D46" s="67">
        <v>1</v>
      </c>
      <c r="E46" s="68"/>
      <c r="F46" s="113">
        <f t="shared" si="5"/>
        <v>0</v>
      </c>
      <c r="G46" s="183">
        <f t="shared" si="4"/>
        <v>0</v>
      </c>
      <c r="H46" s="111"/>
      <c r="I46" s="66"/>
    </row>
    <row r="47" spans="1:9" s="1" customFormat="1" ht="53.55" customHeight="1" x14ac:dyDescent="0.3">
      <c r="A47" s="135" t="s">
        <v>182</v>
      </c>
      <c r="B47" s="139" t="s">
        <v>173</v>
      </c>
      <c r="C47" s="84" t="s">
        <v>37</v>
      </c>
      <c r="D47" s="67">
        <v>1</v>
      </c>
      <c r="E47" s="68"/>
      <c r="F47" s="113">
        <f t="shared" si="5"/>
        <v>0</v>
      </c>
      <c r="G47" s="183">
        <f t="shared" si="4"/>
        <v>0</v>
      </c>
      <c r="H47" s="111"/>
      <c r="I47" s="66"/>
    </row>
    <row r="48" spans="1:9" s="1" customFormat="1" ht="36.450000000000003" customHeight="1" x14ac:dyDescent="0.3">
      <c r="A48" s="135" t="s">
        <v>102</v>
      </c>
      <c r="B48" s="89" t="s">
        <v>77</v>
      </c>
      <c r="C48" s="84" t="s">
        <v>37</v>
      </c>
      <c r="D48" s="67">
        <v>1</v>
      </c>
      <c r="E48" s="68"/>
      <c r="F48" s="113">
        <f t="shared" si="5"/>
        <v>0</v>
      </c>
      <c r="G48" s="183">
        <f t="shared" si="4"/>
        <v>0</v>
      </c>
      <c r="H48" s="111"/>
      <c r="I48" s="66"/>
    </row>
    <row r="49" spans="1:9" s="1" customFormat="1" ht="85.2" customHeight="1" x14ac:dyDescent="0.3">
      <c r="A49" s="135" t="s">
        <v>103</v>
      </c>
      <c r="B49" s="89" t="s">
        <v>126</v>
      </c>
      <c r="C49" s="84" t="s">
        <v>37</v>
      </c>
      <c r="D49" s="67">
        <v>1</v>
      </c>
      <c r="E49" s="68"/>
      <c r="F49" s="113">
        <f t="shared" si="5"/>
        <v>0</v>
      </c>
      <c r="G49" s="183">
        <f t="shared" si="4"/>
        <v>0</v>
      </c>
      <c r="H49" s="111"/>
      <c r="I49" s="66"/>
    </row>
    <row r="50" spans="1:9" s="1" customFormat="1" ht="103.2" customHeight="1" x14ac:dyDescent="0.3">
      <c r="A50" s="42">
        <v>6</v>
      </c>
      <c r="B50" s="38" t="s">
        <v>118</v>
      </c>
      <c r="C50" s="17"/>
      <c r="D50" s="50"/>
      <c r="E50" s="50"/>
      <c r="F50" s="176">
        <f>SUBTOTAL(9,F51:F56)</f>
        <v>0</v>
      </c>
      <c r="G50" s="182">
        <f>SUBTOTAL(9, G51:G56)</f>
        <v>0</v>
      </c>
      <c r="H50" s="111"/>
      <c r="I50" s="66"/>
    </row>
    <row r="51" spans="1:9" s="1" customFormat="1" ht="31.2" x14ac:dyDescent="0.3">
      <c r="A51" s="140" t="s">
        <v>39</v>
      </c>
      <c r="B51" s="139" t="s">
        <v>175</v>
      </c>
      <c r="C51" s="39" t="s">
        <v>43</v>
      </c>
      <c r="D51" s="48">
        <v>500</v>
      </c>
      <c r="E51" s="49"/>
      <c r="F51" s="113">
        <f>D51*E51</f>
        <v>0</v>
      </c>
      <c r="G51" s="183">
        <f t="shared" ref="G51:G56" si="6">+F51</f>
        <v>0</v>
      </c>
      <c r="H51" s="111"/>
      <c r="I51" s="66"/>
    </row>
    <row r="52" spans="1:9" s="1" customFormat="1" ht="34.799999999999997" customHeight="1" x14ac:dyDescent="0.3">
      <c r="A52" s="140" t="s">
        <v>59</v>
      </c>
      <c r="B52" s="139" t="s">
        <v>176</v>
      </c>
      <c r="C52" s="39" t="s">
        <v>43</v>
      </c>
      <c r="D52" s="48">
        <v>200</v>
      </c>
      <c r="E52" s="49"/>
      <c r="F52" s="113">
        <f>D52*E52</f>
        <v>0</v>
      </c>
      <c r="G52" s="183">
        <f t="shared" si="6"/>
        <v>0</v>
      </c>
      <c r="H52" s="111"/>
      <c r="I52" s="66"/>
    </row>
    <row r="53" spans="1:9" s="1" customFormat="1" ht="26.55" customHeight="1" x14ac:dyDescent="0.3">
      <c r="A53" s="140" t="s">
        <v>88</v>
      </c>
      <c r="B53" s="139" t="s">
        <v>129</v>
      </c>
      <c r="C53" s="39" t="s">
        <v>43</v>
      </c>
      <c r="D53" s="48">
        <v>200</v>
      </c>
      <c r="E53" s="49"/>
      <c r="F53" s="113">
        <f>D53*E53</f>
        <v>0</v>
      </c>
      <c r="G53" s="183">
        <f t="shared" si="6"/>
        <v>0</v>
      </c>
      <c r="H53" s="111"/>
      <c r="I53" s="66"/>
    </row>
    <row r="54" spans="1:9" s="1" customFormat="1" ht="26.55" customHeight="1" x14ac:dyDescent="0.3">
      <c r="A54" s="140" t="s">
        <v>110</v>
      </c>
      <c r="B54" s="146" t="s">
        <v>179</v>
      </c>
      <c r="C54" s="39" t="s">
        <v>43</v>
      </c>
      <c r="D54" s="48">
        <v>500</v>
      </c>
      <c r="E54" s="49"/>
      <c r="F54" s="113">
        <f t="shared" ref="F54:F55" si="7">D54*E54</f>
        <v>0</v>
      </c>
      <c r="G54" s="183">
        <f t="shared" si="6"/>
        <v>0</v>
      </c>
      <c r="H54" s="111"/>
      <c r="I54" s="66"/>
    </row>
    <row r="55" spans="1:9" s="1" customFormat="1" ht="26.55" customHeight="1" x14ac:dyDescent="0.3">
      <c r="A55" s="140" t="s">
        <v>115</v>
      </c>
      <c r="B55" s="139" t="s">
        <v>130</v>
      </c>
      <c r="C55" s="39" t="s">
        <v>43</v>
      </c>
      <c r="D55" s="48">
        <v>200</v>
      </c>
      <c r="E55" s="49"/>
      <c r="F55" s="113">
        <f t="shared" si="7"/>
        <v>0</v>
      </c>
      <c r="G55" s="183">
        <f t="shared" si="6"/>
        <v>0</v>
      </c>
      <c r="H55" s="111"/>
      <c r="I55" s="66"/>
    </row>
    <row r="56" spans="1:9" s="1" customFormat="1" ht="31.2" x14ac:dyDescent="0.3">
      <c r="A56" s="140" t="s">
        <v>137</v>
      </c>
      <c r="B56" s="85" t="s">
        <v>89</v>
      </c>
      <c r="C56" s="39" t="s">
        <v>43</v>
      </c>
      <c r="D56" s="48">
        <v>100</v>
      </c>
      <c r="E56" s="49"/>
      <c r="F56" s="113">
        <f>D56*E56</f>
        <v>0</v>
      </c>
      <c r="G56" s="183">
        <f t="shared" si="6"/>
        <v>0</v>
      </c>
      <c r="H56" s="111"/>
      <c r="I56" s="66"/>
    </row>
    <row r="57" spans="1:9" s="1" customFormat="1" ht="123" customHeight="1" x14ac:dyDescent="0.3">
      <c r="A57" s="42">
        <v>7</v>
      </c>
      <c r="B57" s="38" t="s">
        <v>116</v>
      </c>
      <c r="C57" s="17"/>
      <c r="D57" s="50"/>
      <c r="E57" s="50"/>
      <c r="F57" s="176">
        <f>SUBTOTAL(9,F58:F63)</f>
        <v>0</v>
      </c>
      <c r="G57" s="182">
        <f>SUBTOTAL(9, G58:G63)</f>
        <v>0</v>
      </c>
      <c r="H57" s="111"/>
      <c r="I57" s="66"/>
    </row>
    <row r="58" spans="1:9" s="1" customFormat="1" ht="31.2" x14ac:dyDescent="0.3">
      <c r="A58" s="135" t="s">
        <v>40</v>
      </c>
      <c r="B58" s="139" t="s">
        <v>175</v>
      </c>
      <c r="C58" s="39" t="s">
        <v>43</v>
      </c>
      <c r="D58" s="48">
        <v>500</v>
      </c>
      <c r="E58" s="49"/>
      <c r="F58" s="113">
        <f>D58*E58</f>
        <v>0</v>
      </c>
      <c r="G58" s="183">
        <f t="shared" ref="G58:G63" si="8">+F58</f>
        <v>0</v>
      </c>
      <c r="H58" s="111"/>
      <c r="I58" s="66"/>
    </row>
    <row r="59" spans="1:9" s="1" customFormat="1" ht="32.549999999999997" customHeight="1" x14ac:dyDescent="0.3">
      <c r="A59" s="135" t="s">
        <v>111</v>
      </c>
      <c r="B59" s="139" t="s">
        <v>176</v>
      </c>
      <c r="C59" s="39" t="s">
        <v>43</v>
      </c>
      <c r="D59" s="48">
        <v>200</v>
      </c>
      <c r="E59" s="49"/>
      <c r="F59" s="113">
        <f>D59*E59</f>
        <v>0</v>
      </c>
      <c r="G59" s="183">
        <f t="shared" si="8"/>
        <v>0</v>
      </c>
      <c r="H59" s="111"/>
      <c r="I59" s="66"/>
    </row>
    <row r="60" spans="1:9" s="1" customFormat="1" ht="26.55" customHeight="1" x14ac:dyDescent="0.3">
      <c r="A60" s="135" t="s">
        <v>112</v>
      </c>
      <c r="B60" s="139" t="s">
        <v>129</v>
      </c>
      <c r="C60" s="39" t="s">
        <v>43</v>
      </c>
      <c r="D60" s="48">
        <v>200</v>
      </c>
      <c r="E60" s="49"/>
      <c r="F60" s="113">
        <f>D60*E60</f>
        <v>0</v>
      </c>
      <c r="G60" s="183">
        <f t="shared" si="8"/>
        <v>0</v>
      </c>
      <c r="H60" s="111"/>
      <c r="I60" s="66"/>
    </row>
    <row r="61" spans="1:9" s="1" customFormat="1" ht="26.55" customHeight="1" x14ac:dyDescent="0.3">
      <c r="A61" s="135" t="s">
        <v>119</v>
      </c>
      <c r="B61" s="146" t="s">
        <v>179</v>
      </c>
      <c r="C61" s="39" t="s">
        <v>43</v>
      </c>
      <c r="D61" s="48">
        <v>500</v>
      </c>
      <c r="E61" s="49"/>
      <c r="F61" s="113">
        <f t="shared" ref="F61:F62" si="9">D61*E61</f>
        <v>0</v>
      </c>
      <c r="G61" s="183">
        <f t="shared" si="8"/>
        <v>0</v>
      </c>
      <c r="H61" s="111"/>
      <c r="I61" s="66"/>
    </row>
    <row r="62" spans="1:9" s="1" customFormat="1" ht="26.55" customHeight="1" x14ac:dyDescent="0.3">
      <c r="A62" s="135" t="s">
        <v>120</v>
      </c>
      <c r="B62" s="139" t="s">
        <v>130</v>
      </c>
      <c r="C62" s="39" t="s">
        <v>43</v>
      </c>
      <c r="D62" s="48">
        <v>200</v>
      </c>
      <c r="E62" s="49"/>
      <c r="F62" s="113">
        <f t="shared" si="9"/>
        <v>0</v>
      </c>
      <c r="G62" s="183">
        <f t="shared" si="8"/>
        <v>0</v>
      </c>
      <c r="H62" s="111"/>
      <c r="I62" s="66"/>
    </row>
    <row r="63" spans="1:9" s="1" customFormat="1" ht="31.2" x14ac:dyDescent="0.3">
      <c r="A63" s="135" t="s">
        <v>140</v>
      </c>
      <c r="B63" s="85" t="s">
        <v>89</v>
      </c>
      <c r="C63" s="39" t="s">
        <v>43</v>
      </c>
      <c r="D63" s="48">
        <v>100</v>
      </c>
      <c r="E63" s="49"/>
      <c r="F63" s="113">
        <f>D63*E63</f>
        <v>0</v>
      </c>
      <c r="G63" s="183">
        <f t="shared" si="8"/>
        <v>0</v>
      </c>
      <c r="H63" s="111"/>
      <c r="I63" s="66"/>
    </row>
    <row r="64" spans="1:9" s="1" customFormat="1" ht="87" customHeight="1" x14ac:dyDescent="0.3">
      <c r="A64" s="42">
        <v>8</v>
      </c>
      <c r="B64" s="38" t="s">
        <v>117</v>
      </c>
      <c r="C64" s="17"/>
      <c r="D64" s="50"/>
      <c r="E64" s="50"/>
      <c r="F64" s="176">
        <f>SUBTOTAL(9,F65:F66)</f>
        <v>0</v>
      </c>
      <c r="G64" s="182">
        <f>SUBTOTAL(9, G65:G66)</f>
        <v>0</v>
      </c>
      <c r="H64" s="111"/>
      <c r="I64" s="66"/>
    </row>
    <row r="65" spans="1:9" s="1" customFormat="1" ht="27.45" customHeight="1" x14ac:dyDescent="0.3">
      <c r="A65" s="135" t="s">
        <v>41</v>
      </c>
      <c r="B65" s="139" t="s">
        <v>177</v>
      </c>
      <c r="C65" s="39" t="s">
        <v>37</v>
      </c>
      <c r="D65" s="136">
        <v>80</v>
      </c>
      <c r="E65" s="137"/>
      <c r="F65" s="113">
        <f t="shared" ref="F65:F66" si="10">E65*D65</f>
        <v>0</v>
      </c>
      <c r="G65" s="183">
        <f>+F65</f>
        <v>0</v>
      </c>
      <c r="H65" s="111"/>
      <c r="I65" s="66"/>
    </row>
    <row r="66" spans="1:9" s="1" customFormat="1" ht="31.2" x14ac:dyDescent="0.3">
      <c r="A66" s="135" t="s">
        <v>121</v>
      </c>
      <c r="B66" s="146" t="s">
        <v>178</v>
      </c>
      <c r="C66" s="39" t="s">
        <v>37</v>
      </c>
      <c r="D66" s="136">
        <v>40</v>
      </c>
      <c r="E66" s="137"/>
      <c r="F66" s="113">
        <f t="shared" si="10"/>
        <v>0</v>
      </c>
      <c r="G66" s="183">
        <f>+F66</f>
        <v>0</v>
      </c>
      <c r="H66" s="111"/>
      <c r="I66" s="66"/>
    </row>
    <row r="67" spans="1:9" s="1" customFormat="1" ht="97.2" customHeight="1" x14ac:dyDescent="0.3">
      <c r="A67" s="42">
        <v>9</v>
      </c>
      <c r="B67" s="38" t="s">
        <v>127</v>
      </c>
      <c r="C67" s="17"/>
      <c r="D67" s="50"/>
      <c r="E67" s="50"/>
      <c r="F67" s="176">
        <f>SUBTOTAL(9,F68:F70)</f>
        <v>0</v>
      </c>
      <c r="G67" s="182">
        <f>SUBTOTAL(9, G68:G70)</f>
        <v>0</v>
      </c>
      <c r="H67" s="111"/>
      <c r="I67" s="66"/>
    </row>
    <row r="68" spans="1:9" s="1" customFormat="1" ht="23.55" customHeight="1" x14ac:dyDescent="0.3">
      <c r="A68" s="140" t="s">
        <v>42</v>
      </c>
      <c r="B68" s="139" t="s">
        <v>141</v>
      </c>
      <c r="C68" s="39" t="s">
        <v>43</v>
      </c>
      <c r="D68" s="48">
        <v>200</v>
      </c>
      <c r="E68" s="49"/>
      <c r="F68" s="113">
        <f>D68*E68</f>
        <v>0</v>
      </c>
      <c r="G68" s="183">
        <f>+F68</f>
        <v>0</v>
      </c>
      <c r="H68" s="111"/>
      <c r="I68" s="66"/>
    </row>
    <row r="69" spans="1:9" s="1" customFormat="1" ht="26.55" customHeight="1" x14ac:dyDescent="0.3">
      <c r="A69" s="140" t="s">
        <v>113</v>
      </c>
      <c r="B69" s="139" t="s">
        <v>142</v>
      </c>
      <c r="C69" s="39" t="s">
        <v>37</v>
      </c>
      <c r="D69" s="48">
        <v>10</v>
      </c>
      <c r="E69" s="49"/>
      <c r="F69" s="113">
        <f>D69*E69</f>
        <v>0</v>
      </c>
      <c r="G69" s="183">
        <f>+F69</f>
        <v>0</v>
      </c>
      <c r="H69" s="111"/>
      <c r="I69" s="66"/>
    </row>
    <row r="70" spans="1:9" s="1" customFormat="1" ht="26.55" customHeight="1" x14ac:dyDescent="0.3">
      <c r="A70" s="140" t="s">
        <v>114</v>
      </c>
      <c r="B70" s="139" t="s">
        <v>143</v>
      </c>
      <c r="C70" s="39" t="s">
        <v>37</v>
      </c>
      <c r="D70" s="48">
        <v>10</v>
      </c>
      <c r="E70" s="49"/>
      <c r="F70" s="113">
        <f t="shared" ref="F70" si="11">D70*E70</f>
        <v>0</v>
      </c>
      <c r="G70" s="183">
        <f>+F70</f>
        <v>0</v>
      </c>
      <c r="H70" s="111"/>
      <c r="I70" s="66"/>
    </row>
    <row r="71" spans="1:9" s="1" customFormat="1" ht="93.6" x14ac:dyDescent="0.3">
      <c r="A71" s="42">
        <v>10</v>
      </c>
      <c r="B71" s="38" t="s">
        <v>128</v>
      </c>
      <c r="C71" s="17"/>
      <c r="D71" s="50"/>
      <c r="E71" s="50"/>
      <c r="F71" s="176">
        <f>SUBTOTAL(9,F72:F74)</f>
        <v>0</v>
      </c>
      <c r="G71" s="182">
        <f>SUBTOTAL(9, G72:G74)</f>
        <v>0</v>
      </c>
      <c r="H71" s="111"/>
      <c r="I71" s="66"/>
    </row>
    <row r="72" spans="1:9" s="1" customFormat="1" ht="23.55" customHeight="1" x14ac:dyDescent="0.3">
      <c r="A72" s="140" t="s">
        <v>104</v>
      </c>
      <c r="B72" s="139" t="s">
        <v>141</v>
      </c>
      <c r="C72" s="39" t="s">
        <v>43</v>
      </c>
      <c r="D72" s="48">
        <v>200</v>
      </c>
      <c r="E72" s="49"/>
      <c r="F72" s="113">
        <f>D72*E72</f>
        <v>0</v>
      </c>
      <c r="G72" s="183">
        <f>+F72</f>
        <v>0</v>
      </c>
      <c r="H72" s="111"/>
      <c r="I72" s="66"/>
    </row>
    <row r="73" spans="1:9" s="1" customFormat="1" ht="26.55" customHeight="1" x14ac:dyDescent="0.3">
      <c r="A73" s="140" t="s">
        <v>144</v>
      </c>
      <c r="B73" s="139" t="s">
        <v>142</v>
      </c>
      <c r="C73" s="39" t="s">
        <v>37</v>
      </c>
      <c r="D73" s="48">
        <v>10</v>
      </c>
      <c r="E73" s="49"/>
      <c r="F73" s="113">
        <f>D73*E73</f>
        <v>0</v>
      </c>
      <c r="G73" s="183">
        <f>+F73</f>
        <v>0</v>
      </c>
      <c r="H73" s="111"/>
      <c r="I73" s="66"/>
    </row>
    <row r="74" spans="1:9" s="1" customFormat="1" ht="26.55" customHeight="1" x14ac:dyDescent="0.3">
      <c r="A74" s="140" t="s">
        <v>145</v>
      </c>
      <c r="B74" s="139" t="s">
        <v>143</v>
      </c>
      <c r="C74" s="39" t="s">
        <v>37</v>
      </c>
      <c r="D74" s="48">
        <v>10</v>
      </c>
      <c r="E74" s="49"/>
      <c r="F74" s="113">
        <f t="shared" ref="F74" si="12">D74*E74</f>
        <v>0</v>
      </c>
      <c r="G74" s="183">
        <f>+F74</f>
        <v>0</v>
      </c>
      <c r="H74" s="111"/>
      <c r="I74" s="66"/>
    </row>
    <row r="75" spans="1:9" s="1" customFormat="1" ht="62.4" x14ac:dyDescent="0.3">
      <c r="A75" s="42">
        <v>13</v>
      </c>
      <c r="B75" s="38" t="s">
        <v>133</v>
      </c>
      <c r="C75" s="17"/>
      <c r="D75" s="50"/>
      <c r="E75" s="50"/>
      <c r="F75" s="176">
        <f>SUBTOTAL(9,F76:F77)</f>
        <v>0</v>
      </c>
      <c r="G75" s="182">
        <f xml:space="preserve"> SUBTOTAL(9,G76:G77)</f>
        <v>0</v>
      </c>
      <c r="H75" s="111"/>
      <c r="I75" s="66"/>
    </row>
    <row r="76" spans="1:9" s="1" customFormat="1" ht="26.55" customHeight="1" x14ac:dyDescent="0.3">
      <c r="A76" s="140" t="s">
        <v>146</v>
      </c>
      <c r="B76" s="138" t="s">
        <v>134</v>
      </c>
      <c r="C76" s="39" t="s">
        <v>37</v>
      </c>
      <c r="D76" s="136">
        <v>6</v>
      </c>
      <c r="E76" s="137"/>
      <c r="F76" s="113">
        <f t="shared" ref="F76:F77" si="13">E76*D76</f>
        <v>0</v>
      </c>
      <c r="G76" s="183">
        <f>+F76</f>
        <v>0</v>
      </c>
      <c r="H76" s="111"/>
      <c r="I76" s="66"/>
    </row>
    <row r="77" spans="1:9" s="1" customFormat="1" ht="26.55" customHeight="1" x14ac:dyDescent="0.3">
      <c r="A77" s="140" t="s">
        <v>147</v>
      </c>
      <c r="B77" s="138" t="s">
        <v>135</v>
      </c>
      <c r="C77" s="39" t="s">
        <v>37</v>
      </c>
      <c r="D77" s="136">
        <v>6</v>
      </c>
      <c r="E77" s="137"/>
      <c r="F77" s="113">
        <f t="shared" si="13"/>
        <v>0</v>
      </c>
      <c r="G77" s="183">
        <f>+F77</f>
        <v>0</v>
      </c>
      <c r="H77" s="111"/>
      <c r="I77" s="66"/>
    </row>
    <row r="78" spans="1:9" s="1" customFormat="1" ht="46.8" x14ac:dyDescent="0.3">
      <c r="A78" s="42">
        <v>14</v>
      </c>
      <c r="B78" s="38" t="s">
        <v>136</v>
      </c>
      <c r="C78" s="17"/>
      <c r="D78" s="50"/>
      <c r="E78" s="50"/>
      <c r="F78" s="176">
        <f>SUBTOTAL(9,F79:F80)</f>
        <v>0</v>
      </c>
      <c r="G78" s="182">
        <f xml:space="preserve"> SUBTOTAL(9,G79:G80)</f>
        <v>0</v>
      </c>
      <c r="H78" s="111"/>
      <c r="I78" s="66"/>
    </row>
    <row r="79" spans="1:9" s="1" customFormat="1" ht="21.45" customHeight="1" x14ac:dyDescent="0.3">
      <c r="A79" s="140" t="s">
        <v>148</v>
      </c>
      <c r="B79" s="139" t="s">
        <v>169</v>
      </c>
      <c r="C79" s="39" t="s">
        <v>38</v>
      </c>
      <c r="D79" s="136">
        <v>1</v>
      </c>
      <c r="E79" s="137"/>
      <c r="F79" s="113">
        <f t="shared" ref="F79:F80" si="14">E79*D79</f>
        <v>0</v>
      </c>
      <c r="G79" s="183">
        <f>+F79</f>
        <v>0</v>
      </c>
      <c r="H79" s="111"/>
      <c r="I79" s="66"/>
    </row>
    <row r="80" spans="1:9" s="1" customFormat="1" ht="21" customHeight="1" x14ac:dyDescent="0.3">
      <c r="A80" s="140" t="s">
        <v>149</v>
      </c>
      <c r="B80" s="139" t="s">
        <v>170</v>
      </c>
      <c r="C80" s="39" t="s">
        <v>38</v>
      </c>
      <c r="D80" s="136">
        <v>1</v>
      </c>
      <c r="E80" s="137"/>
      <c r="F80" s="113">
        <f t="shared" si="14"/>
        <v>0</v>
      </c>
      <c r="G80" s="183">
        <f>+F80</f>
        <v>0</v>
      </c>
      <c r="H80" s="111"/>
      <c r="I80" s="66"/>
    </row>
    <row r="81" spans="1:9" s="1" customFormat="1" ht="62.4" x14ac:dyDescent="0.3">
      <c r="A81" s="17">
        <v>15</v>
      </c>
      <c r="B81" s="38" t="s">
        <v>56</v>
      </c>
      <c r="C81" s="16"/>
      <c r="D81" s="52"/>
      <c r="E81" s="52"/>
      <c r="F81" s="112">
        <f>SUBTOTAL(9, F82)</f>
        <v>0</v>
      </c>
      <c r="G81" s="182">
        <f>SUBTOTAL(9, G82)</f>
        <v>0</v>
      </c>
      <c r="H81" s="111"/>
      <c r="I81" s="66"/>
    </row>
    <row r="82" spans="1:9" s="1" customFormat="1" ht="14.55" customHeight="1" x14ac:dyDescent="0.3">
      <c r="A82" s="54" t="s">
        <v>150</v>
      </c>
      <c r="B82" s="169" t="s">
        <v>51</v>
      </c>
      <c r="C82" s="40" t="s">
        <v>52</v>
      </c>
      <c r="D82" s="55">
        <v>40</v>
      </c>
      <c r="E82" s="56"/>
      <c r="F82" s="113">
        <f>D82*E82</f>
        <v>0</v>
      </c>
      <c r="G82" s="183">
        <f>+F82</f>
        <v>0</v>
      </c>
      <c r="H82" s="111"/>
      <c r="I82" s="66"/>
    </row>
    <row r="83" spans="1:9" s="1" customFormat="1" ht="62.4" x14ac:dyDescent="0.3">
      <c r="A83" s="17">
        <v>16</v>
      </c>
      <c r="B83" s="38" t="s">
        <v>55</v>
      </c>
      <c r="C83" s="16"/>
      <c r="D83" s="52"/>
      <c r="E83" s="52"/>
      <c r="F83" s="112">
        <f>SUBTOTAL(9, F84:F89)</f>
        <v>0</v>
      </c>
      <c r="G83" s="184">
        <f>SUBTOTAL(9,G84:G89)</f>
        <v>0</v>
      </c>
      <c r="H83" s="111"/>
      <c r="I83" s="66"/>
    </row>
    <row r="84" spans="1:9" s="1" customFormat="1" ht="15.6" x14ac:dyDescent="0.3">
      <c r="A84" s="54" t="s">
        <v>151</v>
      </c>
      <c r="B84" s="169" t="s">
        <v>44</v>
      </c>
      <c r="C84" s="40" t="s">
        <v>45</v>
      </c>
      <c r="D84" s="55">
        <v>500</v>
      </c>
      <c r="E84" s="56"/>
      <c r="F84" s="113">
        <f t="shared" ref="F84:F89" si="15">D84*E84</f>
        <v>0</v>
      </c>
      <c r="G84" s="183">
        <f t="shared" ref="G84:G89" si="16">+F84</f>
        <v>0</v>
      </c>
      <c r="H84" s="111"/>
      <c r="I84" s="66"/>
    </row>
    <row r="85" spans="1:9" s="1" customFormat="1" ht="15.6" x14ac:dyDescent="0.3">
      <c r="A85" s="54" t="s">
        <v>152</v>
      </c>
      <c r="B85" s="169" t="s">
        <v>46</v>
      </c>
      <c r="C85" s="40" t="s">
        <v>45</v>
      </c>
      <c r="D85" s="55">
        <v>500</v>
      </c>
      <c r="E85" s="56"/>
      <c r="F85" s="113">
        <f t="shared" si="15"/>
        <v>0</v>
      </c>
      <c r="G85" s="183">
        <f t="shared" si="16"/>
        <v>0</v>
      </c>
      <c r="H85" s="111"/>
      <c r="I85" s="66"/>
    </row>
    <row r="86" spans="1:9" s="1" customFormat="1" ht="15.6" x14ac:dyDescent="0.3">
      <c r="A86" s="54" t="s">
        <v>153</v>
      </c>
      <c r="B86" s="169" t="s">
        <v>47</v>
      </c>
      <c r="C86" s="40" t="s">
        <v>45</v>
      </c>
      <c r="D86" s="55">
        <v>500</v>
      </c>
      <c r="E86" s="56"/>
      <c r="F86" s="113">
        <f t="shared" si="15"/>
        <v>0</v>
      </c>
      <c r="G86" s="183">
        <f t="shared" si="16"/>
        <v>0</v>
      </c>
      <c r="H86" s="111"/>
      <c r="I86" s="66"/>
    </row>
    <row r="87" spans="1:9" s="88" customFormat="1" ht="15.6" x14ac:dyDescent="0.3">
      <c r="A87" s="54" t="s">
        <v>154</v>
      </c>
      <c r="B87" s="169" t="s">
        <v>48</v>
      </c>
      <c r="C87" s="40" t="s">
        <v>45</v>
      </c>
      <c r="D87" s="55">
        <v>500</v>
      </c>
      <c r="E87" s="56"/>
      <c r="F87" s="113">
        <f t="shared" si="15"/>
        <v>0</v>
      </c>
      <c r="G87" s="183">
        <f t="shared" si="16"/>
        <v>0</v>
      </c>
      <c r="H87" s="111"/>
      <c r="I87" s="66"/>
    </row>
    <row r="88" spans="1:9" s="88" customFormat="1" ht="15.6" x14ac:dyDescent="0.3">
      <c r="A88" s="54" t="s">
        <v>155</v>
      </c>
      <c r="B88" s="169" t="s">
        <v>49</v>
      </c>
      <c r="C88" s="40" t="s">
        <v>45</v>
      </c>
      <c r="D88" s="55">
        <v>500</v>
      </c>
      <c r="E88" s="56"/>
      <c r="F88" s="113">
        <f t="shared" si="15"/>
        <v>0</v>
      </c>
      <c r="G88" s="183">
        <f t="shared" si="16"/>
        <v>0</v>
      </c>
      <c r="H88" s="111"/>
      <c r="I88" s="66"/>
    </row>
    <row r="89" spans="1:9" s="88" customFormat="1" ht="21" customHeight="1" x14ac:dyDescent="0.3">
      <c r="A89" s="54" t="s">
        <v>156</v>
      </c>
      <c r="B89" s="169" t="s">
        <v>50</v>
      </c>
      <c r="C89" s="40" t="s">
        <v>45</v>
      </c>
      <c r="D89" s="55">
        <v>500</v>
      </c>
      <c r="E89" s="56"/>
      <c r="F89" s="113">
        <f t="shared" si="15"/>
        <v>0</v>
      </c>
      <c r="G89" s="183">
        <f t="shared" si="16"/>
        <v>0</v>
      </c>
      <c r="H89" s="111"/>
      <c r="I89" s="66"/>
    </row>
    <row r="90" spans="1:9" s="88" customFormat="1" ht="62.4" x14ac:dyDescent="0.3">
      <c r="A90" s="17">
        <v>17</v>
      </c>
      <c r="B90" s="38" t="s">
        <v>57</v>
      </c>
      <c r="C90" s="16"/>
      <c r="D90" s="52"/>
      <c r="E90" s="52"/>
      <c r="F90" s="112">
        <f>SUBTOTAL(9, F91)</f>
        <v>0</v>
      </c>
      <c r="G90" s="184">
        <f>SUBTOTAL(9,G91)</f>
        <v>0</v>
      </c>
      <c r="H90" s="111"/>
      <c r="I90" s="66"/>
    </row>
    <row r="91" spans="1:9" s="1" customFormat="1" ht="18.45" customHeight="1" thickBot="1" x14ac:dyDescent="0.35">
      <c r="A91" s="54" t="s">
        <v>157</v>
      </c>
      <c r="B91" s="169" t="s">
        <v>53</v>
      </c>
      <c r="C91" s="40" t="s">
        <v>54</v>
      </c>
      <c r="D91" s="51">
        <v>3000</v>
      </c>
      <c r="E91" s="53"/>
      <c r="F91" s="114">
        <f xml:space="preserve"> D91*E91</f>
        <v>0</v>
      </c>
      <c r="G91" s="185">
        <f>+F91</f>
        <v>0</v>
      </c>
      <c r="H91" s="111"/>
      <c r="I91" s="66"/>
    </row>
    <row r="92" spans="1:9" ht="15.6" x14ac:dyDescent="0.3">
      <c r="A92" s="83"/>
      <c r="B92" s="82" t="s">
        <v>18</v>
      </c>
      <c r="C92" s="81"/>
      <c r="D92" s="71"/>
      <c r="E92" s="72"/>
      <c r="F92" s="177">
        <f>SUBTOTAL(9,F15:F91)</f>
        <v>0</v>
      </c>
      <c r="G92" s="186">
        <f>SUBTOTAL(9,G15:G91)</f>
        <v>0</v>
      </c>
      <c r="H92" s="111"/>
      <c r="I92" s="111"/>
    </row>
    <row r="93" spans="1:9" ht="15.6" x14ac:dyDescent="0.3">
      <c r="A93" s="83"/>
      <c r="B93" s="82" t="s">
        <v>2</v>
      </c>
      <c r="C93" s="81"/>
      <c r="D93" s="71"/>
      <c r="E93" s="72"/>
      <c r="F93" s="178">
        <f>F92*0.15</f>
        <v>0</v>
      </c>
      <c r="G93" s="185">
        <f>G92*0.15</f>
        <v>0</v>
      </c>
      <c r="H93" s="111"/>
      <c r="I93" s="111"/>
    </row>
    <row r="94" spans="1:9" ht="16.2" thickBot="1" x14ac:dyDescent="0.35">
      <c r="A94" s="83"/>
      <c r="B94" s="82" t="s">
        <v>19</v>
      </c>
      <c r="C94" s="81"/>
      <c r="D94" s="71"/>
      <c r="E94" s="72"/>
      <c r="F94" s="179">
        <f>F92+F93</f>
        <v>0</v>
      </c>
      <c r="G94" s="187">
        <f>G92+G93</f>
        <v>0</v>
      </c>
      <c r="H94" s="111"/>
      <c r="I94" s="111"/>
    </row>
    <row r="95" spans="1:9" x14ac:dyDescent="0.3">
      <c r="A95" s="80"/>
      <c r="B95" s="170"/>
      <c r="C95" s="26"/>
      <c r="D95" s="32"/>
      <c r="E95" s="27"/>
      <c r="F95" s="27"/>
      <c r="G95" s="27"/>
      <c r="H95" s="27"/>
    </row>
    <row r="96" spans="1:9" ht="15" thickBot="1" x14ac:dyDescent="0.35">
      <c r="A96" s="80"/>
      <c r="B96" s="171"/>
      <c r="C96" s="26"/>
      <c r="D96" s="32"/>
      <c r="E96" s="27"/>
      <c r="F96" s="27"/>
      <c r="G96" s="27"/>
      <c r="H96" s="27"/>
    </row>
    <row r="97" spans="1:8" ht="25.8" customHeight="1" x14ac:dyDescent="0.3">
      <c r="A97" s="80"/>
      <c r="B97" s="204" t="s">
        <v>21</v>
      </c>
      <c r="C97" s="207"/>
      <c r="D97" s="208"/>
      <c r="E97" s="208"/>
      <c r="F97" s="192"/>
      <c r="G97" s="193"/>
      <c r="H97" s="194"/>
    </row>
    <row r="98" spans="1:8" ht="17.55" customHeight="1" x14ac:dyDescent="0.3">
      <c r="A98" s="80"/>
      <c r="B98" s="205"/>
      <c r="C98" s="209" t="s">
        <v>20</v>
      </c>
      <c r="D98" s="210"/>
      <c r="E98" s="210"/>
      <c r="F98" s="195" t="s">
        <v>71</v>
      </c>
      <c r="G98" s="196"/>
      <c r="H98" s="197"/>
    </row>
    <row r="99" spans="1:8" ht="34.799999999999997" customHeight="1" x14ac:dyDescent="0.3">
      <c r="A99" s="80"/>
      <c r="B99" s="205"/>
      <c r="C99" s="209"/>
      <c r="D99" s="210"/>
      <c r="E99" s="210"/>
      <c r="F99" s="198"/>
      <c r="G99" s="199"/>
      <c r="H99" s="200"/>
    </row>
    <row r="100" spans="1:8" ht="19.2" customHeight="1" thickBot="1" x14ac:dyDescent="0.35">
      <c r="A100" s="80"/>
      <c r="B100" s="206"/>
      <c r="C100" s="211" t="s">
        <v>24</v>
      </c>
      <c r="D100" s="212"/>
      <c r="E100" s="212"/>
      <c r="F100" s="201" t="s">
        <v>72</v>
      </c>
      <c r="G100" s="202"/>
      <c r="H100" s="203"/>
    </row>
    <row r="101" spans="1:8" x14ac:dyDescent="0.3">
      <c r="A101" s="80"/>
      <c r="B101" s="171"/>
      <c r="C101" s="26"/>
      <c r="D101" s="32"/>
      <c r="E101" s="27"/>
      <c r="F101" s="27"/>
      <c r="G101" s="27"/>
      <c r="H101" s="27"/>
    </row>
    <row r="102" spans="1:8" x14ac:dyDescent="0.3">
      <c r="A102" s="80"/>
      <c r="B102" s="171"/>
      <c r="C102" s="26"/>
      <c r="D102" s="32"/>
      <c r="E102" s="27"/>
      <c r="F102" s="27"/>
      <c r="G102" s="27"/>
      <c r="H102" s="27"/>
    </row>
  </sheetData>
  <sheetProtection formatCells="0" formatColumns="0" formatRows="0" insertRows="0" deleteRows="0"/>
  <protectedRanges>
    <protectedRange sqref="C97:F99" name="Range7"/>
    <protectedRange sqref="H92:I94" name="Range6"/>
    <protectedRange sqref="H15:I26 H28:I91" name="Range6_2"/>
    <protectedRange sqref="E15:E16 D16 C30:E30 C25:D25 D28:E29 D26 E23:E26 C23:D23 A15:D15 D24 D41:E49 D17:E22 D31:E39 C40:E40" name="Range3_3"/>
    <protectedRange sqref="A16:B22" name="Range3_4"/>
    <protectedRange sqref="A23:B24" name="Range3_7"/>
    <protectedRange sqref="A25:B26 B28:B29 A27:A29" name="Range3_8"/>
    <protectedRange sqref="A30:B49" name="Range3_9"/>
    <protectedRange sqref="B62:B63 B59:B60 D58:E63 B65 A58:B58 D68:E70 A51:A56 A59:A63 A68:B70 A72:B74 B55:B56 D51:E56 B51:B53 D72:E74" name="Range3_11"/>
    <protectedRange sqref="A91:B91 D91:E91 D82:E82 A82:B82 A90:E90 A81:E81 A83:E83 A84:B89 D84:E89" name="Range3_1_2"/>
    <protectedRange sqref="B66 B61 B54" name="Range3_1_1_1"/>
    <protectedRange sqref="C75:E75 C78:E78 D76:E77 D79:E80" name="Range3_17"/>
    <protectedRange sqref="D65:E66 A65:A66 A57:E57 A50:E50 A64:E64 A71:E71 A67:E67" name="Range3_1_1_2"/>
    <protectedRange sqref="H27:I27" name="Range6_2_1"/>
    <protectedRange sqref="B27" name="Range3_8_1"/>
    <protectedRange sqref="A75:B77" name="Range3_4_1_1"/>
    <protectedRange sqref="A78:B80" name="Range3_1"/>
  </protectedRanges>
  <mergeCells count="11">
    <mergeCell ref="F100:H100"/>
    <mergeCell ref="B97:B100"/>
    <mergeCell ref="C97:E97"/>
    <mergeCell ref="C98:E98"/>
    <mergeCell ref="C99:E99"/>
    <mergeCell ref="C100:E100"/>
    <mergeCell ref="D4:F4"/>
    <mergeCell ref="D13:F13"/>
    <mergeCell ref="F97:H97"/>
    <mergeCell ref="F98:H98"/>
    <mergeCell ref="F99:H99"/>
  </mergeCells>
  <conditionalFormatting sqref="F27">
    <cfRule type="cellIs" dxfId="0" priority="1" operator="lessThan">
      <formula>0</formula>
    </cfRule>
  </conditionalFormatting>
  <dataValidations count="1">
    <dataValidation type="decimal" operator="greaterThanOrEqual" allowBlank="1" showInputMessage="1" showErrorMessage="1" sqref="E50:E80 D58:D63 D65:D66 D68:D70 D51:D56 D76:D77 D79:D80 D15:E49 D72:D74 D81:E91" xr:uid="{45D48CC9-873D-4315-B6C7-7EE36BA90B6C}">
      <formula1>0</formula1>
    </dataValidation>
  </dataValidations>
  <pageMargins left="0.70866141732283472" right="0.70866141732283472" top="0.74803149606299213" bottom="0.74803149606299213" header="0.31496062992125984" footer="0.31496062992125984"/>
  <pageSetup paperSize="8" scale="56" fitToHeight="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160D8-34CE-4399-A457-211BFE331E83}">
  <sheetPr>
    <pageSetUpPr fitToPage="1"/>
  </sheetPr>
  <dimension ref="A1:Y36"/>
  <sheetViews>
    <sheetView showGridLines="0" topLeftCell="B1" zoomScale="96" zoomScaleNormal="96" workbookViewId="0">
      <selection activeCell="B4" sqref="B4"/>
    </sheetView>
  </sheetViews>
  <sheetFormatPr defaultColWidth="9.109375" defaultRowHeight="14.4" x14ac:dyDescent="0.3"/>
  <cols>
    <col min="1" max="1" width="13.44140625" style="79" customWidth="1"/>
    <col min="2" max="2" width="65.44140625" style="21" customWidth="1"/>
    <col min="3" max="3" width="18.109375" style="22" bestFit="1" customWidth="1"/>
    <col min="4" max="4" width="7.109375" style="21" customWidth="1"/>
    <col min="5" max="5" width="19.44140625" style="21" customWidth="1"/>
    <col min="6" max="6" width="21" style="21" bestFit="1" customWidth="1"/>
    <col min="7" max="7" width="7.44140625" style="21" customWidth="1"/>
    <col min="8" max="9" width="19.44140625" style="21" customWidth="1"/>
    <col min="10" max="10" width="7.109375" style="21" customWidth="1"/>
    <col min="11" max="12" width="19.44140625" style="21" customWidth="1"/>
    <col min="13" max="13" width="7.109375" style="21" customWidth="1"/>
    <col min="14" max="15" width="19.44140625" style="21" customWidth="1"/>
    <col min="16" max="16" width="7.109375" style="21" customWidth="1"/>
    <col min="17" max="18" width="19.44140625" style="21" customWidth="1"/>
    <col min="19" max="19" width="36.109375" style="21" customWidth="1"/>
    <col min="20" max="20" width="36.77734375" style="21" customWidth="1"/>
    <col min="21" max="21" width="55.109375" style="21" customWidth="1"/>
    <col min="22" max="16384" width="9.109375" style="21"/>
  </cols>
  <sheetData>
    <row r="1" spans="1:25" s="18" customFormat="1" ht="31.2" x14ac:dyDescent="0.6">
      <c r="A1" s="105"/>
      <c r="B1" s="3" t="s">
        <v>15</v>
      </c>
      <c r="C1" s="4"/>
      <c r="D1" s="2"/>
      <c r="E1" s="2"/>
      <c r="F1" s="2"/>
      <c r="G1" s="2"/>
      <c r="H1" s="2"/>
      <c r="I1" s="58"/>
      <c r="J1" s="2"/>
      <c r="K1" s="2"/>
      <c r="L1" s="2"/>
      <c r="M1" s="2"/>
      <c r="N1" s="2"/>
      <c r="O1" s="2"/>
      <c r="P1" s="2"/>
      <c r="Q1" s="2"/>
      <c r="R1" s="2"/>
      <c r="S1" s="2"/>
      <c r="T1" s="2"/>
    </row>
    <row r="2" spans="1:25" customFormat="1" ht="28.8" customHeight="1" x14ac:dyDescent="0.3">
      <c r="A2" s="104"/>
      <c r="B2" s="14" t="s">
        <v>25</v>
      </c>
      <c r="C2" s="5"/>
      <c r="D2" s="19"/>
      <c r="E2" s="19"/>
      <c r="F2" s="19"/>
      <c r="G2" s="19"/>
      <c r="H2" s="19"/>
      <c r="I2" s="59"/>
      <c r="J2" s="19"/>
      <c r="K2" s="19"/>
      <c r="L2" s="19"/>
      <c r="M2" s="19"/>
      <c r="N2" s="19"/>
      <c r="O2" s="19"/>
      <c r="P2" s="19"/>
      <c r="Q2" s="19"/>
      <c r="R2" s="19"/>
      <c r="S2" s="19"/>
      <c r="T2" s="19"/>
    </row>
    <row r="3" spans="1:25" customFormat="1" ht="25.95" customHeight="1" x14ac:dyDescent="0.3">
      <c r="A3" s="103" t="s">
        <v>74</v>
      </c>
      <c r="B3" s="35" t="s">
        <v>188</v>
      </c>
      <c r="C3" s="13"/>
      <c r="D3" s="12"/>
      <c r="E3" s="12"/>
      <c r="F3" s="12"/>
      <c r="G3" s="12"/>
      <c r="H3" s="12"/>
      <c r="I3" s="12"/>
      <c r="J3" s="12"/>
      <c r="K3" s="12"/>
      <c r="L3" s="12"/>
      <c r="M3" s="12"/>
      <c r="N3" s="12"/>
      <c r="O3" s="12"/>
      <c r="P3" s="12"/>
      <c r="Q3" s="12"/>
      <c r="R3" s="12"/>
      <c r="S3" s="20"/>
      <c r="T3" s="20"/>
      <c r="U3" s="20"/>
      <c r="V3" s="20"/>
      <c r="W3" s="20"/>
      <c r="X3" s="20"/>
      <c r="Y3" s="20"/>
    </row>
    <row r="4" spans="1:25" customFormat="1" ht="64.8" customHeight="1" x14ac:dyDescent="0.4">
      <c r="A4" s="102" t="s">
        <v>6</v>
      </c>
      <c r="B4" s="174" t="s">
        <v>189</v>
      </c>
      <c r="C4" s="13"/>
      <c r="D4" s="15"/>
      <c r="E4" s="213" t="s">
        <v>192</v>
      </c>
      <c r="F4" s="214"/>
      <c r="G4" s="214"/>
      <c r="H4" s="215"/>
      <c r="I4" s="215"/>
      <c r="J4" s="215"/>
      <c r="K4" s="215"/>
      <c r="L4" s="15"/>
      <c r="M4" s="15"/>
      <c r="N4" s="15"/>
      <c r="O4" s="15"/>
      <c r="P4" s="15"/>
      <c r="Q4" s="15"/>
      <c r="R4" s="15"/>
      <c r="S4" s="20"/>
      <c r="T4" s="20"/>
      <c r="U4" s="20"/>
      <c r="V4" s="20"/>
      <c r="W4" s="20"/>
      <c r="X4" s="20"/>
      <c r="Y4" s="20"/>
    </row>
    <row r="5" spans="1:25" customFormat="1" ht="15.6" x14ac:dyDescent="0.3">
      <c r="A5" s="101" t="s">
        <v>16</v>
      </c>
      <c r="B5" s="24"/>
      <c r="C5" s="13"/>
      <c r="D5" s="10"/>
      <c r="E5" s="10"/>
      <c r="F5" s="10"/>
      <c r="G5" s="10"/>
      <c r="H5" s="10"/>
      <c r="I5" s="12"/>
      <c r="J5" s="10"/>
      <c r="K5" s="10"/>
      <c r="L5" s="10"/>
      <c r="M5" s="10"/>
      <c r="N5" s="10"/>
      <c r="O5" s="10"/>
      <c r="P5" s="10"/>
      <c r="Q5" s="10"/>
      <c r="R5" s="10"/>
      <c r="S5" s="20"/>
      <c r="T5" s="20"/>
      <c r="U5" s="20"/>
      <c r="V5" s="20"/>
      <c r="W5" s="20"/>
      <c r="X5" s="20"/>
      <c r="Y5" s="20"/>
    </row>
    <row r="6" spans="1:25" customFormat="1" ht="15.6" x14ac:dyDescent="0.3">
      <c r="A6" s="100"/>
      <c r="B6" s="23"/>
      <c r="C6" s="13"/>
      <c r="D6" s="10"/>
      <c r="E6" s="10"/>
      <c r="F6" s="10"/>
      <c r="G6" s="10"/>
      <c r="H6" s="10"/>
      <c r="I6" s="12"/>
      <c r="J6" s="10"/>
      <c r="K6" s="10"/>
      <c r="L6" s="10"/>
      <c r="M6" s="10"/>
      <c r="N6" s="10"/>
      <c r="O6" s="10"/>
      <c r="P6" s="10"/>
      <c r="Q6" s="10"/>
      <c r="R6" s="10"/>
      <c r="S6" s="20"/>
      <c r="T6" s="20"/>
      <c r="U6" s="20"/>
      <c r="V6" s="20"/>
      <c r="W6" s="20"/>
      <c r="X6" s="20"/>
      <c r="Y6" s="20"/>
    </row>
    <row r="7" spans="1:25" s="20" customFormat="1" ht="15.6" x14ac:dyDescent="0.3">
      <c r="A7" s="99" t="s">
        <v>3</v>
      </c>
      <c r="B7" s="98"/>
      <c r="C7" s="97"/>
      <c r="D7" s="10"/>
      <c r="E7" s="10"/>
      <c r="F7" s="10"/>
      <c r="G7" s="10"/>
      <c r="H7" s="10"/>
      <c r="I7" s="12"/>
      <c r="J7" s="10"/>
      <c r="K7" s="10"/>
      <c r="L7" s="10"/>
      <c r="M7" s="10"/>
      <c r="N7" s="10"/>
      <c r="O7" s="10"/>
      <c r="P7" s="10"/>
      <c r="Q7" s="10"/>
      <c r="R7" s="10"/>
    </row>
    <row r="8" spans="1:25" s="20" customFormat="1" ht="15.6" x14ac:dyDescent="0.3">
      <c r="A8" s="96" t="s">
        <v>26</v>
      </c>
      <c r="B8" s="11"/>
      <c r="C8" s="34"/>
      <c r="D8" s="10"/>
      <c r="E8" s="10"/>
      <c r="F8" s="10"/>
      <c r="G8" s="10"/>
      <c r="H8" s="10"/>
      <c r="I8" s="12"/>
      <c r="J8" s="10"/>
      <c r="K8" s="10"/>
      <c r="L8" s="10"/>
      <c r="M8" s="10"/>
      <c r="N8" s="10"/>
      <c r="O8" s="10"/>
      <c r="P8" s="10"/>
      <c r="Q8" s="10"/>
      <c r="R8" s="10"/>
    </row>
    <row r="9" spans="1:25" s="20" customFormat="1" ht="15.6" x14ac:dyDescent="0.3">
      <c r="A9" s="95" t="s">
        <v>27</v>
      </c>
      <c r="B9" s="94"/>
      <c r="C9" s="93"/>
      <c r="D9" s="10"/>
      <c r="E9" s="10"/>
      <c r="F9" s="10"/>
      <c r="G9" s="10"/>
      <c r="H9" s="10"/>
      <c r="I9" s="12"/>
      <c r="J9" s="10"/>
      <c r="K9" s="10"/>
      <c r="L9" s="10"/>
      <c r="M9" s="10"/>
      <c r="N9" s="10"/>
      <c r="O9" s="10"/>
      <c r="P9" s="10"/>
      <c r="Q9" s="10"/>
      <c r="R9" s="10"/>
    </row>
    <row r="10" spans="1:25" s="20" customFormat="1" ht="15.6" x14ac:dyDescent="0.3">
      <c r="A10" s="95" t="s">
        <v>28</v>
      </c>
      <c r="B10" s="94"/>
      <c r="C10" s="93"/>
      <c r="D10" s="10"/>
      <c r="E10" s="10"/>
      <c r="F10" s="10"/>
      <c r="G10" s="10"/>
      <c r="H10" s="10"/>
      <c r="I10" s="12"/>
      <c r="J10" s="10"/>
      <c r="K10" s="10"/>
      <c r="L10" s="10"/>
      <c r="M10" s="10"/>
      <c r="N10" s="10"/>
      <c r="O10" s="10"/>
      <c r="P10" s="10"/>
      <c r="Q10" s="10"/>
      <c r="R10" s="10"/>
    </row>
    <row r="11" spans="1:25" s="20" customFormat="1" ht="15.6" x14ac:dyDescent="0.3">
      <c r="A11" s="175" t="s">
        <v>190</v>
      </c>
      <c r="B11" s="94"/>
      <c r="C11" s="93"/>
      <c r="D11" s="10"/>
      <c r="E11" s="10"/>
      <c r="F11" s="10"/>
      <c r="G11" s="10"/>
      <c r="H11" s="10"/>
      <c r="I11" s="12"/>
      <c r="J11" s="10"/>
      <c r="K11" s="10"/>
      <c r="L11" s="10"/>
      <c r="M11" s="10"/>
      <c r="N11" s="10"/>
      <c r="O11" s="10"/>
      <c r="P11" s="10"/>
      <c r="Q11" s="10"/>
      <c r="R11" s="10"/>
    </row>
    <row r="12" spans="1:25" s="20" customFormat="1" ht="15.6" x14ac:dyDescent="0.3">
      <c r="A12" s="92"/>
      <c r="B12" s="9"/>
      <c r="C12" s="13"/>
      <c r="D12" s="10"/>
      <c r="E12" s="10"/>
      <c r="F12" s="10"/>
      <c r="G12" s="10"/>
      <c r="H12" s="10"/>
      <c r="I12" s="12"/>
      <c r="J12" s="10"/>
      <c r="K12" s="10"/>
      <c r="L12" s="10"/>
      <c r="M12" s="10"/>
      <c r="N12" s="10"/>
      <c r="O12" s="10"/>
      <c r="P12" s="10"/>
      <c r="Q12" s="10"/>
      <c r="R12" s="10"/>
    </row>
    <row r="13" spans="1:25" customFormat="1" ht="15.45" customHeight="1" x14ac:dyDescent="0.3">
      <c r="A13" s="91"/>
      <c r="B13" s="6"/>
      <c r="C13" s="36"/>
      <c r="D13" s="219" t="s">
        <v>61</v>
      </c>
      <c r="E13" s="219"/>
      <c r="F13" s="219"/>
      <c r="G13" s="219" t="s">
        <v>62</v>
      </c>
      <c r="H13" s="219"/>
      <c r="I13" s="219"/>
      <c r="J13" s="219" t="s">
        <v>63</v>
      </c>
      <c r="K13" s="219"/>
      <c r="L13" s="219"/>
      <c r="M13" s="219" t="s">
        <v>64</v>
      </c>
      <c r="N13" s="219"/>
      <c r="O13" s="219"/>
      <c r="P13" s="219" t="s">
        <v>167</v>
      </c>
      <c r="Q13" s="219"/>
      <c r="R13" s="219"/>
      <c r="S13" s="60" t="s">
        <v>183</v>
      </c>
    </row>
    <row r="14" spans="1:25" ht="31.2" x14ac:dyDescent="0.3">
      <c r="A14" s="91" t="s">
        <v>0</v>
      </c>
      <c r="B14" s="6" t="s">
        <v>17</v>
      </c>
      <c r="C14" s="36" t="s">
        <v>1</v>
      </c>
      <c r="D14" s="115" t="s">
        <v>66</v>
      </c>
      <c r="E14" s="116" t="s">
        <v>65</v>
      </c>
      <c r="F14" s="116" t="s">
        <v>67</v>
      </c>
      <c r="G14" s="117" t="s">
        <v>4</v>
      </c>
      <c r="H14" s="116" t="s">
        <v>65</v>
      </c>
      <c r="I14" s="116" t="s">
        <v>68</v>
      </c>
      <c r="J14" s="117" t="s">
        <v>4</v>
      </c>
      <c r="K14" s="116" t="s">
        <v>65</v>
      </c>
      <c r="L14" s="116" t="s">
        <v>69</v>
      </c>
      <c r="M14" s="115" t="s">
        <v>66</v>
      </c>
      <c r="N14" s="116" t="s">
        <v>65</v>
      </c>
      <c r="O14" s="116" t="s">
        <v>70</v>
      </c>
      <c r="P14" s="117" t="s">
        <v>4</v>
      </c>
      <c r="Q14" s="116" t="s">
        <v>65</v>
      </c>
      <c r="R14" s="116" t="s">
        <v>168</v>
      </c>
      <c r="S14" s="62" t="s">
        <v>14</v>
      </c>
      <c r="T14" s="63" t="s">
        <v>22</v>
      </c>
      <c r="U14" s="63" t="s">
        <v>23</v>
      </c>
    </row>
    <row r="15" spans="1:25" ht="78" x14ac:dyDescent="0.3">
      <c r="A15" s="87">
        <v>18</v>
      </c>
      <c r="B15" s="86" t="s">
        <v>90</v>
      </c>
      <c r="C15" s="16"/>
      <c r="D15" s="118"/>
      <c r="E15" s="119"/>
      <c r="F15" s="120">
        <f>SUBTOTAL(9, F16:F20)</f>
        <v>0</v>
      </c>
      <c r="G15" s="118"/>
      <c r="H15" s="120"/>
      <c r="I15" s="120">
        <f>SUBTOTAL(9, I16:I20)</f>
        <v>0</v>
      </c>
      <c r="J15" s="118"/>
      <c r="K15" s="119"/>
      <c r="L15" s="120">
        <f>SUBTOTAL(9, L16:L20)</f>
        <v>0</v>
      </c>
      <c r="M15" s="118"/>
      <c r="N15" s="119"/>
      <c r="O15" s="120">
        <f>SUBTOTAL(9, O16:O20)</f>
        <v>0</v>
      </c>
      <c r="P15" s="118"/>
      <c r="Q15" s="119"/>
      <c r="R15" s="132">
        <f>SUBTOTAL(9, R16:R20)</f>
        <v>0</v>
      </c>
      <c r="S15" s="65">
        <f>SUBTOTAL(9, S16:S20)</f>
        <v>0</v>
      </c>
      <c r="T15" s="111"/>
      <c r="U15" s="111"/>
    </row>
    <row r="16" spans="1:25" ht="102.45" customHeight="1" x14ac:dyDescent="0.3">
      <c r="A16" s="142" t="s">
        <v>158</v>
      </c>
      <c r="B16" s="108" t="s">
        <v>105</v>
      </c>
      <c r="C16" s="131" t="s">
        <v>73</v>
      </c>
      <c r="D16" s="148">
        <v>12</v>
      </c>
      <c r="E16" s="68"/>
      <c r="F16" s="69">
        <f>D16*E16</f>
        <v>0</v>
      </c>
      <c r="G16" s="109">
        <v>12</v>
      </c>
      <c r="H16" s="68"/>
      <c r="I16" s="69">
        <f>G16*H16</f>
        <v>0</v>
      </c>
      <c r="J16" s="109">
        <v>12</v>
      </c>
      <c r="K16" s="68"/>
      <c r="L16" s="69">
        <f>J16*K16</f>
        <v>0</v>
      </c>
      <c r="M16" s="109">
        <v>12</v>
      </c>
      <c r="N16" s="68"/>
      <c r="O16" s="69">
        <f>M16*N16</f>
        <v>0</v>
      </c>
      <c r="P16" s="109">
        <v>12</v>
      </c>
      <c r="Q16" s="68"/>
      <c r="R16" s="69">
        <f>P16*Q16</f>
        <v>0</v>
      </c>
      <c r="S16" s="133">
        <f>+SUM(R16,O16,L16,I16,F16)</f>
        <v>0</v>
      </c>
      <c r="T16" s="111"/>
      <c r="U16" s="111"/>
    </row>
    <row r="17" spans="1:21" ht="85.2" customHeight="1" x14ac:dyDescent="0.3">
      <c r="A17" s="142" t="s">
        <v>159</v>
      </c>
      <c r="B17" s="108" t="s">
        <v>106</v>
      </c>
      <c r="C17" s="84" t="s">
        <v>73</v>
      </c>
      <c r="D17" s="149">
        <v>6</v>
      </c>
      <c r="E17" s="124"/>
      <c r="F17" s="125">
        <f>D17*E17</f>
        <v>0</v>
      </c>
      <c r="G17" s="126">
        <v>6</v>
      </c>
      <c r="H17" s="124"/>
      <c r="I17" s="125">
        <f>G17*H17</f>
        <v>0</v>
      </c>
      <c r="J17" s="109">
        <v>6</v>
      </c>
      <c r="K17" s="68"/>
      <c r="L17" s="69">
        <f>J17*K17</f>
        <v>0</v>
      </c>
      <c r="M17" s="126">
        <v>6</v>
      </c>
      <c r="N17" s="124"/>
      <c r="O17" s="125">
        <f>M17*N17</f>
        <v>0</v>
      </c>
      <c r="P17" s="109">
        <v>6</v>
      </c>
      <c r="Q17" s="68"/>
      <c r="R17" s="69">
        <f>P17*Q17</f>
        <v>0</v>
      </c>
      <c r="S17" s="133">
        <f>+SUM(R17,O17,L17,I17,F17)</f>
        <v>0</v>
      </c>
      <c r="T17" s="111"/>
      <c r="U17" s="111"/>
    </row>
    <row r="18" spans="1:21" ht="85.8" customHeight="1" x14ac:dyDescent="0.3">
      <c r="A18" s="142" t="s">
        <v>160</v>
      </c>
      <c r="B18" s="146" t="s">
        <v>184</v>
      </c>
      <c r="C18" s="131" t="s">
        <v>73</v>
      </c>
      <c r="D18" s="150"/>
      <c r="E18" s="121"/>
      <c r="F18" s="122"/>
      <c r="G18" s="130"/>
      <c r="H18" s="121"/>
      <c r="I18" s="122"/>
      <c r="J18" s="123">
        <v>3</v>
      </c>
      <c r="K18" s="68"/>
      <c r="L18" s="106">
        <f>J18*K18</f>
        <v>0</v>
      </c>
      <c r="M18" s="130"/>
      <c r="N18" s="121"/>
      <c r="O18" s="122"/>
      <c r="P18" s="123">
        <v>3</v>
      </c>
      <c r="Q18" s="68"/>
      <c r="R18" s="69">
        <f>P18*Q18</f>
        <v>0</v>
      </c>
      <c r="S18" s="133">
        <f t="shared" ref="S18:S24" si="0">+SUM(R18,O18,L18,I18,F18)</f>
        <v>0</v>
      </c>
      <c r="T18" s="111"/>
      <c r="U18" s="111"/>
    </row>
    <row r="19" spans="1:21" ht="78" x14ac:dyDescent="0.3">
      <c r="A19" s="142" t="s">
        <v>161</v>
      </c>
      <c r="B19" s="108" t="s">
        <v>107</v>
      </c>
      <c r="C19" s="131" t="s">
        <v>73</v>
      </c>
      <c r="D19" s="151">
        <v>3</v>
      </c>
      <c r="E19" s="127"/>
      <c r="F19" s="128">
        <f>D19*E19</f>
        <v>0</v>
      </c>
      <c r="G19" s="129">
        <v>3</v>
      </c>
      <c r="H19" s="127"/>
      <c r="I19" s="128">
        <f>G19*H19</f>
        <v>0</v>
      </c>
      <c r="J19" s="110">
        <v>3</v>
      </c>
      <c r="K19" s="68"/>
      <c r="L19" s="69">
        <f>J19*K19</f>
        <v>0</v>
      </c>
      <c r="M19" s="129">
        <v>3</v>
      </c>
      <c r="N19" s="127"/>
      <c r="O19" s="128">
        <f>M19*N19</f>
        <v>0</v>
      </c>
      <c r="P19" s="110">
        <v>3</v>
      </c>
      <c r="Q19" s="68"/>
      <c r="R19" s="69">
        <f>P19*Q19</f>
        <v>0</v>
      </c>
      <c r="S19" s="133">
        <f t="shared" si="0"/>
        <v>0</v>
      </c>
      <c r="T19" s="111"/>
      <c r="U19" s="111"/>
    </row>
    <row r="20" spans="1:21" ht="78" x14ac:dyDescent="0.3">
      <c r="A20" s="142" t="s">
        <v>162</v>
      </c>
      <c r="B20" s="108" t="s">
        <v>108</v>
      </c>
      <c r="C20" s="131" t="s">
        <v>73</v>
      </c>
      <c r="D20" s="151">
        <v>3</v>
      </c>
      <c r="E20" s="68"/>
      <c r="F20" s="69">
        <f>D20*E20</f>
        <v>0</v>
      </c>
      <c r="G20" s="110">
        <v>3</v>
      </c>
      <c r="H20" s="68"/>
      <c r="I20" s="69">
        <f>G20*H20</f>
        <v>0</v>
      </c>
      <c r="J20" s="110">
        <v>3</v>
      </c>
      <c r="K20" s="68"/>
      <c r="L20" s="69">
        <f>J20*K20</f>
        <v>0</v>
      </c>
      <c r="M20" s="110">
        <v>3</v>
      </c>
      <c r="N20" s="68"/>
      <c r="O20" s="69">
        <f>M20*N20</f>
        <v>0</v>
      </c>
      <c r="P20" s="110">
        <v>3</v>
      </c>
      <c r="Q20" s="68"/>
      <c r="R20" s="69">
        <f>P20*Q20</f>
        <v>0</v>
      </c>
      <c r="S20" s="133">
        <f t="shared" si="0"/>
        <v>0</v>
      </c>
      <c r="T20" s="111"/>
      <c r="U20" s="111"/>
    </row>
    <row r="21" spans="1:21" ht="109.2" x14ac:dyDescent="0.3">
      <c r="A21" s="87">
        <v>19</v>
      </c>
      <c r="B21" s="86" t="s">
        <v>91</v>
      </c>
      <c r="C21" s="16"/>
      <c r="D21" s="47"/>
      <c r="E21" s="47"/>
      <c r="F21" s="65">
        <f>SUBTOTAL(9, F22:F25)</f>
        <v>0</v>
      </c>
      <c r="G21" s="46"/>
      <c r="H21" s="65"/>
      <c r="I21" s="65">
        <f>SUBTOTAL(9, I22:I25)</f>
        <v>0</v>
      </c>
      <c r="J21" s="46"/>
      <c r="K21" s="47"/>
      <c r="L21" s="65">
        <f>SUBTOTAL(9, L22:L25)</f>
        <v>0</v>
      </c>
      <c r="M21" s="46"/>
      <c r="N21" s="47"/>
      <c r="O21" s="65">
        <f>SUBTOTAL(9, O22:O25)</f>
        <v>0</v>
      </c>
      <c r="P21" s="46"/>
      <c r="Q21" s="47"/>
      <c r="R21" s="65">
        <f>SUBTOTAL(9, R22:R25)</f>
        <v>0</v>
      </c>
      <c r="S21" s="65">
        <f>SUBTOTAL(9, S22:S25)</f>
        <v>0</v>
      </c>
      <c r="T21" s="111"/>
      <c r="U21" s="111"/>
    </row>
    <row r="22" spans="1:21" ht="62.4" x14ac:dyDescent="0.3">
      <c r="A22" s="143" t="s">
        <v>163</v>
      </c>
      <c r="B22" s="107" t="s">
        <v>85</v>
      </c>
      <c r="C22" s="84" t="s">
        <v>45</v>
      </c>
      <c r="D22" s="70">
        <v>120</v>
      </c>
      <c r="E22" s="68"/>
      <c r="F22" s="69">
        <f>D22*E22</f>
        <v>0</v>
      </c>
      <c r="G22" s="70">
        <v>120</v>
      </c>
      <c r="H22" s="68"/>
      <c r="I22" s="69">
        <f>G22*H22</f>
        <v>0</v>
      </c>
      <c r="J22" s="70">
        <v>120</v>
      </c>
      <c r="K22" s="68"/>
      <c r="L22" s="69">
        <f>J22*K22</f>
        <v>0</v>
      </c>
      <c r="M22" s="70">
        <v>120</v>
      </c>
      <c r="N22" s="68"/>
      <c r="O22" s="69">
        <f>M22*N22</f>
        <v>0</v>
      </c>
      <c r="P22" s="70">
        <v>120</v>
      </c>
      <c r="Q22" s="68"/>
      <c r="R22" s="69">
        <f>P22*Q22</f>
        <v>0</v>
      </c>
      <c r="S22" s="133">
        <f t="shared" si="0"/>
        <v>0</v>
      </c>
      <c r="T22" s="111"/>
      <c r="U22" s="111"/>
    </row>
    <row r="23" spans="1:21" ht="62.4" x14ac:dyDescent="0.3">
      <c r="A23" s="143" t="s">
        <v>164</v>
      </c>
      <c r="B23" s="107" t="s">
        <v>86</v>
      </c>
      <c r="C23" s="84" t="s">
        <v>45</v>
      </c>
      <c r="D23" s="70">
        <v>80</v>
      </c>
      <c r="E23" s="68"/>
      <c r="F23" s="69">
        <f>D23*E23</f>
        <v>0</v>
      </c>
      <c r="G23" s="70">
        <v>80</v>
      </c>
      <c r="H23" s="68"/>
      <c r="I23" s="69">
        <f>G23*H23</f>
        <v>0</v>
      </c>
      <c r="J23" s="70">
        <v>80</v>
      </c>
      <c r="K23" s="68"/>
      <c r="L23" s="69">
        <f>J23*K23</f>
        <v>0</v>
      </c>
      <c r="M23" s="70">
        <v>80</v>
      </c>
      <c r="N23" s="68"/>
      <c r="O23" s="69">
        <f>M23*N23</f>
        <v>0</v>
      </c>
      <c r="P23" s="70">
        <v>80</v>
      </c>
      <c r="Q23" s="68"/>
      <c r="R23" s="69">
        <f>P23*Q23</f>
        <v>0</v>
      </c>
      <c r="S23" s="133">
        <f t="shared" si="0"/>
        <v>0</v>
      </c>
      <c r="T23" s="111"/>
      <c r="U23" s="111"/>
    </row>
    <row r="24" spans="1:21" ht="62.4" x14ac:dyDescent="0.3">
      <c r="A24" s="143" t="s">
        <v>165</v>
      </c>
      <c r="B24" s="107" t="s">
        <v>87</v>
      </c>
      <c r="C24" s="84" t="s">
        <v>45</v>
      </c>
      <c r="D24" s="70">
        <v>60</v>
      </c>
      <c r="E24" s="68"/>
      <c r="F24" s="69">
        <f>D24*E24</f>
        <v>0</v>
      </c>
      <c r="G24" s="70">
        <v>60</v>
      </c>
      <c r="H24" s="68"/>
      <c r="I24" s="69">
        <f>G24*H24</f>
        <v>0</v>
      </c>
      <c r="J24" s="70">
        <v>60</v>
      </c>
      <c r="K24" s="68"/>
      <c r="L24" s="69">
        <f>J24*K24</f>
        <v>0</v>
      </c>
      <c r="M24" s="70">
        <v>60</v>
      </c>
      <c r="N24" s="68"/>
      <c r="O24" s="69">
        <f>M24*N24</f>
        <v>0</v>
      </c>
      <c r="P24" s="70">
        <v>60</v>
      </c>
      <c r="Q24" s="68"/>
      <c r="R24" s="69">
        <f>P24*Q24</f>
        <v>0</v>
      </c>
      <c r="S24" s="133">
        <f t="shared" si="0"/>
        <v>0</v>
      </c>
      <c r="T24" s="111"/>
      <c r="U24" s="111"/>
    </row>
    <row r="25" spans="1:21" ht="78.599999999999994" thickBot="1" x14ac:dyDescent="0.35">
      <c r="A25" s="143" t="s">
        <v>166</v>
      </c>
      <c r="B25" s="107" t="s">
        <v>109</v>
      </c>
      <c r="C25" s="84" t="s">
        <v>45</v>
      </c>
      <c r="D25" s="70">
        <v>12</v>
      </c>
      <c r="E25" s="68"/>
      <c r="F25" s="69">
        <f>D25*E25</f>
        <v>0</v>
      </c>
      <c r="G25" s="70">
        <v>12</v>
      </c>
      <c r="H25" s="68"/>
      <c r="I25" s="69">
        <f>G25*H25</f>
        <v>0</v>
      </c>
      <c r="J25" s="70">
        <v>12</v>
      </c>
      <c r="K25" s="68"/>
      <c r="L25" s="69">
        <f>J25*K25</f>
        <v>0</v>
      </c>
      <c r="M25" s="70">
        <v>12</v>
      </c>
      <c r="N25" s="68"/>
      <c r="O25" s="69">
        <f>M25*N25</f>
        <v>0</v>
      </c>
      <c r="P25" s="70">
        <v>12</v>
      </c>
      <c r="Q25" s="68"/>
      <c r="R25" s="125">
        <f>P25*Q25</f>
        <v>0</v>
      </c>
      <c r="S25" s="134">
        <f t="shared" ref="S25" si="1">+SUM(R25,O25,L25,I25,F25)</f>
        <v>0</v>
      </c>
      <c r="T25" s="111"/>
      <c r="U25" s="111"/>
    </row>
    <row r="26" spans="1:21" ht="16.2" thickBot="1" x14ac:dyDescent="0.35">
      <c r="A26" s="83"/>
      <c r="B26" s="82" t="s">
        <v>18</v>
      </c>
      <c r="C26" s="81"/>
      <c r="D26" s="74"/>
      <c r="E26" s="74"/>
      <c r="F26" s="73">
        <f>SUBTOTAL(9,F15:F25)</f>
        <v>0</v>
      </c>
      <c r="G26" s="74"/>
      <c r="H26" s="75"/>
      <c r="I26" s="73">
        <f>SUBTOTAL(9,I15:I25)</f>
        <v>0</v>
      </c>
      <c r="J26" s="74"/>
      <c r="K26" s="74"/>
      <c r="L26" s="73">
        <f>SUBTOTAL(9,L15:L25)</f>
        <v>0</v>
      </c>
      <c r="M26" s="74"/>
      <c r="N26" s="74"/>
      <c r="O26" s="73">
        <f>SUBTOTAL(9,O15:O25)</f>
        <v>0</v>
      </c>
      <c r="P26" s="74"/>
      <c r="Q26" s="74"/>
      <c r="R26" s="73">
        <f>SUBTOTAL(9,R15:R25)</f>
        <v>0</v>
      </c>
      <c r="S26" s="73">
        <f>SUBTOTAL(9,S15:S25)</f>
        <v>0</v>
      </c>
      <c r="T26" s="111"/>
      <c r="U26" s="111"/>
    </row>
    <row r="27" spans="1:21" ht="16.2" thickBot="1" x14ac:dyDescent="0.35">
      <c r="A27" s="83"/>
      <c r="B27" s="82" t="s">
        <v>2</v>
      </c>
      <c r="C27" s="81"/>
      <c r="D27" s="74"/>
      <c r="E27" s="75"/>
      <c r="F27" s="73">
        <f>F26*0.15</f>
        <v>0</v>
      </c>
      <c r="G27" s="74"/>
      <c r="H27" s="75"/>
      <c r="I27" s="76">
        <f>I26*0.15</f>
        <v>0</v>
      </c>
      <c r="J27" s="74"/>
      <c r="K27" s="75"/>
      <c r="L27" s="76">
        <f>L26*0.15</f>
        <v>0</v>
      </c>
      <c r="M27" s="74"/>
      <c r="N27" s="75"/>
      <c r="O27" s="76">
        <f>O26*0.15</f>
        <v>0</v>
      </c>
      <c r="P27" s="74"/>
      <c r="Q27" s="75"/>
      <c r="R27" s="76">
        <f>R26*0.15</f>
        <v>0</v>
      </c>
      <c r="S27" s="76">
        <f>S26*0.15</f>
        <v>0</v>
      </c>
      <c r="T27" s="111"/>
      <c r="U27" s="111"/>
    </row>
    <row r="28" spans="1:21" ht="16.2" thickBot="1" x14ac:dyDescent="0.35">
      <c r="A28" s="83"/>
      <c r="B28" s="82" t="s">
        <v>19</v>
      </c>
      <c r="C28" s="81"/>
      <c r="D28" s="74"/>
      <c r="E28" s="75"/>
      <c r="F28" s="73">
        <f>F26+F27</f>
        <v>0</v>
      </c>
      <c r="G28" s="74"/>
      <c r="H28" s="75"/>
      <c r="I28" s="77">
        <f>I26+I27</f>
        <v>0</v>
      </c>
      <c r="J28" s="74"/>
      <c r="K28" s="75"/>
      <c r="L28" s="77">
        <f>L26+L27</f>
        <v>0</v>
      </c>
      <c r="M28" s="74"/>
      <c r="N28" s="75"/>
      <c r="O28" s="77">
        <f>O26+O27</f>
        <v>0</v>
      </c>
      <c r="P28" s="74"/>
      <c r="Q28" s="75"/>
      <c r="R28" s="77">
        <f>R26+R27</f>
        <v>0</v>
      </c>
      <c r="S28" s="77">
        <f>S26+S27</f>
        <v>0</v>
      </c>
      <c r="T28" s="111"/>
      <c r="U28" s="111"/>
    </row>
    <row r="29" spans="1:21" x14ac:dyDescent="0.3">
      <c r="A29" s="80"/>
      <c r="B29" s="25"/>
      <c r="C29" s="26"/>
      <c r="D29" s="27"/>
      <c r="E29" s="27"/>
      <c r="F29" s="27"/>
      <c r="G29" s="27"/>
      <c r="H29" s="27"/>
      <c r="I29" s="27"/>
      <c r="J29" s="27"/>
      <c r="K29" s="27"/>
      <c r="L29" s="27"/>
      <c r="M29" s="27"/>
      <c r="N29" s="27"/>
      <c r="O29" s="27"/>
      <c r="P29" s="27"/>
      <c r="Q29" s="27"/>
      <c r="R29" s="27"/>
      <c r="S29" s="27"/>
      <c r="T29" s="27"/>
    </row>
    <row r="30" spans="1:21" ht="15" thickBot="1" x14ac:dyDescent="0.35">
      <c r="A30" s="80"/>
      <c r="B30" s="27"/>
      <c r="C30" s="26"/>
      <c r="D30" s="32"/>
      <c r="E30" s="27"/>
      <c r="F30" s="27"/>
      <c r="G30" s="27"/>
      <c r="H30" s="27"/>
    </row>
    <row r="31" spans="1:21" ht="25.8" customHeight="1" x14ac:dyDescent="0.3">
      <c r="A31" s="80"/>
      <c r="B31" s="216" t="s">
        <v>21</v>
      </c>
      <c r="C31" s="192"/>
      <c r="D31" s="193"/>
      <c r="E31" s="193"/>
      <c r="F31" s="193"/>
      <c r="G31" s="194"/>
      <c r="H31" s="192"/>
      <c r="I31" s="193"/>
      <c r="J31" s="193"/>
      <c r="K31" s="194"/>
    </row>
    <row r="32" spans="1:21" ht="17.55" customHeight="1" x14ac:dyDescent="0.3">
      <c r="A32" s="80"/>
      <c r="B32" s="217"/>
      <c r="C32" s="195" t="s">
        <v>20</v>
      </c>
      <c r="D32" s="196"/>
      <c r="E32" s="196"/>
      <c r="F32" s="196"/>
      <c r="G32" s="197"/>
      <c r="H32" s="195" t="s">
        <v>71</v>
      </c>
      <c r="I32" s="196"/>
      <c r="J32" s="196"/>
      <c r="K32" s="197"/>
    </row>
    <row r="33" spans="1:14" ht="34.799999999999997" customHeight="1" x14ac:dyDescent="0.3">
      <c r="A33" s="80"/>
      <c r="B33" s="217"/>
      <c r="C33" s="220"/>
      <c r="D33" s="221"/>
      <c r="E33" s="221"/>
      <c r="F33" s="221"/>
      <c r="G33" s="222"/>
      <c r="H33" s="198"/>
      <c r="I33" s="199"/>
      <c r="J33" s="199"/>
      <c r="K33" s="200"/>
    </row>
    <row r="34" spans="1:14" ht="19.2" customHeight="1" thickBot="1" x14ac:dyDescent="0.35">
      <c r="A34" s="80"/>
      <c r="B34" s="218"/>
      <c r="C34" s="223" t="s">
        <v>24</v>
      </c>
      <c r="D34" s="224"/>
      <c r="E34" s="224"/>
      <c r="F34" s="224"/>
      <c r="G34" s="225"/>
      <c r="H34" s="201" t="s">
        <v>72</v>
      </c>
      <c r="I34" s="202"/>
      <c r="J34" s="202"/>
      <c r="K34" s="203"/>
    </row>
    <row r="35" spans="1:14" x14ac:dyDescent="0.3">
      <c r="N35" s="78"/>
    </row>
    <row r="36" spans="1:14" x14ac:dyDescent="0.3">
      <c r="N36" s="78"/>
    </row>
  </sheetData>
  <sheetProtection formatCells="0" formatColumns="0" formatRows="0" insertRows="0" deleteRows="0"/>
  <protectedRanges>
    <protectedRange sqref="T26:U28" name="Range6"/>
    <protectedRange sqref="T15:U25" name="Range6_1"/>
    <protectedRange sqref="G21:H21 G15:H15 H16:H20 H22:H25" name="Range5_1"/>
    <protectedRange sqref="D21:E21 J21:K21 M21:N21 P21:Q21 D15:E15 J15:K15 M15:N15 P15:Q15 E16:E20 K16:K20 N16:N20 Q16:Q20 K22:K25 N22:N25 Q22:Q25 E22:E25" name="Range4_1"/>
    <protectedRange sqref="A15:C15 A21:C21 C22:C25 A22:A25" name="Range3_2"/>
    <protectedRange sqref="P22:P25 G22:G25 J22:J25 M22:M25 D22:D25" name="Range3_1_1"/>
    <protectedRange sqref="B22:B25" name="Range3_12"/>
    <protectedRange sqref="G16 J16 M16 P16 A17:A20 A16:D16" name="Range3_13"/>
    <protectedRange sqref="P19:P20 B19:B20 D19:D20 G19:G20 J19:J20 M19:M20" name="Range3_14"/>
    <protectedRange sqref="G17 J17 M17 P17 B17:D17" name="Range3_15"/>
    <protectedRange sqref="P18 B18 D18 G18 J18 M18" name="Range3_16"/>
    <protectedRange sqref="C31:F33 H32 I31 I33" name="Range7_2"/>
  </protectedRanges>
  <mergeCells count="15">
    <mergeCell ref="E4:K4"/>
    <mergeCell ref="B31:B34"/>
    <mergeCell ref="P13:R13"/>
    <mergeCell ref="J13:L13"/>
    <mergeCell ref="M13:O13"/>
    <mergeCell ref="D13:F13"/>
    <mergeCell ref="G13:I13"/>
    <mergeCell ref="C31:G31"/>
    <mergeCell ref="C32:G32"/>
    <mergeCell ref="C33:G33"/>
    <mergeCell ref="C34:G34"/>
    <mergeCell ref="H31:K31"/>
    <mergeCell ref="H32:K32"/>
    <mergeCell ref="H33:K33"/>
    <mergeCell ref="H34:K34"/>
  </mergeCells>
  <dataValidations count="1">
    <dataValidation type="decimal" operator="greaterThanOrEqual" allowBlank="1" showInputMessage="1" showErrorMessage="1" sqref="J15:K25 D15:E25 G15:H25 M15:N25 P15:Q25" xr:uid="{8C15FC5A-F30C-4ABB-9E84-56D0A532AF68}">
      <formula1>0</formula1>
    </dataValidation>
  </dataValidations>
  <pageMargins left="0.70866141732283472" right="0.70866141732283472" top="0.74803149606299213" bottom="0.74803149606299213" header="0.31496062992125984" footer="0.31496062992125984"/>
  <pageSetup paperSize="8" scale="56" fitToHeight="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0AFB6-2800-463D-A87A-8883FA5BE374}">
  <dimension ref="A1:I27"/>
  <sheetViews>
    <sheetView showGridLines="0" workbookViewId="0">
      <selection activeCell="D11" sqref="D11"/>
    </sheetView>
  </sheetViews>
  <sheetFormatPr defaultColWidth="9.109375" defaultRowHeight="14.4" x14ac:dyDescent="0.3"/>
  <cols>
    <col min="1" max="1" width="13.44140625" style="79" customWidth="1"/>
    <col min="2" max="2" width="65.44140625" style="21" customWidth="1"/>
    <col min="3" max="3" width="33.44140625" style="21" customWidth="1"/>
    <col min="4" max="4" width="36.77734375" style="21" customWidth="1"/>
    <col min="5" max="5" width="28.44140625" style="21" customWidth="1"/>
    <col min="6" max="16384" width="9.109375" style="21"/>
  </cols>
  <sheetData>
    <row r="1" spans="1:9" s="18" customFormat="1" ht="31.2" x14ac:dyDescent="0.6">
      <c r="A1" s="105"/>
      <c r="B1" s="3" t="s">
        <v>15</v>
      </c>
      <c r="C1" s="2"/>
      <c r="D1" s="2"/>
    </row>
    <row r="2" spans="1:9" customFormat="1" ht="23.4" x14ac:dyDescent="0.3">
      <c r="A2" s="104"/>
      <c r="B2" s="14" t="s">
        <v>25</v>
      </c>
      <c r="C2" s="19"/>
      <c r="D2" s="19"/>
    </row>
    <row r="3" spans="1:9" customFormat="1" ht="25.05" customHeight="1" x14ac:dyDescent="0.3">
      <c r="A3" s="103" t="s">
        <v>74</v>
      </c>
      <c r="B3" s="35" t="s">
        <v>188</v>
      </c>
      <c r="C3" s="12"/>
      <c r="D3" s="20"/>
      <c r="E3" s="20"/>
      <c r="F3" s="20"/>
      <c r="G3" s="20"/>
      <c r="H3" s="20"/>
      <c r="I3" s="20"/>
    </row>
    <row r="4" spans="1:9" customFormat="1" ht="44.4" x14ac:dyDescent="0.4">
      <c r="A4" s="102" t="s">
        <v>6</v>
      </c>
      <c r="B4" s="174" t="s">
        <v>189</v>
      </c>
      <c r="C4" s="15"/>
      <c r="D4" s="213" t="s">
        <v>193</v>
      </c>
      <c r="E4" s="214"/>
      <c r="F4" s="214"/>
      <c r="G4" s="20"/>
      <c r="H4" s="20"/>
      <c r="I4" s="20"/>
    </row>
    <row r="5" spans="1:9" customFormat="1" ht="15.6" x14ac:dyDescent="0.3">
      <c r="A5" s="101" t="s">
        <v>16</v>
      </c>
      <c r="B5" s="24"/>
      <c r="C5" s="10"/>
      <c r="D5" s="20"/>
      <c r="E5" s="20"/>
      <c r="F5" s="20"/>
      <c r="G5" s="20"/>
      <c r="H5" s="20"/>
      <c r="I5" s="20"/>
    </row>
    <row r="6" spans="1:9" customFormat="1" ht="15.6" x14ac:dyDescent="0.3">
      <c r="A6" s="100"/>
      <c r="B6" s="23"/>
      <c r="C6" s="10"/>
      <c r="D6" s="20"/>
      <c r="E6" s="20"/>
      <c r="F6" s="20"/>
      <c r="G6" s="20"/>
      <c r="H6" s="20"/>
      <c r="I6" s="20"/>
    </row>
    <row r="7" spans="1:9" s="20" customFormat="1" ht="15.6" x14ac:dyDescent="0.3">
      <c r="A7" s="99" t="s">
        <v>3</v>
      </c>
      <c r="B7" s="152"/>
      <c r="C7" s="10"/>
    </row>
    <row r="8" spans="1:9" s="20" customFormat="1" ht="15.6" x14ac:dyDescent="0.3">
      <c r="A8" s="153" t="s">
        <v>26</v>
      </c>
      <c r="B8" s="11"/>
      <c r="C8" s="10"/>
    </row>
    <row r="9" spans="1:9" s="20" customFormat="1" ht="15.6" x14ac:dyDescent="0.3">
      <c r="A9" s="154" t="s">
        <v>27</v>
      </c>
      <c r="B9" s="155"/>
      <c r="C9" s="10"/>
    </row>
    <row r="10" spans="1:9" s="20" customFormat="1" ht="15.6" x14ac:dyDescent="0.3">
      <c r="A10" s="154" t="s">
        <v>28</v>
      </c>
      <c r="B10" s="155"/>
      <c r="C10" s="10"/>
    </row>
    <row r="11" spans="1:9" s="20" customFormat="1" ht="15.6" x14ac:dyDescent="0.3">
      <c r="A11" s="175" t="s">
        <v>190</v>
      </c>
      <c r="B11" s="155"/>
      <c r="C11" s="10"/>
    </row>
    <row r="12" spans="1:9" s="20" customFormat="1" ht="15.6" x14ac:dyDescent="0.3">
      <c r="A12" s="92"/>
      <c r="B12" s="9"/>
      <c r="C12" s="10"/>
    </row>
    <row r="13" spans="1:9" customFormat="1" ht="15.6" x14ac:dyDescent="0.3">
      <c r="A13" s="91"/>
      <c r="B13" s="6"/>
      <c r="C13" s="36"/>
    </row>
    <row r="14" spans="1:9" ht="31.2" x14ac:dyDescent="0.3">
      <c r="A14" s="91" t="s">
        <v>0</v>
      </c>
      <c r="B14" s="6" t="s">
        <v>17</v>
      </c>
      <c r="C14" s="41" t="s">
        <v>185</v>
      </c>
      <c r="D14" s="63" t="s">
        <v>22</v>
      </c>
      <c r="E14" s="63" t="s">
        <v>23</v>
      </c>
    </row>
    <row r="15" spans="1:9" ht="15.6" x14ac:dyDescent="0.3">
      <c r="A15" s="143">
        <v>1</v>
      </c>
      <c r="B15" s="156" t="s">
        <v>187</v>
      </c>
      <c r="C15" s="157">
        <f>+'[1]1. Supply, Install and Comm'!G110</f>
        <v>0</v>
      </c>
      <c r="D15" s="111"/>
      <c r="E15" s="111"/>
    </row>
    <row r="16" spans="1:9" ht="31.8" thickBot="1" x14ac:dyDescent="0.35">
      <c r="A16" s="156">
        <v>2</v>
      </c>
      <c r="B16" s="156" t="s">
        <v>186</v>
      </c>
      <c r="C16" s="157">
        <f>+'[1]2. Maintenance Support'!S34</f>
        <v>0</v>
      </c>
      <c r="D16" s="111"/>
      <c r="E16" s="111"/>
    </row>
    <row r="17" spans="1:5" ht="15.6" x14ac:dyDescent="0.3">
      <c r="A17" s="83"/>
      <c r="B17" s="82" t="s">
        <v>18</v>
      </c>
      <c r="C17" s="73">
        <f>SUBTOTAL(9,C15:C16)</f>
        <v>0</v>
      </c>
      <c r="D17" s="111"/>
      <c r="E17" s="111"/>
    </row>
    <row r="18" spans="1:5" ht="15.6" x14ac:dyDescent="0.3">
      <c r="A18" s="83"/>
      <c r="B18" s="82" t="s">
        <v>2</v>
      </c>
      <c r="C18" s="76">
        <f>C17*0.15</f>
        <v>0</v>
      </c>
      <c r="D18" s="111"/>
      <c r="E18" s="111"/>
    </row>
    <row r="19" spans="1:5" ht="16.2" thickBot="1" x14ac:dyDescent="0.35">
      <c r="A19" s="83"/>
      <c r="B19" s="82" t="s">
        <v>19</v>
      </c>
      <c r="C19" s="77">
        <f>C17+C18</f>
        <v>0</v>
      </c>
      <c r="D19" s="111"/>
      <c r="E19" s="111"/>
    </row>
    <row r="20" spans="1:5" x14ac:dyDescent="0.3">
      <c r="A20" s="80"/>
      <c r="B20" s="25"/>
      <c r="C20" s="27"/>
      <c r="D20" s="27"/>
    </row>
    <row r="21" spans="1:5" ht="15" thickBot="1" x14ac:dyDescent="0.35">
      <c r="A21" s="80"/>
      <c r="B21" s="27"/>
      <c r="C21" s="27"/>
      <c r="D21" s="27"/>
    </row>
    <row r="22" spans="1:5" ht="25.8" customHeight="1" x14ac:dyDescent="0.3">
      <c r="A22" s="80"/>
      <c r="B22" s="226" t="s">
        <v>21</v>
      </c>
      <c r="C22" s="158"/>
      <c r="D22" s="159"/>
    </row>
    <row r="23" spans="1:5" ht="17.55" customHeight="1" x14ac:dyDescent="0.3">
      <c r="A23" s="80"/>
      <c r="B23" s="227"/>
      <c r="C23" s="147" t="s">
        <v>20</v>
      </c>
      <c r="D23" s="160" t="s">
        <v>71</v>
      </c>
    </row>
    <row r="24" spans="1:5" ht="34.799999999999997" customHeight="1" x14ac:dyDescent="0.3">
      <c r="A24" s="80"/>
      <c r="B24" s="227"/>
      <c r="C24" s="161"/>
      <c r="D24" s="162"/>
    </row>
    <row r="25" spans="1:5" ht="15" thickBot="1" x14ac:dyDescent="0.35">
      <c r="A25" s="80"/>
      <c r="B25" s="228"/>
      <c r="C25" s="163" t="s">
        <v>24</v>
      </c>
      <c r="D25" s="164" t="s">
        <v>72</v>
      </c>
    </row>
    <row r="26" spans="1:5" x14ac:dyDescent="0.3">
      <c r="A26" s="80"/>
      <c r="B26" s="27"/>
      <c r="C26" s="27"/>
      <c r="D26" s="27"/>
    </row>
    <row r="27" spans="1:5" x14ac:dyDescent="0.3">
      <c r="A27" s="80"/>
      <c r="B27" s="27"/>
      <c r="C27" s="27"/>
      <c r="D27" s="27"/>
    </row>
  </sheetData>
  <protectedRanges>
    <protectedRange sqref="C22:D24" name="Range7"/>
    <protectedRange sqref="D17:E19" name="Range6"/>
    <protectedRange sqref="D15:E16" name="Range6_1"/>
    <protectedRange sqref="A15:A16" name="Range3_2"/>
    <protectedRange sqref="B15" name="Range3_12"/>
    <protectedRange sqref="B16" name="Range3_2_1"/>
  </protectedRanges>
  <mergeCells count="2">
    <mergeCell ref="B22:B25"/>
    <mergeCell ref="D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PRICING SCHEDULE 1</vt:lpstr>
      <vt:lpstr>PRICING SCHEDULE 2</vt:lpstr>
      <vt:lpstr>TOTAL PRICE</vt:lpstr>
      <vt:lpstr>'PRICING SCHEDULE 1'!Print_Area</vt:lpstr>
      <vt:lpstr>'PRICING SCHEDULE 2'!Print_Area</vt:lpstr>
      <vt:lpstr>'PRICING SCHEDULE 1'!Print_Titles</vt:lpstr>
      <vt:lpstr>'PRICING SCHEDULE 2'!Print_Titles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Konwaba Mbolekwa</cp:lastModifiedBy>
  <cp:lastPrinted>2021-03-30T05:56:55Z</cp:lastPrinted>
  <dcterms:created xsi:type="dcterms:W3CDTF">2017-06-15T23:28:53Z</dcterms:created>
  <dcterms:modified xsi:type="dcterms:W3CDTF">2024-10-31T07:40:41Z</dcterms:modified>
</cp:coreProperties>
</file>