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0369\OneDrive - Transnet SOC Ltd\Documents\D-Drive\Commercial Evaluations\Forensic Service provider\FY 2024-25\"/>
    </mc:Choice>
  </mc:AlternateContent>
  <bookViews>
    <workbookView xWindow="-108" yWindow="-108" windowWidth="19416" windowHeight="10416"/>
  </bookViews>
  <sheets>
    <sheet name="Forensic Investigations Service" sheetId="4" r:id="rId1"/>
    <sheet name="Sheet1" sheetId="5" state="hidden" r:id="rId2"/>
  </sheets>
  <definedNames>
    <definedName name="_Toc112064930" localSheetId="0">'Forensic Investigations Service'!#REF!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4" l="1"/>
  <c r="C25" i="4" l="1"/>
  <c r="K25" i="4" s="1"/>
  <c r="G8" i="5"/>
  <c r="H8" i="5"/>
  <c r="N8" i="5" s="1"/>
  <c r="P8" i="5" s="1"/>
  <c r="I8" i="5"/>
  <c r="J8" i="5"/>
  <c r="K8" i="5"/>
  <c r="L8" i="5"/>
  <c r="M8" i="5"/>
  <c r="F8" i="5"/>
  <c r="N10" i="5" l="1"/>
  <c r="N12" i="5" s="1"/>
  <c r="N14" i="5" s="1"/>
  <c r="N16" i="5" s="1"/>
  <c r="N4" i="5"/>
  <c r="H5" i="5" s="1"/>
  <c r="N18" i="5" l="1"/>
  <c r="N5" i="5"/>
  <c r="G5" i="5"/>
  <c r="F5" i="5"/>
  <c r="M5" i="5"/>
  <c r="L5" i="5"/>
  <c r="K5" i="5"/>
  <c r="J5" i="5"/>
  <c r="I5" i="5"/>
  <c r="G21" i="4" l="1"/>
  <c r="D25" i="4" s="1"/>
  <c r="O11" i="4"/>
  <c r="N11" i="4"/>
  <c r="H25" i="4" l="1"/>
  <c r="F25" i="4"/>
  <c r="J25" i="4"/>
  <c r="L25" i="4" l="1"/>
</calcChain>
</file>

<file path=xl/sharedStrings.xml><?xml version="1.0" encoding="utf-8"?>
<sst xmlns="http://schemas.openxmlformats.org/spreadsheetml/2006/main" count="100" uniqueCount="68">
  <si>
    <t>Bidder Name:</t>
  </si>
  <si>
    <t>TRANSNET TENDER NUMBER: TCC/2023/09/0001/43583/RFP</t>
  </si>
  <si>
    <t>ANNEXURE B : Provision of Forensic Investigations Services for a period of four (4) years.</t>
  </si>
  <si>
    <t>FORENSIC INVESTIGATIONS SERVICES</t>
  </si>
  <si>
    <t>The charge out rate is a rate that should be charged to meet the cost of employment, recover overheads incurred on performing the investigations and surplus to sustain the business.</t>
  </si>
  <si>
    <t>LEVEL / DESIGNATION</t>
  </si>
  <si>
    <t>AGSA Equivalent</t>
  </si>
  <si>
    <t>NUMBER OF YEARS EXPERIENCE REQUIRED  (POST QUALIFICATION)</t>
  </si>
  <si>
    <r>
      <t xml:space="preserve">CHARGE-OUT RATE PER HOUR
</t>
    </r>
    <r>
      <rPr>
        <i/>
        <sz val="9"/>
        <color theme="1"/>
        <rFont val="Arial"/>
        <family val="2"/>
      </rPr>
      <t>INCLUDING MARK-UP</t>
    </r>
    <r>
      <rPr>
        <b/>
        <sz val="9"/>
        <color theme="1"/>
        <rFont val="Arial"/>
        <family val="2"/>
      </rPr>
      <t xml:space="preserve">
 (excl. VAT)</t>
    </r>
  </si>
  <si>
    <r>
      <t xml:space="preserve">TRANSNET DISCOUNTED CHARGE-OUT RATE PER HOUR
</t>
    </r>
    <r>
      <rPr>
        <i/>
        <sz val="9"/>
        <color theme="1"/>
        <rFont val="Arial"/>
        <family val="2"/>
      </rPr>
      <t xml:space="preserve">INCLUDING MARK-UP </t>
    </r>
    <r>
      <rPr>
        <b/>
        <sz val="9"/>
        <color theme="1"/>
        <rFont val="Arial"/>
        <family val="2"/>
      </rPr>
      <t xml:space="preserve">
(excl. VAT)</t>
    </r>
  </si>
  <si>
    <r>
      <t xml:space="preserve">BLENDED CHARGE-OUT RATE PER HOUR </t>
    </r>
    <r>
      <rPr>
        <i/>
        <sz val="9"/>
        <color theme="1"/>
        <rFont val="Arial"/>
        <family val="2"/>
      </rPr>
      <t xml:space="preserve">INCLUDING MARK-UP </t>
    </r>
    <r>
      <rPr>
        <b/>
        <sz val="9"/>
        <color theme="1"/>
        <rFont val="Arial"/>
        <family val="2"/>
      </rPr>
      <t xml:space="preserve">
(excl. VAT)</t>
    </r>
  </si>
  <si>
    <t>Director</t>
  </si>
  <si>
    <t>Director/Partner</t>
  </si>
  <si>
    <t>Associate Director/Executive Manager</t>
  </si>
  <si>
    <t>Associate Director</t>
  </si>
  <si>
    <t>Senior Manager</t>
  </si>
  <si>
    <t>Senior Manager (Investigations)</t>
  </si>
  <si>
    <t>Snr Specialist</t>
  </si>
  <si>
    <t>Manager (Investigations)</t>
  </si>
  <si>
    <t>Manager</t>
  </si>
  <si>
    <t>Assistant Manager (Investigations)</t>
  </si>
  <si>
    <t>Junior Manager</t>
  </si>
  <si>
    <t>Senior Associate</t>
  </si>
  <si>
    <t>Senior Administrator</t>
  </si>
  <si>
    <t>Associate</t>
  </si>
  <si>
    <t>Administrator</t>
  </si>
  <si>
    <t>Support staff</t>
  </si>
  <si>
    <t>None</t>
  </si>
  <si>
    <t>VAT @ 15%</t>
  </si>
  <si>
    <t>BLENDED RATE PER HOUR (incl. VAT)</t>
  </si>
  <si>
    <t>CATEGORY OF SERVICE</t>
  </si>
  <si>
    <r>
      <t xml:space="preserve">FY 2025/26
</t>
    </r>
    <r>
      <rPr>
        <sz val="9"/>
        <color theme="1"/>
        <rFont val="Arial"/>
        <family val="2"/>
      </rPr>
      <t>[01 April 2025 to 31 March 2026]</t>
    </r>
  </si>
  <si>
    <r>
      <t xml:space="preserve">FY 2026/27
</t>
    </r>
    <r>
      <rPr>
        <sz val="9"/>
        <color theme="1"/>
        <rFont val="Arial"/>
        <family val="2"/>
      </rPr>
      <t>[01 April 2026 to 31 March 2027]</t>
    </r>
  </si>
  <si>
    <r>
      <t xml:space="preserve">FY 2027/28
</t>
    </r>
    <r>
      <rPr>
        <sz val="9"/>
        <color theme="1"/>
        <rFont val="Arial"/>
        <family val="2"/>
      </rPr>
      <t>[01 April 2027 to 31 March 2028]</t>
    </r>
  </si>
  <si>
    <r>
      <t xml:space="preserve">FY 2028/29
</t>
    </r>
    <r>
      <rPr>
        <sz val="9"/>
        <color theme="1"/>
        <rFont val="Arial"/>
        <family val="2"/>
      </rPr>
      <t>[01 April 2028 to 31 March 2029]</t>
    </r>
  </si>
  <si>
    <t>ESTIMATED TOTAL FOR FOUR YEARS</t>
  </si>
  <si>
    <t>Indicative Hours</t>
  </si>
  <si>
    <t>Estimated Cost</t>
  </si>
  <si>
    <t>Hours</t>
  </si>
  <si>
    <t>Cost</t>
  </si>
  <si>
    <t xml:space="preserve">PRICING NOTES: </t>
  </si>
  <si>
    <t xml:space="preserve">a)     Prices must be quoted in South African Rand </t>
  </si>
  <si>
    <t xml:space="preserve">b)     To facilitate like-for-like comparison bidders must submit pricing strictly in accordance with this pricing schedule and not utilise a different format. 
         Deviation from this pricing schedule could result in a bid being declared non-responsive. </t>
  </si>
  <si>
    <r>
      <t>c)     The bidders are required to complete all the "green"</t>
    </r>
    <r>
      <rPr>
        <b/>
        <sz val="11"/>
        <color theme="1"/>
        <rFont val="Arial"/>
        <family val="2"/>
      </rPr>
      <t xml:space="preserve"> blocks with numeric South African Rand values (exclusive of VAT), 
         no other wording or blank spaces will be accepted</t>
    </r>
    <r>
      <rPr>
        <sz val="11"/>
        <color theme="1"/>
        <rFont val="Arial"/>
        <family val="2"/>
      </rPr>
      <t xml:space="preserve"> in the pricing workbook.  Even if there is a zero cost then this must reflects as </t>
    </r>
    <r>
      <rPr>
        <b/>
        <sz val="11"/>
        <color theme="1"/>
        <rFont val="Arial"/>
        <family val="2"/>
      </rPr>
      <t>R0.00</t>
    </r>
    <r>
      <rPr>
        <sz val="11"/>
        <color theme="1"/>
        <rFont val="Arial"/>
        <family val="2"/>
      </rPr>
      <t xml:space="preserve">.  </t>
    </r>
  </si>
  <si>
    <t>Total</t>
  </si>
  <si>
    <t>Y1</t>
  </si>
  <si>
    <t>Y2</t>
  </si>
  <si>
    <t>Y3</t>
  </si>
  <si>
    <t>CA (SA)/LLB/ACFE/ ICFP or other relevant qualifications</t>
  </si>
  <si>
    <t>&gt;12 years</t>
  </si>
  <si>
    <t>Y4</t>
  </si>
  <si>
    <t>Y5</t>
  </si>
  <si>
    <t>&gt;10 years</t>
  </si>
  <si>
    <t>&gt;8 years</t>
  </si>
  <si>
    <t>7-8 years</t>
  </si>
  <si>
    <t>5-6 years</t>
  </si>
  <si>
    <t>Bachelor’s degree with articles or relevant forensic training</t>
  </si>
  <si>
    <t>4 years</t>
  </si>
  <si>
    <t>1-3 years</t>
  </si>
  <si>
    <t>Bachelor’s degree or diploma</t>
  </si>
  <si>
    <t>d)    The charge out rate is a rate that should be charged to meet the cost of employment, recover overheads incurred on performing the investigations and surplus to sustain the business.</t>
  </si>
  <si>
    <t>12 to15 years of forensic Investigations</t>
  </si>
  <si>
    <t>8 to12 years of forensic Investigations</t>
  </si>
  <si>
    <t>6 to 8 years of forensic Investigations</t>
  </si>
  <si>
    <t>2 to 6 years of forensic Investigations</t>
  </si>
  <si>
    <t>f )    The bidders blended rates will be benchmarked against AGSA rates and other applicable professional body rates to ensure that they are market related.</t>
  </si>
  <si>
    <t>g)    The blended rates will be adjusted on the anniversary of the contract in accordance with the Headline Consumer Price (CPI) Index, with April as the baseline.</t>
  </si>
  <si>
    <t xml:space="preserve">e)     Indicative hours are non-Committal. Respondents are to note that "6115" are indicative hours per annum. The instructions will be on "as and when" basis.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</si>
</sst>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R&quot;#,##0;[Red]\-&quot;R&quot;#,##0"/>
    <numFmt numFmtId="164" formatCode="_ * #,##0.00_ ;_ * \-#,##0.00_ ;_ * &quot;-&quot;??_ ;_ @_ "/>
    <numFmt numFmtId="165" formatCode="_ * #,##0_ ;_ * \-#,##0_ ;_ * &quot;-&quot;??_ ;_ @_ "/>
    <numFmt numFmtId="166" formatCode="&quot;R&quot;#,##0.00"/>
    <numFmt numFmtId="167" formatCode="&quot;R&quot;\ #,##0.00"/>
    <numFmt numFmtId="168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color rgb="FF0070C0"/>
      <name val="Tahoma"/>
      <family val="2"/>
    </font>
    <font>
      <sz val="11"/>
      <color rgb="FFFF0000"/>
      <name val="Tahoma"/>
      <family val="2"/>
    </font>
    <font>
      <b/>
      <sz val="11"/>
      <color theme="1"/>
      <name val="Tahoma"/>
      <family val="2"/>
    </font>
    <font>
      <sz val="1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5" fillId="0" borderId="0" xfId="0" applyFont="1"/>
    <xf numFmtId="167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167" fontId="2" fillId="0" borderId="5" xfId="0" applyNumberFormat="1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10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6" fontId="8" fillId="0" borderId="3" xfId="0" applyNumberFormat="1" applyFont="1" applyBorder="1" applyAlignment="1">
      <alignment horizontal="center" vertical="center" wrapText="1"/>
    </xf>
    <xf numFmtId="166" fontId="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3" borderId="14" xfId="0" applyFont="1" applyFill="1" applyBorder="1" applyAlignment="1">
      <alignment horizontal="center" vertical="center" wrapText="1"/>
    </xf>
    <xf numFmtId="6" fontId="12" fillId="0" borderId="0" xfId="0" applyNumberFormat="1" applyFont="1"/>
    <xf numFmtId="6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14" xfId="0" applyFont="1" applyBorder="1" applyAlignment="1">
      <alignment horizontal="center" vertical="center"/>
    </xf>
    <xf numFmtId="9" fontId="15" fillId="0" borderId="14" xfId="2" applyFont="1" applyBorder="1" applyAlignment="1">
      <alignment horizontal="center" vertical="center"/>
    </xf>
    <xf numFmtId="6" fontId="12" fillId="0" borderId="14" xfId="0" applyNumberFormat="1" applyFont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right" vertical="center" wrapText="1"/>
    </xf>
    <xf numFmtId="168" fontId="2" fillId="0" borderId="0" xfId="2" applyNumberFormat="1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2" fillId="6" borderId="0" xfId="0" applyFont="1" applyFill="1"/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165" fontId="2" fillId="6" borderId="9" xfId="1" applyNumberFormat="1" applyFont="1" applyFill="1" applyBorder="1" applyAlignment="1">
      <alignment horizontal="left" vertical="center" wrapText="1"/>
    </xf>
    <xf numFmtId="1" fontId="9" fillId="6" borderId="9" xfId="1" applyNumberFormat="1" applyFont="1" applyFill="1" applyBorder="1" applyAlignment="1">
      <alignment horizontal="center" vertical="center"/>
    </xf>
    <xf numFmtId="1" fontId="8" fillId="6" borderId="9" xfId="1" applyNumberFormat="1" applyFont="1" applyFill="1" applyBorder="1" applyAlignment="1">
      <alignment horizontal="center" vertical="center"/>
    </xf>
    <xf numFmtId="166" fontId="8" fillId="6" borderId="8" xfId="1" applyNumberFormat="1" applyFont="1" applyFill="1" applyBorder="1" applyAlignment="1">
      <alignment horizontal="center" vertical="center"/>
    </xf>
    <xf numFmtId="166" fontId="9" fillId="6" borderId="8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6" borderId="15" xfId="0" applyFont="1" applyFill="1" applyBorder="1" applyAlignment="1">
      <alignment horizontal="left" vertical="center"/>
    </xf>
    <xf numFmtId="0" fontId="3" fillId="6" borderId="16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167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167" fontId="3" fillId="2" borderId="0" xfId="0" applyNumberFormat="1" applyFont="1" applyFill="1" applyAlignment="1" applyProtection="1">
      <alignment horizontal="left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3:O36"/>
  <sheetViews>
    <sheetView showGridLines="0" tabSelected="1" zoomScaleNormal="100" workbookViewId="0">
      <selection activeCell="H18" sqref="H18"/>
    </sheetView>
  </sheetViews>
  <sheetFormatPr defaultColWidth="9.21875" defaultRowHeight="11.4" x14ac:dyDescent="0.2"/>
  <cols>
    <col min="1" max="1" width="9.21875" style="1"/>
    <col min="2" max="2" width="29" style="1" customWidth="1"/>
    <col min="3" max="3" width="17.44140625" style="1" customWidth="1"/>
    <col min="4" max="4" width="21.21875" style="1" customWidth="1"/>
    <col min="5" max="5" width="21" style="1" customWidth="1"/>
    <col min="6" max="6" width="23.109375" style="1" customWidth="1"/>
    <col min="7" max="7" width="21.5546875" style="1" customWidth="1"/>
    <col min="8" max="8" width="19.77734375" style="1" customWidth="1"/>
    <col min="9" max="9" width="15.21875" style="1" customWidth="1"/>
    <col min="10" max="10" width="20.5546875" style="1" customWidth="1"/>
    <col min="11" max="11" width="15.77734375" style="1" customWidth="1"/>
    <col min="12" max="12" width="21.5546875" style="1" customWidth="1"/>
    <col min="13" max="13" width="17.44140625" style="1" customWidth="1"/>
    <col min="14" max="16384" width="9.21875" style="1"/>
  </cols>
  <sheetData>
    <row r="3" spans="2:15" ht="19.350000000000001" customHeight="1" x14ac:dyDescent="0.25">
      <c r="B3" s="45" t="s">
        <v>0</v>
      </c>
      <c r="C3" s="75"/>
      <c r="D3" s="75"/>
      <c r="E3" s="75"/>
      <c r="F3" s="17"/>
      <c r="G3" s="2"/>
      <c r="H3" s="2"/>
      <c r="I3" s="2"/>
      <c r="J3" s="2"/>
    </row>
    <row r="4" spans="2:15" ht="13.2" x14ac:dyDescent="0.25">
      <c r="B4" s="2"/>
      <c r="C4" s="2"/>
      <c r="D4" s="2"/>
      <c r="E4" s="2"/>
      <c r="F4" s="2"/>
      <c r="G4" s="2"/>
      <c r="H4" s="2"/>
      <c r="I4" s="2"/>
      <c r="J4" s="2"/>
    </row>
    <row r="5" spans="2:15" ht="14.55" customHeight="1" x14ac:dyDescent="0.2">
      <c r="B5" s="65" t="s">
        <v>1</v>
      </c>
      <c r="C5" s="65"/>
      <c r="D5" s="65"/>
      <c r="E5" s="65"/>
      <c r="F5" s="65"/>
      <c r="G5" s="65"/>
      <c r="H5" s="65"/>
      <c r="I5" s="7"/>
      <c r="J5" s="7"/>
    </row>
    <row r="6" spans="2:15" s="9" customFormat="1" ht="24" customHeight="1" x14ac:dyDescent="0.3">
      <c r="B6" s="64" t="s">
        <v>2</v>
      </c>
      <c r="C6" s="64"/>
      <c r="D6" s="64"/>
      <c r="E6" s="64"/>
      <c r="F6" s="64"/>
      <c r="G6" s="64"/>
      <c r="H6" s="64"/>
      <c r="I6" s="46"/>
      <c r="J6" s="18"/>
    </row>
    <row r="7" spans="2:15" ht="8.5500000000000007" customHeight="1" x14ac:dyDescent="0.2">
      <c r="B7" s="4"/>
      <c r="C7" s="4"/>
      <c r="D7" s="4"/>
      <c r="E7" s="4"/>
      <c r="F7" s="14"/>
      <c r="G7" s="14"/>
      <c r="H7" s="26"/>
    </row>
    <row r="8" spans="2:15" ht="12" customHeight="1" x14ac:dyDescent="0.25">
      <c r="B8" s="8"/>
      <c r="C8" s="4"/>
      <c r="D8" s="4"/>
      <c r="E8" s="4"/>
      <c r="F8" s="14"/>
      <c r="G8" s="14"/>
      <c r="H8" s="26"/>
    </row>
    <row r="9" spans="2:15" ht="15" customHeight="1" x14ac:dyDescent="0.2">
      <c r="B9" s="7" t="s">
        <v>3</v>
      </c>
      <c r="C9" s="5"/>
      <c r="D9" s="5"/>
      <c r="E9" s="5"/>
      <c r="F9" s="5"/>
      <c r="G9" s="5"/>
      <c r="H9" s="5"/>
      <c r="I9" s="5"/>
      <c r="J9" s="5"/>
    </row>
    <row r="10" spans="2:15" s="6" customFormat="1" ht="19.350000000000001" customHeight="1" thickBot="1" x14ac:dyDescent="0.35">
      <c r="B10" s="57" t="s">
        <v>4</v>
      </c>
      <c r="C10" s="57"/>
      <c r="D10" s="57"/>
      <c r="E10" s="57"/>
      <c r="F10" s="57"/>
      <c r="G10" s="57"/>
      <c r="H10" s="57"/>
      <c r="I10" s="5"/>
      <c r="J10" s="5"/>
    </row>
    <row r="11" spans="2:15" ht="65.55" customHeight="1" thickBot="1" x14ac:dyDescent="0.25">
      <c r="B11" s="15" t="s">
        <v>5</v>
      </c>
      <c r="C11" s="15" t="s">
        <v>6</v>
      </c>
      <c r="D11" s="15" t="s">
        <v>7</v>
      </c>
      <c r="E11" s="15" t="s">
        <v>8</v>
      </c>
      <c r="F11" s="15" t="s">
        <v>9</v>
      </c>
      <c r="G11" s="16" t="s">
        <v>10</v>
      </c>
      <c r="N11" s="1" t="str">
        <f>UPPER(H11)</f>
        <v/>
      </c>
      <c r="O11" s="1" t="str">
        <f>UPPER(I11)</f>
        <v/>
      </c>
    </row>
    <row r="12" spans="2:15" ht="36.6" customHeight="1" x14ac:dyDescent="0.2">
      <c r="B12" s="20" t="s">
        <v>11</v>
      </c>
      <c r="C12" s="23" t="s">
        <v>12</v>
      </c>
      <c r="D12" s="20" t="s">
        <v>61</v>
      </c>
      <c r="E12" s="69"/>
      <c r="F12" s="69"/>
      <c r="G12" s="70"/>
    </row>
    <row r="13" spans="2:15" ht="38.1" customHeight="1" x14ac:dyDescent="0.2">
      <c r="B13" s="21" t="s">
        <v>13</v>
      </c>
      <c r="C13" s="24" t="s">
        <v>14</v>
      </c>
      <c r="D13" s="21" t="s">
        <v>62</v>
      </c>
      <c r="E13" s="71"/>
      <c r="F13" s="71"/>
      <c r="G13" s="72"/>
      <c r="J13" s="9"/>
      <c r="K13" s="9"/>
    </row>
    <row r="14" spans="2:15" ht="38.1" customHeight="1" x14ac:dyDescent="0.2">
      <c r="B14" s="21" t="s">
        <v>15</v>
      </c>
      <c r="C14" s="24" t="s">
        <v>16</v>
      </c>
      <c r="D14" s="21" t="s">
        <v>62</v>
      </c>
      <c r="E14" s="71"/>
      <c r="F14" s="71"/>
      <c r="G14" s="72"/>
      <c r="J14" s="9"/>
      <c r="K14" s="9"/>
    </row>
    <row r="15" spans="2:15" ht="38.1" customHeight="1" x14ac:dyDescent="0.2">
      <c r="B15" s="21" t="s">
        <v>17</v>
      </c>
      <c r="C15" s="24" t="s">
        <v>18</v>
      </c>
      <c r="D15" s="21" t="s">
        <v>63</v>
      </c>
      <c r="E15" s="71"/>
      <c r="F15" s="71"/>
      <c r="G15" s="72"/>
      <c r="J15" s="9"/>
      <c r="K15" s="9"/>
    </row>
    <row r="16" spans="2:15" ht="38.1" customHeight="1" x14ac:dyDescent="0.2">
      <c r="B16" s="21" t="s">
        <v>19</v>
      </c>
      <c r="C16" s="24" t="s">
        <v>20</v>
      </c>
      <c r="D16" s="21" t="s">
        <v>63</v>
      </c>
      <c r="E16" s="71"/>
      <c r="F16" s="71"/>
      <c r="G16" s="72"/>
      <c r="J16" s="9"/>
      <c r="K16" s="9"/>
    </row>
    <row r="17" spans="2:12" ht="35.1" customHeight="1" x14ac:dyDescent="0.2">
      <c r="B17" s="21" t="s">
        <v>21</v>
      </c>
      <c r="C17" s="24" t="s">
        <v>22</v>
      </c>
      <c r="D17" s="21" t="s">
        <v>64</v>
      </c>
      <c r="E17" s="71"/>
      <c r="F17" s="71"/>
      <c r="G17" s="72"/>
      <c r="J17" s="9"/>
      <c r="K17" s="10"/>
    </row>
    <row r="18" spans="2:12" ht="37.799999999999997" customHeight="1" x14ac:dyDescent="0.2">
      <c r="B18" s="21" t="s">
        <v>23</v>
      </c>
      <c r="C18" s="24" t="s">
        <v>24</v>
      </c>
      <c r="D18" s="27" t="s">
        <v>64</v>
      </c>
      <c r="E18" s="71"/>
      <c r="F18" s="71"/>
      <c r="G18" s="72"/>
    </row>
    <row r="19" spans="2:12" ht="35.1" customHeight="1" thickBot="1" x14ac:dyDescent="0.25">
      <c r="B19" s="22" t="s">
        <v>25</v>
      </c>
      <c r="C19" s="25" t="s">
        <v>26</v>
      </c>
      <c r="D19" s="22" t="s">
        <v>27</v>
      </c>
      <c r="E19" s="73"/>
      <c r="F19" s="73"/>
      <c r="G19" s="74"/>
    </row>
    <row r="20" spans="2:12" s="6" customFormat="1" ht="23.1" customHeight="1" thickBot="1" x14ac:dyDescent="0.35">
      <c r="B20" s="13"/>
      <c r="C20" s="13"/>
      <c r="D20" s="13"/>
      <c r="E20" s="68" t="s">
        <v>28</v>
      </c>
      <c r="F20" s="68"/>
      <c r="G20" s="11">
        <f>G12*15%</f>
        <v>0</v>
      </c>
    </row>
    <row r="21" spans="2:12" s="6" customFormat="1" ht="17.55" customHeight="1" thickTop="1" thickBot="1" x14ac:dyDescent="0.35">
      <c r="B21" s="13"/>
      <c r="C21" s="13"/>
      <c r="D21" s="13"/>
      <c r="E21" s="58" t="s">
        <v>29</v>
      </c>
      <c r="F21" s="58"/>
      <c r="G21" s="12">
        <f>G12+G20</f>
        <v>0</v>
      </c>
    </row>
    <row r="22" spans="2:12" ht="12.75" customHeight="1" thickTop="1" thickBot="1" x14ac:dyDescent="0.25">
      <c r="B22" s="4"/>
      <c r="C22" s="4"/>
      <c r="D22" s="4"/>
      <c r="E22" s="4"/>
      <c r="F22" s="4"/>
      <c r="G22" s="4"/>
      <c r="H22" s="4"/>
      <c r="I22" s="3"/>
    </row>
    <row r="23" spans="2:12" s="47" customFormat="1" ht="30.6" customHeight="1" thickBot="1" x14ac:dyDescent="0.25">
      <c r="B23" s="59" t="s">
        <v>30</v>
      </c>
      <c r="C23" s="61" t="s">
        <v>31</v>
      </c>
      <c r="D23" s="62"/>
      <c r="E23" s="61" t="s">
        <v>32</v>
      </c>
      <c r="F23" s="62"/>
      <c r="G23" s="61" t="s">
        <v>33</v>
      </c>
      <c r="H23" s="62"/>
      <c r="I23" s="61" t="s">
        <v>34</v>
      </c>
      <c r="J23" s="62"/>
      <c r="K23" s="61" t="s">
        <v>35</v>
      </c>
      <c r="L23" s="62"/>
    </row>
    <row r="24" spans="2:12" s="47" customFormat="1" ht="19.350000000000001" customHeight="1" thickBot="1" x14ac:dyDescent="0.25">
      <c r="B24" s="60"/>
      <c r="C24" s="48" t="s">
        <v>36</v>
      </c>
      <c r="D24" s="49" t="s">
        <v>37</v>
      </c>
      <c r="E24" s="48" t="s">
        <v>36</v>
      </c>
      <c r="F24" s="49" t="s">
        <v>37</v>
      </c>
      <c r="G24" s="48" t="s">
        <v>36</v>
      </c>
      <c r="H24" s="49" t="s">
        <v>37</v>
      </c>
      <c r="I24" s="48" t="s">
        <v>36</v>
      </c>
      <c r="J24" s="49" t="s">
        <v>37</v>
      </c>
      <c r="K24" s="48" t="s">
        <v>38</v>
      </c>
      <c r="L24" s="49" t="s">
        <v>39</v>
      </c>
    </row>
    <row r="25" spans="2:12" s="50" customFormat="1" ht="24.6" customHeight="1" thickBot="1" x14ac:dyDescent="0.35">
      <c r="B25" s="51" t="s">
        <v>3</v>
      </c>
      <c r="C25" s="53">
        <f>30575/5</f>
        <v>6115</v>
      </c>
      <c r="D25" s="54">
        <f>C25*G21</f>
        <v>0</v>
      </c>
      <c r="E25" s="53">
        <v>6115</v>
      </c>
      <c r="F25" s="54">
        <f>E25*(G21*1.055)</f>
        <v>0</v>
      </c>
      <c r="G25" s="53">
        <v>6115</v>
      </c>
      <c r="H25" s="54">
        <f>G25*(G21*1.055*2)</f>
        <v>0</v>
      </c>
      <c r="I25" s="53">
        <v>6115</v>
      </c>
      <c r="J25" s="54">
        <f>I25*G21</f>
        <v>0</v>
      </c>
      <c r="K25" s="52">
        <f>C25+E25+G25+I25</f>
        <v>24460</v>
      </c>
      <c r="L25" s="55">
        <f>D25+F25+H25+J25</f>
        <v>0</v>
      </c>
    </row>
    <row r="26" spans="2:12" ht="12.75" customHeight="1" x14ac:dyDescent="0.2">
      <c r="B26" s="4"/>
      <c r="C26" s="4"/>
      <c r="D26" s="4"/>
      <c r="E26" s="4"/>
      <c r="F26" s="4"/>
      <c r="G26" s="4"/>
      <c r="H26" s="4"/>
      <c r="I26" s="3"/>
    </row>
    <row r="27" spans="2:12" ht="12.75" customHeight="1" x14ac:dyDescent="0.2">
      <c r="B27" s="4"/>
      <c r="C27" s="4"/>
      <c r="D27" s="4"/>
      <c r="E27" s="41"/>
      <c r="F27" s="44"/>
      <c r="G27" s="41"/>
      <c r="H27" s="4"/>
      <c r="I27" s="3"/>
    </row>
    <row r="28" spans="2:12" ht="12.75" customHeight="1" x14ac:dyDescent="0.2">
      <c r="B28" s="7" t="s">
        <v>40</v>
      </c>
      <c r="C28" s="4"/>
      <c r="D28" s="4"/>
      <c r="E28" s="4"/>
      <c r="G28" s="4"/>
      <c r="H28" s="42"/>
      <c r="I28" s="3"/>
    </row>
    <row r="29" spans="2:12" ht="7.8" customHeight="1" x14ac:dyDescent="0.2">
      <c r="G29" s="28"/>
    </row>
    <row r="30" spans="2:12" ht="19.8" customHeight="1" x14ac:dyDescent="0.25">
      <c r="B30" s="63" t="s">
        <v>41</v>
      </c>
      <c r="C30" s="63"/>
      <c r="D30" s="63"/>
      <c r="E30" s="63"/>
      <c r="F30" s="63"/>
      <c r="G30" s="63"/>
      <c r="H30" s="19"/>
      <c r="I30" s="19"/>
      <c r="J30" s="19"/>
      <c r="K30" s="19"/>
      <c r="L30" s="19"/>
    </row>
    <row r="31" spans="2:12" s="6" customFormat="1" ht="31.35" customHeight="1" x14ac:dyDescent="0.3">
      <c r="B31" s="66" t="s">
        <v>42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</row>
    <row r="32" spans="2:12" ht="31.35" customHeight="1" x14ac:dyDescent="0.25">
      <c r="B32" s="67" t="s">
        <v>43</v>
      </c>
      <c r="C32" s="67"/>
      <c r="D32" s="67"/>
      <c r="E32" s="67"/>
      <c r="F32" s="67"/>
      <c r="G32" s="67"/>
      <c r="H32" s="67"/>
      <c r="I32" s="67"/>
      <c r="J32" s="67"/>
      <c r="K32" s="67"/>
      <c r="L32" s="19"/>
    </row>
    <row r="33" spans="2:12" ht="13.8" x14ac:dyDescent="0.2">
      <c r="B33" s="56" t="s">
        <v>60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2:12" ht="13.8" customHeight="1" x14ac:dyDescent="0.2">
      <c r="B34" s="56" t="s">
        <v>67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spans="2:12" ht="13.8" x14ac:dyDescent="0.2">
      <c r="B35" s="56" t="s">
        <v>65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2:12" ht="13.8" x14ac:dyDescent="0.2">
      <c r="B36" s="56" t="s">
        <v>66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</row>
  </sheetData>
  <sheetProtection algorithmName="SHA-512" hashValue="Y/r5NWQjRJ5+8HDkARyGEUMcJJRkioeQ4Y0RlSjW5OkJCULppSm90XSHWmayQ61dooRmVHFY46NzQXgMvwDC3Q==" saltValue="4KO8RhlqCaAECuVK3tcK2Q==" spinCount="100000" sheet="1" objects="1" scenarios="1"/>
  <mergeCells count="20">
    <mergeCell ref="B35:L35"/>
    <mergeCell ref="B36:L36"/>
    <mergeCell ref="B31:L31"/>
    <mergeCell ref="B32:K32"/>
    <mergeCell ref="I23:J23"/>
    <mergeCell ref="B34:L34"/>
    <mergeCell ref="C3:E3"/>
    <mergeCell ref="B33:L33"/>
    <mergeCell ref="B10:H10"/>
    <mergeCell ref="G12:G19"/>
    <mergeCell ref="B23:B24"/>
    <mergeCell ref="C23:D23"/>
    <mergeCell ref="E23:F23"/>
    <mergeCell ref="G23:H23"/>
    <mergeCell ref="K23:L23"/>
    <mergeCell ref="B30:G30"/>
    <mergeCell ref="B6:H6"/>
    <mergeCell ref="B5:H5"/>
    <mergeCell ref="E20:F20"/>
    <mergeCell ref="E21:F21"/>
  </mergeCells>
  <pageMargins left="0.70866141732283472" right="0.70866141732283472" top="0.74803149606299213" bottom="0.74803149606299213" header="0.31496062992125984" footer="0.31496062992125984"/>
  <pageSetup paperSize="8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Q43"/>
  <sheetViews>
    <sheetView showGridLines="0" topLeftCell="B7" zoomScale="90" zoomScaleNormal="90" workbookViewId="0">
      <selection activeCell="K20" sqref="K20"/>
    </sheetView>
  </sheetViews>
  <sheetFormatPr defaultColWidth="8.77734375" defaultRowHeight="13.8" x14ac:dyDescent="0.25"/>
  <cols>
    <col min="1" max="5" width="8.77734375" style="30"/>
    <col min="6" max="6" width="18.77734375" style="30" customWidth="1"/>
    <col min="7" max="7" width="16.77734375" style="30" customWidth="1"/>
    <col min="8" max="8" width="19.77734375" style="30" customWidth="1"/>
    <col min="9" max="9" width="19.44140625" style="30" customWidth="1"/>
    <col min="10" max="10" width="20.5546875" style="30" customWidth="1"/>
    <col min="11" max="11" width="17.21875" style="30" customWidth="1"/>
    <col min="12" max="12" width="17" style="30" customWidth="1"/>
    <col min="13" max="13" width="17.44140625" style="30" customWidth="1"/>
    <col min="14" max="14" width="14.5546875" style="35" customWidth="1"/>
    <col min="15" max="15" width="8.77734375" style="30"/>
    <col min="16" max="16" width="12.5546875" style="30" customWidth="1"/>
    <col min="17" max="16384" width="8.77734375" style="30"/>
  </cols>
  <sheetData>
    <row r="3" spans="6:17" s="29" customFormat="1" ht="46.8" customHeight="1" x14ac:dyDescent="0.3">
      <c r="F3" s="32" t="s">
        <v>12</v>
      </c>
      <c r="G3" s="32" t="s">
        <v>14</v>
      </c>
      <c r="H3" s="32" t="s">
        <v>16</v>
      </c>
      <c r="I3" s="32" t="s">
        <v>18</v>
      </c>
      <c r="J3" s="32" t="s">
        <v>20</v>
      </c>
      <c r="K3" s="32" t="s">
        <v>22</v>
      </c>
      <c r="L3" s="32" t="s">
        <v>24</v>
      </c>
      <c r="M3" s="32" t="s">
        <v>26</v>
      </c>
      <c r="N3" s="40" t="s">
        <v>44</v>
      </c>
    </row>
    <row r="4" spans="6:17" s="31" customFormat="1" ht="20.55" customHeight="1" x14ac:dyDescent="0.3">
      <c r="F4" s="37">
        <v>200</v>
      </c>
      <c r="G4" s="37">
        <v>1500</v>
      </c>
      <c r="H4" s="37">
        <v>2500</v>
      </c>
      <c r="I4" s="37">
        <v>1000</v>
      </c>
      <c r="J4" s="37">
        <v>2000</v>
      </c>
      <c r="K4" s="37">
        <v>800</v>
      </c>
      <c r="L4" s="37">
        <v>500</v>
      </c>
      <c r="M4" s="37">
        <v>500</v>
      </c>
      <c r="N4" s="37">
        <f>SUM(F4:M4)</f>
        <v>9000</v>
      </c>
    </row>
    <row r="5" spans="6:17" s="31" customFormat="1" ht="20.55" customHeight="1" x14ac:dyDescent="0.3">
      <c r="F5" s="38">
        <f>F4/$N$4</f>
        <v>2.2222222222222223E-2</v>
      </c>
      <c r="G5" s="38">
        <f t="shared" ref="G5:N5" si="0">G4/$N$4</f>
        <v>0.16666666666666666</v>
      </c>
      <c r="H5" s="38">
        <f t="shared" si="0"/>
        <v>0.27777777777777779</v>
      </c>
      <c r="I5" s="38">
        <f t="shared" si="0"/>
        <v>0.1111111111111111</v>
      </c>
      <c r="J5" s="38">
        <f t="shared" si="0"/>
        <v>0.22222222222222221</v>
      </c>
      <c r="K5" s="38">
        <f t="shared" si="0"/>
        <v>8.8888888888888892E-2</v>
      </c>
      <c r="L5" s="38">
        <f t="shared" si="0"/>
        <v>5.5555555555555552E-2</v>
      </c>
      <c r="M5" s="38">
        <f t="shared" si="0"/>
        <v>5.5555555555555552E-2</v>
      </c>
      <c r="N5" s="38">
        <f t="shared" si="0"/>
        <v>1</v>
      </c>
    </row>
    <row r="6" spans="6:17" s="31" customFormat="1" ht="20.55" customHeight="1" x14ac:dyDescent="0.3">
      <c r="F6" s="39">
        <v>3341</v>
      </c>
      <c r="G6" s="39">
        <v>3242</v>
      </c>
      <c r="H6" s="39">
        <v>2680</v>
      </c>
      <c r="I6" s="39">
        <v>2168</v>
      </c>
      <c r="J6" s="39">
        <v>1509</v>
      </c>
      <c r="K6" s="39">
        <v>1094</v>
      </c>
      <c r="L6" s="39">
        <v>750</v>
      </c>
      <c r="M6" s="39">
        <v>358</v>
      </c>
      <c r="N6" s="43"/>
      <c r="Q6" s="31">
        <v>1.155</v>
      </c>
    </row>
    <row r="8" spans="6:17" x14ac:dyDescent="0.25">
      <c r="F8" s="34">
        <f>F4*F6</f>
        <v>668200</v>
      </c>
      <c r="G8" s="34">
        <f t="shared" ref="G8:M8" si="1">G4*G6</f>
        <v>4863000</v>
      </c>
      <c r="H8" s="34">
        <f t="shared" si="1"/>
        <v>6700000</v>
      </c>
      <c r="I8" s="34">
        <f t="shared" si="1"/>
        <v>2168000</v>
      </c>
      <c r="J8" s="34">
        <f t="shared" si="1"/>
        <v>3018000</v>
      </c>
      <c r="K8" s="34">
        <f t="shared" si="1"/>
        <v>875200</v>
      </c>
      <c r="L8" s="34">
        <f t="shared" si="1"/>
        <v>375000</v>
      </c>
      <c r="M8" s="34">
        <f t="shared" si="1"/>
        <v>179000</v>
      </c>
      <c r="N8" s="34">
        <f>SUM(F8:M8)</f>
        <v>18846400</v>
      </c>
      <c r="O8" s="36" t="s">
        <v>45</v>
      </c>
      <c r="P8" s="33">
        <f>N8*5</f>
        <v>94232000</v>
      </c>
    </row>
    <row r="9" spans="6:17" x14ac:dyDescent="0.25">
      <c r="O9" s="36"/>
    </row>
    <row r="10" spans="6:17" x14ac:dyDescent="0.25">
      <c r="N10" s="34">
        <f>N8*Q6</f>
        <v>21767592</v>
      </c>
      <c r="O10" s="36" t="s">
        <v>46</v>
      </c>
    </row>
    <row r="11" spans="6:17" x14ac:dyDescent="0.25">
      <c r="O11" s="36"/>
    </row>
    <row r="12" spans="6:17" x14ac:dyDescent="0.25">
      <c r="F12" s="30" t="s">
        <v>12</v>
      </c>
      <c r="N12" s="34">
        <f>N10*Q6</f>
        <v>25141568.760000002</v>
      </c>
      <c r="O12" s="36" t="s">
        <v>47</v>
      </c>
    </row>
    <row r="13" spans="6:17" x14ac:dyDescent="0.25">
      <c r="F13" s="30" t="s">
        <v>48</v>
      </c>
      <c r="O13" s="36"/>
    </row>
    <row r="14" spans="6:17" x14ac:dyDescent="0.25">
      <c r="F14" s="30" t="s">
        <v>49</v>
      </c>
      <c r="N14" s="34">
        <f>N12*Q6</f>
        <v>29038511.917800002</v>
      </c>
      <c r="O14" s="36" t="s">
        <v>50</v>
      </c>
    </row>
    <row r="15" spans="6:17" x14ac:dyDescent="0.25">
      <c r="F15" s="33">
        <v>3341</v>
      </c>
      <c r="O15" s="36"/>
    </row>
    <row r="16" spans="6:17" x14ac:dyDescent="0.25">
      <c r="F16" s="30" t="s">
        <v>14</v>
      </c>
      <c r="N16" s="34">
        <f>N14*Q6</f>
        <v>33539481.265059002</v>
      </c>
      <c r="O16" s="36" t="s">
        <v>51</v>
      </c>
    </row>
    <row r="17" spans="6:14" x14ac:dyDescent="0.25">
      <c r="F17" s="30" t="s">
        <v>48</v>
      </c>
    </row>
    <row r="18" spans="6:14" x14ac:dyDescent="0.25">
      <c r="F18" s="30" t="s">
        <v>52</v>
      </c>
      <c r="N18" s="34">
        <f>SUM(N8:N17)</f>
        <v>128333553.94285899</v>
      </c>
    </row>
    <row r="19" spans="6:14" x14ac:dyDescent="0.25">
      <c r="F19" s="33">
        <v>3242</v>
      </c>
    </row>
    <row r="20" spans="6:14" x14ac:dyDescent="0.25">
      <c r="F20" s="30" t="s">
        <v>16</v>
      </c>
    </row>
    <row r="21" spans="6:14" x14ac:dyDescent="0.25">
      <c r="F21" s="30" t="s">
        <v>48</v>
      </c>
    </row>
    <row r="22" spans="6:14" x14ac:dyDescent="0.25">
      <c r="F22" s="30" t="s">
        <v>53</v>
      </c>
    </row>
    <row r="23" spans="6:14" x14ac:dyDescent="0.25">
      <c r="F23" s="33">
        <v>2680</v>
      </c>
    </row>
    <row r="24" spans="6:14" x14ac:dyDescent="0.25">
      <c r="F24" s="30" t="s">
        <v>18</v>
      </c>
    </row>
    <row r="25" spans="6:14" x14ac:dyDescent="0.25">
      <c r="F25" s="30" t="s">
        <v>48</v>
      </c>
    </row>
    <row r="26" spans="6:14" x14ac:dyDescent="0.25">
      <c r="F26" s="30" t="s">
        <v>54</v>
      </c>
    </row>
    <row r="27" spans="6:14" x14ac:dyDescent="0.25">
      <c r="F27" s="33">
        <v>2168</v>
      </c>
    </row>
    <row r="28" spans="6:14" x14ac:dyDescent="0.25">
      <c r="F28" s="30" t="s">
        <v>20</v>
      </c>
    </row>
    <row r="29" spans="6:14" x14ac:dyDescent="0.25">
      <c r="F29" s="30" t="s">
        <v>48</v>
      </c>
    </row>
    <row r="30" spans="6:14" x14ac:dyDescent="0.25">
      <c r="F30" s="30" t="s">
        <v>55</v>
      </c>
    </row>
    <row r="31" spans="6:14" x14ac:dyDescent="0.25">
      <c r="F31" s="33">
        <v>1509</v>
      </c>
    </row>
    <row r="32" spans="6:14" x14ac:dyDescent="0.25">
      <c r="F32" s="30" t="s">
        <v>22</v>
      </c>
    </row>
    <row r="33" spans="6:6" x14ac:dyDescent="0.25">
      <c r="F33" s="30" t="s">
        <v>56</v>
      </c>
    </row>
    <row r="34" spans="6:6" x14ac:dyDescent="0.25">
      <c r="F34" s="30" t="s">
        <v>57</v>
      </c>
    </row>
    <row r="35" spans="6:6" x14ac:dyDescent="0.25">
      <c r="F35" s="33">
        <v>1094</v>
      </c>
    </row>
    <row r="36" spans="6:6" x14ac:dyDescent="0.25">
      <c r="F36" s="30" t="s">
        <v>24</v>
      </c>
    </row>
    <row r="37" spans="6:6" x14ac:dyDescent="0.25">
      <c r="F37" s="30" t="s">
        <v>56</v>
      </c>
    </row>
    <row r="38" spans="6:6" x14ac:dyDescent="0.25">
      <c r="F38" s="30" t="s">
        <v>58</v>
      </c>
    </row>
    <row r="39" spans="6:6" x14ac:dyDescent="0.25">
      <c r="F39" s="33">
        <v>750</v>
      </c>
    </row>
    <row r="40" spans="6:6" x14ac:dyDescent="0.25">
      <c r="F40" s="30" t="s">
        <v>26</v>
      </c>
    </row>
    <row r="41" spans="6:6" x14ac:dyDescent="0.25">
      <c r="F41" s="30" t="s">
        <v>59</v>
      </c>
    </row>
    <row r="42" spans="6:6" x14ac:dyDescent="0.25">
      <c r="F42" s="30" t="s">
        <v>27</v>
      </c>
    </row>
    <row r="43" spans="6:6" x14ac:dyDescent="0.25">
      <c r="F43" s="33">
        <v>358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_x0020_Required xmlns="6f7b4a7f-d44a-4f65-a9aa-96ec94e426e4">No</Approval_x0020_Required>
    <_ip_UnifiedCompliancePolicyUIAction xmlns="http://schemas.microsoft.com/sharepoint/v3" xsi:nil="true"/>
    <_activity xmlns="ac13aef0-e3c2-451b-8a0f-fa27211fa617" xsi:nil="true"/>
    <Approvers xmlns="6f7b4a7f-d44a-4f65-a9aa-96ec94e426e4">
      <UserInfo>
        <DisplayName/>
        <AccountId xsi:nil="true"/>
        <AccountType/>
      </UserInfo>
    </Approvers>
    <Approve_x0020_Stage xmlns="6f7b4a7f-d44a-4f65-a9aa-96ec94e426e4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6CADFC83C284AABA02E67EAA9A784" ma:contentTypeVersion="29" ma:contentTypeDescription="Create a new document." ma:contentTypeScope="" ma:versionID="f104b8506a91ccd9b57be6986c92efe6">
  <xsd:schema xmlns:xsd="http://www.w3.org/2001/XMLSchema" xmlns:xs="http://www.w3.org/2001/XMLSchema" xmlns:p="http://schemas.microsoft.com/office/2006/metadata/properties" xmlns:ns1="http://schemas.microsoft.com/sharepoint/v3" xmlns:ns3="6f7b4a7f-d44a-4f65-a9aa-96ec94e426e4" xmlns:ns4="584e2a90-0a3d-4822-aa79-a49007aaf019" xmlns:ns5="ac13aef0-e3c2-451b-8a0f-fa27211fa617" targetNamespace="http://schemas.microsoft.com/office/2006/metadata/properties" ma:root="true" ma:fieldsID="1c73d95b2fab457d3b49d26d588ee4c3" ns1:_="" ns3:_="" ns4:_="" ns5:_="">
    <xsd:import namespace="http://schemas.microsoft.com/sharepoint/v3"/>
    <xsd:import namespace="6f7b4a7f-d44a-4f65-a9aa-96ec94e426e4"/>
    <xsd:import namespace="584e2a90-0a3d-4822-aa79-a49007aaf019"/>
    <xsd:import namespace="ac13aef0-e3c2-451b-8a0f-fa27211fa617"/>
    <xsd:element name="properties">
      <xsd:complexType>
        <xsd:sequence>
          <xsd:element name="documentManagement">
            <xsd:complexType>
              <xsd:all>
                <xsd:element ref="ns3:Approval_x0020_Required" minOccurs="0"/>
                <xsd:element ref="ns3:Approvers" minOccurs="0"/>
                <xsd:element ref="ns3:Approve_x0020_Stage" minOccurs="0"/>
                <xsd:element ref="ns4:SharedWithUsers" minOccurs="0"/>
                <xsd:element ref="ns4:SharedWithDetails" minOccurs="0"/>
                <xsd:element ref="ns4:SharingHintHash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LengthInSeconds" minOccurs="0"/>
                <xsd:element ref="ns5:MediaServiceAutoTags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MediaServiceOCR" minOccurs="0"/>
                <xsd:element ref="ns1:_ip_UnifiedCompliancePolicyProperties" minOccurs="0"/>
                <xsd:element ref="ns1:_ip_UnifiedCompliancePolicyUIAction" minOccurs="0"/>
                <xsd:element ref="ns5:_activity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b4a7f-d44a-4f65-a9aa-96ec94e426e4" elementFormDefault="qualified">
    <xsd:import namespace="http://schemas.microsoft.com/office/2006/documentManagement/types"/>
    <xsd:import namespace="http://schemas.microsoft.com/office/infopath/2007/PartnerControls"/>
    <xsd:element name="Approval_x0020_Required" ma:index="8" nillable="true" ma:displayName="Approval Required" ma:default="No" ma:format="Dropdown" ma:internalName="Approval_x0020_Required">
      <xsd:simpleType>
        <xsd:restriction base="dms:Choice">
          <xsd:enumeration value="No"/>
          <xsd:enumeration value="Yes"/>
        </xsd:restriction>
      </xsd:simpleType>
    </xsd:element>
    <xsd:element name="Approvers" ma:index="9" nillable="true" ma:displayName="Approvers" ma:list="UserInfo" ma:SharePointGroup="0" ma:internalName="Approver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_x0020_Stage" ma:index="10" nillable="true" ma:displayName="Approve Stage" ma:format="Dropdown" ma:internalName="Approve_x0020_Stage">
      <xsd:simpleType>
        <xsd:restriction base="dms:Choice">
          <xsd:enumeration value="Approving"/>
          <xsd:enumeration value="Approved"/>
          <xsd:enumeration value="Rejec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e2a90-0a3d-4822-aa79-a49007aaf01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3aef0-e3c2-451b-8a0f-fa27211fa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6" nillable="true" ma:displayName="_activity" ma:hidden="true" ma:internalName="_activity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6402bf8a-be4c-4d43-8340-107e775f40e9" ContentTypeId="0x0101" PreviousValue="false"/>
</file>

<file path=customXml/itemProps1.xml><?xml version="1.0" encoding="utf-8"?>
<ds:datastoreItem xmlns:ds="http://schemas.openxmlformats.org/officeDocument/2006/customXml" ds:itemID="{706FAF35-580E-4B53-BDE3-088C4CD741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B677C8-C231-4139-B807-395A37E23D89}">
  <ds:schemaRefs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ac13aef0-e3c2-451b-8a0f-fa27211fa617"/>
    <ds:schemaRef ds:uri="http://purl.org/dc/elements/1.1/"/>
    <ds:schemaRef ds:uri="584e2a90-0a3d-4822-aa79-a49007aaf019"/>
    <ds:schemaRef ds:uri="http://schemas.microsoft.com/office/2006/documentManagement/types"/>
    <ds:schemaRef ds:uri="6f7b4a7f-d44a-4f65-a9aa-96ec94e426e4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893ED29-28E6-4CFB-9B33-70528A79B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f7b4a7f-d44a-4f65-a9aa-96ec94e426e4"/>
    <ds:schemaRef ds:uri="584e2a90-0a3d-4822-aa79-a49007aaf019"/>
    <ds:schemaRef ds:uri="ac13aef0-e3c2-451b-8a0f-fa27211fa6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10C426-4FF6-4283-BB12-69B41EC9EA74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Forensic Investigations Service</vt:lpstr>
      <vt:lpstr>Sheet1</vt:lpstr>
    </vt:vector>
  </TitlesOfParts>
  <Manager/>
  <Company>Transnet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Tshephisho Mahloana  Transnet Corporate  JHB</dc:creator>
  <cp:keywords/>
  <dc:description/>
  <cp:lastModifiedBy>Tshephisho Mahloana  Transnet Corporate  JHB</cp:lastModifiedBy>
  <cp:revision/>
  <dcterms:created xsi:type="dcterms:W3CDTF">2022-07-18T07:31:35Z</dcterms:created>
  <dcterms:modified xsi:type="dcterms:W3CDTF">2024-12-13T13:30:43Z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0x0101006E86CADFC83C284AABA02E67EAA9A784</vt:lpwstr>
  </property>
  <property fmtid="{D5CDD505-2E9C-101B-9397-08002B2CF9AE}" pid="3" name="MSIP_Label_58cf86ee-526f-4536-9daf-d1ee8064d50e_Enabled">
    <vt:lpwstr>true</vt:lpwstr>
  </property>
  <property fmtid="{D5CDD505-2E9C-101B-9397-08002B2CF9AE}" pid="4" name="MSIP_Label_58cf86ee-526f-4536-9daf-d1ee8064d50e_SetDate">
    <vt:lpwstr>2024-12-09T06:47:25Z</vt:lpwstr>
  </property>
  <property fmtid="{D5CDD505-2E9C-101B-9397-08002B2CF9AE}" pid="5" name="MSIP_Label_58cf86ee-526f-4536-9daf-d1ee8064d50e_Method">
    <vt:lpwstr>Standard</vt:lpwstr>
  </property>
  <property fmtid="{D5CDD505-2E9C-101B-9397-08002B2CF9AE}" pid="6" name="MSIP_Label_58cf86ee-526f-4536-9daf-d1ee8064d50e_Name">
    <vt:lpwstr>Internal Only Information</vt:lpwstr>
  </property>
  <property fmtid="{D5CDD505-2E9C-101B-9397-08002B2CF9AE}" pid="7" name="MSIP_Label_58cf86ee-526f-4536-9daf-d1ee8064d50e_SiteId">
    <vt:lpwstr>a1a39996-f913-4016-a58a-361c60dec580</vt:lpwstr>
  </property>
  <property fmtid="{D5CDD505-2E9C-101B-9397-08002B2CF9AE}" pid="8" name="MSIP_Label_58cf86ee-526f-4536-9daf-d1ee8064d50e_ActionId">
    <vt:lpwstr>0444134c-dc6b-4d9b-95b5-e76bf8e15f3e</vt:lpwstr>
  </property>
  <property fmtid="{D5CDD505-2E9C-101B-9397-08002B2CF9AE}" pid="9" name="MSIP_Label_58cf86ee-526f-4536-9daf-d1ee8064d50e_ContentBits">
    <vt:lpwstr>0</vt:lpwstr>
  </property>
</Properties>
</file>