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G:\My Drive\Projects\01 - Waste Management Project\01) PIPE STORE\Construction Tender Document\Addendum\"/>
    </mc:Choice>
  </mc:AlternateContent>
  <xr:revisionPtr revIDLastSave="0" documentId="13_ncr:1_{9F0C8466-6CA9-4592-8786-F3378325B42C}" xr6:coauthVersionLast="47" xr6:coauthVersionMax="47" xr10:uidLastSave="{00000000-0000-0000-0000-000000000000}"/>
  <bookViews>
    <workbookView xWindow="-120" yWindow="-120" windowWidth="29040" windowHeight="15840" tabRatio="555" activeTab="2" xr2:uid="{00000000-000D-0000-FFFF-FFFF00000000}"/>
  </bookViews>
  <sheets>
    <sheet name="CP" sheetId="10" r:id="rId1"/>
    <sheet name="tender req" sheetId="56" r:id="rId2"/>
    <sheet name="Pre-Tender" sheetId="48" r:id="rId3"/>
    <sheet name="Prelim" sheetId="47" r:id="rId4"/>
    <sheet name="Bills of Quantities" sheetId="18" r:id="rId5"/>
    <sheet name="Reconciliation" sheetId="33" state="hidden" r:id="rId6"/>
    <sheet name="frm" sheetId="50" r:id="rId7"/>
  </sheets>
  <externalReferences>
    <externalReference r:id="rId8"/>
  </externalReferences>
  <definedNames>
    <definedName name="____tax1" localSheetId="3">#REF!</definedName>
    <definedName name="____tax1">#REF!</definedName>
    <definedName name="____tax2" localSheetId="3">#REF!</definedName>
    <definedName name="____tax2">#REF!</definedName>
    <definedName name="____tax3" localSheetId="3">#REF!</definedName>
    <definedName name="____tax3">#REF!</definedName>
    <definedName name="____tax4" localSheetId="3">#REF!</definedName>
    <definedName name="____tax4">#REF!</definedName>
    <definedName name="___tax1" localSheetId="3">#REF!</definedName>
    <definedName name="___tax1">#REF!</definedName>
    <definedName name="___tax2" localSheetId="3">#REF!</definedName>
    <definedName name="___tax2">#REF!</definedName>
    <definedName name="___tax3" localSheetId="3">#REF!</definedName>
    <definedName name="___tax3">#REF!</definedName>
    <definedName name="___tax4" localSheetId="3">#REF!</definedName>
    <definedName name="___tax4">#REF!</definedName>
    <definedName name="__IntlFixup" hidden="1">TRUE</definedName>
    <definedName name="__tax1" localSheetId="3">#REF!</definedName>
    <definedName name="__tax1">#REF!</definedName>
    <definedName name="__tax2" localSheetId="3">#REF!</definedName>
    <definedName name="__tax2">#REF!</definedName>
    <definedName name="__tax3" localSheetId="3">#REF!</definedName>
    <definedName name="__tax3">#REF!</definedName>
    <definedName name="__tax4" localSheetId="3">#REF!</definedName>
    <definedName name="__tax4">#REF!</definedName>
    <definedName name="_xlnm._FilterDatabase" localSheetId="6" hidden="1">frm!#REF!</definedName>
    <definedName name="_tax1" localSheetId="3">#REF!</definedName>
    <definedName name="_tax1">#REF!</definedName>
    <definedName name="_tax2" localSheetId="3">#REF!</definedName>
    <definedName name="_tax2">#REF!</definedName>
    <definedName name="_tax3" localSheetId="3">#REF!</definedName>
    <definedName name="_tax3">#REF!</definedName>
    <definedName name="_tax4" localSheetId="3">#REF!</definedName>
    <definedName name="_tax4">#REF!</definedName>
    <definedName name="_Toc156992825" localSheetId="1">'tender req'!$A$1</definedName>
    <definedName name="boxes" localSheetId="3">#REF!</definedName>
    <definedName name="boxes" localSheetId="2">#REF!</definedName>
    <definedName name="boxes">#REF!</definedName>
    <definedName name="button_area_1" localSheetId="3">#REF!</definedName>
    <definedName name="button_area_1" localSheetId="2">#REF!</definedName>
    <definedName name="button_area_1">#REF!</definedName>
    <definedName name="CC">'[1]Customize Your Invoice'!$G$22:$G$25</definedName>
    <definedName name="CCT" localSheetId="3">#REF!</definedName>
    <definedName name="CCT" localSheetId="2">#REF!</definedName>
    <definedName name="CCT">#REF!</definedName>
    <definedName name="celltips_area" localSheetId="3">#REF!</definedName>
    <definedName name="celltips_area" localSheetId="2">#REF!</definedName>
    <definedName name="celltips_area">#REF!</definedName>
    <definedName name="data1" localSheetId="3">#REF!</definedName>
    <definedName name="data1" localSheetId="2">#REF!</definedName>
    <definedName name="data1">#REF!</definedName>
    <definedName name="data10" localSheetId="3">#REF!</definedName>
    <definedName name="data10" localSheetId="2">#REF!</definedName>
    <definedName name="data10">#REF!</definedName>
    <definedName name="data11" localSheetId="3">#REF!</definedName>
    <definedName name="data11" localSheetId="2">#REF!</definedName>
    <definedName name="data11">#REF!</definedName>
    <definedName name="data12" localSheetId="3">#REF!</definedName>
    <definedName name="data12" localSheetId="2">#REF!</definedName>
    <definedName name="data12">#REF!</definedName>
    <definedName name="data13" localSheetId="3">#REF!</definedName>
    <definedName name="data13" localSheetId="2">#REF!</definedName>
    <definedName name="data13">#REF!</definedName>
    <definedName name="data14" localSheetId="3">#REF!</definedName>
    <definedName name="data14" localSheetId="2">#REF!</definedName>
    <definedName name="data14">#REF!</definedName>
    <definedName name="data15" localSheetId="3">#REF!</definedName>
    <definedName name="data15" localSheetId="2">#REF!</definedName>
    <definedName name="data15">#REF!</definedName>
    <definedName name="data16" localSheetId="3">#REF!</definedName>
    <definedName name="data16" localSheetId="2">#REF!</definedName>
    <definedName name="data16">#REF!</definedName>
    <definedName name="data17" localSheetId="3">#REF!</definedName>
    <definedName name="data17" localSheetId="2">#REF!</definedName>
    <definedName name="data17">#REF!</definedName>
    <definedName name="data18" localSheetId="3">#REF!</definedName>
    <definedName name="data18" localSheetId="2">#REF!</definedName>
    <definedName name="data18">#REF!</definedName>
    <definedName name="data19" localSheetId="3">#REF!</definedName>
    <definedName name="data19" localSheetId="2">#REF!</definedName>
    <definedName name="data19">#REF!</definedName>
    <definedName name="data2" localSheetId="3">#REF!</definedName>
    <definedName name="data2" localSheetId="2">#REF!</definedName>
    <definedName name="data2">#REF!</definedName>
    <definedName name="data20" localSheetId="3">#REF!</definedName>
    <definedName name="data20" localSheetId="2">#REF!</definedName>
    <definedName name="data20">#REF!</definedName>
    <definedName name="data21" localSheetId="3">#REF!</definedName>
    <definedName name="data21" localSheetId="2">#REF!</definedName>
    <definedName name="data21">#REF!</definedName>
    <definedName name="data22" localSheetId="3">#REF!</definedName>
    <definedName name="data22" localSheetId="2">#REF!</definedName>
    <definedName name="data22">#REF!</definedName>
    <definedName name="data23" localSheetId="3">#REF!</definedName>
    <definedName name="data23" localSheetId="2">#REF!</definedName>
    <definedName name="data23">#REF!</definedName>
    <definedName name="data24" localSheetId="3">#REF!</definedName>
    <definedName name="data24" localSheetId="2">#REF!</definedName>
    <definedName name="data24">#REF!</definedName>
    <definedName name="data25" localSheetId="3">#REF!</definedName>
    <definedName name="data25" localSheetId="2">#REF!</definedName>
    <definedName name="data25">#REF!</definedName>
    <definedName name="data26" localSheetId="3">#REF!</definedName>
    <definedName name="data26" localSheetId="2">#REF!</definedName>
    <definedName name="data26">#REF!</definedName>
    <definedName name="data27" localSheetId="3">#REF!</definedName>
    <definedName name="data27" localSheetId="2">#REF!</definedName>
    <definedName name="data27">#REF!</definedName>
    <definedName name="data28" localSheetId="3">#REF!</definedName>
    <definedName name="data28" localSheetId="2">#REF!</definedName>
    <definedName name="data28">#REF!</definedName>
    <definedName name="data29" localSheetId="3">#REF!</definedName>
    <definedName name="data29" localSheetId="2">#REF!</definedName>
    <definedName name="data29">#REF!</definedName>
    <definedName name="data3" localSheetId="3">#REF!</definedName>
    <definedName name="data3" localSheetId="2">#REF!</definedName>
    <definedName name="data3">#REF!</definedName>
    <definedName name="data30" localSheetId="3">#REF!</definedName>
    <definedName name="data30" localSheetId="2">#REF!</definedName>
    <definedName name="data30">#REF!</definedName>
    <definedName name="data31" localSheetId="3">#REF!</definedName>
    <definedName name="data31" localSheetId="2">#REF!</definedName>
    <definedName name="data31">#REF!</definedName>
    <definedName name="data32" localSheetId="3">#REF!</definedName>
    <definedName name="data32" localSheetId="2">#REF!</definedName>
    <definedName name="data32">#REF!</definedName>
    <definedName name="data33" localSheetId="3">#REF!</definedName>
    <definedName name="data33" localSheetId="2">#REF!</definedName>
    <definedName name="data33">#REF!</definedName>
    <definedName name="data34" localSheetId="3">#REF!</definedName>
    <definedName name="data34" localSheetId="2">#REF!</definedName>
    <definedName name="data34">#REF!</definedName>
    <definedName name="data35" localSheetId="3">#REF!</definedName>
    <definedName name="data35" localSheetId="2">#REF!</definedName>
    <definedName name="data35">#REF!</definedName>
    <definedName name="data36" localSheetId="3">#REF!</definedName>
    <definedName name="data36" localSheetId="2">#REF!</definedName>
    <definedName name="data36">#REF!</definedName>
    <definedName name="data37" localSheetId="3">#REF!</definedName>
    <definedName name="data37" localSheetId="2">#REF!</definedName>
    <definedName name="data37">#REF!</definedName>
    <definedName name="data38" localSheetId="3">#REF!</definedName>
    <definedName name="data38" localSheetId="2">#REF!</definedName>
    <definedName name="data38">#REF!</definedName>
    <definedName name="data39" localSheetId="3">#REF!</definedName>
    <definedName name="data39" localSheetId="2">#REF!</definedName>
    <definedName name="data39">#REF!</definedName>
    <definedName name="data4" localSheetId="3">#REF!</definedName>
    <definedName name="data4" localSheetId="2">#REF!</definedName>
    <definedName name="data4">#REF!</definedName>
    <definedName name="data40" localSheetId="3">#REF!</definedName>
    <definedName name="data40" localSheetId="2">#REF!</definedName>
    <definedName name="data40">#REF!</definedName>
    <definedName name="data41" localSheetId="3">#REF!</definedName>
    <definedName name="data41" localSheetId="2">#REF!</definedName>
    <definedName name="data41">#REF!</definedName>
    <definedName name="data42" localSheetId="3">#REF!</definedName>
    <definedName name="data42" localSheetId="2">#REF!</definedName>
    <definedName name="data42">#REF!</definedName>
    <definedName name="data43" localSheetId="3">#REF!</definedName>
    <definedName name="data43" localSheetId="2">#REF!</definedName>
    <definedName name="data43">#REF!</definedName>
    <definedName name="data44" localSheetId="3">#REF!</definedName>
    <definedName name="data44" localSheetId="2">#REF!</definedName>
    <definedName name="data44">#REF!</definedName>
    <definedName name="data45" localSheetId="3">#REF!</definedName>
    <definedName name="data45" localSheetId="2">#REF!</definedName>
    <definedName name="data45">#REF!</definedName>
    <definedName name="data46" localSheetId="3">#REF!</definedName>
    <definedName name="data46" localSheetId="2">#REF!</definedName>
    <definedName name="data46">#REF!</definedName>
    <definedName name="data47" localSheetId="3">#REF!</definedName>
    <definedName name="data47" localSheetId="2">#REF!</definedName>
    <definedName name="data47">#REF!</definedName>
    <definedName name="data48" localSheetId="3">#REF!</definedName>
    <definedName name="data48" localSheetId="2">#REF!</definedName>
    <definedName name="data48">#REF!</definedName>
    <definedName name="data49" localSheetId="3">#REF!</definedName>
    <definedName name="data49" localSheetId="2">#REF!</definedName>
    <definedName name="data49">#REF!</definedName>
    <definedName name="data5" localSheetId="3">#REF!</definedName>
    <definedName name="data5" localSheetId="2">#REF!</definedName>
    <definedName name="data5">#REF!</definedName>
    <definedName name="data50" localSheetId="3">#REF!</definedName>
    <definedName name="data50" localSheetId="2">#REF!</definedName>
    <definedName name="data50">#REF!</definedName>
    <definedName name="data51" localSheetId="3">#REF!</definedName>
    <definedName name="data51" localSheetId="2">#REF!</definedName>
    <definedName name="data51">#REF!</definedName>
    <definedName name="data52" localSheetId="3">#REF!</definedName>
    <definedName name="data52" localSheetId="2">#REF!</definedName>
    <definedName name="data52">#REF!</definedName>
    <definedName name="data53" localSheetId="3">#REF!</definedName>
    <definedName name="data53" localSheetId="2">#REF!</definedName>
    <definedName name="data53">#REF!</definedName>
    <definedName name="data54" localSheetId="3">#REF!</definedName>
    <definedName name="data54" localSheetId="2">#REF!</definedName>
    <definedName name="data54">#REF!</definedName>
    <definedName name="data55" localSheetId="3">#REF!</definedName>
    <definedName name="data55" localSheetId="2">#REF!</definedName>
    <definedName name="data55">#REF!</definedName>
    <definedName name="data56" localSheetId="3">#REF!</definedName>
    <definedName name="data56" localSheetId="2">#REF!</definedName>
    <definedName name="data56">#REF!</definedName>
    <definedName name="data57" localSheetId="3">#REF!</definedName>
    <definedName name="data57" localSheetId="2">#REF!</definedName>
    <definedName name="data57">#REF!</definedName>
    <definedName name="data58" localSheetId="3">#REF!</definedName>
    <definedName name="data58" localSheetId="2">#REF!</definedName>
    <definedName name="data58">#REF!</definedName>
    <definedName name="data59" localSheetId="3">#REF!</definedName>
    <definedName name="data59" localSheetId="2">#REF!</definedName>
    <definedName name="data59">#REF!</definedName>
    <definedName name="data6" localSheetId="3">#REF!</definedName>
    <definedName name="data6" localSheetId="2">#REF!</definedName>
    <definedName name="data6">#REF!</definedName>
    <definedName name="data60" localSheetId="3">#REF!</definedName>
    <definedName name="data60" localSheetId="2">#REF!</definedName>
    <definedName name="data60">#REF!</definedName>
    <definedName name="data61" localSheetId="3">#REF!</definedName>
    <definedName name="data61" localSheetId="2">#REF!</definedName>
    <definedName name="data61">#REF!</definedName>
    <definedName name="data62" localSheetId="3">#REF!</definedName>
    <definedName name="data62" localSheetId="2">#REF!</definedName>
    <definedName name="data62">#REF!</definedName>
    <definedName name="data63" localSheetId="3">#REF!</definedName>
    <definedName name="data63" localSheetId="2">#REF!</definedName>
    <definedName name="data63">#REF!</definedName>
    <definedName name="data64" localSheetId="3">#REF!</definedName>
    <definedName name="data64" localSheetId="2">#REF!</definedName>
    <definedName name="data64">#REF!</definedName>
    <definedName name="data65" localSheetId="3">#REF!</definedName>
    <definedName name="data65" localSheetId="2">#REF!</definedName>
    <definedName name="data65">#REF!</definedName>
    <definedName name="data66" localSheetId="3">#REF!</definedName>
    <definedName name="data66" localSheetId="2">#REF!</definedName>
    <definedName name="data66">#REF!</definedName>
    <definedName name="data67" localSheetId="3">#REF!</definedName>
    <definedName name="data67" localSheetId="2">#REF!</definedName>
    <definedName name="data67">#REF!</definedName>
    <definedName name="data68" localSheetId="3">#REF!</definedName>
    <definedName name="data68" localSheetId="2">#REF!</definedName>
    <definedName name="data68">#REF!</definedName>
    <definedName name="data69" localSheetId="3">#REF!</definedName>
    <definedName name="data69" localSheetId="2">#REF!</definedName>
    <definedName name="data69">#REF!</definedName>
    <definedName name="data7" localSheetId="3">#REF!</definedName>
    <definedName name="data7" localSheetId="2">#REF!</definedName>
    <definedName name="data7">#REF!</definedName>
    <definedName name="data70" localSheetId="3">#REF!</definedName>
    <definedName name="data70" localSheetId="2">#REF!</definedName>
    <definedName name="data70">#REF!</definedName>
    <definedName name="data8" localSheetId="3">#REF!</definedName>
    <definedName name="data8" localSheetId="2">#REF!</definedName>
    <definedName name="data8">#REF!</definedName>
    <definedName name="data9" localSheetId="3">#REF!</definedName>
    <definedName name="data9" localSheetId="2">#REF!</definedName>
    <definedName name="data9">#REF!</definedName>
    <definedName name="dflt1">'[1]Customize Your Invoice'!$E$22</definedName>
    <definedName name="dflt4">'[1]Customize Your Invoice'!$E$26</definedName>
    <definedName name="dflt5">'[1]Customize Your Invoice'!$E$27</definedName>
    <definedName name="dflt6">'[1]Customize Your Invoice'!$D$28</definedName>
    <definedName name="dflt7">'[1]Customize Your Invoice'!$G$27</definedName>
    <definedName name="display_area_2" localSheetId="3">#REF!</definedName>
    <definedName name="display_area_2" localSheetId="2">#REF!</definedName>
    <definedName name="display_area_2">#REF!</definedName>
    <definedName name="FINAAL">#N/A</definedName>
    <definedName name="GR">#N/A</definedName>
    <definedName name="NO" localSheetId="3">#REF!</definedName>
    <definedName name="NO" localSheetId="2">#REF!</definedName>
    <definedName name="NO">#REF!</definedName>
    <definedName name="NR">#N/A</definedName>
    <definedName name="ONTWERP">#N/A</definedName>
    <definedName name="ONTWRP">#N/A</definedName>
    <definedName name="P">#N/A</definedName>
    <definedName name="_xlnm.Print_Area" localSheetId="4">'Bills of Quantities'!$A$1:$F$314</definedName>
    <definedName name="_xlnm.Print_Area" localSheetId="0">CP!$A$1:$E$32</definedName>
    <definedName name="_xlnm.Print_Area" localSheetId="6">frm!$A$1:$F$122</definedName>
    <definedName name="_xlnm.Print_Area" localSheetId="5">Reconciliation!$A$1:$D$21</definedName>
    <definedName name="_xlnm.Print_Titles" localSheetId="4">'Bills of Quantities'!$1:$3</definedName>
    <definedName name="_xlnm.Print_Titles" localSheetId="5">Reconciliation!$1:$2</definedName>
    <definedName name="qzqzqz10" localSheetId="3">#REF!</definedName>
    <definedName name="qzqzqz10" localSheetId="2">#REF!</definedName>
    <definedName name="qzqzqz10">#REF!</definedName>
    <definedName name="qzqzqz11" localSheetId="3">#REF!</definedName>
    <definedName name="qzqzqz11" localSheetId="2">#REF!</definedName>
    <definedName name="qzqzqz11">#REF!</definedName>
    <definedName name="qzqzqz12" localSheetId="3">#REF!</definedName>
    <definedName name="qzqzqz12" localSheetId="2">#REF!</definedName>
    <definedName name="qzqzqz12">#REF!</definedName>
    <definedName name="qzqzqz13" localSheetId="3">#REF!</definedName>
    <definedName name="qzqzqz13" localSheetId="2">#REF!</definedName>
    <definedName name="qzqzqz13">#REF!</definedName>
    <definedName name="qzqzqz14" localSheetId="3">#REF!</definedName>
    <definedName name="qzqzqz14" localSheetId="2">#REF!</definedName>
    <definedName name="qzqzqz14">#REF!</definedName>
    <definedName name="qzqzqz15" localSheetId="3">#REF!</definedName>
    <definedName name="qzqzqz15" localSheetId="2">#REF!</definedName>
    <definedName name="qzqzqz15">#REF!</definedName>
    <definedName name="qzqzqz16" localSheetId="3">#REF!</definedName>
    <definedName name="qzqzqz16" localSheetId="2">#REF!</definedName>
    <definedName name="qzqzqz16">#REF!</definedName>
    <definedName name="qzqzqz17" localSheetId="3">#REF!</definedName>
    <definedName name="qzqzqz17" localSheetId="2">#REF!</definedName>
    <definedName name="qzqzqz17">#REF!</definedName>
    <definedName name="qzqzqz18" localSheetId="3">#REF!</definedName>
    <definedName name="qzqzqz18" localSheetId="2">#REF!</definedName>
    <definedName name="qzqzqz18">#REF!</definedName>
    <definedName name="qzqzqz19" localSheetId="3">#REF!</definedName>
    <definedName name="qzqzqz19" localSheetId="2">#REF!</definedName>
    <definedName name="qzqzqz19">#REF!</definedName>
    <definedName name="qzqzqz20" localSheetId="3">#REF!</definedName>
    <definedName name="qzqzqz20" localSheetId="2">#REF!</definedName>
    <definedName name="qzqzqz20">#REF!</definedName>
    <definedName name="qzqzqz21" localSheetId="3">#REF!</definedName>
    <definedName name="qzqzqz21" localSheetId="2">#REF!</definedName>
    <definedName name="qzqzqz21">#REF!</definedName>
    <definedName name="qzqzqz22" localSheetId="3">#REF!</definedName>
    <definedName name="qzqzqz22" localSheetId="2">#REF!</definedName>
    <definedName name="qzqzqz22">#REF!</definedName>
    <definedName name="qzqzqz23" localSheetId="3">#REF!</definedName>
    <definedName name="qzqzqz23" localSheetId="2">#REF!</definedName>
    <definedName name="qzqzqz23">#REF!</definedName>
    <definedName name="qzqzqz24" localSheetId="3">#REF!</definedName>
    <definedName name="qzqzqz24" localSheetId="2">#REF!</definedName>
    <definedName name="qzqzqz24">#REF!</definedName>
    <definedName name="qzqzqz25" localSheetId="3">#REF!</definedName>
    <definedName name="qzqzqz25" localSheetId="2">#REF!</definedName>
    <definedName name="qzqzqz25">#REF!</definedName>
    <definedName name="qzqzqz26" localSheetId="3">#REF!</definedName>
    <definedName name="qzqzqz26" localSheetId="2">#REF!</definedName>
    <definedName name="qzqzqz26">#REF!</definedName>
    <definedName name="qzqzqz27" localSheetId="3">#REF!</definedName>
    <definedName name="qzqzqz27" localSheetId="2">#REF!</definedName>
    <definedName name="qzqzqz27">#REF!</definedName>
    <definedName name="qzqzqz28" localSheetId="3">#REF!</definedName>
    <definedName name="qzqzqz28" localSheetId="2">#REF!</definedName>
    <definedName name="qzqzqz28">#REF!</definedName>
    <definedName name="qzqzqz29" localSheetId="3">#REF!</definedName>
    <definedName name="qzqzqz29" localSheetId="2">#REF!</definedName>
    <definedName name="qzqzqz29">#REF!</definedName>
    <definedName name="qzqzqz30" localSheetId="3">#REF!</definedName>
    <definedName name="qzqzqz30" localSheetId="2">#REF!</definedName>
    <definedName name="qzqzqz30">#REF!</definedName>
    <definedName name="qzqzqz31" localSheetId="3">#REF!</definedName>
    <definedName name="qzqzqz31" localSheetId="2">#REF!</definedName>
    <definedName name="qzqzqz31">#REF!</definedName>
    <definedName name="qzqzqz32" localSheetId="3">#REF!</definedName>
    <definedName name="qzqzqz32" localSheetId="2">#REF!</definedName>
    <definedName name="qzqzqz32">#REF!</definedName>
    <definedName name="qzqzqz6" localSheetId="3">#REF!</definedName>
    <definedName name="qzqzqz6" localSheetId="2">#REF!</definedName>
    <definedName name="qzqzqz6">#REF!</definedName>
    <definedName name="qzqzqz7" localSheetId="3">#REF!</definedName>
    <definedName name="qzqzqz7" localSheetId="2">#REF!</definedName>
    <definedName name="qzqzqz7">#REF!</definedName>
    <definedName name="qzqzqz8" localSheetId="3">#REF!</definedName>
    <definedName name="qzqzqz8" localSheetId="2">#REF!</definedName>
    <definedName name="qzqzqz8">#REF!</definedName>
    <definedName name="qzqzqz9" localSheetId="3">#REF!</definedName>
    <definedName name="qzqzqz9" localSheetId="2">#REF!</definedName>
    <definedName name="qzqzqz9">#REF!</definedName>
    <definedName name="STD_NR.">#N/A</definedName>
    <definedName name="TOT">#N/A</definedName>
    <definedName name="VAN">#N/A</definedName>
    <definedName name="VERV">#N/A</definedName>
    <definedName name="vital5">'[1]Customize Your Invoice'!$E$15</definedName>
    <definedName name="VRL">#N/A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3" i="18" l="1"/>
  <c r="F222" i="18"/>
  <c r="A59" i="18"/>
  <c r="F58" i="18"/>
  <c r="F59" i="18"/>
  <c r="F60" i="18"/>
  <c r="F61" i="18"/>
  <c r="F62" i="18"/>
  <c r="F63" i="18"/>
  <c r="F64" i="18"/>
  <c r="F65" i="18"/>
  <c r="F66" i="18"/>
  <c r="F67" i="18"/>
  <c r="F68" i="18"/>
  <c r="F69" i="18"/>
  <c r="F70" i="18"/>
  <c r="F71" i="18"/>
  <c r="F72" i="18"/>
  <c r="F73" i="18"/>
  <c r="F187" i="18" l="1"/>
  <c r="F204" i="18"/>
  <c r="F83" i="18"/>
  <c r="F194" i="18"/>
  <c r="F207" i="18"/>
  <c r="F200" i="18"/>
  <c r="F184" i="18"/>
  <c r="F192" i="18"/>
  <c r="F201" i="18"/>
  <c r="F185" i="18"/>
  <c r="F193" i="18"/>
  <c r="F186" i="18"/>
  <c r="F203" i="18"/>
  <c r="F195" i="18"/>
  <c r="F76" i="18"/>
  <c r="F78" i="18"/>
  <c r="F191" i="18"/>
  <c r="F182" i="18"/>
  <c r="F190" i="18"/>
  <c r="F183" i="18"/>
  <c r="F202" i="18"/>
  <c r="F188" i="18"/>
  <c r="F196" i="18"/>
  <c r="F205" i="18"/>
  <c r="F198" i="18"/>
  <c r="F189" i="18"/>
  <c r="F197" i="18"/>
  <c r="F206" i="18"/>
  <c r="F80" i="18" l="1"/>
  <c r="A56" i="18"/>
  <c r="A86" i="18" s="1"/>
  <c r="B55" i="18" l="1"/>
  <c r="A57" i="18"/>
  <c r="A58" i="18" s="1"/>
  <c r="A60" i="18" s="1"/>
  <c r="A61" i="18" s="1"/>
  <c r="A62" i="18" s="1"/>
  <c r="A63" i="18" s="1"/>
  <c r="A64" i="18" s="1"/>
  <c r="A65" i="18" s="1"/>
  <c r="A66" i="18" s="1"/>
  <c r="A67" i="18" s="1"/>
  <c r="A68" i="18" s="1"/>
  <c r="A69" i="18" s="1"/>
  <c r="A70" i="18" s="1"/>
  <c r="A71" i="18" s="1"/>
  <c r="A72" i="18" s="1"/>
  <c r="A73" i="18" s="1"/>
  <c r="A74" i="18" s="1"/>
  <c r="A75" i="18" l="1"/>
  <c r="A76" i="18" s="1"/>
  <c r="A77" i="18" s="1"/>
  <c r="A78" i="18" s="1"/>
  <c r="A79" i="18" s="1"/>
  <c r="A80" i="18" s="1"/>
  <c r="F146" i="18"/>
  <c r="A81" i="18" l="1"/>
  <c r="A82" i="18" s="1"/>
  <c r="A83" i="18" s="1"/>
  <c r="F44" i="18"/>
  <c r="F130" i="18" l="1"/>
  <c r="F31" i="18"/>
  <c r="E299" i="18"/>
  <c r="F249" i="18"/>
  <c r="F248" i="18" l="1"/>
  <c r="F217" i="18"/>
  <c r="F47" i="18"/>
  <c r="F125" i="18" l="1"/>
  <c r="F144" i="18"/>
  <c r="F156" i="18"/>
  <c r="F158" i="18"/>
  <c r="F160" i="18"/>
  <c r="F170" i="18"/>
  <c r="F155" i="18"/>
  <c r="F154" i="18"/>
  <c r="F162" i="18"/>
  <c r="F167" i="18"/>
  <c r="F166" i="18"/>
  <c r="F179" i="18"/>
  <c r="F178" i="18"/>
  <c r="F177" i="18"/>
  <c r="F176" i="18"/>
  <c r="F174" i="18"/>
  <c r="F77" i="18" l="1"/>
  <c r="F75" i="18"/>
  <c r="F159" i="18"/>
  <c r="F161" i="18"/>
  <c r="F163" i="18"/>
  <c r="F175" i="18"/>
  <c r="F173" i="18"/>
  <c r="F50" i="18" l="1"/>
  <c r="F49" i="18"/>
  <c r="F48" i="18"/>
  <c r="F91" i="18"/>
  <c r="A136" i="18"/>
  <c r="A151" i="18" s="1"/>
  <c r="B150" i="18" s="1"/>
  <c r="F53" i="18"/>
  <c r="A41" i="18"/>
  <c r="A42" i="18" s="1"/>
  <c r="A43" i="18" s="1"/>
  <c r="B39" i="18"/>
  <c r="A44" i="18" l="1"/>
  <c r="A45" i="18" s="1"/>
  <c r="A46" i="18" s="1"/>
  <c r="A47" i="18" s="1"/>
  <c r="A48" i="18" s="1"/>
  <c r="A49" i="18" s="1"/>
  <c r="A50" i="18" s="1"/>
  <c r="A152" i="18"/>
  <c r="A153" i="18" s="1"/>
  <c r="A154" i="18" s="1"/>
  <c r="A155" i="18" s="1"/>
  <c r="A156" i="18" s="1"/>
  <c r="A157" i="18" s="1"/>
  <c r="A158" i="18" s="1"/>
  <c r="A159" i="18" s="1"/>
  <c r="A160" i="18" s="1"/>
  <c r="A161" i="18" s="1"/>
  <c r="A162" i="18" s="1"/>
  <c r="A163" i="18" s="1"/>
  <c r="A164" i="18" s="1"/>
  <c r="A165" i="18" s="1"/>
  <c r="A166" i="18" s="1"/>
  <c r="F46" i="18"/>
  <c r="A51" i="18" l="1"/>
  <c r="A52" i="18" s="1"/>
  <c r="A53" i="18" s="1"/>
  <c r="F14" i="18" l="1"/>
  <c r="F12" i="18"/>
  <c r="F32" i="18"/>
  <c r="F29" i="18"/>
  <c r="F28" i="18"/>
  <c r="F27" i="18"/>
  <c r="F25" i="18"/>
  <c r="F24" i="18"/>
  <c r="F23" i="18"/>
  <c r="F22" i="18"/>
  <c r="F21" i="18"/>
  <c r="F20" i="18"/>
  <c r="F19" i="18"/>
  <c r="F18" i="18"/>
  <c r="F17" i="18"/>
  <c r="F16" i="18"/>
  <c r="F15" i="18"/>
  <c r="F13" i="18"/>
  <c r="A12" i="18"/>
  <c r="A13" i="18" s="1"/>
  <c r="A14" i="18" s="1"/>
  <c r="A15" i="18" s="1"/>
  <c r="A16" i="18" s="1"/>
  <c r="A17" i="18" s="1"/>
  <c r="A18" i="18" s="1"/>
  <c r="A19" i="18" s="1"/>
  <c r="F11" i="18"/>
  <c r="F287" i="18"/>
  <c r="F286" i="18"/>
  <c r="F283" i="18"/>
  <c r="F43" i="18" l="1"/>
  <c r="F30" i="18"/>
  <c r="F26" i="18"/>
  <c r="A20" i="18"/>
  <c r="F45" i="18" l="1"/>
  <c r="F51" i="18"/>
  <c r="A21" i="18"/>
  <c r="A22" i="18" s="1"/>
  <c r="A23" i="18" s="1"/>
  <c r="A24" i="18" s="1"/>
  <c r="A25" i="18" s="1"/>
  <c r="A26" i="18" s="1"/>
  <c r="A27" i="18" s="1"/>
  <c r="F42" i="18" l="1"/>
  <c r="E40" i="18" s="1"/>
  <c r="A28" i="18"/>
  <c r="A29" i="18" s="1"/>
  <c r="A30" i="18" s="1"/>
  <c r="A31" i="18" l="1"/>
  <c r="A33" i="18" s="1"/>
  <c r="F168" i="18" l="1"/>
  <c r="F165" i="18" l="1"/>
  <c r="B4" i="50" l="1"/>
  <c r="B8" i="18"/>
  <c r="F289" i="18"/>
  <c r="F290" i="18"/>
  <c r="F293" i="18"/>
  <c r="F294" i="18"/>
  <c r="E96" i="50"/>
  <c r="B2" i="33"/>
  <c r="C267" i="48"/>
  <c r="D13" i="48"/>
  <c r="A87" i="18"/>
  <c r="A88" i="18" s="1"/>
  <c r="A89" i="18" s="1"/>
  <c r="A90" i="18" s="1"/>
  <c r="A21" i="47"/>
  <c r="A22" i="47" s="1"/>
  <c r="A23" i="47" s="1"/>
  <c r="A24" i="47" s="1"/>
  <c r="A25" i="47" s="1"/>
  <c r="A26" i="47" s="1"/>
  <c r="A27" i="47" s="1"/>
  <c r="A28" i="47" s="1"/>
  <c r="A29" i="47" s="1"/>
  <c r="A30" i="47" s="1"/>
  <c r="A31" i="47" s="1"/>
  <c r="A32" i="47" s="1"/>
  <c r="A33" i="47" s="1"/>
  <c r="A34" i="47" s="1"/>
  <c r="A35" i="47" s="1"/>
  <c r="A36" i="47" s="1"/>
  <c r="A50" i="47" s="1"/>
  <c r="A51" i="47" s="1"/>
  <c r="A52" i="47" s="1"/>
  <c r="A53" i="47" s="1"/>
  <c r="A54" i="47" s="1"/>
  <c r="A55" i="47" s="1"/>
  <c r="A56" i="47" s="1"/>
  <c r="A57" i="47" s="1"/>
  <c r="A58" i="47" s="1"/>
  <c r="A59" i="47" s="1"/>
  <c r="A60" i="47" s="1"/>
  <c r="A61" i="47" s="1"/>
  <c r="A62" i="47" s="1"/>
  <c r="A63" i="47" s="1"/>
  <c r="A64" i="47" s="1"/>
  <c r="A65" i="47" s="1"/>
  <c r="A66" i="47" s="1"/>
  <c r="A67" i="47" s="1"/>
  <c r="A68" i="47" s="1"/>
  <c r="A69" i="47" s="1"/>
  <c r="A70" i="47" s="1"/>
  <c r="A71" i="47" s="1"/>
  <c r="A72" i="47" s="1"/>
  <c r="A73" i="47" s="1"/>
  <c r="A74" i="47" s="1"/>
  <c r="A75" i="47" s="1"/>
  <c r="A76" i="47" s="1"/>
  <c r="A77" i="47" s="1"/>
  <c r="A78" i="47" s="1"/>
  <c r="A79" i="47" s="1"/>
  <c r="A80" i="47" s="1"/>
  <c r="A81" i="47" s="1"/>
  <c r="A82" i="47" s="1"/>
  <c r="A83" i="47" s="1"/>
  <c r="A85" i="47" s="1"/>
  <c r="A86" i="47" s="1"/>
  <c r="A98" i="47" s="1"/>
  <c r="A99" i="47" s="1"/>
  <c r="A100" i="47" s="1"/>
  <c r="A101" i="47" s="1"/>
  <c r="A102" i="47" s="1"/>
  <c r="A107" i="47" s="1"/>
  <c r="A112" i="47" s="1"/>
  <c r="A113" i="47" s="1"/>
  <c r="A114" i="47" s="1"/>
  <c r="A115" i="47" s="1"/>
  <c r="A117" i="47" s="1"/>
  <c r="A119" i="47" s="1"/>
  <c r="A121" i="47" s="1"/>
  <c r="A123" i="47" s="1"/>
  <c r="A125" i="47" s="1"/>
  <c r="C2" i="47"/>
  <c r="C1" i="47"/>
  <c r="B1" i="33"/>
  <c r="A9" i="33"/>
  <c r="A10" i="33" s="1"/>
  <c r="A11" i="33" s="1"/>
  <c r="A12" i="33" s="1"/>
  <c r="B85" i="18"/>
  <c r="F101" i="18"/>
  <c r="F250" i="18"/>
  <c r="F253" i="18"/>
  <c r="F254" i="18"/>
  <c r="F255" i="18"/>
  <c r="F257" i="18"/>
  <c r="F258" i="18"/>
  <c r="F274" i="18"/>
  <c r="D11" i="10"/>
  <c r="A91" i="18" l="1"/>
  <c r="A92" i="18" s="1"/>
  <c r="A93" i="18" s="1"/>
  <c r="A94" i="18" s="1"/>
  <c r="A95" i="18" s="1"/>
  <c r="A96" i="18" s="1"/>
  <c r="E273" i="18"/>
  <c r="F285" i="18"/>
  <c r="F284" i="18"/>
  <c r="F292" i="18"/>
  <c r="F282" i="18"/>
  <c r="F271" i="18"/>
  <c r="A210" i="18"/>
  <c r="F242" i="18"/>
  <c r="F291" i="18"/>
  <c r="F216" i="18"/>
  <c r="F259" i="18"/>
  <c r="F215" i="18"/>
  <c r="F90" i="18"/>
  <c r="D19" i="10"/>
  <c r="A1" i="47" s="1"/>
  <c r="F139" i="18"/>
  <c r="F82" i="18" l="1"/>
  <c r="E56" i="18" s="1"/>
  <c r="A211" i="18"/>
  <c r="B209" i="18"/>
  <c r="F229" i="18"/>
  <c r="E226" i="18" s="1"/>
  <c r="F172" i="18"/>
  <c r="A97" i="18"/>
  <c r="A98" i="18" s="1"/>
  <c r="E288" i="18"/>
  <c r="A282" i="18"/>
  <c r="A283" i="18" s="1"/>
  <c r="A284" i="18" s="1"/>
  <c r="A285" i="18" s="1"/>
  <c r="A286" i="18" s="1"/>
  <c r="A287" i="18" s="1"/>
  <c r="A288" i="18"/>
  <c r="A298" i="18" s="1"/>
  <c r="A301" i="18" s="1"/>
  <c r="E281" i="18"/>
  <c r="E280" i="18"/>
  <c r="A226" i="18"/>
  <c r="A232" i="18" s="1"/>
  <c r="A236" i="18" s="1"/>
  <c r="A245" i="18" s="1"/>
  <c r="F264" i="18"/>
  <c r="A137" i="18"/>
  <c r="A138" i="18" s="1"/>
  <c r="A139" i="18" s="1"/>
  <c r="A140" i="18" s="1"/>
  <c r="A141" i="18" s="1"/>
  <c r="B135" i="18"/>
  <c r="F169" i="18"/>
  <c r="F270" i="18"/>
  <c r="F93" i="18"/>
  <c r="F233" i="18"/>
  <c r="F272" i="18"/>
  <c r="F299" i="18"/>
  <c r="A99" i="18" l="1"/>
  <c r="A100" i="18" s="1"/>
  <c r="A101" i="18" s="1"/>
  <c r="A102" i="18" s="1"/>
  <c r="A103" i="18" s="1"/>
  <c r="A104" i="18" s="1"/>
  <c r="A105" i="18" s="1"/>
  <c r="A106" i="18" s="1"/>
  <c r="A107" i="18" s="1"/>
  <c r="A142" i="18"/>
  <c r="A143" i="18" s="1"/>
  <c r="A144" i="18" s="1"/>
  <c r="A145" i="18" s="1"/>
  <c r="A146" i="18" s="1"/>
  <c r="A147" i="18" s="1"/>
  <c r="A148" i="18" s="1"/>
  <c r="F164" i="18"/>
  <c r="F157" i="18"/>
  <c r="E151" i="18" s="1"/>
  <c r="A289" i="18"/>
  <c r="A212" i="18"/>
  <c r="E269" i="18"/>
  <c r="F33" i="18"/>
  <c r="E9" i="18" s="1"/>
  <c r="E232" i="18"/>
  <c r="C232" i="18" s="1"/>
  <c r="E298" i="18"/>
  <c r="C226" i="18"/>
  <c r="C5" i="33"/>
  <c r="D8" i="33" s="1"/>
  <c r="F265" i="18"/>
  <c r="E262" i="18" s="1"/>
  <c r="B225" i="18"/>
  <c r="A227" i="18"/>
  <c r="A228" i="18" s="1"/>
  <c r="A229" i="18" s="1"/>
  <c r="A108" i="18" l="1"/>
  <c r="A109" i="18" s="1"/>
  <c r="A110" i="18" s="1"/>
  <c r="A111" i="18" s="1"/>
  <c r="A112" i="18" s="1"/>
  <c r="A113" i="18" s="1"/>
  <c r="A114" i="18" s="1"/>
  <c r="A115" i="18" s="1"/>
  <c r="A290" i="18"/>
  <c r="A291" i="18" s="1"/>
  <c r="A292" i="18" s="1"/>
  <c r="A293" i="18" s="1"/>
  <c r="A294" i="18" s="1"/>
  <c r="A213" i="18"/>
  <c r="A214" i="18" s="1"/>
  <c r="A215" i="18" s="1"/>
  <c r="E245" i="18"/>
  <c r="C245" i="18" s="1"/>
  <c r="E10" i="18"/>
  <c r="C10" i="18"/>
  <c r="F99" i="18"/>
  <c r="A233" i="18"/>
  <c r="A216" i="18" l="1"/>
  <c r="A116" i="18"/>
  <c r="A117" i="18" s="1"/>
  <c r="A118" i="18" s="1"/>
  <c r="A119" i="18" s="1"/>
  <c r="A120" i="18" s="1"/>
  <c r="F133" i="18"/>
  <c r="F103" i="18"/>
  <c r="F141" i="18"/>
  <c r="F240" i="18"/>
  <c r="F239" i="18"/>
  <c r="F220" i="18"/>
  <c r="F219" i="18"/>
  <c r="B231" i="18"/>
  <c r="F100" i="18" l="1"/>
  <c r="F117" i="18"/>
  <c r="F127" i="18"/>
  <c r="A217" i="18"/>
  <c r="F88" i="18"/>
  <c r="F89" i="18"/>
  <c r="F131" i="18"/>
  <c r="A121" i="18" l="1"/>
  <c r="A122" i="18" s="1"/>
  <c r="A123" i="18" s="1"/>
  <c r="A124" i="18" s="1"/>
  <c r="A125" i="18" s="1"/>
  <c r="A126" i="18" s="1"/>
  <c r="A127" i="18" s="1"/>
  <c r="A128" i="18" s="1"/>
  <c r="A129" i="18" s="1"/>
  <c r="A130" i="18" s="1"/>
  <c r="A131" i="18" s="1"/>
  <c r="A132" i="18" s="1"/>
  <c r="A133" i="18" s="1"/>
  <c r="A218" i="18"/>
  <c r="A219" i="18" s="1"/>
  <c r="A220" i="18" s="1"/>
  <c r="A221" i="18" s="1"/>
  <c r="A222" i="18" s="1"/>
  <c r="A223" i="18" s="1"/>
  <c r="F212" i="18"/>
  <c r="F213" i="18"/>
  <c r="F238" i="18"/>
  <c r="E236" i="18" s="1"/>
  <c r="C151" i="18"/>
  <c r="A299" i="18"/>
  <c r="F124" i="18"/>
  <c r="A237" i="18"/>
  <c r="A238" i="18" s="1"/>
  <c r="A239" i="18" s="1"/>
  <c r="A240" i="18" s="1"/>
  <c r="A241" i="18" s="1"/>
  <c r="A242" i="18" s="1"/>
  <c r="B235" i="18"/>
  <c r="E210" i="18" l="1"/>
  <c r="C210" i="18" s="1"/>
  <c r="A167" i="18"/>
  <c r="A168" i="18" s="1"/>
  <c r="A169" i="18" s="1"/>
  <c r="A170" i="18" s="1"/>
  <c r="A171" i="18" s="1"/>
  <c r="A172" i="18" s="1"/>
  <c r="A173" i="18" s="1"/>
  <c r="A174" i="18" s="1"/>
  <c r="A175" i="18" s="1"/>
  <c r="A176" i="18" s="1"/>
  <c r="A177" i="18" s="1"/>
  <c r="A178" i="18" s="1"/>
  <c r="A179" i="18" s="1"/>
  <c r="A180" i="18" s="1"/>
  <c r="A181" i="18" s="1"/>
  <c r="A182" i="18" s="1"/>
  <c r="A183" i="18" s="1"/>
  <c r="A184" i="18" s="1"/>
  <c r="A185" i="18" s="1"/>
  <c r="A186" i="18" s="1"/>
  <c r="A187" i="18" s="1"/>
  <c r="A188" i="18" s="1"/>
  <c r="A189" i="18" s="1"/>
  <c r="A190" i="18" s="1"/>
  <c r="A191" i="18" s="1"/>
  <c r="A192" i="18" s="1"/>
  <c r="A193" i="18" s="1"/>
  <c r="A194" i="18" s="1"/>
  <c r="A195" i="18" s="1"/>
  <c r="A196" i="18" s="1"/>
  <c r="A197" i="18" s="1"/>
  <c r="A198" i="18" s="1"/>
  <c r="A199" i="18" s="1"/>
  <c r="A200" i="18" s="1"/>
  <c r="A201" i="18" s="1"/>
  <c r="A202" i="18" s="1"/>
  <c r="A203" i="18" s="1"/>
  <c r="A204" i="18" s="1"/>
  <c r="A205" i="18" s="1"/>
  <c r="A206" i="18" s="1"/>
  <c r="A207" i="18" s="1"/>
  <c r="C262" i="18"/>
  <c r="F121" i="18" l="1"/>
  <c r="F120" i="18"/>
  <c r="F148" i="18"/>
  <c r="E136" i="18" s="1"/>
  <c r="E276" i="18"/>
  <c r="F276" i="18" s="1"/>
  <c r="E268" i="18" s="1"/>
  <c r="C268" i="18" s="1"/>
  <c r="C236" i="18"/>
  <c r="A262" i="18"/>
  <c r="C136" i="18" l="1"/>
  <c r="B244" i="18"/>
  <c r="A246" i="18"/>
  <c r="A247" i="18" s="1"/>
  <c r="A248" i="18" s="1"/>
  <c r="A249" i="18" l="1"/>
  <c r="A250" i="18" s="1"/>
  <c r="A251" i="18" s="1"/>
  <c r="A252" i="18" s="1"/>
  <c r="A253" i="18" s="1"/>
  <c r="A254" i="18" s="1"/>
  <c r="A255" i="18" s="1"/>
  <c r="A256" i="18" s="1"/>
  <c r="A268" i="18"/>
  <c r="A269" i="18" s="1"/>
  <c r="A273" i="18" s="1"/>
  <c r="A276" i="18" s="1"/>
  <c r="A263" i="18"/>
  <c r="A264" i="18" s="1"/>
  <c r="A265" i="18" s="1"/>
  <c r="B261" i="18"/>
  <c r="A257" i="18" l="1"/>
  <c r="A258" i="18" s="1"/>
  <c r="A259" i="18" s="1"/>
  <c r="B267" i="18"/>
  <c r="A270" i="18" l="1"/>
  <c r="A271" i="18" s="1"/>
  <c r="A272" i="18" s="1"/>
  <c r="A274" i="18" l="1"/>
  <c r="E301" i="18" l="1"/>
  <c r="F301" i="18" s="1"/>
  <c r="E279" i="18" s="1"/>
  <c r="C279" i="18" s="1"/>
  <c r="E296" i="18"/>
  <c r="F115" i="18" l="1"/>
  <c r="F114" i="18"/>
  <c r="F107" i="18" l="1"/>
  <c r="F110" i="18" l="1"/>
  <c r="F116" i="18"/>
  <c r="F94" i="18"/>
  <c r="F95" i="18"/>
  <c r="F96" i="18"/>
  <c r="F97" i="18" l="1"/>
  <c r="F98" i="18"/>
  <c r="C56" i="18" s="1"/>
  <c r="E86" i="18" l="1"/>
  <c r="C86" i="18" s="1"/>
  <c r="C9" i="18"/>
  <c r="F303" i="18"/>
  <c r="C303" i="18" l="1"/>
  <c r="C305" i="18"/>
  <c r="F307" i="18" l="1"/>
  <c r="F309" i="18" l="1"/>
  <c r="C309" i="18" s="1"/>
  <c r="C307" i="18"/>
  <c r="F311" i="18" l="1"/>
  <c r="C19" i="33" l="1"/>
  <c r="C7" i="33"/>
  <c r="D7" i="33" s="1"/>
  <c r="C311" i="18"/>
  <c r="C18" i="33" l="1"/>
  <c r="D18" i="33" s="1"/>
  <c r="D19" i="33"/>
</calcChain>
</file>

<file path=xl/sharedStrings.xml><?xml version="1.0" encoding="utf-8"?>
<sst xmlns="http://schemas.openxmlformats.org/spreadsheetml/2006/main" count="1023" uniqueCount="646">
  <si>
    <t>SUB-TOTAL</t>
  </si>
  <si>
    <t>DISPUTE</t>
  </si>
  <si>
    <t>SCHEDULE</t>
  </si>
  <si>
    <t>SECTION B: PRELIMINARIES</t>
  </si>
  <si>
    <t>All Prime Cost amounts exclude Value Added Tax</t>
  </si>
  <si>
    <t>SECTION C: SPECIFIC PRELIMINARIES</t>
  </si>
  <si>
    <t>Site instruction book</t>
  </si>
  <si>
    <t>Store man</t>
  </si>
  <si>
    <t>Scaffolding</t>
  </si>
  <si>
    <t>Ant proofing under surface bed</t>
  </si>
  <si>
    <t>Measurements</t>
  </si>
  <si>
    <t>PLUGS</t>
  </si>
  <si>
    <t>LIGHT POINTS</t>
  </si>
  <si>
    <t>Prime cost items in one bill</t>
  </si>
  <si>
    <t>Screed to floors to falls average 50mm thick</t>
  </si>
  <si>
    <t>VALUE ADDED TAX</t>
  </si>
  <si>
    <t>FOUNDATIONS (PROVISIONAL)</t>
  </si>
  <si>
    <t>Amount</t>
  </si>
  <si>
    <t>Night watch</t>
  </si>
  <si>
    <t>Insurance, SASRIA and Public liability</t>
  </si>
  <si>
    <t>SUPPLY</t>
  </si>
  <si>
    <t>Number</t>
  </si>
  <si>
    <t xml:space="preserve">Steel door frame for single door for a half brick wall </t>
  </si>
  <si>
    <t>Definitions and Interpretation (clause 1)</t>
  </si>
  <si>
    <t>Documents (clause 2)</t>
  </si>
  <si>
    <t>The site (clause 3)</t>
  </si>
  <si>
    <t>Management of Contract (clause 4)</t>
  </si>
  <si>
    <t>Samples and Shop Drawings (clause 5)</t>
  </si>
  <si>
    <t>Temporary Works and Plant (clause 6)</t>
  </si>
  <si>
    <t>Temporary services (clause 7)</t>
  </si>
  <si>
    <t>Water - Alternative A</t>
  </si>
  <si>
    <t>Electricity - Alternative A</t>
  </si>
  <si>
    <t>Telecommunication equipment - Alternative A</t>
  </si>
  <si>
    <t>Ablution Facilities - Alternative A</t>
  </si>
  <si>
    <t>Prime Cost Amounts (clause 8)</t>
  </si>
  <si>
    <t>Attendance on N/S subcontractors (clause 9)</t>
  </si>
  <si>
    <t>Financial aspects (clause 10)</t>
  </si>
  <si>
    <t>General (clause 11)</t>
  </si>
  <si>
    <t>Schedule of Variables (clause 12)</t>
  </si>
  <si>
    <t>Cleaning (Cleaning agent, cloth, broom, rake, labour)</t>
  </si>
  <si>
    <t>Light fittings, globes, transformers and fans</t>
  </si>
  <si>
    <t>Aluminium</t>
  </si>
  <si>
    <t>Rubble removal</t>
  </si>
  <si>
    <t>The preambles are to be the "Modal Preambles for Trade" 1999 edition and shall be deemed to be included herein</t>
  </si>
  <si>
    <t>ELECTRICAL WORK</t>
  </si>
  <si>
    <t>NHBRC</t>
  </si>
  <si>
    <t>Sec 1</t>
  </si>
  <si>
    <t>BUDGETARY ALLOWANCE / PROVISIONAL SUMS</t>
  </si>
  <si>
    <t>TOTAL CARRIED TO FORM OF TENDER</t>
  </si>
  <si>
    <t>Sundry</t>
  </si>
  <si>
    <t>CONCRETE</t>
  </si>
  <si>
    <r>
      <t>m</t>
    </r>
    <r>
      <rPr>
        <vertAlign val="superscript"/>
        <sz val="11"/>
        <rFont val="Arial"/>
        <family val="2"/>
      </rPr>
      <t>2</t>
    </r>
  </si>
  <si>
    <t>PROJECT:</t>
  </si>
  <si>
    <t>Occupational health and safety act</t>
  </si>
  <si>
    <t>Payment</t>
  </si>
  <si>
    <t xml:space="preserve">Take out and remove tree with trunk exceeding 200mm and not exceeding 500mm girth measured one meter above ground level including dry earth filling, watered and rammed </t>
  </si>
  <si>
    <r>
      <t>Rate/m</t>
    </r>
    <r>
      <rPr>
        <vertAlign val="superscript"/>
        <sz val="11"/>
        <rFont val="Arial"/>
        <family val="2"/>
      </rPr>
      <t>2</t>
    </r>
  </si>
  <si>
    <t>Employer</t>
  </si>
  <si>
    <t>Postal address</t>
  </si>
  <si>
    <t>Principal Agent</t>
  </si>
  <si>
    <t>Waterproof single wall plug</t>
  </si>
  <si>
    <t>Installation of light fittings</t>
  </si>
  <si>
    <t>Bank costs</t>
  </si>
  <si>
    <t>(yes/no)</t>
  </si>
  <si>
    <t>Plumbing, Drainage and Electric are measured per point</t>
  </si>
  <si>
    <t>The following qualifications have been made:</t>
  </si>
  <si>
    <t>Land surveyor - setting out of site</t>
  </si>
  <si>
    <t>Joint of cable</t>
  </si>
  <si>
    <t>LATE COMPLETION PAYMENT FOR PROFESSIONAL SITE VISIT</t>
  </si>
  <si>
    <t>Foreman</t>
  </si>
  <si>
    <t>Project manager</t>
  </si>
  <si>
    <t>Security</t>
  </si>
  <si>
    <t>Tools</t>
  </si>
  <si>
    <t>Site electricity</t>
  </si>
  <si>
    <t>Store / Sheds</t>
  </si>
  <si>
    <t>Site office</t>
  </si>
  <si>
    <t>Notice boards</t>
  </si>
  <si>
    <t>Total</t>
  </si>
  <si>
    <t>No</t>
  </si>
  <si>
    <t>PAINTING</t>
  </si>
  <si>
    <t>D</t>
  </si>
  <si>
    <t xml:space="preserve">Profit </t>
  </si>
  <si>
    <t>South Africa</t>
  </si>
  <si>
    <t>BUILDER'S WORK</t>
  </si>
  <si>
    <t>Profit on Prime cost items</t>
  </si>
  <si>
    <t>PRIME COSTS</t>
  </si>
  <si>
    <t>Cable garden light excavated 500mm and backfilling</t>
  </si>
  <si>
    <t>DIRECT COUPLINGS/ ISOLATOR</t>
  </si>
  <si>
    <t>Ceiling, wall light point</t>
  </si>
  <si>
    <t>Garden, fountain, water feature lights</t>
  </si>
  <si>
    <t>Doors</t>
  </si>
  <si>
    <t>Ironmongery</t>
  </si>
  <si>
    <t>A</t>
  </si>
  <si>
    <t>B</t>
  </si>
  <si>
    <t>FORM OF TENDER</t>
  </si>
  <si>
    <t>Quant</t>
  </si>
  <si>
    <t>Unit</t>
  </si>
  <si>
    <t>Rate</t>
  </si>
  <si>
    <t>Description</t>
  </si>
  <si>
    <t>SECTION 1</t>
  </si>
  <si>
    <t xml:space="preserve">PRELIMINARIES AND GENERAL </t>
  </si>
  <si>
    <t>Bills (trades) totals are calculated in the rate column (column E) on the same line as the bill description</t>
  </si>
  <si>
    <t>Date</t>
  </si>
  <si>
    <t xml:space="preserve">AREA </t>
  </si>
  <si>
    <t>Keep excavations free from water</t>
  </si>
  <si>
    <t>Item</t>
  </si>
  <si>
    <t>m</t>
  </si>
  <si>
    <t>WATERPROOFING</t>
  </si>
  <si>
    <t>DOORS AND FRAMES</t>
  </si>
  <si>
    <t>DOOR FRAMES</t>
  </si>
  <si>
    <t>PLASTERING</t>
  </si>
  <si>
    <t>25mm Screed to stairs &amp; landings</t>
  </si>
  <si>
    <t>Double wall plug 15 Amp</t>
  </si>
  <si>
    <t>Single wall plug</t>
  </si>
  <si>
    <t>375 Micron embossed black polyethylene damp proof coarse stepped under sills, ridges, hips, etc.</t>
  </si>
  <si>
    <t xml:space="preserve">TOTAL </t>
  </si>
  <si>
    <t>Fixed</t>
  </si>
  <si>
    <t>Time</t>
  </si>
  <si>
    <t>Value</t>
  </si>
  <si>
    <t>SUPPLEMENTARY NOTES</t>
  </si>
  <si>
    <t>I)</t>
  </si>
  <si>
    <t>ii)</t>
  </si>
  <si>
    <t>iii)</t>
  </si>
  <si>
    <t>TENDERERS are referred to the abovementioned documents for the full intent and meaning of each clause thereof (hereinafter referred to by heading and clause number only) for which such allowance must be made as may be considered necessary</t>
  </si>
  <si>
    <t>iv)</t>
  </si>
  <si>
    <t>(Country/State)</t>
  </si>
  <si>
    <t>Where standard clauses or alternatives are not entirely applicable to this contract such modifications, corrections or supplements as will apply are given under each relevant clause heading</t>
  </si>
  <si>
    <t>v)</t>
  </si>
  <si>
    <t>Where any item is not relevant to this specific contract such item is marked N/A (signifying "not applicable"</t>
  </si>
  <si>
    <t>vi)</t>
  </si>
  <si>
    <t>Notwithstanding anything to the contrary contained in any of the contract documents, the provision of the "Preliminaries" as hereafter set forth shall prevail and take precedence</t>
  </si>
  <si>
    <t>SECTION A: CONDITIONS OF CONTRACT</t>
  </si>
  <si>
    <t>DEFINITIONS</t>
  </si>
  <si>
    <t>Definitions and interpretation (clause 1)</t>
  </si>
  <si>
    <t>PREPARATION</t>
  </si>
  <si>
    <t>EXECUTION</t>
  </si>
  <si>
    <t>35mm Screed to floors</t>
  </si>
  <si>
    <t>Water consumption</t>
  </si>
  <si>
    <t>Builders water connection</t>
  </si>
  <si>
    <t>Builders electric connection</t>
  </si>
  <si>
    <t>COMPLETION</t>
  </si>
  <si>
    <t>PAYMENT</t>
  </si>
  <si>
    <t>RECONCILIATION</t>
  </si>
  <si>
    <t>ESTIMATE</t>
  </si>
  <si>
    <t>Profit and attendance on budgetary or provisional items</t>
  </si>
  <si>
    <t>Ridge</t>
  </si>
  <si>
    <t>SITE CLEARANCE, ETC.</t>
  </si>
  <si>
    <t>Mass excavations in earth not exceeding 2m deep (Allow for bulking)</t>
  </si>
  <si>
    <t>Risk of collapse of excavations to sides of trench and hole excavations not exceeding 1.5m deep</t>
  </si>
  <si>
    <t>Spread and level excavated material over site</t>
  </si>
  <si>
    <t>SOIL POISONING</t>
  </si>
  <si>
    <t>REINFORCED CONCRETE CAST AGAINST EXCAVATED SURFACES</t>
  </si>
  <si>
    <t>REINFORCED CONCRETE</t>
  </si>
  <si>
    <t>REINFORCEMENT</t>
  </si>
  <si>
    <t xml:space="preserve">ROUGH FORMWORK (DEGREE OF ACCURACY II) </t>
  </si>
  <si>
    <t xml:space="preserve">MOVEMENT JOINTS ETC </t>
  </si>
  <si>
    <t xml:space="preserve">JOINT SEALANTS ETC </t>
  </si>
  <si>
    <t xml:space="preserve">Fabric reinforcement </t>
  </si>
  <si>
    <t xml:space="preserve">25 MPa/19 mm concrete </t>
  </si>
  <si>
    <t>Bars of varying diameters</t>
  </si>
  <si>
    <t>SCREED</t>
  </si>
  <si>
    <t>450 Mpa reinforcement to structural concrete work in foundations</t>
  </si>
  <si>
    <t>DAMP-PROOFING OF WALLS AND FLOORS</t>
  </si>
  <si>
    <t xml:space="preserve">Damp proof course </t>
  </si>
  <si>
    <t>Edges, risers, ends and reveals not exceeding 150mm high or wide</t>
  </si>
  <si>
    <t>The agreement and schedule of conditions of building contract are the "Principal Building Agreement" with Bills of Quantities as recommended by the Joint Building Contracts Committee Series 2000 and shall be deemed to be included herein</t>
  </si>
  <si>
    <t>OBJECTIVE</t>
  </si>
  <si>
    <t>Offer Acceptance and Performance (clause 2)</t>
  </si>
  <si>
    <t>Documents (clause 3)</t>
  </si>
  <si>
    <t>Design Responsibility (clause 4)</t>
  </si>
  <si>
    <t>Employer's Agents (clause 5)</t>
  </si>
  <si>
    <t>Site Representative (clause 6)</t>
  </si>
  <si>
    <t>Compliance with Regulations (clause 7)</t>
  </si>
  <si>
    <t>Works risk (clause 8)</t>
  </si>
  <si>
    <t>Indemnities (clause 9)</t>
  </si>
  <si>
    <t>Works Insurances (clause 10)</t>
  </si>
  <si>
    <t>Liability Insurances (clause 11)</t>
  </si>
  <si>
    <t>Effecting Insurances (clause 12)</t>
  </si>
  <si>
    <t>Insurances - Government Contracts (clause 13)</t>
  </si>
  <si>
    <t>Security (clause 14)</t>
  </si>
  <si>
    <t>Replace first sentence of 14.2.1 with:</t>
  </si>
  <si>
    <t>The contractor shall have the right to select the security to be provided in terms of 14.2, 14.3, 14.4 or 14.8 as stated in the schedule.</t>
  </si>
  <si>
    <t>Add:14.8 Retention</t>
  </si>
  <si>
    <t>Preparation for and Execution of the Works (clause 15)</t>
  </si>
  <si>
    <t>Access to the Works (clause 16)</t>
  </si>
  <si>
    <t>Contract Instructions (clause 17)</t>
  </si>
  <si>
    <t>Setting out of the Works (clause 18)</t>
  </si>
  <si>
    <t>Assignment (clause 19)</t>
  </si>
  <si>
    <t>Nominated Subcontractors (clause 20)</t>
  </si>
  <si>
    <t>Selected Subcontractors (clause 21)</t>
  </si>
  <si>
    <t>Work by Others (clause 22)</t>
  </si>
  <si>
    <t>No Clause (clause 23)</t>
  </si>
  <si>
    <t>Practical Completion (clause 24)</t>
  </si>
  <si>
    <t>Works Completion (clause 25)</t>
  </si>
  <si>
    <t>Final Completion (clause 26)</t>
  </si>
  <si>
    <t>Latent Defects Liability Period (clause 27)</t>
  </si>
  <si>
    <t>Sectional Completion (clause 28)</t>
  </si>
  <si>
    <t>Revision of Date for Practical Completion (clause 29)</t>
  </si>
  <si>
    <t>Penalty for non-Completion (clause 30)</t>
  </si>
  <si>
    <t>Interim Payment to the Contractor (clause 31)</t>
  </si>
  <si>
    <t>Recovery of Expense and Loss (clause 33</t>
  </si>
  <si>
    <t>Final Account and Final Payment (clause 34)</t>
  </si>
  <si>
    <t>Payment to Third Parties (clause 35)</t>
  </si>
  <si>
    <t>CANCELLATION</t>
  </si>
  <si>
    <t>Cancellation by Employer - Contractors Default (clause 36)</t>
  </si>
  <si>
    <t>Cancellation by Employer - Loss or Damage (clause 37)</t>
  </si>
  <si>
    <t>Cancellation - Cessation of the Works (clause 39)</t>
  </si>
  <si>
    <t>Pre-tender Information (clause 41)</t>
  </si>
  <si>
    <t>Post-tender Information (clause 41)</t>
  </si>
  <si>
    <t>Measured according the principles of Small and simple buildings</t>
  </si>
  <si>
    <t>NON-SHRINKING GROUT</t>
  </si>
  <si>
    <t>15-20mm Non-shrinking grout under base plates</t>
  </si>
  <si>
    <t>Base plates</t>
  </si>
  <si>
    <t xml:space="preserve">Excavate in earth for trenches not exceeding 2m deep, wet trenches and compact </t>
  </si>
  <si>
    <t>Saw cut joints</t>
  </si>
  <si>
    <t>Saw cut joints in top of concrete with first cut 3 x 40mm deep and second cut to be 6 x 20mm deep</t>
  </si>
  <si>
    <t>ROOF COVERING</t>
  </si>
  <si>
    <t>SUNDRIES</t>
  </si>
  <si>
    <t>Formwork sundries</t>
  </si>
  <si>
    <t>PRESSED STEEL DOOR FRAMES</t>
  </si>
  <si>
    <t>Metal barge board</t>
  </si>
  <si>
    <t>Broad flute closer</t>
  </si>
  <si>
    <t>Plaster is measured over openings</t>
  </si>
  <si>
    <t>The Bill of Quantities is compiled in accordance with the method described in The Standard System for Measuring Building Work</t>
  </si>
  <si>
    <t>Tender plus 10%</t>
  </si>
  <si>
    <t>Door frame</t>
  </si>
  <si>
    <t>25 Mpa mass concrete in surface beds on waterproofing</t>
  </si>
  <si>
    <t>Universal undercoat and two coats enamel on steel frames</t>
  </si>
  <si>
    <t>Audit</t>
  </si>
  <si>
    <t>Medical per worker</t>
  </si>
  <si>
    <t>CONTRACTUAL</t>
  </si>
  <si>
    <t>Master file (main contractor)</t>
  </si>
  <si>
    <t>Internal subcontractors file</t>
  </si>
  <si>
    <t>Monthly file</t>
  </si>
  <si>
    <t>Ppe per worker (clothing)</t>
  </si>
  <si>
    <t>Concrete pump establishment</t>
  </si>
  <si>
    <t>Concrete Sundries</t>
  </si>
  <si>
    <t>Concrete pump cost</t>
  </si>
  <si>
    <t>PRINCIPAL BUILDING AGREEMENT: CONTRACT DATA</t>
  </si>
  <si>
    <t>PROJECT</t>
  </si>
  <si>
    <t>EMPLOYER</t>
  </si>
  <si>
    <t>CONTRACTOR</t>
  </si>
  <si>
    <t>CONTRACT DATE</t>
  </si>
  <si>
    <t>FILE CODE</t>
  </si>
  <si>
    <t>TENDER INFORMATION</t>
  </si>
  <si>
    <t>A1</t>
  </si>
  <si>
    <t>Project name</t>
  </si>
  <si>
    <t>A2</t>
  </si>
  <si>
    <t>Works description</t>
  </si>
  <si>
    <t>A3</t>
  </si>
  <si>
    <t>Site Description</t>
  </si>
  <si>
    <t>Erf No/Township</t>
  </si>
  <si>
    <t>Local authority</t>
  </si>
  <si>
    <t>Street address</t>
  </si>
  <si>
    <t>A4</t>
  </si>
  <si>
    <t>Name</t>
  </si>
  <si>
    <t>Business (eg: public co.)</t>
  </si>
  <si>
    <t>Business registration no.</t>
  </si>
  <si>
    <t>VAT/GST</t>
  </si>
  <si>
    <t>Contact person</t>
  </si>
  <si>
    <t>Mobile</t>
  </si>
  <si>
    <t>E-mail</t>
  </si>
  <si>
    <t>Registered str. Address</t>
  </si>
  <si>
    <t>Code</t>
  </si>
  <si>
    <t>Telephone</t>
  </si>
  <si>
    <t>(012)</t>
  </si>
  <si>
    <t>Fax</t>
  </si>
  <si>
    <t>A5</t>
  </si>
  <si>
    <t>Practice registration no.</t>
  </si>
  <si>
    <t>A6</t>
  </si>
  <si>
    <t>Agent</t>
  </si>
  <si>
    <t>CONTRACT DATA</t>
  </si>
  <si>
    <t>Law, regulations and notices</t>
  </si>
  <si>
    <t>2.1/25.15</t>
  </si>
  <si>
    <t>Contract documents</t>
  </si>
  <si>
    <t>PRICED DOCUMENT</t>
  </si>
  <si>
    <t>Lump sum priced document, or</t>
  </si>
  <si>
    <t>yes/no?</t>
  </si>
  <si>
    <t>System/method of measurement</t>
  </si>
  <si>
    <t>Marked?</t>
  </si>
  <si>
    <t>Notes</t>
  </si>
  <si>
    <t>Revision</t>
  </si>
  <si>
    <t>Employer's agents</t>
  </si>
  <si>
    <t>Insurances</t>
  </si>
  <si>
    <t>Obligation/Currency</t>
  </si>
  <si>
    <t>contract sum</t>
  </si>
  <si>
    <t>Allowance for professional fees and escalation of the insured value at 25% pa, or ? %</t>
  </si>
  <si>
    <t>%</t>
  </si>
  <si>
    <t>per CWI</t>
  </si>
  <si>
    <t>Removal of Lateral Support Insurance</t>
  </si>
  <si>
    <t>employer</t>
  </si>
  <si>
    <t>Other:</t>
  </si>
  <si>
    <t>Policy deductibles</t>
  </si>
  <si>
    <t>Works / free issues</t>
  </si>
  <si>
    <t>contractor</t>
  </si>
  <si>
    <t>Public Liability</t>
  </si>
  <si>
    <t>Supplementary Insurance</t>
  </si>
  <si>
    <t>Removal of Lateral Support</t>
  </si>
  <si>
    <t>OR…</t>
  </si>
  <si>
    <t>11.1.1-5</t>
  </si>
  <si>
    <t>Duties of the parties = employer = site</t>
  </si>
  <si>
    <t>9.2.7</t>
  </si>
  <si>
    <t>Alterations &amp; additions to existing premises?</t>
  </si>
  <si>
    <t>12.1.2</t>
  </si>
  <si>
    <t>Premises occupied - yes/no? identify area?</t>
  </si>
  <si>
    <t>12.1.3</t>
  </si>
  <si>
    <t>Relevant natural features to be retained / relocated / removed</t>
  </si>
  <si>
    <t>12.1.4</t>
  </si>
  <si>
    <t>12.1.5</t>
  </si>
  <si>
    <t>Utilities connections - location</t>
  </si>
  <si>
    <t>12.1.6</t>
  </si>
  <si>
    <t>Statutory and/or other notices to be complied with by the contractor before possession of site can be given</t>
  </si>
  <si>
    <t>12.1.7</t>
  </si>
  <si>
    <t>Due date / yyyymmdd</t>
  </si>
  <si>
    <t>12.1.12</t>
  </si>
  <si>
    <t>(Attach separate page for multiple items)</t>
  </si>
  <si>
    <t>Nominated subcontractors</t>
  </si>
  <si>
    <t>14.1.4</t>
  </si>
  <si>
    <t>Specialisation:</t>
  </si>
  <si>
    <t>Direct contractors</t>
  </si>
  <si>
    <t>19/20/24</t>
  </si>
  <si>
    <t>Practical completion / penalty for late completion</t>
  </si>
  <si>
    <t>Inspection</t>
  </si>
  <si>
    <t>Penalty amount</t>
  </si>
  <si>
    <t>(working days)</t>
  </si>
  <si>
    <t>yyyymmdd</t>
  </si>
  <si>
    <t>Practical completion</t>
  </si>
  <si>
    <t>19.1.1</t>
  </si>
  <si>
    <t>Currency</t>
  </si>
  <si>
    <t>Issue of regular payment certificates on</t>
  </si>
  <si>
    <t>date@month</t>
  </si>
  <si>
    <t>or…day of week</t>
  </si>
  <si>
    <t>25.3.2</t>
  </si>
  <si>
    <t>25.3.4/26.9.5</t>
  </si>
  <si>
    <t>Contract price adjustment provisions</t>
  </si>
  <si>
    <t>Method?</t>
  </si>
  <si>
    <t>Dispute resolution</t>
  </si>
  <si>
    <t>30.6.1</t>
  </si>
  <si>
    <t>Alternative Dispute Resolution nominating body</t>
  </si>
  <si>
    <t>NOTE: The amendments contained herein or in the single referenced Annexure constitute the only amendments to the standard JBCC Agreement that will apply. No other amendments shall be of any force or effect.</t>
  </si>
  <si>
    <t>TENDERER'S SELECTION</t>
  </si>
  <si>
    <t>Securities</t>
  </si>
  <si>
    <t>Obligation</t>
  </si>
  <si>
    <t>y/n ?</t>
  </si>
  <si>
    <t>11.1.2</t>
  </si>
  <si>
    <t>11.1.3</t>
  </si>
  <si>
    <t>11.1.4</t>
  </si>
  <si>
    <t xml:space="preserve">Guarantee for Advance Payment </t>
  </si>
  <si>
    <t>Purpose</t>
  </si>
  <si>
    <t>Contractor's holiday periods during the construction period ?</t>
  </si>
  <si>
    <t>from</t>
  </si>
  <si>
    <t>Payment / Adjustment of Preliminaries</t>
  </si>
  <si>
    <t>Payment of preliminaries</t>
  </si>
  <si>
    <t>Where the contractor does not indicate option 'A' or option 'B' - option 'A' shall apply</t>
  </si>
  <si>
    <t>For the adjustment of preliminaries both the contract sum and the contract value (including tax) shall exclude the amount of preliminaries, all contingency sum(s) and any provision for Cost Price Adjustment Provisions:-</t>
  </si>
  <si>
    <t>~ An amount which shall not be varied</t>
  </si>
  <si>
    <t>Where such information is not provided the following subdivision shall be deemed to apply:</t>
  </si>
  <si>
    <t>~ 10% of the amount shall not be varied</t>
  </si>
  <si>
    <t>NOTES</t>
  </si>
  <si>
    <t>Annexures…marked</t>
  </si>
  <si>
    <t>TENDER SUM COMPILATION</t>
  </si>
  <si>
    <t>Tender sum in words</t>
  </si>
  <si>
    <t>TENDERER</t>
  </si>
  <si>
    <t>Capacity</t>
  </si>
  <si>
    <t>who, by its SIGNATURE warrants authority thereto</t>
  </si>
  <si>
    <t>Location</t>
  </si>
  <si>
    <t>WITNESS</t>
  </si>
  <si>
    <t>SIGNATURE</t>
  </si>
  <si>
    <t>TENDERER'S DETAILS</t>
  </si>
  <si>
    <t>Three</t>
  </si>
  <si>
    <t>Yes</t>
  </si>
  <si>
    <t>R</t>
  </si>
  <si>
    <t>None</t>
  </si>
  <si>
    <t>A R1,500,00 per site visit per professional team member, will be charged for the account of the contractor, if the project is late</t>
  </si>
  <si>
    <t>PERMANENT FOREMAN</t>
  </si>
  <si>
    <t>IRONMONGERY (Two hinges and lock included with hanging of door)</t>
  </si>
  <si>
    <t>Gutter and downpipes</t>
  </si>
  <si>
    <t>Site Chemical toilet</t>
  </si>
  <si>
    <t xml:space="preserve">E. o. excavation in mass, strip, etc. in ground for excavation in hard rock </t>
  </si>
  <si>
    <t xml:space="preserve">E. o. excavation in mass, strip, etc. in ground for excavation in soft rock </t>
  </si>
  <si>
    <t>Retention 5% to maximum of 5%, 2.5% on practical Completion</t>
  </si>
  <si>
    <t>NA</t>
  </si>
  <si>
    <t>Ton</t>
  </si>
  <si>
    <t>PRELIMINARIES AND GENERAL</t>
  </si>
  <si>
    <t>Type 245 fabric reinforcement in surface beds, slab, etc.</t>
  </si>
  <si>
    <t>EXCAVATION,  ETC.</t>
  </si>
  <si>
    <t>Night watchman</t>
  </si>
  <si>
    <t>Builder's deposit</t>
  </si>
  <si>
    <t>Contractor's office and admin</t>
  </si>
  <si>
    <t>Quantity Surveyor fee's</t>
  </si>
  <si>
    <t>Fixed/m2</t>
  </si>
  <si>
    <t>Herewith a possible breakdown for P&amp;G, please adjust as required</t>
  </si>
  <si>
    <t>Site agent</t>
  </si>
  <si>
    <t>/m</t>
  </si>
  <si>
    <t>SECTION 2</t>
  </si>
  <si>
    <t>Preliminaries and General</t>
  </si>
  <si>
    <t xml:space="preserve">The employer shall retain FIVE percent (5%) of the value of certificate up to a limit of five percent (5%) of the contract amount to the date of practical completion.  Two and a half percent (2.5%) of such value after the date of practical completion to, but not including, the date of issue of the final payment certificate.  The retention held shall be increased to include any unpaid amount due in the previous certificate to the employer.  </t>
  </si>
  <si>
    <t>ALTERATIONS</t>
  </si>
  <si>
    <t>BREAK OUT AND REMOVE</t>
  </si>
  <si>
    <t>Remove rubble</t>
  </si>
  <si>
    <t>Light fitting</t>
  </si>
  <si>
    <r>
      <t>Tariff/m</t>
    </r>
    <r>
      <rPr>
        <b/>
        <vertAlign val="superscript"/>
        <sz val="10"/>
        <rFont val="Calibri"/>
        <family val="2"/>
      </rPr>
      <t>2</t>
    </r>
  </si>
  <si>
    <r>
      <t>m</t>
    </r>
    <r>
      <rPr>
        <vertAlign val="superscript"/>
        <sz val="10"/>
        <rFont val="Calibri"/>
        <family val="2"/>
      </rPr>
      <t>2</t>
    </r>
  </si>
  <si>
    <r>
      <t>/m</t>
    </r>
    <r>
      <rPr>
        <b/>
        <vertAlign val="superscript"/>
        <sz val="10"/>
        <rFont val="Calibri"/>
        <family val="2"/>
      </rPr>
      <t>2</t>
    </r>
  </si>
  <si>
    <r>
      <t>m</t>
    </r>
    <r>
      <rPr>
        <vertAlign val="superscript"/>
        <sz val="10"/>
        <rFont val="Calibri"/>
        <family val="2"/>
      </rPr>
      <t>3</t>
    </r>
  </si>
  <si>
    <r>
      <t>m</t>
    </r>
    <r>
      <rPr>
        <vertAlign val="superscript"/>
        <sz val="10"/>
        <rFont val="Calibri"/>
        <family val="2"/>
      </rPr>
      <t>3</t>
    </r>
    <r>
      <rPr>
        <sz val="11"/>
        <color theme="1"/>
        <rFont val="Calibri"/>
        <family val="2"/>
        <scheme val="minor"/>
      </rPr>
      <t/>
    </r>
  </si>
  <si>
    <t>Vehicle and fuel, transport and toll gates</t>
  </si>
  <si>
    <t>Telecommunication facilities</t>
  </si>
  <si>
    <t>Doors, frames and ironmongery</t>
  </si>
  <si>
    <t>Light fittings and switches</t>
  </si>
  <si>
    <r>
      <t xml:space="preserve">Option </t>
    </r>
    <r>
      <rPr>
        <b/>
        <sz val="10"/>
        <rFont val="Calibri"/>
        <family val="2"/>
      </rPr>
      <t>A</t>
    </r>
  </si>
  <si>
    <r>
      <t xml:space="preserve">Option </t>
    </r>
    <r>
      <rPr>
        <b/>
        <sz val="10"/>
        <rFont val="Calibri"/>
        <family val="2"/>
      </rPr>
      <t>B</t>
    </r>
  </si>
  <si>
    <r>
      <t>Tenderer's work excluding</t>
    </r>
    <r>
      <rPr>
        <b/>
        <sz val="10"/>
        <rFont val="Calibri"/>
        <family val="2"/>
      </rPr>
      <t xml:space="preserve"> tax</t>
    </r>
  </si>
  <si>
    <r>
      <rPr>
        <b/>
        <sz val="10"/>
        <rFont val="Calibri"/>
        <family val="2"/>
      </rPr>
      <t>Tax</t>
    </r>
    <r>
      <rPr>
        <sz val="10"/>
        <rFont val="Calibri"/>
        <family val="2"/>
      </rPr>
      <t>…at percentage</t>
    </r>
  </si>
  <si>
    <t>Roof sundries</t>
  </si>
  <si>
    <t>Chromadek 0.6mm steel rainwater gutter 100x75mm complete with stopped ends, angles, outlet, purlin brackets, etc.</t>
  </si>
  <si>
    <t>Chromadek 0.5mm steel rainwater downpipe 100x75mm complete with all necessary offsets, shoes, spreaders, holder bats, etc.</t>
  </si>
  <si>
    <t>Flush bolt and hook, cabin hook and eye, door stop, etc. Labour and rough material only</t>
  </si>
  <si>
    <t>Testing and certification of installation on completion</t>
  </si>
  <si>
    <t>Mnth</t>
  </si>
  <si>
    <r>
      <t xml:space="preserve">Guarantee for Construction </t>
    </r>
    <r>
      <rPr>
        <sz val="10"/>
        <rFont val="Calibri"/>
        <family val="2"/>
      </rPr>
      <t>(variable)</t>
    </r>
  </si>
  <si>
    <r>
      <t xml:space="preserve">If specified, </t>
    </r>
    <r>
      <rPr>
        <b/>
        <sz val="10"/>
        <rFont val="Calibri"/>
        <family val="2"/>
      </rPr>
      <t xml:space="preserve">contractor's </t>
    </r>
    <r>
      <rPr>
        <sz val="10"/>
        <rFont val="Calibri"/>
        <family val="2"/>
      </rPr>
      <t>choice</t>
    </r>
  </si>
  <si>
    <r>
      <t xml:space="preserve">or </t>
    </r>
    <r>
      <rPr>
        <b/>
        <sz val="10"/>
        <rFont val="Calibri"/>
        <family val="2"/>
      </rPr>
      <t xml:space="preserve">Guarantee for Construction </t>
    </r>
    <r>
      <rPr>
        <sz val="10"/>
        <rFont val="Calibri"/>
        <family val="2"/>
      </rPr>
      <t>(fixed)</t>
    </r>
  </si>
  <si>
    <r>
      <t xml:space="preserve">Provided by the </t>
    </r>
    <r>
      <rPr>
        <b/>
        <sz val="10"/>
        <rFont val="Calibri"/>
        <family val="2"/>
      </rPr>
      <t>contractor</t>
    </r>
  </si>
  <si>
    <r>
      <t xml:space="preserve">Provided by the </t>
    </r>
    <r>
      <rPr>
        <b/>
        <sz val="10"/>
        <rFont val="Calibri"/>
        <family val="2"/>
      </rPr>
      <t>employer</t>
    </r>
  </si>
  <si>
    <r>
      <rPr>
        <b/>
        <sz val="10"/>
        <rFont val="Calibri"/>
        <family val="2"/>
      </rPr>
      <t xml:space="preserve">Contractor's </t>
    </r>
    <r>
      <rPr>
        <sz val="10"/>
        <rFont val="Calibri"/>
        <family val="2"/>
      </rPr>
      <t>annual holiday period - year 1</t>
    </r>
  </si>
  <si>
    <r>
      <rPr>
        <b/>
        <sz val="10"/>
        <rFont val="Calibri"/>
        <family val="2"/>
      </rPr>
      <t xml:space="preserve">Contractor's </t>
    </r>
    <r>
      <rPr>
        <sz val="10"/>
        <rFont val="Calibri"/>
        <family val="2"/>
      </rPr>
      <t>'other' holiday period - year 1</t>
    </r>
  </si>
  <si>
    <r>
      <rPr>
        <b/>
        <sz val="10"/>
        <rFont val="Calibri"/>
        <family val="2"/>
      </rPr>
      <t xml:space="preserve">Contractor's </t>
    </r>
    <r>
      <rPr>
        <sz val="10"/>
        <rFont val="Calibri"/>
        <family val="2"/>
      </rPr>
      <t>annual holiday period - year 2</t>
    </r>
  </si>
  <si>
    <r>
      <rPr>
        <b/>
        <sz val="10"/>
        <rFont val="Calibri"/>
        <family val="2"/>
      </rPr>
      <t xml:space="preserve">Contractor's </t>
    </r>
    <r>
      <rPr>
        <sz val="10"/>
        <rFont val="Calibri"/>
        <family val="2"/>
      </rPr>
      <t>'other' holiday period - year 2</t>
    </r>
  </si>
  <si>
    <r>
      <rPr>
        <b/>
        <sz val="10"/>
        <rFont val="Calibri"/>
        <family val="2"/>
      </rPr>
      <t xml:space="preserve">Contractor's </t>
    </r>
    <r>
      <rPr>
        <sz val="10"/>
        <rFont val="Calibri"/>
        <family val="2"/>
      </rPr>
      <t>annual holiday period - year 3</t>
    </r>
  </si>
  <si>
    <r>
      <rPr>
        <b/>
        <sz val="10"/>
        <rFont val="Calibri"/>
        <family val="2"/>
      </rPr>
      <t xml:space="preserve">Contractor's </t>
    </r>
    <r>
      <rPr>
        <sz val="10"/>
        <rFont val="Calibri"/>
        <family val="2"/>
      </rPr>
      <t>'other' holiday period - year 3</t>
    </r>
  </si>
  <si>
    <r>
      <t xml:space="preserve">Assessed by </t>
    </r>
    <r>
      <rPr>
        <b/>
        <sz val="10"/>
        <rFont val="Calibri"/>
        <family val="2"/>
      </rPr>
      <t>principal agent</t>
    </r>
    <r>
      <rPr>
        <sz val="10"/>
        <rFont val="Calibri"/>
        <family val="2"/>
      </rPr>
      <t xml:space="preserve">, an amount pro rated to the value of the </t>
    </r>
    <r>
      <rPr>
        <b/>
        <sz val="10"/>
        <rFont val="Calibri"/>
        <family val="2"/>
      </rPr>
      <t>works</t>
    </r>
    <r>
      <rPr>
        <sz val="10"/>
        <rFont val="Calibri"/>
        <family val="2"/>
      </rPr>
      <t xml:space="preserve"> executed in the same ratio as the </t>
    </r>
    <r>
      <rPr>
        <b/>
        <sz val="10"/>
        <rFont val="Calibri"/>
        <family val="2"/>
      </rPr>
      <t>preliminaries</t>
    </r>
    <r>
      <rPr>
        <sz val="10"/>
        <rFont val="Calibri"/>
        <family val="2"/>
      </rPr>
      <t xml:space="preserve"> to the </t>
    </r>
    <r>
      <rPr>
        <b/>
        <sz val="10"/>
        <rFont val="Calibri"/>
        <family val="2"/>
      </rPr>
      <t>contract sum</t>
    </r>
    <r>
      <rPr>
        <sz val="10"/>
        <rFont val="Calibri"/>
        <family val="2"/>
      </rPr>
      <t>, (including</t>
    </r>
    <r>
      <rPr>
        <b/>
        <sz val="10"/>
        <rFont val="Calibri"/>
        <family val="2"/>
      </rPr>
      <t xml:space="preserve"> tax</t>
    </r>
    <r>
      <rPr>
        <sz val="10"/>
        <rFont val="Calibri"/>
        <family val="2"/>
      </rPr>
      <t xml:space="preserve">); shall exclude the amount of </t>
    </r>
    <r>
      <rPr>
        <b/>
        <sz val="10"/>
        <rFont val="Calibri"/>
        <family val="2"/>
      </rPr>
      <t>preliminaries</t>
    </r>
    <r>
      <rPr>
        <sz val="10"/>
        <rFont val="Calibri"/>
        <family val="2"/>
      </rPr>
      <t>, all contingency sum(s) and any allowance for CPAP</t>
    </r>
  </si>
  <si>
    <r>
      <t xml:space="preserve">An amount agreed by the </t>
    </r>
    <r>
      <rPr>
        <b/>
        <sz val="10"/>
        <rFont val="Calibri"/>
        <family val="2"/>
      </rPr>
      <t>principal agent</t>
    </r>
    <r>
      <rPr>
        <sz val="10"/>
        <rFont val="Calibri"/>
        <family val="2"/>
      </rPr>
      <t xml:space="preserve"> and the </t>
    </r>
    <r>
      <rPr>
        <b/>
        <sz val="10"/>
        <rFont val="Calibri"/>
        <family val="2"/>
      </rPr>
      <t>contractor</t>
    </r>
    <r>
      <rPr>
        <sz val="10"/>
        <rFont val="Calibri"/>
        <family val="2"/>
      </rPr>
      <t xml:space="preserve"> in terms of the </t>
    </r>
    <r>
      <rPr>
        <b/>
        <sz val="10"/>
        <rFont val="Calibri"/>
        <family val="2"/>
      </rPr>
      <t>Bills of Quantities</t>
    </r>
    <r>
      <rPr>
        <sz val="10"/>
        <rFont val="Calibri"/>
        <family val="2"/>
      </rPr>
      <t xml:space="preserve"> or the </t>
    </r>
    <r>
      <rPr>
        <b/>
        <sz val="10"/>
        <rFont val="Calibri"/>
        <family val="2"/>
      </rPr>
      <t>priced document</t>
    </r>
    <r>
      <rPr>
        <sz val="10"/>
        <rFont val="Calibri"/>
        <family val="2"/>
      </rPr>
      <t xml:space="preserve"> to identify an initial establishment charge / a monthly charge / and a final disestablishment charge</t>
    </r>
  </si>
  <si>
    <r>
      <rPr>
        <b/>
        <sz val="10"/>
        <rFont val="Calibri"/>
        <family val="2"/>
      </rPr>
      <t xml:space="preserve">Adjustment of preliminaries </t>
    </r>
    <r>
      <rPr>
        <sz val="10"/>
        <rFont val="Calibri"/>
        <family val="2"/>
      </rPr>
      <t>[26.9.4]</t>
    </r>
  </si>
  <si>
    <r>
      <t>~ An amount varied in proportion to the</t>
    </r>
    <r>
      <rPr>
        <b/>
        <sz val="10"/>
        <rFont val="Calibri"/>
        <family val="2"/>
      </rPr>
      <t xml:space="preserve"> contract value</t>
    </r>
    <r>
      <rPr>
        <sz val="10"/>
        <rFont val="Calibri"/>
        <family val="2"/>
      </rPr>
      <t xml:space="preserve"> as compared to the </t>
    </r>
    <r>
      <rPr>
        <b/>
        <sz val="10"/>
        <rFont val="Calibri"/>
        <family val="2"/>
      </rPr>
      <t>contract sum</t>
    </r>
  </si>
  <si>
    <r>
      <t xml:space="preserve">~ An amount varied in proportion to the </t>
    </r>
    <r>
      <rPr>
        <b/>
        <sz val="10"/>
        <rFont val="Calibri"/>
        <family val="2"/>
      </rPr>
      <t>construction period</t>
    </r>
    <r>
      <rPr>
        <sz val="10"/>
        <rFont val="Calibri"/>
        <family val="2"/>
      </rPr>
      <t xml:space="preserve"> as compared to the initial </t>
    </r>
    <r>
      <rPr>
        <b/>
        <sz val="10"/>
        <rFont val="Calibri"/>
        <family val="2"/>
      </rPr>
      <t>construction period</t>
    </r>
    <r>
      <rPr>
        <sz val="10"/>
        <rFont val="Calibri"/>
        <family val="2"/>
      </rPr>
      <t xml:space="preserve"> (excluding revisions to the </t>
    </r>
    <r>
      <rPr>
        <b/>
        <sz val="10"/>
        <rFont val="Calibri"/>
        <family val="2"/>
      </rPr>
      <t>construction period</t>
    </r>
    <r>
      <rPr>
        <sz val="10"/>
        <rFont val="Calibri"/>
        <family val="2"/>
      </rPr>
      <t xml:space="preserve"> to which the </t>
    </r>
    <r>
      <rPr>
        <b/>
        <sz val="10"/>
        <rFont val="Calibri"/>
        <family val="2"/>
      </rPr>
      <t>contractor</t>
    </r>
    <r>
      <rPr>
        <sz val="10"/>
        <rFont val="Calibri"/>
        <family val="2"/>
      </rPr>
      <t xml:space="preserve"> is not entitled) to adjustment of the </t>
    </r>
    <r>
      <rPr>
        <b/>
        <sz val="10"/>
        <rFont val="Calibri"/>
        <family val="2"/>
      </rPr>
      <t>contract value</t>
    </r>
    <r>
      <rPr>
        <sz val="10"/>
        <rFont val="Calibri"/>
        <family val="2"/>
      </rPr>
      <t xml:space="preserve"> in terms of the </t>
    </r>
    <r>
      <rPr>
        <b/>
        <sz val="10"/>
        <rFont val="Calibri"/>
        <family val="2"/>
      </rPr>
      <t>agreement</t>
    </r>
  </si>
  <si>
    <r>
      <t xml:space="preserve">The </t>
    </r>
    <r>
      <rPr>
        <b/>
        <sz val="10"/>
        <rFont val="Calibri"/>
        <family val="2"/>
      </rPr>
      <t>contractor</t>
    </r>
    <r>
      <rPr>
        <sz val="10"/>
        <rFont val="Calibri"/>
        <family val="2"/>
      </rPr>
      <t xml:space="preserve"> shall provide a breakdown of charges (including </t>
    </r>
    <r>
      <rPr>
        <b/>
        <sz val="10"/>
        <rFont val="Calibri"/>
        <family val="2"/>
      </rPr>
      <t>tax</t>
    </r>
    <r>
      <rPr>
        <sz val="10"/>
        <rFont val="Calibri"/>
        <family val="2"/>
      </rPr>
      <t xml:space="preserve">) within 15 </t>
    </r>
    <r>
      <rPr>
        <b/>
        <sz val="10"/>
        <rFont val="Calibri"/>
        <family val="2"/>
      </rPr>
      <t>working days</t>
    </r>
    <r>
      <rPr>
        <sz val="10"/>
        <rFont val="Calibri"/>
        <family val="2"/>
      </rPr>
      <t xml:space="preserve"> of the date of acceptance of tender and, where applicable, an apportionment of preliminaries per section</t>
    </r>
  </si>
  <si>
    <r>
      <t xml:space="preserve">~ 15% varied in proportion of the </t>
    </r>
    <r>
      <rPr>
        <b/>
        <sz val="10"/>
        <rFont val="Calibri"/>
        <family val="2"/>
      </rPr>
      <t>contract value</t>
    </r>
    <r>
      <rPr>
        <sz val="10"/>
        <rFont val="Calibri"/>
        <family val="2"/>
      </rPr>
      <t xml:space="preserve"> to the </t>
    </r>
    <r>
      <rPr>
        <b/>
        <sz val="10"/>
        <rFont val="Calibri"/>
        <family val="2"/>
      </rPr>
      <t>contract sum</t>
    </r>
  </si>
  <si>
    <r>
      <t xml:space="preserve">~ 75% varied in proportion to the revised </t>
    </r>
    <r>
      <rPr>
        <b/>
        <sz val="10"/>
        <rFont val="Calibri"/>
        <family val="2"/>
      </rPr>
      <t>construction period</t>
    </r>
    <r>
      <rPr>
        <sz val="10"/>
        <rFont val="Calibri"/>
        <family val="2"/>
      </rPr>
      <t xml:space="preserve"> compared to the initial </t>
    </r>
    <r>
      <rPr>
        <b/>
        <sz val="10"/>
        <rFont val="Calibri"/>
        <family val="2"/>
      </rPr>
      <t>construction period</t>
    </r>
    <r>
      <rPr>
        <sz val="10"/>
        <rFont val="Calibri"/>
        <family val="2"/>
      </rPr>
      <t xml:space="preserve"> </t>
    </r>
  </si>
  <si>
    <r>
      <t xml:space="preserve">By submission of this tender to the </t>
    </r>
    <r>
      <rPr>
        <b/>
        <sz val="10"/>
        <rFont val="Calibri"/>
        <family val="2"/>
      </rPr>
      <t>employer</t>
    </r>
    <r>
      <rPr>
        <sz val="10"/>
        <rFont val="Calibri"/>
        <family val="2"/>
      </rPr>
      <t xml:space="preserve"> the tenderer offers and agrees to execute and complete the </t>
    </r>
    <r>
      <rPr>
        <b/>
        <sz val="10"/>
        <rFont val="Calibri"/>
        <family val="2"/>
      </rPr>
      <t>works</t>
    </r>
    <r>
      <rPr>
        <sz val="10"/>
        <rFont val="Calibri"/>
        <family val="2"/>
      </rPr>
      <t xml:space="preserve"> and remedy any </t>
    </r>
    <r>
      <rPr>
        <b/>
        <sz val="10"/>
        <rFont val="Calibri"/>
        <family val="2"/>
      </rPr>
      <t>defects</t>
    </r>
    <r>
      <rPr>
        <sz val="10"/>
        <rFont val="Calibri"/>
        <family val="2"/>
      </rPr>
      <t xml:space="preserve"> in conformity with the specification for the tender sum stated - to be paid in instalments as work is completed</t>
    </r>
  </si>
  <si>
    <r>
      <t xml:space="preserve">The lowest or any offer will not necessarily be accepted by the </t>
    </r>
    <r>
      <rPr>
        <b/>
        <sz val="10"/>
        <rFont val="Calibri"/>
        <family val="2"/>
      </rPr>
      <t>employer</t>
    </r>
    <r>
      <rPr>
        <sz val="10"/>
        <rFont val="Calibri"/>
        <family val="2"/>
      </rPr>
      <t xml:space="preserve"> - nor need reasons be given for such a division</t>
    </r>
  </si>
  <si>
    <r>
      <t xml:space="preserve">Any provision in this agreement that may confer any benefit or right in favour of any </t>
    </r>
    <r>
      <rPr>
        <b/>
        <sz val="10"/>
        <rFont val="Calibri"/>
        <family val="2"/>
      </rPr>
      <t>subcontractor</t>
    </r>
    <r>
      <rPr>
        <sz val="10"/>
        <rFont val="Calibri"/>
        <family val="2"/>
      </rPr>
      <t xml:space="preserve"> shall be binding on the </t>
    </r>
    <r>
      <rPr>
        <b/>
        <sz val="10"/>
        <rFont val="Calibri"/>
        <family val="2"/>
      </rPr>
      <t>parties</t>
    </r>
    <r>
      <rPr>
        <sz val="10"/>
        <rFont val="Calibri"/>
        <family val="2"/>
      </rPr>
      <t xml:space="preserve"> and be capable of acceptance by such </t>
    </r>
    <r>
      <rPr>
        <b/>
        <sz val="10"/>
        <rFont val="Calibri"/>
        <family val="2"/>
      </rPr>
      <t>subcontractor</t>
    </r>
    <r>
      <rPr>
        <sz val="10"/>
        <rFont val="Calibri"/>
        <family val="2"/>
      </rPr>
      <t xml:space="preserve"> at any time</t>
    </r>
  </si>
  <si>
    <r>
      <t>Total TENDER SUM inclusive of</t>
    </r>
    <r>
      <rPr>
        <b/>
        <sz val="10"/>
        <rFont val="Calibri"/>
        <family val="2"/>
      </rPr>
      <t xml:space="preserve"> tax</t>
    </r>
  </si>
  <si>
    <t>Practical completion will be when, in the opinion of the a principal agent:</t>
  </si>
  <si>
    <t>-  The works can effectively be used for the purpose intended.</t>
  </si>
  <si>
    <t>- Where the work on the practical completion list has been completed.</t>
  </si>
  <si>
    <t>- All outstanding work or work which has to be completely  redone/ patched on the interior has been completed.</t>
  </si>
  <si>
    <t>- The city council temporary- or final occupation certificate has been issued.</t>
  </si>
  <si>
    <t>- The whole interior- &amp; exterior of structures to be absolutely clean.</t>
  </si>
  <si>
    <r>
      <t xml:space="preserve">JBCC® </t>
    </r>
    <r>
      <rPr>
        <b/>
        <sz val="10"/>
        <rFont val="Calibri"/>
        <family val="2"/>
      </rPr>
      <t>Principal Building Agreement</t>
    </r>
    <r>
      <rPr>
        <sz val="10"/>
        <rFont val="Calibri"/>
        <family val="2"/>
      </rPr>
      <t xml:space="preserve"> Ed 6.1 - March 2014</t>
    </r>
  </si>
  <si>
    <r>
      <t xml:space="preserve">JBCC® </t>
    </r>
    <r>
      <rPr>
        <b/>
        <sz val="10"/>
        <rFont val="Calibri"/>
        <family val="2"/>
      </rPr>
      <t>PBA Contract Data</t>
    </r>
    <r>
      <rPr>
        <sz val="10"/>
        <rFont val="Calibri"/>
        <family val="2"/>
      </rPr>
      <t xml:space="preserve"> Ed 6.1 - March 2014</t>
    </r>
  </si>
  <si>
    <r>
      <rPr>
        <b/>
        <sz val="10"/>
        <rFont val="Calibri"/>
        <family val="2"/>
      </rPr>
      <t xml:space="preserve">Contractor </t>
    </r>
    <r>
      <rPr>
        <sz val="10"/>
        <rFont val="Calibri"/>
        <family val="2"/>
      </rPr>
      <t xml:space="preserve">shall provide </t>
    </r>
    <r>
      <rPr>
        <b/>
        <sz val="10"/>
        <rFont val="Calibri"/>
        <family val="2"/>
      </rPr>
      <t xml:space="preserve">Guarantee for Construction </t>
    </r>
    <r>
      <rPr>
        <sz val="10"/>
        <rFont val="Calibri"/>
        <family val="2"/>
      </rPr>
      <t xml:space="preserve">to the </t>
    </r>
    <r>
      <rPr>
        <b/>
        <sz val="10"/>
        <rFont val="Calibri"/>
        <family val="2"/>
      </rPr>
      <t>employer</t>
    </r>
    <r>
      <rPr>
        <sz val="10"/>
        <rFont val="Calibri"/>
        <family val="2"/>
      </rPr>
      <t>&gt;D11.2-3</t>
    </r>
  </si>
  <si>
    <t>CHANGES MADE TO JBCC® DOCUMENTATION</t>
  </si>
  <si>
    <r>
      <rPr>
        <b/>
        <sz val="10"/>
        <rFont val="Calibri"/>
        <family val="2"/>
      </rPr>
      <t>Law</t>
    </r>
    <r>
      <rPr>
        <sz val="10"/>
        <rFont val="Calibri"/>
        <family val="2"/>
      </rPr>
      <t xml:space="preserve"> of the country applicable to the project</t>
    </r>
  </si>
  <si>
    <r>
      <t xml:space="preserve">Signed </t>
    </r>
    <r>
      <rPr>
        <b/>
        <sz val="10"/>
        <rFont val="Calibri"/>
        <family val="2"/>
      </rPr>
      <t>contract documents</t>
    </r>
    <r>
      <rPr>
        <sz val="10"/>
        <rFont val="Calibri"/>
        <family val="2"/>
      </rPr>
      <t xml:space="preserve"> held by the </t>
    </r>
    <r>
      <rPr>
        <b/>
        <sz val="10"/>
        <rFont val="Calibri"/>
        <family val="2"/>
      </rPr>
      <t>principal agent</t>
    </r>
    <r>
      <rPr>
        <sz val="10"/>
        <rFont val="Calibri"/>
        <family val="2"/>
      </rPr>
      <t>, or</t>
    </r>
  </si>
  <si>
    <r>
      <t xml:space="preserve">No. of copies of docs. issued free to the </t>
    </r>
    <r>
      <rPr>
        <b/>
        <sz val="10"/>
        <rFont val="Calibri"/>
        <family val="2"/>
      </rPr>
      <t>contractor</t>
    </r>
  </si>
  <si>
    <r>
      <t xml:space="preserve">Priced </t>
    </r>
    <r>
      <rPr>
        <b/>
        <sz val="10"/>
        <rFont val="Calibri"/>
        <family val="2"/>
      </rPr>
      <t>BoQ</t>
    </r>
  </si>
  <si>
    <r>
      <t xml:space="preserve">Contract documents </t>
    </r>
    <r>
      <rPr>
        <sz val="10"/>
        <rFont val="Calibri"/>
        <family val="2"/>
      </rPr>
      <t>comprising...</t>
    </r>
  </si>
  <si>
    <r>
      <t xml:space="preserve">Contract drawings, </t>
    </r>
    <r>
      <rPr>
        <sz val="10"/>
        <rFont val="Calibri"/>
        <family val="2"/>
      </rPr>
      <t>as on cover page of tender document</t>
    </r>
  </si>
  <si>
    <r>
      <t xml:space="preserve">Description if interests of </t>
    </r>
    <r>
      <rPr>
        <b/>
        <sz val="10"/>
        <rFont val="Calibri"/>
        <family val="2"/>
      </rPr>
      <t xml:space="preserve">agents </t>
    </r>
    <r>
      <rPr>
        <sz val="10"/>
        <rFont val="Calibri"/>
        <family val="2"/>
      </rPr>
      <t>in the project other than professional</t>
    </r>
  </si>
  <si>
    <r>
      <rPr>
        <sz val="10"/>
        <rFont val="Calibri"/>
        <family val="2"/>
      </rPr>
      <t xml:space="preserve">By the </t>
    </r>
    <r>
      <rPr>
        <b/>
        <sz val="10"/>
        <rFont val="Calibri"/>
        <family val="2"/>
      </rPr>
      <t xml:space="preserve">employer </t>
    </r>
    <r>
      <rPr>
        <sz val="10"/>
        <rFont val="Calibri"/>
        <family val="2"/>
      </rPr>
      <t xml:space="preserve">in the joint names of the </t>
    </r>
    <r>
      <rPr>
        <b/>
        <sz val="10"/>
        <rFont val="Calibri"/>
        <family val="2"/>
      </rPr>
      <t>parties</t>
    </r>
  </si>
  <si>
    <r>
      <t xml:space="preserve">Contract Works Insurance (CWI) (including </t>
    </r>
    <r>
      <rPr>
        <b/>
        <sz val="10"/>
        <rFont val="Calibri"/>
        <family val="2"/>
      </rPr>
      <t>materials and goods</t>
    </r>
    <r>
      <rPr>
        <sz val="10"/>
        <rFont val="Calibri"/>
        <family val="2"/>
      </rPr>
      <t>, temporary works)</t>
    </r>
  </si>
  <si>
    <r>
      <rPr>
        <b/>
        <sz val="10"/>
        <rFont val="Calibri"/>
        <family val="2"/>
      </rPr>
      <t>Free issue</t>
    </r>
    <r>
      <rPr>
        <sz val="10"/>
        <rFont val="Calibri"/>
        <family val="2"/>
      </rPr>
      <t xml:space="preserve"> material at new replacement value, added to CWI, where applicable</t>
    </r>
  </si>
  <si>
    <r>
      <rPr>
        <b/>
        <sz val="10"/>
        <rFont val="Calibri"/>
        <family val="2"/>
      </rPr>
      <t>Employer</t>
    </r>
    <r>
      <rPr>
        <sz val="10"/>
        <rFont val="Calibri"/>
        <family val="2"/>
      </rPr>
      <t xml:space="preserve"> owned surrounding property (care, custody, control or worked on) </t>
    </r>
  </si>
  <si>
    <r>
      <t xml:space="preserve">Public Liability Insurance (each and </t>
    </r>
    <r>
      <rPr>
        <u/>
        <sz val="10"/>
        <rFont val="Calibri"/>
        <family val="2"/>
      </rPr>
      <t>every claim</t>
    </r>
    <r>
      <rPr>
        <sz val="10"/>
        <rFont val="Calibri"/>
        <family val="2"/>
      </rPr>
      <t xml:space="preserve"> OR </t>
    </r>
    <r>
      <rPr>
        <u/>
        <sz val="10"/>
        <rFont val="Calibri"/>
        <family val="2"/>
      </rPr>
      <t>unlimited</t>
    </r>
    <r>
      <rPr>
        <sz val="10"/>
        <rFont val="Calibri"/>
        <family val="2"/>
      </rPr>
      <t xml:space="preserve"> / value ?)</t>
    </r>
  </si>
  <si>
    <r>
      <rPr>
        <b/>
        <sz val="10"/>
        <rFont val="Calibri"/>
        <family val="2"/>
      </rPr>
      <t>Employer</t>
    </r>
    <r>
      <rPr>
        <sz val="10"/>
        <rFont val="Calibri"/>
        <family val="2"/>
      </rPr>
      <t xml:space="preserve"> owned surrounding properties</t>
    </r>
  </si>
  <si>
    <r>
      <rPr>
        <sz val="10"/>
        <rFont val="Calibri"/>
        <family val="2"/>
      </rPr>
      <t xml:space="preserve">By the </t>
    </r>
    <r>
      <rPr>
        <b/>
        <sz val="10"/>
        <rFont val="Calibri"/>
        <family val="2"/>
      </rPr>
      <t xml:space="preserve">contractor </t>
    </r>
    <r>
      <rPr>
        <sz val="10"/>
        <rFont val="Calibri"/>
        <family val="2"/>
      </rPr>
      <t xml:space="preserve">in the joint names of the </t>
    </r>
    <r>
      <rPr>
        <b/>
        <sz val="10"/>
        <rFont val="Calibri"/>
        <family val="2"/>
      </rPr>
      <t>parties</t>
    </r>
  </si>
  <si>
    <r>
      <rPr>
        <b/>
        <sz val="10"/>
        <rFont val="Calibri"/>
        <family val="2"/>
      </rPr>
      <t>Free issue</t>
    </r>
    <r>
      <rPr>
        <sz val="10"/>
        <rFont val="Calibri"/>
        <family val="2"/>
      </rPr>
      <t xml:space="preserve"> material at new replacement value</t>
    </r>
  </si>
  <si>
    <r>
      <t xml:space="preserve">Public Liability Insurance (each and </t>
    </r>
    <r>
      <rPr>
        <u/>
        <sz val="10"/>
        <rFont val="Calibri"/>
        <family val="2"/>
      </rPr>
      <t>every claim</t>
    </r>
    <r>
      <rPr>
        <sz val="10"/>
        <rFont val="Calibri"/>
        <family val="2"/>
      </rPr>
      <t xml:space="preserve"> OR </t>
    </r>
    <r>
      <rPr>
        <u/>
        <sz val="10"/>
        <rFont val="Calibri"/>
        <family val="2"/>
      </rPr>
      <t>unlimited</t>
    </r>
    <r>
      <rPr>
        <sz val="10"/>
        <rFont val="Calibri"/>
        <family val="2"/>
      </rPr>
      <t xml:space="preserve"> for the period</t>
    </r>
  </si>
  <si>
    <r>
      <t xml:space="preserve">Areas the </t>
    </r>
    <r>
      <rPr>
        <b/>
        <sz val="10"/>
        <rFont val="Calibri"/>
        <family val="2"/>
      </rPr>
      <t xml:space="preserve">contractor </t>
    </r>
    <r>
      <rPr>
        <sz val="10"/>
        <rFont val="Calibri"/>
        <family val="2"/>
      </rPr>
      <t>may not occupy?</t>
    </r>
  </si>
  <si>
    <r>
      <t xml:space="preserve">Description of </t>
    </r>
    <r>
      <rPr>
        <b/>
        <sz val="10"/>
        <rFont val="Calibri"/>
        <family val="2"/>
      </rPr>
      <t xml:space="preserve">free issue </t>
    </r>
    <r>
      <rPr>
        <sz val="10"/>
        <rFont val="Calibri"/>
        <family val="2"/>
      </rPr>
      <t xml:space="preserve">by </t>
    </r>
    <r>
      <rPr>
        <b/>
        <sz val="10"/>
        <rFont val="Calibri"/>
        <family val="2"/>
      </rPr>
      <t>employer</t>
    </r>
  </si>
  <si>
    <r>
      <rPr>
        <b/>
        <sz val="10"/>
        <rFont val="Calibri"/>
        <family val="2"/>
      </rPr>
      <t xml:space="preserve">Practical completion </t>
    </r>
    <r>
      <rPr>
        <sz val="10"/>
        <rFont val="Calibri"/>
        <family val="2"/>
      </rPr>
      <t xml:space="preserve">of the </t>
    </r>
    <r>
      <rPr>
        <b/>
        <sz val="10"/>
        <rFont val="Calibri"/>
        <family val="2"/>
      </rPr>
      <t xml:space="preserve">works </t>
    </r>
    <r>
      <rPr>
        <sz val="10"/>
        <rFont val="Calibri"/>
        <family val="2"/>
      </rPr>
      <t>as a whole</t>
    </r>
  </si>
  <si>
    <r>
      <rPr>
        <b/>
        <sz val="10"/>
        <rFont val="Calibri"/>
        <family val="2"/>
      </rPr>
      <t>OR…</t>
    </r>
    <r>
      <rPr>
        <sz val="10"/>
        <rFont val="Calibri"/>
        <family val="2"/>
      </rPr>
      <t>(only one option can apply)</t>
    </r>
  </si>
  <si>
    <r>
      <rPr>
        <b/>
        <sz val="10"/>
        <rFont val="Calibri"/>
        <family val="2"/>
      </rPr>
      <t xml:space="preserve">Practical completion </t>
    </r>
    <r>
      <rPr>
        <sz val="10"/>
        <rFont val="Calibri"/>
        <family val="2"/>
      </rPr>
      <t xml:space="preserve">of </t>
    </r>
    <r>
      <rPr>
        <b/>
        <sz val="10"/>
        <rFont val="Calibri"/>
        <family val="2"/>
      </rPr>
      <t xml:space="preserve">works </t>
    </r>
    <r>
      <rPr>
        <sz val="10"/>
        <rFont val="Calibri"/>
        <family val="2"/>
      </rPr>
      <t xml:space="preserve">in </t>
    </r>
    <r>
      <rPr>
        <b/>
        <sz val="10"/>
        <rFont val="Calibri"/>
        <family val="2"/>
      </rPr>
      <t>sections</t>
    </r>
    <r>
      <rPr>
        <sz val="10"/>
        <rFont val="Calibri"/>
        <family val="2"/>
      </rPr>
      <t>: 1</t>
    </r>
  </si>
  <si>
    <r>
      <rPr>
        <b/>
        <sz val="10"/>
        <rFont val="Calibri"/>
        <family val="2"/>
      </rPr>
      <t xml:space="preserve">Practical completion </t>
    </r>
    <r>
      <rPr>
        <sz val="10"/>
        <rFont val="Calibri"/>
        <family val="2"/>
      </rPr>
      <t xml:space="preserve">of </t>
    </r>
    <r>
      <rPr>
        <b/>
        <sz val="10"/>
        <rFont val="Calibri"/>
        <family val="2"/>
      </rPr>
      <t xml:space="preserve">works </t>
    </r>
    <r>
      <rPr>
        <sz val="10"/>
        <rFont val="Calibri"/>
        <family val="2"/>
      </rPr>
      <t xml:space="preserve">in </t>
    </r>
    <r>
      <rPr>
        <b/>
        <sz val="10"/>
        <rFont val="Calibri"/>
        <family val="2"/>
      </rPr>
      <t>sections</t>
    </r>
    <r>
      <rPr>
        <sz val="10"/>
        <rFont val="Calibri"/>
        <family val="2"/>
      </rPr>
      <t>: 2</t>
    </r>
  </si>
  <si>
    <r>
      <rPr>
        <b/>
        <sz val="10"/>
        <rFont val="Calibri"/>
        <family val="2"/>
      </rPr>
      <t xml:space="preserve">Practical completion </t>
    </r>
    <r>
      <rPr>
        <sz val="10"/>
        <rFont val="Calibri"/>
        <family val="2"/>
      </rPr>
      <t xml:space="preserve">of </t>
    </r>
    <r>
      <rPr>
        <b/>
        <sz val="10"/>
        <rFont val="Calibri"/>
        <family val="2"/>
      </rPr>
      <t xml:space="preserve">works </t>
    </r>
    <r>
      <rPr>
        <sz val="10"/>
        <rFont val="Calibri"/>
        <family val="2"/>
      </rPr>
      <t xml:space="preserve">in </t>
    </r>
    <r>
      <rPr>
        <b/>
        <sz val="10"/>
        <rFont val="Calibri"/>
        <family val="2"/>
      </rPr>
      <t>sections</t>
    </r>
    <r>
      <rPr>
        <sz val="10"/>
        <rFont val="Calibri"/>
        <family val="2"/>
      </rPr>
      <t>: 3</t>
    </r>
  </si>
  <si>
    <r>
      <t xml:space="preserve">Items that do </t>
    </r>
    <r>
      <rPr>
        <u/>
        <sz val="10"/>
        <rFont val="Calibri"/>
        <family val="2"/>
      </rPr>
      <t>not</t>
    </r>
    <r>
      <rPr>
        <sz val="10"/>
        <rFont val="Calibri"/>
        <family val="2"/>
      </rPr>
      <t xml:space="preserve"> have to be complete to achieve </t>
    </r>
    <r>
      <rPr>
        <b/>
        <sz val="10"/>
        <rFont val="Calibri"/>
        <family val="2"/>
      </rPr>
      <t>practical completion</t>
    </r>
  </si>
  <si>
    <r>
      <t xml:space="preserve">Criteria to achieve </t>
    </r>
    <r>
      <rPr>
        <b/>
        <sz val="10"/>
        <rFont val="Calibri"/>
        <family val="2"/>
      </rPr>
      <t xml:space="preserve">practical completion </t>
    </r>
    <r>
      <rPr>
        <sz val="10"/>
        <rFont val="Calibri"/>
        <family val="2"/>
      </rPr>
      <t>(BoQ may contain more detailed description)</t>
    </r>
  </si>
  <si>
    <r>
      <rPr>
        <b/>
        <sz val="10"/>
        <rFont val="Calibri"/>
        <family val="2"/>
      </rPr>
      <t xml:space="preserve">Materials and goods </t>
    </r>
    <r>
      <rPr>
        <sz val="10"/>
        <rFont val="Calibri"/>
        <family val="2"/>
      </rPr>
      <t xml:space="preserve">off </t>
    </r>
    <r>
      <rPr>
        <b/>
        <sz val="10"/>
        <rFont val="Calibri"/>
        <family val="2"/>
      </rPr>
      <t xml:space="preserve">site </t>
    </r>
    <r>
      <rPr>
        <sz val="10"/>
        <rFont val="Calibri"/>
        <family val="2"/>
      </rPr>
      <t>- paid subject to…</t>
    </r>
  </si>
  <si>
    <t>Businesses: public co.</t>
  </si>
  <si>
    <t>Business register. no.</t>
  </si>
  <si>
    <r>
      <t xml:space="preserve">(where the </t>
    </r>
    <r>
      <rPr>
        <b/>
        <sz val="10"/>
        <rFont val="Calibri"/>
        <family val="2"/>
      </rPr>
      <t xml:space="preserve">contractor </t>
    </r>
    <r>
      <rPr>
        <sz val="10"/>
        <rFont val="Calibri"/>
        <family val="2"/>
      </rPr>
      <t xml:space="preserve">requests the </t>
    </r>
    <r>
      <rPr>
        <b/>
        <sz val="10"/>
        <rFont val="Calibri"/>
        <family val="2"/>
      </rPr>
      <t xml:space="preserve">employer </t>
    </r>
    <r>
      <rPr>
        <sz val="10"/>
        <rFont val="Calibri"/>
        <family val="2"/>
      </rPr>
      <t xml:space="preserve">to pay an advance for </t>
    </r>
    <r>
      <rPr>
        <b/>
        <sz val="10"/>
        <rFont val="Calibri"/>
        <family val="2"/>
      </rPr>
      <t>materials and goods</t>
    </r>
    <r>
      <rPr>
        <sz val="10"/>
        <rFont val="Calibri"/>
        <family val="2"/>
      </rPr>
      <t>)</t>
    </r>
  </si>
  <si>
    <t>Guarantee for Payment</t>
  </si>
  <si>
    <t>until</t>
  </si>
  <si>
    <r>
      <t xml:space="preserve">The </t>
    </r>
    <r>
      <rPr>
        <b/>
        <sz val="10"/>
        <rFont val="Calibri"/>
        <family val="2"/>
      </rPr>
      <t>contractor</t>
    </r>
    <r>
      <rPr>
        <sz val="10"/>
        <rFont val="Calibri"/>
        <family val="2"/>
      </rPr>
      <t xml:space="preserve"> shall within 15</t>
    </r>
    <r>
      <rPr>
        <b/>
        <sz val="10"/>
        <rFont val="Calibri"/>
        <family val="2"/>
      </rPr>
      <t xml:space="preserve"> working days</t>
    </r>
    <r>
      <rPr>
        <sz val="10"/>
        <rFont val="Calibri"/>
        <family val="2"/>
      </rPr>
      <t xml:space="preserve"> of the date of possession of the </t>
    </r>
    <r>
      <rPr>
        <b/>
        <sz val="10"/>
        <rFont val="Calibri"/>
        <family val="2"/>
      </rPr>
      <t>site</t>
    </r>
    <r>
      <rPr>
        <sz val="10"/>
        <rFont val="Calibri"/>
        <family val="2"/>
      </rPr>
      <t xml:space="preserve"> provide the </t>
    </r>
    <r>
      <rPr>
        <b/>
        <sz val="10"/>
        <rFont val="Calibri"/>
        <family val="2"/>
      </rPr>
      <t>principal</t>
    </r>
    <r>
      <rPr>
        <sz val="10"/>
        <rFont val="Calibri"/>
        <family val="2"/>
      </rPr>
      <t xml:space="preserve"> </t>
    </r>
    <r>
      <rPr>
        <b/>
        <sz val="10"/>
        <rFont val="Calibri"/>
        <family val="2"/>
      </rPr>
      <t>agent</t>
    </r>
    <r>
      <rPr>
        <sz val="10"/>
        <rFont val="Calibri"/>
        <family val="2"/>
      </rPr>
      <t xml:space="preserve"> with a detailed breakdown of </t>
    </r>
    <r>
      <rPr>
        <b/>
        <sz val="10"/>
        <rFont val="Calibri"/>
        <family val="2"/>
      </rPr>
      <t>preliminaries</t>
    </r>
    <r>
      <rPr>
        <sz val="10"/>
        <rFont val="Calibri"/>
        <family val="2"/>
      </rPr>
      <t xml:space="preserve"> amounts for the</t>
    </r>
    <r>
      <rPr>
        <b/>
        <sz val="10"/>
        <rFont val="Calibri"/>
        <family val="2"/>
      </rPr>
      <t xml:space="preserve"> works</t>
    </r>
    <r>
      <rPr>
        <sz val="10"/>
        <rFont val="Calibri"/>
        <family val="2"/>
      </rPr>
      <t xml:space="preserve"> as a whole, or per</t>
    </r>
    <r>
      <rPr>
        <b/>
        <sz val="10"/>
        <rFont val="Calibri"/>
        <family val="2"/>
      </rPr>
      <t xml:space="preserve"> section</t>
    </r>
    <r>
      <rPr>
        <sz val="10"/>
        <rFont val="Calibri"/>
        <family val="2"/>
      </rPr>
      <t xml:space="preserve"> where applicable, including administrative and supervisory staff charges and for the use of </t>
    </r>
    <r>
      <rPr>
        <b/>
        <sz val="10"/>
        <rFont val="Calibri"/>
        <family val="2"/>
      </rPr>
      <t>construction equipment</t>
    </r>
    <r>
      <rPr>
        <sz val="10"/>
        <rFont val="Calibri"/>
        <family val="2"/>
      </rPr>
      <t xml:space="preserve"> in terms of the </t>
    </r>
    <r>
      <rPr>
        <b/>
        <sz val="10"/>
        <rFont val="Calibri"/>
        <family val="2"/>
      </rPr>
      <t>programme</t>
    </r>
  </si>
  <si>
    <r>
      <t xml:space="preserve">The tender shall remain in full legal force for forty five (45) </t>
    </r>
    <r>
      <rPr>
        <b/>
        <sz val="10"/>
        <rFont val="Calibri"/>
        <family val="2"/>
      </rPr>
      <t>Calander days</t>
    </r>
    <r>
      <rPr>
        <sz val="10"/>
        <rFont val="Calibri"/>
        <family val="2"/>
      </rPr>
      <t xml:space="preserve"> from the closing date of the tender. The tenderer accepts liability for </t>
    </r>
    <r>
      <rPr>
        <b/>
        <sz val="10"/>
        <rFont val="Calibri"/>
        <family val="2"/>
      </rPr>
      <t>damages</t>
    </r>
    <r>
      <rPr>
        <sz val="10"/>
        <rFont val="Calibri"/>
        <family val="2"/>
      </rPr>
      <t xml:space="preserve"> that may be suffered by the </t>
    </r>
    <r>
      <rPr>
        <b/>
        <sz val="10"/>
        <rFont val="Calibri"/>
        <family val="2"/>
      </rPr>
      <t>employer</t>
    </r>
    <r>
      <rPr>
        <sz val="10"/>
        <rFont val="Calibri"/>
        <family val="2"/>
      </rPr>
      <t xml:space="preserve"> should the tender validity period not be honoured</t>
    </r>
  </si>
  <si>
    <t>Supply references and numbers of three clients and three suppliers</t>
  </si>
  <si>
    <t>Standard system for measuring builders work</t>
  </si>
  <si>
    <t>Supplementary Insurance (Incl CWI extensions)</t>
  </si>
  <si>
    <r>
      <t xml:space="preserve">Possession of the </t>
    </r>
    <r>
      <rPr>
        <b/>
        <sz val="10"/>
        <rFont val="Calibri"/>
        <family val="2"/>
      </rPr>
      <t xml:space="preserve">site </t>
    </r>
    <r>
      <rPr>
        <sz val="10"/>
        <rFont val="Calibri"/>
        <family val="2"/>
      </rPr>
      <t>- intended date</t>
    </r>
  </si>
  <si>
    <t>Date for practical completion</t>
  </si>
  <si>
    <t>per Calander day</t>
  </si>
  <si>
    <r>
      <rPr>
        <b/>
        <sz val="10"/>
        <rFont val="Calibri"/>
        <family val="2"/>
      </rPr>
      <t xml:space="preserve">Guarantee for Advance Payment </t>
    </r>
    <r>
      <rPr>
        <sz val="10"/>
        <rFont val="Calibri"/>
        <family val="2"/>
      </rPr>
      <t>provided?</t>
    </r>
  </si>
  <si>
    <t>Tinus Maritz, If not available, list from Association of Arbitrators from first to last</t>
  </si>
  <si>
    <t>Adjustments to the Contract Value (clause 32)</t>
  </si>
  <si>
    <t>Cancellation by Contractor - Employer Default (clause 38)</t>
  </si>
  <si>
    <t>Settlement of Disagreements and Disputes (clause 40)</t>
  </si>
  <si>
    <t>Arches and vaults in number, corbelling in m</t>
  </si>
  <si>
    <t>Profit on Prime cost items and Profit and Attendance on Budgetary allowances are calculated at the bottom of prime cost or Budgetary allowances, should the tendered whish to price profit and attendance to each item separately, he is welcome</t>
  </si>
  <si>
    <t>The tender document is available on a excel spreadsheet, the onus however lays on the tenderer to ensure all calculations are done correctly</t>
  </si>
  <si>
    <t>All discounts negotiated by the employer are for the benefit of the employer, should the contractor negotiate additional discounts, it will be for the contractor's benefit</t>
  </si>
  <si>
    <t>Site instructions must be in writing in an adequate triplicate carbon site book of A4 size which must be kept in the office on site and provided by the Contractor</t>
  </si>
  <si>
    <t>Unless otherwise stated all measurements in this Bill of Quantities is in millimetres, for example 1.000 means 1.000mm</t>
  </si>
  <si>
    <t>Tenderer has to allow for a permanent foreman who will be one person (not swopped around) on site for the entire duration of the contract</t>
  </si>
  <si>
    <t>Unforeseen (for the discretion of the client)</t>
  </si>
  <si>
    <t>Security: Cost of guarantee, null if retention</t>
  </si>
  <si>
    <t>Expansion joints with impregnated softboard between concrete and brick surfaces</t>
  </si>
  <si>
    <t>Making and testing set of three 150x150x150 concrete strength test cube (provisional)</t>
  </si>
  <si>
    <t>Break out single door and frame</t>
  </si>
  <si>
    <t>According to Act 95 of 1998 of Housing Consumers Protection Measured Act all contractors must be registered with the National Home Builders Registration Council (NHBRC).  Opportunity is given for contractors to allow for NHBRC fees at the end of the Bills of Quantities. No certificate will be paid without NHBRC Certificate. Not applicable with alterations.</t>
  </si>
  <si>
    <t>EXISTING AREA</t>
  </si>
  <si>
    <t xml:space="preserve">Take out and remove tree with trunk exceeding 500mm and not exceeding 1000mm girth measured one meter above ground level including dry earth filling, watered and rammed </t>
  </si>
  <si>
    <t>Digging up and spread anf level within 250m rubbish, debris, vegetation, hedges, shrubs and trees not exceeding 200mm girth, bush, etc.</t>
  </si>
  <si>
    <t>Dig up and spread and level on site within 250m 200mm topsoil with vegetation</t>
  </si>
  <si>
    <t xml:space="preserve">Break out 200-250mm spotllight mass, 12m long and prepare for re-use </t>
  </si>
  <si>
    <t>Carefully take out and store for re-installation</t>
  </si>
  <si>
    <t>STRUCTURAL STEEL</t>
  </si>
  <si>
    <t>PORTAL FRAME COMPLETE WITH GIRDERS AND PURLINS</t>
  </si>
  <si>
    <t>25 Mpa/19 stone concrete in bllinding</t>
  </si>
  <si>
    <t>UNREINFORCED CONCRETE CAST AGAINST EXCAVATED SURFACES</t>
  </si>
  <si>
    <t>Chemical anchors including hole through plate</t>
  </si>
  <si>
    <t>M12 x 40</t>
  </si>
  <si>
    <t>M10x35</t>
  </si>
  <si>
    <t>M12 x 35</t>
  </si>
  <si>
    <t>M16 x 45</t>
  </si>
  <si>
    <t>M20x50</t>
  </si>
  <si>
    <t>M20 x 70</t>
  </si>
  <si>
    <t>M20x340</t>
  </si>
  <si>
    <t>M20 x 590</t>
  </si>
  <si>
    <t>Kg</t>
  </si>
  <si>
    <t>End and top plates</t>
  </si>
  <si>
    <t>50x50x3mmx2.33kg/m L-section Sag</t>
  </si>
  <si>
    <t>60x60x8x7.09kg/m cross bracing</t>
  </si>
  <si>
    <t>175x75x20x3x8.07kg/m Lipped channel purlin and girders</t>
  </si>
  <si>
    <t>50x50x8mmx5.82kg/m L-section Sag</t>
  </si>
  <si>
    <t>60x60x85x4,57kg/m knee bracing</t>
  </si>
  <si>
    <t>178x54x8x14.5kg/m C-channel</t>
  </si>
  <si>
    <t>20mm diameter round bar, 2.47kg/m</t>
  </si>
  <si>
    <t>114mm Rail, 22kg/m including fishplate and drill holes</t>
  </si>
  <si>
    <t xml:space="preserve">457x191x82kg/m I-beam </t>
  </si>
  <si>
    <t>260x90x10mm2 37.9kg/m C-channel</t>
  </si>
  <si>
    <t>M16 Lindaptor clamp</t>
  </si>
  <si>
    <t>203x133x29.8kg/m I-Column</t>
  </si>
  <si>
    <t>203x133x25.3 kg/m I-Beam</t>
  </si>
  <si>
    <t>406x178x60kg/m I-column</t>
  </si>
  <si>
    <t>L- and channel section minor support and cleats</t>
  </si>
  <si>
    <t>0.58mm Colour dark green I.B.R roof covering, with pitch not exceeding 25 deg to steel purlins</t>
  </si>
  <si>
    <t>STEEL ROOF COVERING AND VERTICAL CLADDING</t>
  </si>
  <si>
    <t>0.58mm Colour light green I.B.R cladding, with pitch not exceeding 25 deg to steel purlins</t>
  </si>
  <si>
    <t>Carefully remove existing barge flashing, store and re install in new position</t>
  </si>
  <si>
    <t>0.58mm Barge flashing at gable 480mm girth, 5 times bent</t>
  </si>
  <si>
    <t>Prime coat and two coats Velvaglo on steel frames</t>
  </si>
  <si>
    <t>Fixed inlet type SL5 1130 x 1500mm with flanges for IBR cladding, colour dark green</t>
  </si>
  <si>
    <t>0.58mm Door fram and louvree flashing at gable 300mm girth, 3 times bent</t>
  </si>
  <si>
    <t>Break out vertical cladding and frame</t>
  </si>
  <si>
    <t xml:space="preserve">Break out 175x75x20x3mm Lipped channel girder complete, 10.6m long average 100kg </t>
  </si>
  <si>
    <t xml:space="preserve">Break out 406x178x60 column, 6.7m long, complete with foot and topplate, average 450kg </t>
  </si>
  <si>
    <t>BIUILDING</t>
  </si>
  <si>
    <t>NECSA</t>
  </si>
  <si>
    <r>
      <t>1</t>
    </r>
    <r>
      <rPr>
        <b/>
        <sz val="7"/>
        <rFont val="Times New Roman"/>
        <family val="1"/>
      </rPr>
      <t xml:space="preserve">      </t>
    </r>
    <r>
      <rPr>
        <b/>
        <sz val="12"/>
        <rFont val="Arial"/>
        <family val="2"/>
      </rPr>
      <t xml:space="preserve">TENDER REQUIREMENTS </t>
    </r>
  </si>
  <si>
    <r>
      <t>·</t>
    </r>
    <r>
      <rPr>
        <sz val="7"/>
        <rFont val="Times New Roman"/>
        <family val="1"/>
      </rPr>
      <t xml:space="preserve">           </t>
    </r>
    <r>
      <rPr>
        <sz val="11"/>
        <rFont val="Arial"/>
        <family val="2"/>
      </rPr>
      <t>Submit a complete priced tender Bill of Quantities</t>
    </r>
  </si>
  <si>
    <r>
      <t>·</t>
    </r>
    <r>
      <rPr>
        <sz val="7"/>
        <rFont val="Times New Roman"/>
        <family val="1"/>
      </rPr>
      <t xml:space="preserve">           </t>
    </r>
    <r>
      <rPr>
        <sz val="11"/>
        <rFont val="Arial"/>
        <family val="2"/>
      </rPr>
      <t>Supply a level 3 Construction Schedule with your tender. (MS Project)</t>
    </r>
  </si>
  <si>
    <r>
      <t>·</t>
    </r>
    <r>
      <rPr>
        <sz val="7"/>
        <rFont val="Times New Roman"/>
        <family val="1"/>
      </rPr>
      <t xml:space="preserve">           </t>
    </r>
    <r>
      <rPr>
        <sz val="11"/>
        <rFont val="Arial"/>
        <family val="2"/>
      </rPr>
      <t>Supply a full Organogram of personnel for the execution of this work.</t>
    </r>
  </si>
  <si>
    <r>
      <t>·</t>
    </r>
    <r>
      <rPr>
        <sz val="7"/>
        <rFont val="Times New Roman"/>
        <family val="1"/>
      </rPr>
      <t xml:space="preserve">           </t>
    </r>
    <r>
      <rPr>
        <sz val="11"/>
        <rFont val="Arial"/>
        <family val="2"/>
      </rPr>
      <t>Supply a list of all equipment to be used for the work.</t>
    </r>
  </si>
  <si>
    <r>
      <t>·</t>
    </r>
    <r>
      <rPr>
        <sz val="7"/>
        <rFont val="Times New Roman"/>
        <family val="1"/>
      </rPr>
      <t xml:space="preserve">           </t>
    </r>
    <r>
      <rPr>
        <sz val="11"/>
        <rFont val="Arial"/>
        <family val="2"/>
      </rPr>
      <t>Appointed Safety officer for the project execution is required.</t>
    </r>
  </si>
  <si>
    <r>
      <t>·</t>
    </r>
    <r>
      <rPr>
        <sz val="7"/>
        <rFont val="Times New Roman"/>
        <family val="1"/>
      </rPr>
      <t xml:space="preserve">           </t>
    </r>
    <r>
      <rPr>
        <sz val="11"/>
        <rFont val="Arial"/>
        <family val="2"/>
      </rPr>
      <t>Appointed Construction Manager to be on site during execution.</t>
    </r>
  </si>
  <si>
    <r>
      <t>·</t>
    </r>
    <r>
      <rPr>
        <sz val="7"/>
        <rFont val="Times New Roman"/>
        <family val="1"/>
      </rPr>
      <t xml:space="preserve">           </t>
    </r>
    <r>
      <rPr>
        <sz val="11"/>
        <rFont val="Arial"/>
        <family val="2"/>
      </rPr>
      <t>Supply a quotation for preparation and approval of a safety file</t>
    </r>
  </si>
  <si>
    <r>
      <t>·</t>
    </r>
    <r>
      <rPr>
        <sz val="7"/>
        <rFont val="Times New Roman"/>
        <family val="1"/>
      </rPr>
      <t xml:space="preserve">           </t>
    </r>
    <r>
      <rPr>
        <sz val="11"/>
        <rFont val="Arial"/>
        <family val="2"/>
      </rPr>
      <t>Supply hourly labour rates for all employees to be involved during construction</t>
    </r>
  </si>
  <si>
    <r>
      <t>·</t>
    </r>
    <r>
      <rPr>
        <sz val="7"/>
        <rFont val="Times New Roman"/>
        <family val="1"/>
      </rPr>
      <t xml:space="preserve">           </t>
    </r>
    <r>
      <rPr>
        <sz val="11"/>
        <rFont val="Arial"/>
        <family val="2"/>
      </rPr>
      <t>Supply all equipment hourly rates for all equipment to be used during construction</t>
    </r>
  </si>
  <si>
    <r>
      <t>·</t>
    </r>
    <r>
      <rPr>
        <sz val="7"/>
        <rFont val="Times New Roman"/>
        <family val="1"/>
      </rPr>
      <t xml:space="preserve">           </t>
    </r>
    <r>
      <rPr>
        <sz val="11"/>
        <rFont val="Arial"/>
        <family val="2"/>
      </rPr>
      <t>Supply prices for all consumables to be used during construction</t>
    </r>
  </si>
  <si>
    <r>
      <t>·</t>
    </r>
    <r>
      <rPr>
        <sz val="7"/>
        <rFont val="Times New Roman"/>
        <family val="1"/>
      </rPr>
      <t xml:space="preserve">           </t>
    </r>
    <r>
      <rPr>
        <sz val="11"/>
        <rFont val="Arial"/>
        <family val="2"/>
      </rPr>
      <t>Supply a price schedule (unit rates) for quantities of material to be used on site e.g. a price of excavating 1m</t>
    </r>
    <r>
      <rPr>
        <vertAlign val="superscript"/>
        <sz val="11"/>
        <rFont val="Arial"/>
        <family val="2"/>
      </rPr>
      <t>3</t>
    </r>
    <r>
      <rPr>
        <sz val="11"/>
        <rFont val="Arial"/>
        <family val="2"/>
      </rPr>
      <t xml:space="preserve"> of soil, breaking 1m</t>
    </r>
    <r>
      <rPr>
        <vertAlign val="superscript"/>
        <sz val="11"/>
        <rFont val="Arial"/>
        <family val="2"/>
      </rPr>
      <t>3</t>
    </r>
    <r>
      <rPr>
        <sz val="11"/>
        <rFont val="Arial"/>
        <family val="2"/>
      </rPr>
      <t xml:space="preserve"> of rock or as listed in the tender bill of quantities.</t>
    </r>
  </si>
  <si>
    <r>
      <t>·</t>
    </r>
    <r>
      <rPr>
        <sz val="7"/>
        <rFont val="Times New Roman"/>
        <family val="1"/>
      </rPr>
      <t xml:space="preserve">           </t>
    </r>
    <r>
      <rPr>
        <sz val="11"/>
        <rFont val="Arial"/>
        <family val="2"/>
      </rPr>
      <t>Supply alternative pricing proposals for different drilling methods of the boreholes such as Auger Drilling, Air Percussion Drilling.</t>
    </r>
  </si>
  <si>
    <t>BILLS OF QUANTITIES</t>
  </si>
  <si>
    <t>ANNEXURE A</t>
  </si>
  <si>
    <t>SAFARI</t>
  </si>
  <si>
    <t>FIRE CEMENT CASING</t>
  </si>
  <si>
    <t>200mm Diameter x9mm Nutec fibre cement casing</t>
  </si>
  <si>
    <t>R20 Dowels 800mm long, Ccat one half of dowel with bitumen, includig opening in exising concrete for 400mm depth</t>
  </si>
  <si>
    <t>WATERSTOP</t>
  </si>
  <si>
    <t>Supercast Rearguard R or similar waterstop</t>
  </si>
  <si>
    <t>Expansion joint formed of 10mm jointex horizontal</t>
  </si>
  <si>
    <t>10x10mm Bostik  two part grey poly sulphide sealing compound including backing cord, bond breaker, primer, etc in expansion joints in floors</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</si>
  <si>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</si>
  <si>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Sealtraflex Waterproofing system or other approved</t>
  </si>
  <si>
    <t>Waterproofing around 325mm diameter shuttering collar</t>
  </si>
  <si>
    <t>Expansion joint formed of 10mm jointex  not exceeding 300mm high circular and horizontal around 300mm diameter</t>
  </si>
  <si>
    <t>Rib up and scarify and compact to 95% MOD AASHTO density</t>
  </si>
  <si>
    <t>Steel trowel finish to surface bed</t>
  </si>
  <si>
    <t>25x25mm Champher in foundations</t>
  </si>
  <si>
    <t>25 MPa/19 mm High Density magnetitie concrete - including 5% excavated surfaces and soft rock, 10% on % hard rock. (Provisional)</t>
  </si>
  <si>
    <t>Break out strip footing and fence base</t>
  </si>
  <si>
    <t>Break out reinforced surface bed 150mm thick</t>
  </si>
  <si>
    <t>Hack together 75mm stone and remove</t>
  </si>
  <si>
    <t>PROTECTIVE STONE DRESSING</t>
  </si>
  <si>
    <t>19mm Stone chipping, 35mm thick including geotextile/ bidum blanket</t>
  </si>
  <si>
    <t>PILING</t>
  </si>
  <si>
    <t>NEW AREA</t>
  </si>
  <si>
    <t>TOTAL AREA</t>
  </si>
  <si>
    <t>Site access for all workers. (International passport requires six week clearance and a valid work permit)</t>
  </si>
  <si>
    <t>Placement or rigging</t>
  </si>
  <si>
    <t>Detail metholodogy statement of executing construction and installation</t>
  </si>
  <si>
    <t>NTP</t>
  </si>
  <si>
    <t>E.o. excavations for carting away  and spread and level surplus material from excavations and/or stockpiles on site to a dumping site located on the property whithin 2 km, including bulking.</t>
  </si>
  <si>
    <t xml:space="preserve">Collect shutering colar aproxamately 75kg, from warehouse, 1.5km from site </t>
  </si>
  <si>
    <t xml:space="preserve">Collect steel bore hole casing aproxamately 1.2ton, from warehouse, 1.5km from site </t>
  </si>
  <si>
    <t xml:space="preserve">Collect shutering colar aproxamately 100kg, from warehouse, 1.5km from site </t>
  </si>
  <si>
    <t xml:space="preserve">Collect steel bore hole casing aproxamately 1.6ton, from warehouse, 1.5km from site </t>
  </si>
  <si>
    <t>Collect from warehouse</t>
  </si>
  <si>
    <t>300mm Diameter x9mm Nutec fibre cement casing</t>
  </si>
  <si>
    <t xml:space="preserve">THABANA  PIPE STORE BUILDING EXTENSION </t>
  </si>
  <si>
    <t>Thabana Pipe Store Exntension Project</t>
  </si>
  <si>
    <t>South African Nuclear Energy Corporation</t>
  </si>
  <si>
    <t>Extension of the Thabana Pipestore Facility</t>
  </si>
  <si>
    <t>Pelindaba</t>
  </si>
  <si>
    <t>District of Madibeng</t>
  </si>
  <si>
    <t>Church Street West Extension</t>
  </si>
  <si>
    <t>0123054000</t>
  </si>
  <si>
    <t>Ref No.2000/003735/06</t>
  </si>
  <si>
    <t>Buyani Nsibande</t>
  </si>
  <si>
    <t>Buyani.Nsibande@necsa.co.za</t>
  </si>
  <si>
    <t>Church Street West Extension, Pelindaba, District of Madibeng</t>
  </si>
  <si>
    <t>P.O Box 582 Pretoria 0001</t>
  </si>
  <si>
    <t>(012) 3045 4000</t>
  </si>
  <si>
    <t>Establishment of Drilling Rig &amp; Crew to Site</t>
  </si>
  <si>
    <t>Drill Set Up on each Borehole Location</t>
  </si>
  <si>
    <t>Interhole Move of Drilling Equipment on same site</t>
  </si>
  <si>
    <t>Inter Site Move - all equipment</t>
  </si>
  <si>
    <t>Pilot Drilling Drilling 165mm</t>
  </si>
  <si>
    <t>Reaming 165mm to 305mm</t>
  </si>
  <si>
    <t>Reaming 165mm to 444mm</t>
  </si>
  <si>
    <t>Recording of Borehole Verticality as per specification</t>
  </si>
  <si>
    <t>Casing Installation, Welding &amp; Alignment</t>
  </si>
  <si>
    <t>Drill Chip collection, bagging &amp; Tagging</t>
  </si>
  <si>
    <t>Drilling Penetration Recording - Pilot borehole</t>
  </si>
  <si>
    <t>Borehole Drill Chip Clearing &amp; dumping adjacent to site</t>
  </si>
  <si>
    <t xml:space="preserve">Daily Site Meetings - Safety </t>
  </si>
  <si>
    <t>Drill Standing Time - no fault of the contractor</t>
  </si>
  <si>
    <t>Qualified Surveyor - includes individual BH Reports</t>
  </si>
  <si>
    <t>Borehole completion reports - for each borehole</t>
  </si>
  <si>
    <t>sum</t>
  </si>
  <si>
    <t>day</t>
  </si>
  <si>
    <t>bore</t>
  </si>
  <si>
    <t>Site</t>
  </si>
  <si>
    <t>hr</t>
  </si>
  <si>
    <t>Rotary Air Flush Percussion drilling</t>
  </si>
  <si>
    <t>each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</si>
</sst>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quot;R&quot;#,##0_);\(&quot;R&quot;#,##0\)"/>
    <numFmt numFmtId="165" formatCode="&quot;R&quot;\ #,##0;&quot;R&quot;\ \-#,##0"/>
    <numFmt numFmtId="166" formatCode="_ * #,##0.00_ ;_ * \-#,##0.00_ ;_ * &quot;-&quot;??_ ;_ @_ "/>
    <numFmt numFmtId="167" formatCode="General_)"/>
    <numFmt numFmtId="168" formatCode="\B\I\L\L\ \N\O\ #0_);\(\B\I\L\L\ \N\O#0\)"/>
    <numFmt numFmtId="169" formatCode="0_)"/>
    <numFmt numFmtId="170" formatCode="&quot;R&quot;\ #,##0.00"/>
    <numFmt numFmtId="171" formatCode="0.0"/>
    <numFmt numFmtId="172" formatCode="[$R-1C09]\ #,##0.00"/>
    <numFmt numFmtId="173" formatCode="mmmm\ d\,\ yyyy"/>
    <numFmt numFmtId="174" formatCode="&quot;R&quot;#,##0"/>
    <numFmt numFmtId="175" formatCode="_-&quot;£&quot;* #,##0_-;\-&quot;£&quot;* #,##0_-;_-&quot;£&quot;* &quot;-&quot;_-;_-@_-"/>
    <numFmt numFmtId="176" formatCode="_-&quot;£&quot;* #,##0.00_-;\-&quot;£&quot;* #,##0.00_-;_-&quot;£&quot;* &quot;-&quot;??_-;_-@_-"/>
    <numFmt numFmtId="177" formatCode="&quot;R&quot;\ #,##0"/>
    <numFmt numFmtId="178" formatCode="[$-F800]dddd\,\ mmmm\ dd\,\ yyyy"/>
    <numFmt numFmtId="179" formatCode="[$-1C09]dd\ mmmm\ yyyy;@"/>
    <numFmt numFmtId="180" formatCode="0.000"/>
    <numFmt numFmtId="181" formatCode="yyyy/mm/dd;@"/>
  </numFmts>
  <fonts count="5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11"/>
      <name val="Arial"/>
      <family val="2"/>
    </font>
    <font>
      <sz val="10"/>
      <name val="Courier"/>
      <family val="3"/>
    </font>
    <font>
      <sz val="11"/>
      <color indexed="8"/>
      <name val="Arial"/>
      <family val="2"/>
    </font>
    <font>
      <sz val="10"/>
      <name val="Arial"/>
      <family val="2"/>
    </font>
    <font>
      <b/>
      <sz val="12"/>
      <name val="Arial"/>
      <family val="2"/>
    </font>
    <font>
      <u/>
      <sz val="11"/>
      <color indexed="8"/>
      <name val="Arial"/>
      <family val="2"/>
    </font>
    <font>
      <b/>
      <sz val="11"/>
      <color indexed="8"/>
      <name val="Arial"/>
      <family val="2"/>
    </font>
    <font>
      <vertAlign val="superscript"/>
      <sz val="11"/>
      <name val="Arial"/>
      <family val="2"/>
    </font>
    <font>
      <b/>
      <sz val="14"/>
      <name val="Arial"/>
      <family val="2"/>
    </font>
    <font>
      <u/>
      <sz val="10"/>
      <color indexed="12"/>
      <name val="Arial"/>
      <family val="2"/>
    </font>
    <font>
      <u/>
      <sz val="10"/>
      <color theme="10"/>
      <name val="Arial"/>
      <family val="2"/>
    </font>
    <font>
      <sz val="10"/>
      <name val="Arial"/>
      <family val="2"/>
    </font>
    <fon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libri"/>
      <family val="2"/>
    </font>
    <font>
      <b/>
      <sz val="10"/>
      <name val="Calibri"/>
      <family val="2"/>
    </font>
    <font>
      <b/>
      <vertAlign val="superscript"/>
      <sz val="10"/>
      <name val="Calibri"/>
      <family val="2"/>
    </font>
    <font>
      <vertAlign val="superscript"/>
      <sz val="10"/>
      <name val="Calibri"/>
      <family val="2"/>
    </font>
    <font>
      <b/>
      <sz val="10"/>
      <color indexed="8"/>
      <name val="Calibri"/>
      <family val="2"/>
    </font>
    <font>
      <sz val="10"/>
      <color indexed="8"/>
      <name val="Calibri"/>
      <family val="2"/>
    </font>
    <font>
      <u/>
      <sz val="10"/>
      <name val="Calibri"/>
      <family val="2"/>
    </font>
    <font>
      <u/>
      <sz val="10"/>
      <color indexed="12"/>
      <name val="Calibri"/>
      <family val="2"/>
    </font>
    <font>
      <b/>
      <u/>
      <sz val="10"/>
      <name val="Calibri"/>
      <family val="2"/>
    </font>
    <font>
      <i/>
      <sz val="10"/>
      <name val="Calibri"/>
      <family val="2"/>
    </font>
    <font>
      <sz val="10"/>
      <color rgb="FF000000"/>
      <name val="Calibri"/>
      <family val="2"/>
    </font>
    <font>
      <b/>
      <sz val="7"/>
      <name val="Times New Roman"/>
      <family val="1"/>
    </font>
    <font>
      <sz val="11"/>
      <name val="Symbol"/>
      <family val="1"/>
      <charset val="2"/>
    </font>
    <font>
      <sz val="7"/>
      <name val="Times New Roman"/>
      <family val="1"/>
    </font>
  </fonts>
  <fills count="35">
    <fill>
      <patternFill patternType="none"/>
    </fill>
    <fill>
      <patternFill patternType="gray125"/>
    </fill>
    <fill>
      <patternFill patternType="solid">
        <fgColor indexed="5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26">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1">
    <xf numFmtId="0" fontId="0" fillId="0" borderId="0"/>
    <xf numFmtId="167" fontId="8" fillId="0" borderId="0" applyFont="0"/>
    <xf numFmtId="3" fontId="10" fillId="0" borderId="0" applyFont="0" applyFill="0" applyBorder="0" applyAlignment="0" applyProtection="0"/>
    <xf numFmtId="165" fontId="10" fillId="0" borderId="0" applyFont="0" applyFill="0" applyBorder="0" applyAlignment="0" applyProtection="0"/>
    <xf numFmtId="14" fontId="10"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2" fontId="10" fillId="0" borderId="0" applyFont="0" applyFill="0" applyBorder="0" applyAlignment="0" applyProtection="0"/>
    <xf numFmtId="0" fontId="11" fillId="0" borderId="1" applyNumberFormat="0" applyAlignment="0" applyProtection="0">
      <alignment horizontal="left" vertical="center"/>
    </xf>
    <xf numFmtId="0" fontId="11" fillId="0" borderId="2">
      <alignment horizontal="left" vertical="center"/>
    </xf>
    <xf numFmtId="0" fontId="16"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167" fontId="6" fillId="0" borderId="0"/>
    <xf numFmtId="0" fontId="5" fillId="0" borderId="0"/>
    <xf numFmtId="167" fontId="6" fillId="0" borderId="0"/>
    <xf numFmtId="0" fontId="5" fillId="0" borderId="0"/>
    <xf numFmtId="167" fontId="6" fillId="0" borderId="0"/>
    <xf numFmtId="167" fontId="6" fillId="0" borderId="0"/>
    <xf numFmtId="167" fontId="8" fillId="0" borderId="0" applyFont="0"/>
    <xf numFmtId="167" fontId="8" fillId="0" borderId="0" applyFont="0"/>
    <xf numFmtId="0" fontId="5" fillId="2" borderId="0"/>
    <xf numFmtId="175" fontId="5" fillId="0" borderId="0" applyFont="0" applyFill="0" applyBorder="0" applyAlignment="0" applyProtection="0"/>
    <xf numFmtId="176" fontId="5" fillId="0" borderId="0" applyFont="0" applyFill="0" applyBorder="0" applyAlignment="0" applyProtection="0"/>
    <xf numFmtId="0" fontId="5" fillId="0" borderId="0"/>
    <xf numFmtId="0" fontId="18" fillId="0" borderId="0"/>
    <xf numFmtId="166" fontId="5" fillId="0" borderId="0" applyFont="0" applyFill="0" applyBorder="0" applyAlignment="0" applyProtection="0"/>
    <xf numFmtId="0" fontId="20" fillId="0" borderId="0" applyNumberFormat="0" applyFill="0" applyBorder="0" applyAlignment="0" applyProtection="0"/>
    <xf numFmtId="0" fontId="21" fillId="0" borderId="17" applyNumberFormat="0" applyFill="0" applyAlignment="0" applyProtection="0"/>
    <xf numFmtId="0" fontId="22" fillId="0" borderId="18" applyNumberFormat="0" applyFill="0" applyAlignment="0" applyProtection="0"/>
    <xf numFmtId="0" fontId="23" fillId="0" borderId="19" applyNumberFormat="0" applyFill="0" applyAlignment="0" applyProtection="0"/>
    <xf numFmtId="0" fontId="23" fillId="0" borderId="0" applyNumberFormat="0" applyFill="0" applyBorder="0" applyAlignment="0" applyProtection="0"/>
    <xf numFmtId="0" fontId="24" fillId="3" borderId="0" applyNumberFormat="0" applyBorder="0" applyAlignment="0" applyProtection="0"/>
    <xf numFmtId="0" fontId="25" fillId="4" borderId="0" applyNumberFormat="0" applyBorder="0" applyAlignment="0" applyProtection="0"/>
    <xf numFmtId="0" fontId="26" fillId="5" borderId="0" applyNumberFormat="0" applyBorder="0" applyAlignment="0" applyProtection="0"/>
    <xf numFmtId="0" fontId="27" fillId="6" borderId="20" applyNumberFormat="0" applyAlignment="0" applyProtection="0"/>
    <xf numFmtId="0" fontId="28" fillId="7" borderId="21" applyNumberFormat="0" applyAlignment="0" applyProtection="0"/>
    <xf numFmtId="0" fontId="29" fillId="7" borderId="20" applyNumberFormat="0" applyAlignment="0" applyProtection="0"/>
    <xf numFmtId="0" fontId="30" fillId="0" borderId="22" applyNumberFormat="0" applyFill="0" applyAlignment="0" applyProtection="0"/>
    <xf numFmtId="0" fontId="31" fillId="8" borderId="23" applyNumberFormat="0" applyAlignment="0" applyProtection="0"/>
    <xf numFmtId="0" fontId="32" fillId="0" borderId="0" applyNumberFormat="0" applyFill="0" applyBorder="0" applyAlignment="0" applyProtection="0"/>
    <xf numFmtId="0" fontId="19" fillId="9" borderId="24" applyNumberFormat="0" applyFont="0" applyAlignment="0" applyProtection="0"/>
    <xf numFmtId="0" fontId="33" fillId="0" borderId="0" applyNumberFormat="0" applyFill="0" applyBorder="0" applyAlignment="0" applyProtection="0"/>
    <xf numFmtId="0" fontId="34" fillId="0" borderId="25" applyNumberFormat="0" applyFill="0" applyAlignment="0" applyProtection="0"/>
    <xf numFmtId="0" fontId="35"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35" fillId="25" borderId="0" applyNumberFormat="0" applyBorder="0" applyAlignment="0" applyProtection="0"/>
    <xf numFmtId="0" fontId="35"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35" fillId="29" borderId="0" applyNumberFormat="0" applyBorder="0" applyAlignment="0" applyProtection="0"/>
    <xf numFmtId="0" fontId="35"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35" fillId="33" borderId="0" applyNumberFormat="0" applyBorder="0" applyAlignment="0" applyProtection="0"/>
    <xf numFmtId="9" fontId="5" fillId="0" borderId="0" applyFont="0" applyFill="0" applyBorder="0" applyAlignment="0" applyProtection="0"/>
    <xf numFmtId="0" fontId="3" fillId="0" borderId="0"/>
    <xf numFmtId="0" fontId="2" fillId="0" borderId="0"/>
  </cellStyleXfs>
  <cellXfs count="322">
    <xf numFmtId="0" fontId="0" fillId="0" borderId="0" xfId="0"/>
    <xf numFmtId="0" fontId="6" fillId="0" borderId="0" xfId="0" applyFont="1"/>
    <xf numFmtId="0" fontId="6" fillId="0" borderId="0" xfId="0" applyFont="1" applyAlignment="1">
      <alignment horizontal="center"/>
    </xf>
    <xf numFmtId="164" fontId="6" fillId="0" borderId="0" xfId="0" applyNumberFormat="1" applyFont="1"/>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vertical="top" wrapText="1"/>
    </xf>
    <xf numFmtId="0" fontId="6" fillId="0" borderId="0" xfId="0" applyFont="1" applyAlignment="1">
      <alignment horizontal="center" vertical="top"/>
    </xf>
    <xf numFmtId="170" fontId="6" fillId="0" borderId="0" xfId="0" applyNumberFormat="1" applyFont="1" applyAlignment="1">
      <alignment vertical="top"/>
    </xf>
    <xf numFmtId="0" fontId="7" fillId="0" borderId="0" xfId="0" applyFont="1" applyAlignment="1">
      <alignment horizontal="left" vertical="top"/>
    </xf>
    <xf numFmtId="0" fontId="0" fillId="0" borderId="0" xfId="0" applyAlignment="1">
      <alignment horizontal="center"/>
    </xf>
    <xf numFmtId="167" fontId="6" fillId="0" borderId="0" xfId="17" applyAlignment="1">
      <alignment vertical="top"/>
    </xf>
    <xf numFmtId="168" fontId="6" fillId="0" borderId="0" xfId="17" applyNumberFormat="1" applyAlignment="1">
      <alignment horizontal="centerContinuous" vertical="top"/>
    </xf>
    <xf numFmtId="39" fontId="6" fillId="0" borderId="7" xfId="17" applyNumberFormat="1" applyBorder="1" applyAlignment="1">
      <alignment horizontal="center" vertical="top"/>
    </xf>
    <xf numFmtId="169" fontId="6" fillId="0" borderId="0" xfId="17" applyNumberFormat="1" applyAlignment="1">
      <alignment vertical="top"/>
    </xf>
    <xf numFmtId="167" fontId="9" fillId="0" borderId="8" xfId="17" applyFont="1" applyBorder="1" applyAlignment="1">
      <alignment vertical="top" wrapText="1"/>
    </xf>
    <xf numFmtId="167" fontId="9" fillId="0" borderId="6" xfId="17" applyFont="1" applyBorder="1" applyAlignment="1">
      <alignment vertical="top" wrapText="1"/>
    </xf>
    <xf numFmtId="167" fontId="6" fillId="0" borderId="6" xfId="17" applyBorder="1" applyAlignment="1">
      <alignment vertical="top"/>
    </xf>
    <xf numFmtId="169" fontId="6" fillId="0" borderId="0" xfId="18" applyNumberFormat="1" applyAlignment="1">
      <alignment vertical="top"/>
    </xf>
    <xf numFmtId="167" fontId="12" fillId="0" borderId="6" xfId="18" applyFont="1" applyBorder="1" applyAlignment="1">
      <alignment vertical="top" wrapText="1"/>
    </xf>
    <xf numFmtId="167" fontId="6" fillId="0" borderId="6" xfId="18" applyBorder="1" applyAlignment="1">
      <alignment vertical="top"/>
    </xf>
    <xf numFmtId="167" fontId="13" fillId="0" borderId="6" xfId="18" applyFont="1" applyBorder="1" applyAlignment="1">
      <alignment vertical="top" wrapText="1"/>
    </xf>
    <xf numFmtId="167" fontId="6" fillId="0" borderId="0" xfId="18" applyAlignment="1">
      <alignment vertical="top" wrapText="1"/>
    </xf>
    <xf numFmtId="167" fontId="9" fillId="0" borderId="6" xfId="18" applyFont="1" applyBorder="1" applyAlignment="1">
      <alignment vertical="top" wrapText="1"/>
    </xf>
    <xf numFmtId="167" fontId="6" fillId="0" borderId="0" xfId="18" applyAlignment="1">
      <alignment vertical="top"/>
    </xf>
    <xf numFmtId="167" fontId="6" fillId="0" borderId="6" xfId="18" applyBorder="1" applyAlignment="1">
      <alignment horizontal="center" vertical="top"/>
    </xf>
    <xf numFmtId="167" fontId="9" fillId="0" borderId="0" xfId="18" applyFont="1" applyAlignment="1">
      <alignment vertical="top"/>
    </xf>
    <xf numFmtId="167" fontId="6" fillId="0" borderId="6" xfId="17" applyBorder="1" applyAlignment="1">
      <alignment vertical="top" wrapText="1"/>
    </xf>
    <xf numFmtId="167" fontId="6" fillId="0" borderId="7" xfId="17" applyBorder="1"/>
    <xf numFmtId="167" fontId="6" fillId="0" borderId="0" xfId="18"/>
    <xf numFmtId="0" fontId="7" fillId="0" borderId="0" xfId="0" applyFont="1"/>
    <xf numFmtId="0" fontId="6" fillId="0" borderId="0" xfId="0" applyFont="1" applyAlignment="1">
      <alignment horizontal="center" wrapText="1"/>
    </xf>
    <xf numFmtId="0" fontId="15" fillId="0" borderId="0" xfId="0" applyFont="1" applyAlignment="1">
      <alignment horizontal="center" vertical="top"/>
    </xf>
    <xf numFmtId="0" fontId="6" fillId="0" borderId="0" xfId="14" applyFont="1" applyAlignment="1">
      <alignment vertical="top" wrapText="1"/>
    </xf>
    <xf numFmtId="0" fontId="6" fillId="0" borderId="0" xfId="14" applyFont="1" applyAlignment="1">
      <alignment horizontal="center" vertical="top"/>
    </xf>
    <xf numFmtId="1" fontId="6" fillId="0" borderId="0" xfId="14" applyNumberFormat="1" applyFont="1" applyAlignment="1">
      <alignment horizontal="centerContinuous" vertical="top"/>
    </xf>
    <xf numFmtId="0" fontId="6" fillId="0" borderId="0" xfId="14" applyFont="1" applyAlignment="1">
      <alignment vertical="top"/>
    </xf>
    <xf numFmtId="164" fontId="6" fillId="0" borderId="0" xfId="14" applyNumberFormat="1" applyFont="1" applyAlignment="1">
      <alignment vertical="top"/>
    </xf>
    <xf numFmtId="0" fontId="6" fillId="0" borderId="4" xfId="14" applyFont="1" applyBorder="1" applyAlignment="1">
      <alignment horizontal="center" vertical="top"/>
    </xf>
    <xf numFmtId="1" fontId="6" fillId="0" borderId="0" xfId="14" applyNumberFormat="1" applyFont="1" applyAlignment="1">
      <alignment vertical="top"/>
    </xf>
    <xf numFmtId="0" fontId="7" fillId="0" borderId="0" xfId="14" applyFont="1" applyAlignment="1">
      <alignment vertical="top" wrapText="1"/>
    </xf>
    <xf numFmtId="1" fontId="6" fillId="0" borderId="0" xfId="16" applyNumberFormat="1" applyFont="1" applyAlignment="1">
      <alignment vertical="top"/>
    </xf>
    <xf numFmtId="170" fontId="6" fillId="0" borderId="0" xfId="14" applyNumberFormat="1" applyFont="1" applyAlignment="1">
      <alignment vertical="top"/>
    </xf>
    <xf numFmtId="169" fontId="6" fillId="0" borderId="0" xfId="14" applyNumberFormat="1" applyFont="1" applyAlignment="1">
      <alignment horizontal="center" vertical="top"/>
    </xf>
    <xf numFmtId="1" fontId="6" fillId="0" borderId="0" xfId="14" applyNumberFormat="1" applyFont="1" applyAlignment="1">
      <alignment horizontal="center" vertical="top"/>
    </xf>
    <xf numFmtId="9" fontId="6" fillId="0" borderId="0" xfId="14" applyNumberFormat="1" applyFont="1" applyAlignment="1">
      <alignment horizontal="center" vertical="top"/>
    </xf>
    <xf numFmtId="164" fontId="6" fillId="0" borderId="0" xfId="14" applyNumberFormat="1" applyFont="1" applyAlignment="1">
      <alignment horizontal="center" vertical="top"/>
    </xf>
    <xf numFmtId="0" fontId="6" fillId="0" borderId="0" xfId="14" applyFont="1" applyAlignment="1">
      <alignment horizontal="left" vertical="top" wrapText="1"/>
    </xf>
    <xf numFmtId="0" fontId="7" fillId="0" borderId="0" xfId="14" applyFont="1" applyAlignment="1">
      <alignment horizontal="left" vertical="top" wrapText="1"/>
    </xf>
    <xf numFmtId="164" fontId="6" fillId="0" borderId="3" xfId="14" applyNumberFormat="1" applyFont="1" applyBorder="1" applyAlignment="1">
      <alignment vertical="top"/>
    </xf>
    <xf numFmtId="172" fontId="6" fillId="0" borderId="0" xfId="14" applyNumberFormat="1" applyFont="1" applyAlignment="1">
      <alignment vertical="top"/>
    </xf>
    <xf numFmtId="0" fontId="7" fillId="0" borderId="0" xfId="14" applyFont="1" applyAlignment="1">
      <alignment horizontal="center" vertical="top"/>
    </xf>
    <xf numFmtId="1" fontId="7" fillId="0" borderId="0" xfId="14" applyNumberFormat="1" applyFont="1" applyAlignment="1">
      <alignment horizontal="center" vertical="top"/>
    </xf>
    <xf numFmtId="0" fontId="6" fillId="0" borderId="0" xfId="0" quotePrefix="1" applyFont="1"/>
    <xf numFmtId="1" fontId="6" fillId="0" borderId="8" xfId="14" applyNumberFormat="1" applyFont="1" applyBorder="1" applyAlignment="1">
      <alignment horizontal="center" vertical="top"/>
    </xf>
    <xf numFmtId="170" fontId="6" fillId="0" borderId="0" xfId="14" applyNumberFormat="1" applyFont="1" applyAlignment="1">
      <alignment horizontal="right" vertical="top"/>
    </xf>
    <xf numFmtId="167" fontId="9" fillId="0" borderId="0" xfId="17" applyFont="1" applyAlignment="1">
      <alignment horizontal="center" vertical="top" wrapText="1"/>
    </xf>
    <xf numFmtId="0" fontId="6" fillId="0" borderId="0" xfId="0" applyFont="1" applyAlignment="1">
      <alignment horizontal="right" vertical="top"/>
    </xf>
    <xf numFmtId="173" fontId="6" fillId="0" borderId="0" xfId="0" quotePrefix="1" applyNumberFormat="1" applyFont="1" applyAlignment="1">
      <alignment horizontal="left"/>
    </xf>
    <xf numFmtId="167" fontId="6" fillId="0" borderId="12" xfId="17" applyBorder="1" applyAlignment="1">
      <alignment vertical="top"/>
    </xf>
    <xf numFmtId="167" fontId="9" fillId="0" borderId="0" xfId="17" applyFont="1" applyAlignment="1">
      <alignment vertical="top"/>
    </xf>
    <xf numFmtId="167" fontId="6" fillId="0" borderId="0" xfId="18" applyAlignment="1">
      <alignment wrapText="1"/>
    </xf>
    <xf numFmtId="39" fontId="6" fillId="0" borderId="9" xfId="17" applyNumberFormat="1" applyBorder="1" applyAlignment="1">
      <alignment horizontal="center" vertical="top"/>
    </xf>
    <xf numFmtId="40" fontId="6" fillId="0" borderId="12" xfId="18" applyNumberFormat="1" applyBorder="1" applyAlignment="1">
      <alignment vertical="top"/>
    </xf>
    <xf numFmtId="40" fontId="6" fillId="0" borderId="12" xfId="18" applyNumberFormat="1" applyBorder="1" applyAlignment="1">
      <alignment horizontal="center" vertical="top"/>
    </xf>
    <xf numFmtId="40" fontId="6" fillId="0" borderId="12" xfId="17" applyNumberFormat="1" applyBorder="1" applyAlignment="1">
      <alignment vertical="top"/>
    </xf>
    <xf numFmtId="40" fontId="6" fillId="0" borderId="9" xfId="17" applyNumberFormat="1" applyBorder="1" applyAlignment="1">
      <alignment vertical="top"/>
    </xf>
    <xf numFmtId="167" fontId="0" fillId="0" borderId="0" xfId="0" applyNumberFormat="1"/>
    <xf numFmtId="167" fontId="9" fillId="0" borderId="8" xfId="17" applyFont="1" applyBorder="1" applyAlignment="1">
      <alignment horizontal="center" vertical="top" wrapText="1"/>
    </xf>
    <xf numFmtId="167" fontId="12" fillId="0" borderId="0" xfId="18" applyFont="1" applyAlignment="1">
      <alignment horizontal="center" vertical="top" wrapText="1"/>
    </xf>
    <xf numFmtId="167" fontId="9" fillId="0" borderId="0" xfId="18" applyFont="1" applyAlignment="1">
      <alignment horizontal="center" vertical="top" wrapText="1"/>
    </xf>
    <xf numFmtId="167" fontId="13" fillId="0" borderId="0" xfId="18" applyFont="1" applyAlignment="1">
      <alignment horizontal="center" vertical="top" wrapText="1"/>
    </xf>
    <xf numFmtId="167" fontId="13" fillId="0" borderId="0" xfId="17" applyFont="1" applyAlignment="1">
      <alignment horizontal="center" vertical="top" wrapText="1"/>
    </xf>
    <xf numFmtId="167" fontId="6" fillId="0" borderId="0" xfId="17" applyAlignment="1">
      <alignment horizontal="center" vertical="top" wrapText="1"/>
    </xf>
    <xf numFmtId="167" fontId="6" fillId="0" borderId="0" xfId="17" applyAlignment="1">
      <alignment horizontal="left" vertical="top"/>
    </xf>
    <xf numFmtId="167" fontId="6" fillId="0" borderId="9" xfId="17" applyBorder="1" applyAlignment="1">
      <alignment horizontal="center" vertical="top"/>
    </xf>
    <xf numFmtId="1" fontId="6" fillId="0" borderId="12" xfId="18" applyNumberFormat="1" applyBorder="1" applyAlignment="1">
      <alignment horizontal="center" vertical="top"/>
    </xf>
    <xf numFmtId="1" fontId="6" fillId="0" borderId="12" xfId="17" applyNumberFormat="1" applyBorder="1" applyAlignment="1">
      <alignment horizontal="center" vertical="top"/>
    </xf>
    <xf numFmtId="1" fontId="6" fillId="0" borderId="9" xfId="17" applyNumberFormat="1" applyBorder="1" applyAlignment="1">
      <alignment horizontal="center" vertical="top"/>
    </xf>
    <xf numFmtId="0" fontId="6" fillId="0" borderId="0" xfId="0" applyFont="1" applyAlignment="1">
      <alignment wrapText="1"/>
    </xf>
    <xf numFmtId="167" fontId="9" fillId="0" borderId="0" xfId="17" applyFont="1" applyAlignment="1">
      <alignment vertical="top" wrapText="1"/>
    </xf>
    <xf numFmtId="0" fontId="6" fillId="0" borderId="4" xfId="25" applyFont="1" applyBorder="1" applyAlignment="1">
      <alignment horizontal="center" vertical="top"/>
    </xf>
    <xf numFmtId="0" fontId="6" fillId="0" borderId="4" xfId="25" applyFont="1" applyBorder="1" applyAlignment="1">
      <alignment horizontal="center" vertical="top" wrapText="1"/>
    </xf>
    <xf numFmtId="1" fontId="6" fillId="0" borderId="4" xfId="25" applyNumberFormat="1" applyFont="1" applyBorder="1" applyAlignment="1">
      <alignment horizontal="center" vertical="top"/>
    </xf>
    <xf numFmtId="170" fontId="6" fillId="0" borderId="7" xfId="25" applyNumberFormat="1" applyFont="1" applyBorder="1" applyAlignment="1">
      <alignment horizontal="center" vertical="top"/>
    </xf>
    <xf numFmtId="167" fontId="13" fillId="0" borderId="0" xfId="17" applyFont="1" applyAlignment="1">
      <alignment vertical="top"/>
    </xf>
    <xf numFmtId="167" fontId="9" fillId="0" borderId="0" xfId="18" applyFont="1" applyAlignment="1">
      <alignment vertical="top" wrapText="1"/>
    </xf>
    <xf numFmtId="167" fontId="12" fillId="0" borderId="0" xfId="18" applyFont="1" applyAlignment="1">
      <alignment vertical="top" wrapText="1"/>
    </xf>
    <xf numFmtId="167" fontId="13" fillId="0" borderId="0" xfId="18" applyFont="1" applyAlignment="1">
      <alignment vertical="top" wrapText="1"/>
    </xf>
    <xf numFmtId="0" fontId="0" fillId="0" borderId="0" xfId="0" applyAlignment="1">
      <alignment vertical="top" wrapText="1"/>
    </xf>
    <xf numFmtId="0" fontId="0" fillId="0" borderId="0" xfId="0" applyAlignment="1">
      <alignment wrapText="1"/>
    </xf>
    <xf numFmtId="167" fontId="6" fillId="0" borderId="0" xfId="17" applyAlignment="1">
      <alignment vertical="top" wrapText="1"/>
    </xf>
    <xf numFmtId="0" fontId="5" fillId="0" borderId="0" xfId="0" applyFont="1"/>
    <xf numFmtId="179" fontId="6" fillId="0" borderId="0" xfId="0" applyNumberFormat="1" applyFont="1" applyAlignment="1">
      <alignment horizontal="left"/>
    </xf>
    <xf numFmtId="2" fontId="36" fillId="0" borderId="0" xfId="14" applyNumberFormat="1" applyFont="1" applyAlignment="1">
      <alignment horizontal="center" vertical="top"/>
    </xf>
    <xf numFmtId="0" fontId="36" fillId="0" borderId="0" xfId="0" applyFont="1" applyAlignment="1">
      <alignment horizontal="left" vertical="top"/>
    </xf>
    <xf numFmtId="0" fontId="36" fillId="0" borderId="0" xfId="14" applyFont="1" applyAlignment="1">
      <alignment horizontal="center" vertical="top"/>
    </xf>
    <xf numFmtId="0" fontId="36" fillId="0" borderId="4" xfId="14" applyFont="1" applyBorder="1" applyAlignment="1">
      <alignment horizontal="center" vertical="top"/>
    </xf>
    <xf numFmtId="167" fontId="36" fillId="0" borderId="0" xfId="17" applyFont="1" applyAlignment="1">
      <alignment vertical="top"/>
    </xf>
    <xf numFmtId="0" fontId="36" fillId="0" borderId="0" xfId="0" applyFont="1"/>
    <xf numFmtId="0" fontId="37" fillId="0" borderId="0" xfId="0" applyFont="1" applyAlignment="1">
      <alignment horizontal="center" vertical="top"/>
    </xf>
    <xf numFmtId="1" fontId="36" fillId="0" borderId="0" xfId="14" applyNumberFormat="1" applyFont="1" applyAlignment="1">
      <alignment horizontal="center" vertical="top"/>
    </xf>
    <xf numFmtId="0" fontId="36" fillId="0" borderId="0" xfId="14" applyFont="1" applyAlignment="1">
      <alignment vertical="top"/>
    </xf>
    <xf numFmtId="169" fontId="37" fillId="0" borderId="0" xfId="14" applyNumberFormat="1" applyFont="1" applyAlignment="1">
      <alignment horizontal="center" vertical="top"/>
    </xf>
    <xf numFmtId="0" fontId="36" fillId="0" borderId="0" xfId="14" applyFont="1" applyAlignment="1">
      <alignment vertical="top" wrapText="1"/>
    </xf>
    <xf numFmtId="0" fontId="37" fillId="0" borderId="0" xfId="14" applyFont="1" applyAlignment="1">
      <alignment horizontal="center" vertical="top"/>
    </xf>
    <xf numFmtId="170" fontId="36" fillId="0" borderId="0" xfId="14" applyNumberFormat="1" applyFont="1" applyAlignment="1">
      <alignment vertical="top"/>
    </xf>
    <xf numFmtId="179" fontId="36" fillId="0" borderId="0" xfId="0" applyNumberFormat="1" applyFont="1" applyAlignment="1">
      <alignment horizontal="left"/>
    </xf>
    <xf numFmtId="0" fontId="37" fillId="0" borderId="0" xfId="14" applyFont="1" applyAlignment="1">
      <alignment vertical="top" wrapText="1"/>
    </xf>
    <xf numFmtId="0" fontId="37" fillId="0" borderId="0" xfId="14" applyFont="1" applyAlignment="1">
      <alignment vertical="top"/>
    </xf>
    <xf numFmtId="1" fontId="37" fillId="0" borderId="0" xfId="14" applyNumberFormat="1" applyFont="1" applyAlignment="1">
      <alignment vertical="top"/>
    </xf>
    <xf numFmtId="9" fontId="37" fillId="0" borderId="0" xfId="14" applyNumberFormat="1" applyFont="1" applyAlignment="1">
      <alignment horizontal="center" vertical="top"/>
    </xf>
    <xf numFmtId="0" fontId="36" fillId="0" borderId="0" xfId="0" applyFont="1" applyAlignment="1">
      <alignment horizontal="center" vertical="top"/>
    </xf>
    <xf numFmtId="0" fontId="36" fillId="0" borderId="4" xfId="14" applyFont="1" applyBorder="1" applyAlignment="1">
      <alignment horizontal="center" vertical="top" wrapText="1"/>
    </xf>
    <xf numFmtId="1" fontId="36" fillId="0" borderId="4" xfId="14" applyNumberFormat="1" applyFont="1" applyBorder="1" applyAlignment="1">
      <alignment horizontal="center" vertical="top"/>
    </xf>
    <xf numFmtId="170" fontId="36" fillId="0" borderId="4" xfId="14" applyNumberFormat="1" applyFont="1" applyBorder="1" applyAlignment="1">
      <alignment horizontal="center" vertical="top"/>
    </xf>
    <xf numFmtId="1" fontId="36" fillId="0" borderId="0" xfId="14" applyNumberFormat="1" applyFont="1" applyAlignment="1">
      <alignment vertical="top"/>
    </xf>
    <xf numFmtId="1" fontId="36" fillId="0" borderId="0" xfId="16" applyNumberFormat="1" applyFont="1" applyAlignment="1">
      <alignment horizontal="center" vertical="top"/>
    </xf>
    <xf numFmtId="167" fontId="40" fillId="0" borderId="0" xfId="17" applyFont="1" applyAlignment="1">
      <alignment vertical="top" wrapText="1"/>
    </xf>
    <xf numFmtId="9" fontId="37" fillId="0" borderId="0" xfId="14" applyNumberFormat="1" applyFont="1" applyAlignment="1">
      <alignment vertical="top"/>
    </xf>
    <xf numFmtId="177" fontId="37" fillId="0" borderId="0" xfId="14" applyNumberFormat="1" applyFont="1" applyAlignment="1">
      <alignment vertical="top"/>
    </xf>
    <xf numFmtId="0" fontId="36" fillId="0" borderId="0" xfId="25" applyFont="1" applyAlignment="1">
      <alignment vertical="top"/>
    </xf>
    <xf numFmtId="9" fontId="37" fillId="0" borderId="0" xfId="14" quotePrefix="1" applyNumberFormat="1" applyFont="1" applyAlignment="1">
      <alignment horizontal="center" vertical="top"/>
    </xf>
    <xf numFmtId="174" fontId="37" fillId="0" borderId="0" xfId="14" applyNumberFormat="1" applyFont="1" applyAlignment="1">
      <alignment vertical="top"/>
    </xf>
    <xf numFmtId="170" fontId="36" fillId="0" borderId="0" xfId="0" applyNumberFormat="1" applyFont="1" applyAlignment="1">
      <alignment vertical="top"/>
    </xf>
    <xf numFmtId="167" fontId="41" fillId="0" borderId="0" xfId="17" applyFont="1" applyAlignment="1">
      <alignment vertical="top" wrapText="1"/>
    </xf>
    <xf numFmtId="167" fontId="41" fillId="0" borderId="0" xfId="17" applyFont="1" applyAlignment="1">
      <alignment horizontal="center" vertical="top" wrapText="1"/>
    </xf>
    <xf numFmtId="167" fontId="41" fillId="0" borderId="0" xfId="17" applyFont="1" applyAlignment="1">
      <alignment horizontal="center" vertical="top"/>
    </xf>
    <xf numFmtId="170" fontId="41" fillId="0" borderId="0" xfId="17" applyNumberFormat="1" applyFont="1" applyAlignment="1">
      <alignment horizontal="right" vertical="top" wrapText="1"/>
    </xf>
    <xf numFmtId="170" fontId="36" fillId="0" borderId="0" xfId="17" applyNumberFormat="1" applyFont="1" applyAlignment="1">
      <alignment horizontal="right" vertical="top"/>
    </xf>
    <xf numFmtId="0" fontId="36" fillId="0" borderId="0" xfId="25" applyFont="1" applyAlignment="1">
      <alignment horizontal="center" vertical="top"/>
    </xf>
    <xf numFmtId="174" fontId="37" fillId="0" borderId="0" xfId="0" applyNumberFormat="1" applyFont="1"/>
    <xf numFmtId="0" fontId="37" fillId="0" borderId="0" xfId="14" quotePrefix="1" applyFont="1" applyAlignment="1">
      <alignment horizontal="center" vertical="top"/>
    </xf>
    <xf numFmtId="177" fontId="37" fillId="0" borderId="0" xfId="14" applyNumberFormat="1" applyFont="1" applyAlignment="1">
      <alignment horizontal="center" vertical="top"/>
    </xf>
    <xf numFmtId="0" fontId="36" fillId="0" borderId="0" xfId="0" applyFont="1" applyAlignment="1">
      <alignment wrapText="1"/>
    </xf>
    <xf numFmtId="0" fontId="37" fillId="0" borderId="0" xfId="0" applyFont="1" applyAlignment="1">
      <alignment wrapText="1"/>
    </xf>
    <xf numFmtId="0" fontId="36" fillId="0" borderId="0" xfId="14" quotePrefix="1" applyFont="1" applyAlignment="1">
      <alignment vertical="top" wrapText="1"/>
    </xf>
    <xf numFmtId="180" fontId="36" fillId="0" borderId="0" xfId="16" applyNumberFormat="1" applyFont="1" applyAlignment="1">
      <alignment horizontal="center" vertical="top"/>
    </xf>
    <xf numFmtId="1" fontId="36" fillId="0" borderId="0" xfId="0" applyNumberFormat="1" applyFont="1"/>
    <xf numFmtId="170" fontId="36" fillId="0" borderId="0" xfId="15" applyNumberFormat="1" applyFont="1" applyAlignment="1">
      <alignment vertical="top"/>
    </xf>
    <xf numFmtId="0" fontId="36" fillId="0" borderId="0" xfId="14" applyFont="1" applyAlignment="1">
      <alignment horizontal="left" vertical="top" wrapText="1"/>
    </xf>
    <xf numFmtId="0" fontId="36" fillId="0" borderId="0" xfId="0" applyFont="1" applyAlignment="1">
      <alignment horizontal="left" wrapText="1"/>
    </xf>
    <xf numFmtId="0" fontId="36" fillId="0" borderId="0" xfId="0" applyFont="1" applyAlignment="1">
      <alignment horizontal="center"/>
    </xf>
    <xf numFmtId="37" fontId="36" fillId="0" borderId="0" xfId="0" applyNumberFormat="1" applyFont="1"/>
    <xf numFmtId="172" fontId="36" fillId="0" borderId="0" xfId="0" applyNumberFormat="1" applyFont="1"/>
    <xf numFmtId="170" fontId="36" fillId="0" borderId="0" xfId="0" applyNumberFormat="1" applyFont="1"/>
    <xf numFmtId="0" fontId="37" fillId="0" borderId="0" xfId="14" applyFont="1" applyAlignment="1">
      <alignment horizontal="left" vertical="top" wrapText="1"/>
    </xf>
    <xf numFmtId="174" fontId="37" fillId="0" borderId="0" xfId="14" applyNumberFormat="1" applyFont="1" applyAlignment="1">
      <alignment horizontal="center" vertical="top"/>
    </xf>
    <xf numFmtId="9" fontId="36" fillId="0" borderId="0" xfId="14" applyNumberFormat="1" applyFont="1" applyAlignment="1">
      <alignment vertical="top"/>
    </xf>
    <xf numFmtId="9" fontId="36" fillId="0" borderId="0" xfId="14" applyNumberFormat="1" applyFont="1" applyAlignment="1">
      <alignment horizontal="center" vertical="top"/>
    </xf>
    <xf numFmtId="174" fontId="36" fillId="0" borderId="0" xfId="14" applyNumberFormat="1" applyFont="1" applyAlignment="1">
      <alignment vertical="top"/>
    </xf>
    <xf numFmtId="170" fontId="36" fillId="0" borderId="8" xfId="14" applyNumberFormat="1" applyFont="1" applyBorder="1" applyAlignment="1">
      <alignment vertical="top"/>
    </xf>
    <xf numFmtId="167" fontId="37" fillId="0" borderId="0" xfId="17" applyFont="1" applyAlignment="1">
      <alignment vertical="top" wrapText="1"/>
    </xf>
    <xf numFmtId="167" fontId="37" fillId="0" borderId="0" xfId="17" applyFont="1" applyAlignment="1">
      <alignment horizontal="center" vertical="top" wrapText="1"/>
    </xf>
    <xf numFmtId="167" fontId="36" fillId="0" borderId="0" xfId="17" applyFont="1" applyAlignment="1">
      <alignment vertical="top" wrapText="1"/>
    </xf>
    <xf numFmtId="167" fontId="36" fillId="0" borderId="0" xfId="17" applyFont="1" applyAlignment="1">
      <alignment horizontal="center" vertical="top" wrapText="1"/>
    </xf>
    <xf numFmtId="170" fontId="36" fillId="0" borderId="10" xfId="14" applyNumberFormat="1" applyFont="1" applyBorder="1" applyAlignment="1">
      <alignment vertical="top"/>
    </xf>
    <xf numFmtId="170" fontId="36" fillId="0" borderId="9" xfId="14" applyNumberFormat="1" applyFont="1" applyBorder="1" applyAlignment="1">
      <alignment vertical="top"/>
    </xf>
    <xf numFmtId="167" fontId="36" fillId="0" borderId="0" xfId="20" applyFont="1" applyAlignment="1">
      <alignment vertical="top"/>
    </xf>
    <xf numFmtId="0" fontId="36" fillId="0" borderId="0" xfId="24" applyFont="1" applyAlignment="1">
      <alignment vertical="top"/>
    </xf>
    <xf numFmtId="171" fontId="36" fillId="0" borderId="0" xfId="20" applyNumberFormat="1" applyFont="1" applyAlignment="1">
      <alignment vertical="top"/>
    </xf>
    <xf numFmtId="171" fontId="36" fillId="0" borderId="0" xfId="20" quotePrefix="1" applyNumberFormat="1" applyFont="1" applyAlignment="1">
      <alignment horizontal="right" vertical="top"/>
    </xf>
    <xf numFmtId="171" fontId="36" fillId="0" borderId="0" xfId="20" quotePrefix="1" applyNumberFormat="1" applyFont="1" applyAlignment="1">
      <alignment horizontal="center" vertical="center"/>
    </xf>
    <xf numFmtId="1" fontId="36" fillId="0" borderId="0" xfId="20" quotePrefix="1" applyNumberFormat="1" applyFont="1" applyAlignment="1">
      <alignment horizontal="right" vertical="top"/>
    </xf>
    <xf numFmtId="0" fontId="36" fillId="0" borderId="0" xfId="24" applyFont="1" applyAlignment="1">
      <alignment horizontal="center" vertical="top"/>
    </xf>
    <xf numFmtId="167" fontId="36" fillId="0" borderId="0" xfId="20" applyFont="1" applyAlignment="1">
      <alignment horizontal="center" vertical="top"/>
    </xf>
    <xf numFmtId="0" fontId="36" fillId="0" borderId="8" xfId="24" applyFont="1" applyBorder="1" applyAlignment="1">
      <alignment horizontal="center" vertical="top"/>
    </xf>
    <xf numFmtId="0" fontId="36" fillId="0" borderId="0" xfId="24" applyFont="1" applyAlignment="1">
      <alignment horizontal="right" vertical="top"/>
    </xf>
    <xf numFmtId="0" fontId="36" fillId="0" borderId="0" xfId="24" applyFont="1" applyAlignment="1">
      <alignment horizontal="left" vertical="top"/>
    </xf>
    <xf numFmtId="0" fontId="16" fillId="0" borderId="0" xfId="10" applyAlignment="1" applyProtection="1"/>
    <xf numFmtId="0" fontId="36" fillId="0" borderId="2" xfId="24" applyFont="1" applyBorder="1" applyAlignment="1">
      <alignment vertical="top"/>
    </xf>
    <xf numFmtId="167" fontId="37" fillId="0" borderId="0" xfId="20" applyFont="1" applyAlignment="1">
      <alignment vertical="top"/>
    </xf>
    <xf numFmtId="167" fontId="36" fillId="0" borderId="0" xfId="13" applyFont="1" applyAlignment="1">
      <alignment vertical="top"/>
    </xf>
    <xf numFmtId="171" fontId="37" fillId="0" borderId="0" xfId="20" applyNumberFormat="1" applyFont="1" applyAlignment="1">
      <alignment horizontal="center" vertical="top"/>
    </xf>
    <xf numFmtId="171" fontId="37" fillId="0" borderId="0" xfId="20" applyNumberFormat="1" applyFont="1" applyAlignment="1">
      <alignment vertical="top"/>
    </xf>
    <xf numFmtId="171" fontId="37" fillId="0" borderId="0" xfId="20" applyNumberFormat="1" applyFont="1" applyAlignment="1">
      <alignment horizontal="right" vertical="top"/>
    </xf>
    <xf numFmtId="0" fontId="44" fillId="0" borderId="0" xfId="24" applyFont="1" applyAlignment="1">
      <alignment vertical="top" wrapText="1"/>
    </xf>
    <xf numFmtId="167" fontId="36" fillId="0" borderId="4" xfId="20" applyFont="1" applyBorder="1" applyAlignment="1">
      <alignment horizontal="center" vertical="top"/>
    </xf>
    <xf numFmtId="0" fontId="36" fillId="0" borderId="0" xfId="24" applyFont="1" applyAlignment="1">
      <alignment horizontal="center" vertical="top" wrapText="1"/>
    </xf>
    <xf numFmtId="0" fontId="36" fillId="0" borderId="3" xfId="24" applyFont="1" applyBorder="1" applyAlignment="1">
      <alignment horizontal="center" vertical="center"/>
    </xf>
    <xf numFmtId="0" fontId="36" fillId="0" borderId="3" xfId="24" applyFont="1" applyBorder="1" applyAlignment="1">
      <alignment vertical="top"/>
    </xf>
    <xf numFmtId="0" fontId="37" fillId="0" borderId="0" xfId="24" applyFont="1" applyAlignment="1">
      <alignment vertical="top"/>
    </xf>
    <xf numFmtId="167" fontId="44" fillId="0" borderId="0" xfId="20" applyFont="1" applyAlignment="1">
      <alignment vertical="top"/>
    </xf>
    <xf numFmtId="171" fontId="37" fillId="0" borderId="0" xfId="20" quotePrefix="1" applyNumberFormat="1" applyFont="1" applyAlignment="1">
      <alignment horizontal="right" vertical="top"/>
    </xf>
    <xf numFmtId="0" fontId="44" fillId="0" borderId="0" xfId="24" applyFont="1" applyAlignment="1">
      <alignment vertical="top"/>
    </xf>
    <xf numFmtId="0" fontId="36" fillId="0" borderId="0" xfId="24" applyFont="1" applyAlignment="1">
      <alignment vertical="top" wrapText="1"/>
    </xf>
    <xf numFmtId="49" fontId="36" fillId="0" borderId="0" xfId="24" applyNumberFormat="1" applyFont="1" applyAlignment="1">
      <alignment vertical="top"/>
    </xf>
    <xf numFmtId="170" fontId="36" fillId="0" borderId="3" xfId="24" applyNumberFormat="1" applyFont="1" applyBorder="1" applyAlignment="1">
      <alignment horizontal="center" vertical="center"/>
    </xf>
    <xf numFmtId="170" fontId="36" fillId="0" borderId="0" xfId="24" applyNumberFormat="1" applyFont="1" applyAlignment="1">
      <alignment vertical="top"/>
    </xf>
    <xf numFmtId="174" fontId="36" fillId="0" borderId="0" xfId="24" applyNumberFormat="1" applyFont="1" applyAlignment="1">
      <alignment vertical="top"/>
    </xf>
    <xf numFmtId="9" fontId="36" fillId="0" borderId="3" xfId="24" applyNumberFormat="1" applyFont="1" applyBorder="1" applyAlignment="1">
      <alignment vertical="top"/>
    </xf>
    <xf numFmtId="0" fontId="36" fillId="0" borderId="8" xfId="24" applyFont="1" applyBorder="1" applyAlignment="1">
      <alignment horizontal="center" vertical="top" wrapText="1"/>
    </xf>
    <xf numFmtId="0" fontId="36" fillId="0" borderId="4" xfId="24" applyFont="1" applyBorder="1" applyAlignment="1">
      <alignment horizontal="center" vertical="top"/>
    </xf>
    <xf numFmtId="0" fontId="37" fillId="0" borderId="0" xfId="24" applyFont="1" applyAlignment="1">
      <alignment horizontal="left" vertical="top"/>
    </xf>
    <xf numFmtId="171" fontId="36" fillId="0" borderId="0" xfId="20" applyNumberFormat="1" applyFont="1" applyAlignment="1">
      <alignment horizontal="right" vertical="top"/>
    </xf>
    <xf numFmtId="0" fontId="36" fillId="0" borderId="0" xfId="24" applyFont="1"/>
    <xf numFmtId="0" fontId="36" fillId="0" borderId="3" xfId="24" applyFont="1" applyBorder="1" applyAlignment="1">
      <alignment horizontal="center" vertical="top"/>
    </xf>
    <xf numFmtId="0" fontId="37" fillId="0" borderId="3" xfId="24" applyFont="1" applyBorder="1" applyAlignment="1">
      <alignment horizontal="center" vertical="top"/>
    </xf>
    <xf numFmtId="0" fontId="37" fillId="0" borderId="0" xfId="24" applyFont="1" applyAlignment="1">
      <alignment horizontal="center" vertical="top"/>
    </xf>
    <xf numFmtId="0" fontId="36" fillId="0" borderId="0" xfId="24" quotePrefix="1" applyFont="1" applyAlignment="1">
      <alignment horizontal="center" vertical="top"/>
    </xf>
    <xf numFmtId="49" fontId="36" fillId="0" borderId="4" xfId="24" applyNumberFormat="1" applyFont="1" applyBorder="1" applyAlignment="1">
      <alignment horizontal="center" vertical="top"/>
    </xf>
    <xf numFmtId="0" fontId="36" fillId="0" borderId="4" xfId="24" quotePrefix="1" applyFont="1" applyBorder="1" applyAlignment="1">
      <alignment horizontal="center" vertical="top"/>
    </xf>
    <xf numFmtId="171" fontId="36" fillId="0" borderId="0" xfId="24" applyNumberFormat="1" applyFont="1" applyAlignment="1">
      <alignment vertical="top"/>
    </xf>
    <xf numFmtId="171" fontId="37" fillId="0" borderId="0" xfId="24" applyNumberFormat="1" applyFont="1" applyAlignment="1">
      <alignment horizontal="left" vertical="top"/>
    </xf>
    <xf numFmtId="171" fontId="37" fillId="0" borderId="0" xfId="24" applyNumberFormat="1" applyFont="1" applyAlignment="1">
      <alignment vertical="top"/>
    </xf>
    <xf numFmtId="171" fontId="37" fillId="0" borderId="0" xfId="24" applyNumberFormat="1" applyFont="1" applyAlignment="1">
      <alignment horizontal="center" vertical="top"/>
    </xf>
    <xf numFmtId="171" fontId="36" fillId="0" borderId="0" xfId="24" applyNumberFormat="1" applyFont="1" applyAlignment="1">
      <alignment horizontal="center" vertical="top"/>
    </xf>
    <xf numFmtId="0" fontId="36" fillId="0" borderId="4" xfId="24" applyFont="1" applyBorder="1" applyAlignment="1">
      <alignment horizontal="left" vertical="top"/>
    </xf>
    <xf numFmtId="0" fontId="36" fillId="0" borderId="2" xfId="24" applyFont="1" applyBorder="1" applyAlignment="1">
      <alignment horizontal="left" vertical="top"/>
    </xf>
    <xf numFmtId="0" fontId="36" fillId="0" borderId="8" xfId="24" applyFont="1" applyBorder="1" applyAlignment="1">
      <alignment vertical="top"/>
    </xf>
    <xf numFmtId="49" fontId="36" fillId="0" borderId="4" xfId="24" applyNumberFormat="1" applyFont="1" applyBorder="1" applyAlignment="1">
      <alignment vertical="top"/>
    </xf>
    <xf numFmtId="49" fontId="36" fillId="0" borderId="2" xfId="24" applyNumberFormat="1" applyFont="1" applyBorder="1" applyAlignment="1">
      <alignment vertical="top"/>
    </xf>
    <xf numFmtId="0" fontId="36" fillId="0" borderId="8" xfId="24" applyFont="1" applyBorder="1" applyAlignment="1">
      <alignment horizontal="right" vertical="top"/>
    </xf>
    <xf numFmtId="0" fontId="36" fillId="0" borderId="2" xfId="24" applyFont="1" applyBorder="1" applyAlignment="1">
      <alignment horizontal="center" vertical="top"/>
    </xf>
    <xf numFmtId="0" fontId="43" fillId="0" borderId="0" xfId="10" applyFont="1" applyProtection="1">
      <alignment vertical="top"/>
    </xf>
    <xf numFmtId="0" fontId="36" fillId="0" borderId="3" xfId="24" quotePrefix="1" applyFont="1" applyBorder="1" applyAlignment="1">
      <alignment horizontal="center"/>
    </xf>
    <xf numFmtId="0" fontId="36" fillId="0" borderId="3" xfId="24" quotePrefix="1" applyFont="1" applyBorder="1" applyAlignment="1">
      <alignment horizontal="center" vertical="top"/>
    </xf>
    <xf numFmtId="0" fontId="36" fillId="0" borderId="0" xfId="24" quotePrefix="1" applyFont="1" applyAlignment="1">
      <alignment horizontal="right" vertical="top"/>
    </xf>
    <xf numFmtId="0" fontId="37" fillId="0" borderId="0" xfId="24" applyFont="1" applyAlignment="1">
      <alignment horizontal="right" vertical="top"/>
    </xf>
    <xf numFmtId="49" fontId="36" fillId="0" borderId="3" xfId="24" applyNumberFormat="1" applyFont="1" applyBorder="1" applyAlignment="1">
      <alignment horizontal="center" vertical="top"/>
    </xf>
    <xf numFmtId="170" fontId="36" fillId="0" borderId="3" xfId="24" applyNumberFormat="1" applyFont="1" applyBorder="1" applyAlignment="1">
      <alignment horizontal="center" vertical="top"/>
    </xf>
    <xf numFmtId="177" fontId="36" fillId="0" borderId="0" xfId="24" applyNumberFormat="1" applyFont="1" applyAlignment="1">
      <alignment horizontal="center" vertical="top"/>
    </xf>
    <xf numFmtId="171" fontId="36" fillId="0" borderId="0" xfId="24" applyNumberFormat="1" applyFont="1" applyAlignment="1">
      <alignment horizontal="left" vertical="top"/>
    </xf>
    <xf numFmtId="177" fontId="36" fillId="0" borderId="3" xfId="24" applyNumberFormat="1" applyFont="1" applyBorder="1" applyAlignment="1">
      <alignment horizontal="center" vertical="top"/>
    </xf>
    <xf numFmtId="170" fontId="36" fillId="0" borderId="0" xfId="24" applyNumberFormat="1" applyFont="1" applyAlignment="1">
      <alignment horizontal="center" vertical="top"/>
    </xf>
    <xf numFmtId="0" fontId="36" fillId="0" borderId="0" xfId="24" applyFont="1" applyAlignment="1">
      <alignment horizontal="center"/>
    </xf>
    <xf numFmtId="0" fontId="37" fillId="0" borderId="0" xfId="0" quotePrefix="1" applyFont="1"/>
    <xf numFmtId="167" fontId="40" fillId="0" borderId="0" xfId="17" applyFont="1" applyAlignment="1">
      <alignment vertical="top"/>
    </xf>
    <xf numFmtId="1" fontId="36" fillId="0" borderId="3" xfId="16" applyNumberFormat="1" applyFont="1" applyBorder="1" applyAlignment="1">
      <alignment horizontal="center" vertical="top"/>
    </xf>
    <xf numFmtId="2" fontId="37" fillId="0" borderId="0" xfId="0" applyNumberFormat="1" applyFont="1" applyAlignment="1">
      <alignment horizontal="center" vertical="top"/>
    </xf>
    <xf numFmtId="0" fontId="11" fillId="0" borderId="0" xfId="0" applyFont="1" applyAlignment="1">
      <alignment horizontal="justify" vertical="center"/>
    </xf>
    <xf numFmtId="0" fontId="48" fillId="0" borderId="0" xfId="0" applyFont="1" applyAlignment="1">
      <alignment horizontal="justify" vertical="center"/>
    </xf>
    <xf numFmtId="181" fontId="15" fillId="0" borderId="0" xfId="0" applyNumberFormat="1" applyFont="1" applyAlignment="1">
      <alignment horizontal="center"/>
    </xf>
    <xf numFmtId="0" fontId="0" fillId="34" borderId="0" xfId="0" applyFill="1" applyProtection="1">
      <protection locked="0"/>
    </xf>
    <xf numFmtId="170" fontId="36" fillId="34" borderId="0" xfId="14" applyNumberFormat="1" applyFont="1" applyFill="1" applyAlignment="1" applyProtection="1">
      <alignment vertical="top"/>
      <protection locked="0"/>
    </xf>
    <xf numFmtId="177" fontId="37" fillId="34" borderId="0" xfId="14" applyNumberFormat="1" applyFont="1" applyFill="1" applyAlignment="1" applyProtection="1">
      <alignment vertical="top"/>
      <protection locked="0"/>
    </xf>
    <xf numFmtId="0" fontId="36" fillId="34" borderId="0" xfId="14" applyFont="1" applyFill="1" applyAlignment="1" applyProtection="1">
      <alignment vertical="top"/>
      <protection locked="0"/>
    </xf>
    <xf numFmtId="0" fontId="36" fillId="34" borderId="0" xfId="0" applyFont="1" applyFill="1" applyProtection="1">
      <protection locked="0"/>
    </xf>
    <xf numFmtId="167" fontId="36" fillId="34" borderId="4" xfId="20" applyFont="1" applyFill="1" applyBorder="1" applyAlignment="1" applyProtection="1">
      <alignment horizontal="center" vertical="top"/>
      <protection locked="0"/>
    </xf>
    <xf numFmtId="0" fontId="36" fillId="34" borderId="3" xfId="24" applyFont="1" applyFill="1" applyBorder="1" applyAlignment="1" applyProtection="1">
      <alignment horizontal="center" vertical="center"/>
      <protection locked="0"/>
    </xf>
    <xf numFmtId="0" fontId="36" fillId="34" borderId="3" xfId="24" applyFont="1" applyFill="1" applyBorder="1" applyAlignment="1" applyProtection="1">
      <alignment vertical="top"/>
      <protection locked="0"/>
    </xf>
    <xf numFmtId="170" fontId="36" fillId="34" borderId="3" xfId="24" applyNumberFormat="1" applyFont="1" applyFill="1" applyBorder="1" applyAlignment="1" applyProtection="1">
      <alignment vertical="top"/>
      <protection locked="0"/>
    </xf>
    <xf numFmtId="178" fontId="36" fillId="34" borderId="3" xfId="24" applyNumberFormat="1" applyFont="1" applyFill="1" applyBorder="1" applyAlignment="1" applyProtection="1">
      <alignment vertical="top"/>
      <protection locked="0"/>
    </xf>
    <xf numFmtId="0" fontId="36" fillId="34" borderId="3" xfId="0" applyFont="1" applyFill="1" applyBorder="1" applyProtection="1">
      <protection locked="0"/>
    </xf>
    <xf numFmtId="0" fontId="36" fillId="34" borderId="4" xfId="0" applyFont="1" applyFill="1" applyBorder="1" applyProtection="1">
      <protection locked="0"/>
    </xf>
    <xf numFmtId="171" fontId="36" fillId="34" borderId="0" xfId="20" quotePrefix="1" applyNumberFormat="1" applyFont="1" applyFill="1" applyAlignment="1" applyProtection="1">
      <alignment horizontal="right" vertical="top"/>
      <protection locked="0"/>
    </xf>
    <xf numFmtId="0" fontId="36" fillId="34" borderId="4" xfId="24" applyFont="1" applyFill="1" applyBorder="1" applyAlignment="1" applyProtection="1">
      <alignment horizontal="center" vertical="top"/>
      <protection locked="0"/>
    </xf>
    <xf numFmtId="0" fontId="36" fillId="34" borderId="4" xfId="24" applyFont="1" applyFill="1" applyBorder="1" applyAlignment="1" applyProtection="1">
      <alignment horizontal="center" vertical="top" wrapText="1"/>
      <protection locked="0"/>
    </xf>
    <xf numFmtId="0" fontId="36" fillId="34" borderId="2" xfId="24" quotePrefix="1" applyFont="1" applyFill="1" applyBorder="1" applyAlignment="1" applyProtection="1">
      <alignment vertical="top"/>
      <protection locked="0"/>
    </xf>
    <xf numFmtId="0" fontId="7" fillId="0" borderId="0" xfId="0" applyFont="1" applyAlignment="1">
      <alignment horizontal="left" wrapText="1"/>
    </xf>
    <xf numFmtId="171" fontId="36" fillId="0" borderId="0" xfId="24" applyNumberFormat="1" applyFont="1" applyAlignment="1">
      <alignment vertical="top"/>
    </xf>
    <xf numFmtId="0" fontId="36" fillId="0" borderId="4" xfId="24" applyFont="1" applyBorder="1" applyAlignment="1">
      <alignment vertical="top"/>
    </xf>
    <xf numFmtId="171" fontId="37" fillId="0" borderId="0" xfId="24" applyNumberFormat="1" applyFont="1" applyAlignment="1">
      <alignment vertical="top"/>
    </xf>
    <xf numFmtId="0" fontId="44" fillId="0" borderId="0" xfId="24" applyFont="1" applyAlignment="1">
      <alignment vertical="top"/>
    </xf>
    <xf numFmtId="0" fontId="36" fillId="0" borderId="0" xfId="24" applyFont="1" applyAlignment="1">
      <alignment vertical="top"/>
    </xf>
    <xf numFmtId="0" fontId="36" fillId="0" borderId="8" xfId="24" applyFont="1" applyBorder="1" applyAlignment="1">
      <alignment vertical="top" wrapText="1"/>
    </xf>
    <xf numFmtId="0" fontId="36" fillId="0" borderId="0" xfId="24" applyFont="1" applyAlignment="1">
      <alignment vertical="top" wrapText="1"/>
    </xf>
    <xf numFmtId="0" fontId="36" fillId="0" borderId="11" xfId="24" applyFont="1" applyBorder="1" applyAlignment="1">
      <alignment vertical="top"/>
    </xf>
    <xf numFmtId="0" fontId="36" fillId="0" borderId="13" xfId="24" applyFont="1" applyBorder="1" applyAlignment="1">
      <alignment vertical="top"/>
    </xf>
    <xf numFmtId="0" fontId="36" fillId="0" borderId="4" xfId="24" applyFont="1" applyBorder="1" applyAlignment="1">
      <alignment vertical="top" wrapText="1"/>
    </xf>
    <xf numFmtId="0" fontId="37" fillId="0" borderId="0" xfId="24" applyFont="1" applyAlignment="1">
      <alignment vertical="top"/>
    </xf>
    <xf numFmtId="0" fontId="36" fillId="0" borderId="0" xfId="0" applyFont="1" applyAlignment="1">
      <alignment wrapText="1"/>
    </xf>
    <xf numFmtId="0" fontId="46" fillId="0" borderId="15" xfId="0" applyFont="1" applyBorder="1" applyAlignment="1">
      <alignment horizontal="justify" vertical="center"/>
    </xf>
    <xf numFmtId="0" fontId="36" fillId="0" borderId="8" xfId="0" applyFont="1" applyBorder="1"/>
    <xf numFmtId="0" fontId="36" fillId="0" borderId="16" xfId="0" applyFont="1" applyBorder="1"/>
    <xf numFmtId="0" fontId="46" fillId="0" borderId="5" xfId="0" applyFont="1" applyBorder="1" applyAlignment="1">
      <alignment horizontal="justify" vertical="center"/>
    </xf>
    <xf numFmtId="0" fontId="36" fillId="0" borderId="0" xfId="0" applyFont="1"/>
    <xf numFmtId="0" fontId="36" fillId="0" borderId="6" xfId="0" applyFont="1" applyBorder="1"/>
    <xf numFmtId="0" fontId="46" fillId="0" borderId="14" xfId="0" applyFont="1" applyBorder="1" applyAlignment="1">
      <alignment horizontal="justify" vertical="center"/>
    </xf>
    <xf numFmtId="0" fontId="36" fillId="0" borderId="4" xfId="0" applyFont="1" applyBorder="1"/>
    <xf numFmtId="0" fontId="36" fillId="0" borderId="7" xfId="0" applyFont="1" applyBorder="1"/>
    <xf numFmtId="0" fontId="42" fillId="0" borderId="0" xfId="24" applyFont="1" applyAlignment="1">
      <alignment vertical="top"/>
    </xf>
    <xf numFmtId="0" fontId="36" fillId="0" borderId="0" xfId="24" applyFont="1" applyAlignment="1">
      <alignment horizontal="left" vertical="top"/>
    </xf>
    <xf numFmtId="0" fontId="36" fillId="0" borderId="2" xfId="24" applyFont="1" applyBorder="1" applyAlignment="1">
      <alignment vertical="top"/>
    </xf>
    <xf numFmtId="49" fontId="37" fillId="0" borderId="0" xfId="24" applyNumberFormat="1" applyFont="1" applyAlignment="1">
      <alignment vertical="top"/>
    </xf>
    <xf numFmtId="0" fontId="36" fillId="0" borderId="15" xfId="24" applyFont="1" applyBorder="1" applyAlignment="1">
      <alignment horizontal="center" vertical="top" wrapText="1"/>
    </xf>
    <xf numFmtId="0" fontId="36" fillId="0" borderId="8" xfId="24" applyFont="1" applyBorder="1" applyAlignment="1">
      <alignment horizontal="center" vertical="top" wrapText="1"/>
    </xf>
    <xf numFmtId="0" fontId="36" fillId="0" borderId="16" xfId="24" applyFont="1" applyBorder="1" applyAlignment="1">
      <alignment horizontal="center" vertical="top" wrapText="1"/>
    </xf>
    <xf numFmtId="0" fontId="36" fillId="0" borderId="14" xfId="24" applyFont="1" applyBorder="1" applyAlignment="1">
      <alignment horizontal="center" vertical="top" wrapText="1"/>
    </xf>
    <xf numFmtId="0" fontId="36" fillId="0" borderId="4" xfId="24" applyFont="1" applyBorder="1" applyAlignment="1">
      <alignment horizontal="center" vertical="top" wrapText="1"/>
    </xf>
    <xf numFmtId="0" fontId="36" fillId="0" borderId="7" xfId="24" applyFont="1" applyBorder="1" applyAlignment="1">
      <alignment horizontal="center" vertical="top" wrapText="1"/>
    </xf>
    <xf numFmtId="0" fontId="36" fillId="0" borderId="4" xfId="24" applyFont="1" applyBorder="1" applyAlignment="1">
      <alignment horizontal="center" vertical="top"/>
    </xf>
    <xf numFmtId="0" fontId="45" fillId="0" borderId="0" xfId="24" applyFont="1" applyAlignment="1">
      <alignment vertical="top"/>
    </xf>
    <xf numFmtId="0" fontId="36" fillId="0" borderId="6" xfId="24" applyFont="1" applyBorder="1" applyAlignment="1">
      <alignment vertical="top"/>
    </xf>
    <xf numFmtId="0" fontId="36" fillId="0" borderId="4" xfId="24" applyFont="1" applyBorder="1"/>
    <xf numFmtId="3" fontId="36" fillId="0" borderId="4" xfId="24" quotePrefix="1" applyNumberFormat="1" applyFont="1" applyBorder="1" applyAlignment="1">
      <alignment vertical="top"/>
    </xf>
    <xf numFmtId="0" fontId="16" fillId="0" borderId="4" xfId="10" applyBorder="1" applyAlignment="1" applyProtection="1">
      <alignment vertical="top"/>
    </xf>
    <xf numFmtId="0" fontId="37" fillId="0" borderId="0" xfId="24" applyFont="1" applyAlignment="1">
      <alignment horizontal="left" vertical="top"/>
    </xf>
    <xf numFmtId="167" fontId="9" fillId="0" borderId="0" xfId="18" applyFont="1" applyAlignment="1">
      <alignment vertical="top" wrapText="1"/>
    </xf>
    <xf numFmtId="167" fontId="6" fillId="0" borderId="0" xfId="18" applyAlignment="1">
      <alignment vertical="top" wrapText="1"/>
    </xf>
    <xf numFmtId="167" fontId="13" fillId="0" borderId="0" xfId="17" applyFont="1" applyAlignment="1">
      <alignment vertical="top" wrapText="1"/>
    </xf>
    <xf numFmtId="167" fontId="6" fillId="0" borderId="0" xfId="17" applyAlignment="1">
      <alignment vertical="top" wrapText="1"/>
    </xf>
    <xf numFmtId="167" fontId="12" fillId="0" borderId="0" xfId="18" applyFont="1" applyAlignment="1">
      <alignment vertical="top" wrapText="1"/>
    </xf>
    <xf numFmtId="167" fontId="13" fillId="0" borderId="0" xfId="18" applyFont="1" applyAlignment="1">
      <alignment vertical="top" wrapText="1"/>
    </xf>
    <xf numFmtId="0" fontId="6" fillId="0" borderId="0" xfId="0" applyFont="1" applyAlignment="1">
      <alignment vertical="top" wrapText="1"/>
    </xf>
    <xf numFmtId="0" fontId="0" fillId="0" borderId="0" xfId="0" applyAlignment="1">
      <alignment vertical="top" wrapText="1"/>
    </xf>
    <xf numFmtId="0" fontId="6" fillId="0" borderId="0" xfId="0" applyFont="1" applyAlignment="1">
      <alignment horizontal="left" wrapText="1"/>
    </xf>
    <xf numFmtId="0" fontId="0" fillId="0" borderId="0" xfId="0" applyAlignment="1">
      <alignment wrapText="1"/>
    </xf>
    <xf numFmtId="167" fontId="6" fillId="0" borderId="0" xfId="19" applyFont="1" applyAlignment="1">
      <alignment wrapText="1"/>
    </xf>
    <xf numFmtId="167" fontId="6" fillId="0" borderId="0" xfId="18" applyAlignment="1">
      <alignment wrapText="1"/>
    </xf>
    <xf numFmtId="167" fontId="9" fillId="0" borderId="0" xfId="17" applyFont="1" applyAlignment="1">
      <alignment vertical="top" wrapText="1"/>
    </xf>
    <xf numFmtId="0" fontId="43" fillId="34" borderId="4" xfId="10" applyFont="1" applyFill="1" applyBorder="1" applyProtection="1">
      <alignment vertical="top"/>
      <protection locked="0"/>
    </xf>
    <xf numFmtId="0" fontId="36" fillId="34" borderId="4" xfId="24" applyFont="1" applyFill="1" applyBorder="1" applyAlignment="1" applyProtection="1">
      <alignment vertical="top"/>
      <protection locked="0"/>
    </xf>
    <xf numFmtId="0" fontId="36" fillId="34" borderId="15" xfId="0" applyFont="1" applyFill="1" applyBorder="1" applyAlignment="1" applyProtection="1">
      <alignment wrapText="1"/>
      <protection locked="0"/>
    </xf>
    <xf numFmtId="0" fontId="36" fillId="34" borderId="8" xfId="0" applyFont="1" applyFill="1" applyBorder="1" applyAlignment="1" applyProtection="1">
      <alignment wrapText="1"/>
      <protection locked="0"/>
    </xf>
    <xf numFmtId="0" fontId="36" fillId="34" borderId="16" xfId="0" applyFont="1" applyFill="1" applyBorder="1" applyAlignment="1" applyProtection="1">
      <alignment wrapText="1"/>
      <protection locked="0"/>
    </xf>
    <xf numFmtId="0" fontId="36" fillId="34" borderId="14" xfId="0" applyFont="1" applyFill="1" applyBorder="1" applyAlignment="1" applyProtection="1">
      <alignment wrapText="1"/>
      <protection locked="0"/>
    </xf>
    <xf numFmtId="0" fontId="36" fillId="34" borderId="4" xfId="0" applyFont="1" applyFill="1" applyBorder="1" applyAlignment="1" applyProtection="1">
      <alignment wrapText="1"/>
      <protection locked="0"/>
    </xf>
    <xf numFmtId="0" fontId="36" fillId="34" borderId="7" xfId="0" applyFont="1" applyFill="1" applyBorder="1" applyAlignment="1" applyProtection="1">
      <alignment wrapText="1"/>
      <protection locked="0"/>
    </xf>
    <xf numFmtId="171" fontId="36" fillId="0" borderId="0" xfId="20" quotePrefix="1" applyNumberFormat="1" applyFont="1" applyAlignment="1">
      <alignment horizontal="center" vertical="center"/>
    </xf>
    <xf numFmtId="0" fontId="36" fillId="34" borderId="10" xfId="0" applyFont="1" applyFill="1" applyBorder="1" applyProtection="1">
      <protection locked="0"/>
    </xf>
    <xf numFmtId="0" fontId="36" fillId="34" borderId="9" xfId="0" applyFont="1" applyFill="1" applyBorder="1" applyProtection="1">
      <protection locked="0"/>
    </xf>
    <xf numFmtId="0" fontId="36" fillId="0" borderId="0" xfId="0" applyFont="1" applyAlignment="1">
      <alignment vertical="top" wrapText="1"/>
    </xf>
    <xf numFmtId="167" fontId="37" fillId="0" borderId="0" xfId="20" applyFont="1" applyAlignment="1">
      <alignment horizontal="center" vertical="top"/>
    </xf>
    <xf numFmtId="167" fontId="36" fillId="0" borderId="0" xfId="20" applyFont="1" applyAlignment="1">
      <alignment horizontal="center" vertical="top" wrapText="1"/>
    </xf>
    <xf numFmtId="0" fontId="36" fillId="34" borderId="10" xfId="24" applyFont="1" applyFill="1" applyBorder="1" applyAlignment="1" applyProtection="1">
      <alignment horizontal="center" vertical="top"/>
      <protection locked="0"/>
    </xf>
    <xf numFmtId="0" fontId="36" fillId="34" borderId="9" xfId="24" applyFont="1" applyFill="1" applyBorder="1" applyAlignment="1" applyProtection="1">
      <alignment horizontal="center" vertical="top"/>
      <protection locked="0"/>
    </xf>
    <xf numFmtId="0" fontId="36" fillId="0" borderId="0" xfId="24" applyFont="1" applyAlignment="1">
      <alignment horizontal="center" vertical="top" wrapText="1"/>
    </xf>
    <xf numFmtId="0" fontId="37" fillId="0" borderId="0" xfId="24" applyFont="1" applyAlignment="1">
      <alignment vertical="top" wrapText="1"/>
    </xf>
    <xf numFmtId="0" fontId="36" fillId="34" borderId="11" xfId="24" applyFont="1" applyFill="1" applyBorder="1" applyAlignment="1" applyProtection="1">
      <alignment vertical="top"/>
      <protection locked="0"/>
    </xf>
    <xf numFmtId="0" fontId="36" fillId="34" borderId="2" xfId="24" applyFont="1" applyFill="1" applyBorder="1" applyAlignment="1" applyProtection="1">
      <alignment vertical="top"/>
      <protection locked="0"/>
    </xf>
    <xf numFmtId="0" fontId="36" fillId="34" borderId="13" xfId="24" applyFont="1" applyFill="1" applyBorder="1" applyAlignment="1" applyProtection="1">
      <alignment vertical="top"/>
      <protection locked="0"/>
    </xf>
  </cellXfs>
  <cellStyles count="71">
    <cellStyle name="20% - Accent1" xfId="45" builtinId="30" customBuiltin="1"/>
    <cellStyle name="20% - Accent2" xfId="49" builtinId="34" customBuiltin="1"/>
    <cellStyle name="20% - Accent3" xfId="53" builtinId="38" customBuiltin="1"/>
    <cellStyle name="20% - Accent4" xfId="57" builtinId="42" customBuiltin="1"/>
    <cellStyle name="20% - Accent5" xfId="61" builtinId="46" customBuiltin="1"/>
    <cellStyle name="20% - Accent6" xfId="65" builtinId="50" customBuiltin="1"/>
    <cellStyle name="40% - Accent1" xfId="46" builtinId="31" customBuiltin="1"/>
    <cellStyle name="40% - Accent2" xfId="50" builtinId="35" customBuiltin="1"/>
    <cellStyle name="40% - Accent3" xfId="54" builtinId="39" customBuiltin="1"/>
    <cellStyle name="40% - Accent4" xfId="58" builtinId="43" customBuiltin="1"/>
    <cellStyle name="40% - Accent5" xfId="62" builtinId="47" customBuiltin="1"/>
    <cellStyle name="40% - Accent6" xfId="66" builtinId="51" customBuiltin="1"/>
    <cellStyle name="60% - Accent1" xfId="47" builtinId="32" customBuiltin="1"/>
    <cellStyle name="60% - Accent2" xfId="51" builtinId="36" customBuiltin="1"/>
    <cellStyle name="60% - Accent3" xfId="55" builtinId="40" customBuiltin="1"/>
    <cellStyle name="60% - Accent4" xfId="59" builtinId="44" customBuiltin="1"/>
    <cellStyle name="60% - Accent5" xfId="63" builtinId="48" customBuiltin="1"/>
    <cellStyle name="60% - Accent6" xfId="67" builtinId="52" customBuiltin="1"/>
    <cellStyle name="Accent1" xfId="44" builtinId="29" customBuiltin="1"/>
    <cellStyle name="Accent2" xfId="48" builtinId="33" customBuiltin="1"/>
    <cellStyle name="Accent3" xfId="52" builtinId="37" customBuiltin="1"/>
    <cellStyle name="Accent4" xfId="56" builtinId="41" customBuiltin="1"/>
    <cellStyle name="Accent5" xfId="60" builtinId="45" customBuiltin="1"/>
    <cellStyle name="Accent6" xfId="64" builtinId="49" customBuiltin="1"/>
    <cellStyle name="Arial 11" xfId="1" xr:uid="{00000000-0005-0000-0000-000018000000}"/>
    <cellStyle name="Bad" xfId="33" builtinId="27" customBuiltin="1"/>
    <cellStyle name="Calculation" xfId="37" builtinId="22" customBuiltin="1"/>
    <cellStyle name="Check Cell" xfId="39" builtinId="23" customBuiltin="1"/>
    <cellStyle name="Comma 3" xfId="26" xr:uid="{00000000-0005-0000-0000-00001C000000}"/>
    <cellStyle name="Comma0" xfId="2" xr:uid="{00000000-0005-0000-0000-00001D000000}"/>
    <cellStyle name="Currency0" xfId="3" xr:uid="{00000000-0005-0000-0000-00001E000000}"/>
    <cellStyle name="Date" xfId="4" xr:uid="{00000000-0005-0000-0000-00001F000000}"/>
    <cellStyle name="Dezimal [0]_Compiling Utility Macros" xfId="5" xr:uid="{00000000-0005-0000-0000-000020000000}"/>
    <cellStyle name="Dezimal_Compiling Utility Macros" xfId="6" xr:uid="{00000000-0005-0000-0000-000021000000}"/>
    <cellStyle name="Explanatory Text" xfId="42" builtinId="53" customBuiltin="1"/>
    <cellStyle name="Fixed" xfId="7" xr:uid="{00000000-0005-0000-0000-000023000000}"/>
    <cellStyle name="Good" xfId="32" builtinId="26" customBuiltin="1"/>
    <cellStyle name="Header1" xfId="8" xr:uid="{00000000-0005-0000-0000-000025000000}"/>
    <cellStyle name="Header2" xfId="9" xr:uid="{00000000-0005-0000-0000-000026000000}"/>
    <cellStyle name="Heading 1" xfId="28" builtinId="16" customBuiltin="1"/>
    <cellStyle name="Heading 2" xfId="29" builtinId="17" customBuiltin="1"/>
    <cellStyle name="Heading 3" xfId="30" builtinId="18" customBuiltin="1"/>
    <cellStyle name="Heading 4" xfId="31" builtinId="19" customBuiltin="1"/>
    <cellStyle name="Hyperlink" xfId="10" builtinId="8"/>
    <cellStyle name="Hyperlink 2" xfId="11" xr:uid="{00000000-0005-0000-0000-00002C000000}"/>
    <cellStyle name="Input" xfId="35" builtinId="20" customBuiltin="1"/>
    <cellStyle name="Linked Cell" xfId="38" builtinId="24" customBuiltin="1"/>
    <cellStyle name="Neutral" xfId="34" builtinId="28" customBuiltin="1"/>
    <cellStyle name="Normal" xfId="0" builtinId="0"/>
    <cellStyle name="Normal 2" xfId="12" xr:uid="{00000000-0005-0000-0000-000031000000}"/>
    <cellStyle name="Normal 2 2" xfId="24" xr:uid="{00000000-0005-0000-0000-000032000000}"/>
    <cellStyle name="Normal 3" xfId="69" xr:uid="{00000000-0005-0000-0000-000033000000}"/>
    <cellStyle name="Normal 4" xfId="70" xr:uid="{00000000-0005-0000-0000-000034000000}"/>
    <cellStyle name="Normal_BQ" xfId="13" xr:uid="{00000000-0005-0000-0000-000035000000}"/>
    <cellStyle name="Normal_CHAIN-AB" xfId="14" xr:uid="{00000000-0005-0000-0000-000036000000}"/>
    <cellStyle name="Normal_CHAIN-AB 3" xfId="25" xr:uid="{00000000-0005-0000-0000-000037000000}"/>
    <cellStyle name="Normal_ChainBOQ" xfId="15" xr:uid="{00000000-0005-0000-0000-000038000000}"/>
    <cellStyle name="Normal_CHAIN-CD" xfId="16" xr:uid="{00000000-0005-0000-0000-000039000000}"/>
    <cellStyle name="Normal_DaCostaBOQ" xfId="17" xr:uid="{00000000-0005-0000-0000-00003A000000}"/>
    <cellStyle name="Normal_H155-2BQa" xfId="18" xr:uid="{00000000-0005-0000-0000-00003B000000}"/>
    <cellStyle name="Normal_NOTES" xfId="19" xr:uid="{00000000-0005-0000-0000-00003C000000}"/>
    <cellStyle name="Normal_TEND (2)" xfId="20" xr:uid="{00000000-0005-0000-0000-00003D000000}"/>
    <cellStyle name="Note" xfId="41" builtinId="10" customBuiltin="1"/>
    <cellStyle name="Output" xfId="36" builtinId="21" customBuiltin="1"/>
    <cellStyle name="Percent 2" xfId="68" xr:uid="{00000000-0005-0000-0000-000040000000}"/>
    <cellStyle name="Standard_Anpassen der Amortisation" xfId="21" xr:uid="{00000000-0005-0000-0000-000041000000}"/>
    <cellStyle name="Title" xfId="27" builtinId="15" customBuiltin="1"/>
    <cellStyle name="Total" xfId="43" builtinId="25" customBuiltin="1"/>
    <cellStyle name="Währung [0]_Compiling Utility Macros" xfId="22" xr:uid="{00000000-0005-0000-0000-000044000000}"/>
    <cellStyle name="Währung_Compiling Utility Macros" xfId="23" xr:uid="{00000000-0005-0000-0000-000045000000}"/>
    <cellStyle name="Warning Text" xfId="40"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My%20Documents\lwqs\Steenkamp%20Renier\INVOICE%20Spaarwater.xlt"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utoOpen Stub Data"/>
      <sheetName val="Customize Your Invoice"/>
      <sheetName val="Invoice"/>
      <sheetName val="Macros"/>
      <sheetName val="ATW"/>
      <sheetName val="Lock"/>
      <sheetName val="Intl Data Table"/>
      <sheetName val="TemplateInformation"/>
    </sheetNames>
    <sheetDataSet>
      <sheetData sheetId="0"/>
      <sheetData sheetId="1">
        <row r="15">
          <cell r="E15" t="str">
            <v>Pretoria</v>
          </cell>
        </row>
        <row r="22">
          <cell r="E22" t="str">
            <v>VAT</v>
          </cell>
        </row>
        <row r="28">
          <cell r="D28" t="b">
            <v>0</v>
          </cell>
        </row>
      </sheetData>
      <sheetData sheetId="2"/>
      <sheetData sheetId="3" refreshError="1"/>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Buyani.Nsibande@necsa.co.za"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mailto:archecon@archecon.co.za" TargetMode="External"/><Relationship Id="rId1" Type="http://schemas.openxmlformats.org/officeDocument/2006/relationships/hyperlink" Target="mailto:archecon@archecon.co.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1:I67"/>
  <sheetViews>
    <sheetView view="pageBreakPreview" zoomScaleNormal="100" zoomScaleSheetLayoutView="100" workbookViewId="0">
      <selection activeCell="D17" sqref="D17"/>
    </sheetView>
  </sheetViews>
  <sheetFormatPr defaultColWidth="9.28515625" defaultRowHeight="14.25" x14ac:dyDescent="0.2"/>
  <cols>
    <col min="1" max="1" width="2.7109375" style="4" customWidth="1"/>
    <col min="2" max="2" width="25.42578125" style="4" customWidth="1"/>
    <col min="3" max="3" width="5.140625" style="4" customWidth="1"/>
    <col min="4" max="4" width="16" style="6" customWidth="1"/>
    <col min="5" max="5" width="23.7109375" style="7" customWidth="1"/>
    <col min="6" max="6" width="13.7109375" style="7" customWidth="1"/>
    <col min="7" max="7" width="10.28515625" style="8" customWidth="1"/>
    <col min="8" max="8" width="11.7109375" style="4" customWidth="1"/>
    <col min="9" max="9" width="6.42578125" style="4" customWidth="1"/>
    <col min="10" max="16384" width="9.28515625" style="1"/>
  </cols>
  <sheetData>
    <row r="11" spans="2:8" ht="18" customHeight="1" x14ac:dyDescent="0.2">
      <c r="D11" s="32" t="str">
        <f>+'Bills of Quantities'!A1</f>
        <v xml:space="preserve">THABANA  PIPE STORE BUILDING EXTENSION </v>
      </c>
      <c r="E11"/>
    </row>
    <row r="12" spans="2:8" ht="18" x14ac:dyDescent="0.2">
      <c r="D12" s="32"/>
      <c r="E12" s="10"/>
    </row>
    <row r="13" spans="2:8" ht="18" x14ac:dyDescent="0.2">
      <c r="D13" s="32" t="s">
        <v>558</v>
      </c>
      <c r="E13" s="10"/>
    </row>
    <row r="14" spans="2:8" ht="18" customHeight="1" x14ac:dyDescent="0.2">
      <c r="D14" s="32"/>
      <c r="E14"/>
    </row>
    <row r="15" spans="2:8" ht="18" x14ac:dyDescent="0.2">
      <c r="D15" s="32" t="s">
        <v>572</v>
      </c>
      <c r="E15" s="10"/>
      <c r="F15" s="2"/>
      <c r="G15" s="1"/>
      <c r="H15" s="3"/>
    </row>
    <row r="16" spans="2:8" ht="18" x14ac:dyDescent="0.2">
      <c r="B16" s="1"/>
      <c r="C16" s="1"/>
      <c r="D16" s="32"/>
      <c r="E16" s="10"/>
      <c r="F16" s="2"/>
      <c r="G16" s="1"/>
      <c r="H16" s="3"/>
    </row>
    <row r="17" spans="2:8" ht="18" x14ac:dyDescent="0.2">
      <c r="B17" s="1"/>
      <c r="C17" s="1"/>
      <c r="D17" s="32" t="s">
        <v>573</v>
      </c>
      <c r="E17" s="10"/>
      <c r="F17" s="2"/>
      <c r="G17" s="1"/>
      <c r="H17" s="3"/>
    </row>
    <row r="18" spans="2:8" ht="18" x14ac:dyDescent="0.2">
      <c r="B18" s="1"/>
      <c r="C18" s="1"/>
      <c r="D18" s="32"/>
      <c r="E18" s="10"/>
      <c r="F18" s="2"/>
      <c r="G18" s="1"/>
      <c r="H18" s="3"/>
    </row>
    <row r="19" spans="2:8" ht="18" x14ac:dyDescent="0.25">
      <c r="B19" s="1"/>
      <c r="C19" s="1"/>
      <c r="D19" s="232">
        <f>+'Bills of Quantities'!F1</f>
        <v>45520</v>
      </c>
      <c r="E19" s="10"/>
      <c r="F19" s="2"/>
      <c r="G19" s="1"/>
      <c r="H19" s="3"/>
    </row>
    <row r="20" spans="2:8" x14ac:dyDescent="0.2">
      <c r="B20" s="1"/>
      <c r="C20" s="1"/>
      <c r="D20" s="31"/>
      <c r="E20" s="10"/>
      <c r="F20" s="2"/>
      <c r="G20" s="1"/>
      <c r="H20" s="3"/>
    </row>
    <row r="21" spans="2:8" ht="45" customHeight="1" x14ac:dyDescent="0.25">
      <c r="B21" s="249"/>
      <c r="C21" s="249"/>
      <c r="D21" s="1"/>
      <c r="E21" s="30"/>
      <c r="F21" s="2"/>
      <c r="G21" s="1"/>
      <c r="H21" s="3"/>
    </row>
    <row r="22" spans="2:8" x14ac:dyDescent="0.2">
      <c r="B22" s="92"/>
      <c r="C22"/>
      <c r="D22" s="1"/>
      <c r="E22" s="1"/>
      <c r="F22" s="2"/>
      <c r="G22" s="1"/>
      <c r="H22" s="3"/>
    </row>
    <row r="23" spans="2:8" x14ac:dyDescent="0.2">
      <c r="B23" s="1"/>
      <c r="C23" s="1"/>
      <c r="D23" s="1"/>
      <c r="E23" s="5"/>
      <c r="F23" s="2"/>
      <c r="G23" s="1"/>
      <c r="H23" s="3"/>
    </row>
    <row r="24" spans="2:8" x14ac:dyDescent="0.2">
      <c r="B24" s="53"/>
      <c r="C24" s="1"/>
      <c r="D24" s="1"/>
      <c r="E24" s="1"/>
      <c r="F24" s="2"/>
      <c r="G24" s="1"/>
      <c r="H24" s="3"/>
    </row>
    <row r="25" spans="2:8" x14ac:dyDescent="0.2">
      <c r="B25" s="169"/>
      <c r="C25" s="1"/>
      <c r="D25" s="1"/>
      <c r="E25" s="169"/>
      <c r="F25" s="2"/>
      <c r="G25" s="1"/>
      <c r="H25" s="3"/>
    </row>
    <row r="26" spans="2:8" x14ac:dyDescent="0.2">
      <c r="C26" s="1"/>
      <c r="D26" s="1"/>
      <c r="F26" s="2"/>
      <c r="G26" s="1"/>
      <c r="H26" s="3"/>
    </row>
    <row r="27" spans="2:8" x14ac:dyDescent="0.2">
      <c r="C27" s="1"/>
      <c r="D27" s="1"/>
      <c r="F27" s="2"/>
      <c r="G27" s="1"/>
      <c r="H27" s="3"/>
    </row>
    <row r="28" spans="2:8" x14ac:dyDescent="0.2">
      <c r="B28"/>
      <c r="C28"/>
      <c r="D28"/>
      <c r="F28" s="2"/>
      <c r="G28" s="1"/>
      <c r="H28" s="3"/>
    </row>
    <row r="29" spans="2:8" x14ac:dyDescent="0.2">
      <c r="B29"/>
      <c r="C29"/>
      <c r="D29"/>
      <c r="E29"/>
      <c r="F29" s="2"/>
      <c r="G29" s="1"/>
      <c r="H29" s="3"/>
    </row>
    <row r="30" spans="2:8" x14ac:dyDescent="0.2">
      <c r="B30" s="1"/>
      <c r="C30" s="2"/>
      <c r="D30" s="2"/>
      <c r="E30"/>
      <c r="F30" s="2"/>
      <c r="G30" s="1"/>
      <c r="H30" s="3"/>
    </row>
    <row r="31" spans="2:8" x14ac:dyDescent="0.2">
      <c r="B31" s="1"/>
      <c r="C31" s="2"/>
      <c r="D31" s="2"/>
      <c r="E31" s="1"/>
      <c r="F31" s="2"/>
      <c r="G31" s="1"/>
      <c r="H31" s="3"/>
    </row>
    <row r="32" spans="2:8" x14ac:dyDescent="0.2">
      <c r="B32" s="1"/>
      <c r="C32" s="2"/>
      <c r="D32" s="2"/>
      <c r="E32" s="1"/>
      <c r="F32" s="2"/>
      <c r="G32" s="1"/>
      <c r="H32" s="3"/>
    </row>
    <row r="33" spans="2:8" x14ac:dyDescent="0.2">
      <c r="B33" s="1"/>
      <c r="C33" s="2"/>
      <c r="D33" s="2"/>
      <c r="E33" s="1"/>
      <c r="F33" s="2"/>
      <c r="G33" s="1"/>
      <c r="H33" s="3"/>
    </row>
    <row r="34" spans="2:8" x14ac:dyDescent="0.2">
      <c r="B34" s="1"/>
      <c r="C34" s="2"/>
      <c r="D34" s="2"/>
      <c r="E34" s="1"/>
      <c r="F34" s="2"/>
      <c r="G34" s="1"/>
      <c r="H34" s="3"/>
    </row>
    <row r="35" spans="2:8" x14ac:dyDescent="0.2">
      <c r="B35" s="1"/>
      <c r="C35" s="1"/>
      <c r="D35" s="1"/>
      <c r="E35" s="1"/>
      <c r="F35" s="2"/>
      <c r="G35" s="1"/>
      <c r="H35" s="3"/>
    </row>
    <row r="36" spans="2:8" x14ac:dyDescent="0.2">
      <c r="B36" s="1"/>
      <c r="C36" s="1"/>
      <c r="D36" s="1"/>
      <c r="E36" s="1"/>
      <c r="F36" s="2"/>
      <c r="G36" s="1"/>
      <c r="H36" s="3"/>
    </row>
    <row r="37" spans="2:8" x14ac:dyDescent="0.2">
      <c r="B37" s="1"/>
      <c r="C37" s="1"/>
      <c r="D37" s="1"/>
      <c r="E37" s="1"/>
      <c r="F37" s="2"/>
      <c r="G37" s="1"/>
      <c r="H37" s="3"/>
    </row>
    <row r="38" spans="2:8" x14ac:dyDescent="0.2">
      <c r="B38" s="1"/>
      <c r="C38" s="1"/>
      <c r="D38" s="1"/>
      <c r="E38" s="1"/>
      <c r="F38" s="2"/>
      <c r="G38" s="1"/>
      <c r="H38" s="3"/>
    </row>
    <row r="39" spans="2:8" x14ac:dyDescent="0.2">
      <c r="B39" s="1"/>
      <c r="C39" s="1"/>
      <c r="D39" s="1"/>
      <c r="E39" s="1"/>
      <c r="F39" s="2"/>
      <c r="G39" s="1"/>
      <c r="H39" s="3"/>
    </row>
    <row r="40" spans="2:8" x14ac:dyDescent="0.2">
      <c r="B40" s="1"/>
      <c r="C40" s="1"/>
      <c r="D40" s="1"/>
      <c r="E40" s="1"/>
      <c r="F40" s="2"/>
      <c r="G40" s="1"/>
      <c r="H40" s="3"/>
    </row>
    <row r="41" spans="2:8" x14ac:dyDescent="0.2">
      <c r="B41" s="1"/>
      <c r="C41" s="1"/>
      <c r="D41" s="1"/>
      <c r="E41" s="1"/>
      <c r="F41" s="2"/>
      <c r="G41" s="1"/>
      <c r="H41" s="3"/>
    </row>
    <row r="42" spans="2:8" x14ac:dyDescent="0.2">
      <c r="B42" s="1"/>
      <c r="C42" s="1"/>
      <c r="D42" s="1"/>
      <c r="E42" s="1"/>
      <c r="F42" s="2"/>
      <c r="G42" s="1"/>
      <c r="H42" s="3"/>
    </row>
    <row r="43" spans="2:8" x14ac:dyDescent="0.2">
      <c r="B43" s="1"/>
      <c r="C43" s="1"/>
      <c r="D43" s="1"/>
      <c r="E43" s="1"/>
      <c r="F43" s="2"/>
      <c r="G43" s="1"/>
      <c r="H43" s="3"/>
    </row>
    <row r="44" spans="2:8" x14ac:dyDescent="0.2">
      <c r="B44" s="1"/>
      <c r="C44" s="1"/>
      <c r="D44" s="1"/>
      <c r="E44" s="1"/>
      <c r="F44" s="2"/>
      <c r="G44" s="1"/>
      <c r="H44" s="3"/>
    </row>
    <row r="45" spans="2:8" x14ac:dyDescent="0.2">
      <c r="B45" s="1"/>
      <c r="C45" s="1"/>
      <c r="D45" s="1"/>
      <c r="E45" s="1"/>
      <c r="F45" s="2"/>
      <c r="G45" s="1"/>
      <c r="H45" s="3"/>
    </row>
    <row r="46" spans="2:8" x14ac:dyDescent="0.2">
      <c r="B46" s="1"/>
      <c r="C46" s="1"/>
      <c r="D46" s="1"/>
      <c r="E46" s="1"/>
      <c r="F46" s="2"/>
      <c r="G46" s="1"/>
      <c r="H46" s="3"/>
    </row>
    <row r="47" spans="2:8" ht="18" customHeight="1" x14ac:dyDescent="0.2">
      <c r="E47"/>
      <c r="F47" s="2"/>
      <c r="G47" s="1"/>
      <c r="H47" s="3"/>
    </row>
    <row r="48" spans="2:8" x14ac:dyDescent="0.2">
      <c r="B48" s="2"/>
      <c r="C48" s="2"/>
      <c r="D48" s="10"/>
      <c r="E48" s="10"/>
      <c r="F48" s="2"/>
      <c r="G48" s="1"/>
      <c r="H48" s="3"/>
    </row>
    <row r="49" spans="1:8" x14ac:dyDescent="0.2">
      <c r="B49" s="58"/>
      <c r="C49" s="58"/>
      <c r="D49" s="1"/>
      <c r="E49" s="1"/>
      <c r="F49" s="2"/>
      <c r="G49" s="1"/>
      <c r="H49" s="3"/>
    </row>
    <row r="50" spans="1:8" ht="15" x14ac:dyDescent="0.2">
      <c r="A50" s="9"/>
      <c r="B50" s="1"/>
      <c r="C50" s="1"/>
    </row>
    <row r="51" spans="1:8" ht="15" x14ac:dyDescent="0.2">
      <c r="A51" s="9"/>
      <c r="B51" s="1"/>
      <c r="C51" s="1"/>
    </row>
    <row r="52" spans="1:8" ht="15" x14ac:dyDescent="0.2">
      <c r="A52" s="9"/>
    </row>
    <row r="53" spans="1:8" x14ac:dyDescent="0.2">
      <c r="A53" s="5"/>
    </row>
    <row r="54" spans="1:8" x14ac:dyDescent="0.2">
      <c r="A54" s="5"/>
    </row>
    <row r="55" spans="1:8" x14ac:dyDescent="0.2">
      <c r="A55" s="5"/>
    </row>
    <row r="56" spans="1:8" x14ac:dyDescent="0.2">
      <c r="A56" s="5"/>
    </row>
    <row r="57" spans="1:8" x14ac:dyDescent="0.2">
      <c r="A57" s="5"/>
    </row>
    <row r="58" spans="1:8" x14ac:dyDescent="0.2">
      <c r="A58" s="5"/>
    </row>
    <row r="59" spans="1:8" x14ac:dyDescent="0.2">
      <c r="A59" s="5"/>
    </row>
    <row r="60" spans="1:8" x14ac:dyDescent="0.2">
      <c r="A60" s="5"/>
    </row>
    <row r="61" spans="1:8" x14ac:dyDescent="0.2">
      <c r="A61" s="5"/>
    </row>
    <row r="62" spans="1:8" x14ac:dyDescent="0.2">
      <c r="A62" s="5"/>
    </row>
    <row r="63" spans="1:8" x14ac:dyDescent="0.2">
      <c r="A63" s="5"/>
    </row>
    <row r="64" spans="1:8" x14ac:dyDescent="0.2">
      <c r="A64" s="5"/>
    </row>
    <row r="65" spans="1:1" x14ac:dyDescent="0.2">
      <c r="A65" s="5"/>
    </row>
    <row r="66" spans="1:1" x14ac:dyDescent="0.2">
      <c r="A66" s="5"/>
    </row>
    <row r="67" spans="1:1" x14ac:dyDescent="0.2">
      <c r="A67" s="5"/>
    </row>
  </sheetData>
  <sheetProtection password="E103" sheet="1" objects="1" scenarios="1"/>
  <mergeCells count="1">
    <mergeCell ref="B21:C21"/>
  </mergeCells>
  <phoneticPr fontId="0" type="noConversion"/>
  <pageMargins left="0.75" right="0.75" top="1" bottom="1" header="0.5" footer="0.5"/>
  <pageSetup paperSize="9" scale="9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3"/>
  <sheetViews>
    <sheetView view="pageBreakPreview" zoomScale="60" zoomScaleNormal="100" workbookViewId="0">
      <selection activeCell="A9" sqref="A9"/>
    </sheetView>
  </sheetViews>
  <sheetFormatPr defaultRowHeight="12.75" x14ac:dyDescent="0.2"/>
  <cols>
    <col min="1" max="1" width="152.7109375" customWidth="1"/>
  </cols>
  <sheetData>
    <row r="1" spans="1:1" ht="17.25" customHeight="1" x14ac:dyDescent="0.2">
      <c r="A1" s="230" t="s">
        <v>559</v>
      </c>
    </row>
    <row r="2" spans="1:1" ht="42.75" customHeight="1" x14ac:dyDescent="0.2">
      <c r="A2" s="231" t="s">
        <v>560</v>
      </c>
    </row>
    <row r="3" spans="1:1" ht="42.75" customHeight="1" x14ac:dyDescent="0.2">
      <c r="A3" s="231" t="s">
        <v>561</v>
      </c>
    </row>
    <row r="4" spans="1:1" ht="42.75" customHeight="1" x14ac:dyDescent="0.2">
      <c r="A4" s="231" t="s">
        <v>562</v>
      </c>
    </row>
    <row r="5" spans="1:1" ht="42.75" customHeight="1" x14ac:dyDescent="0.2">
      <c r="A5" s="231" t="s">
        <v>563</v>
      </c>
    </row>
    <row r="6" spans="1:1" ht="42.75" customHeight="1" x14ac:dyDescent="0.2">
      <c r="A6" s="231" t="s">
        <v>564</v>
      </c>
    </row>
    <row r="7" spans="1:1" ht="42.75" customHeight="1" x14ac:dyDescent="0.2">
      <c r="A7" s="231" t="s">
        <v>565</v>
      </c>
    </row>
    <row r="8" spans="1:1" ht="42.75" customHeight="1" x14ac:dyDescent="0.2">
      <c r="A8" s="231" t="s">
        <v>566</v>
      </c>
    </row>
    <row r="9" spans="1:1" ht="42.75" customHeight="1" x14ac:dyDescent="0.2">
      <c r="A9" s="231" t="s">
        <v>567</v>
      </c>
    </row>
    <row r="10" spans="1:1" ht="42.75" customHeight="1" x14ac:dyDescent="0.2">
      <c r="A10" s="231" t="s">
        <v>568</v>
      </c>
    </row>
    <row r="11" spans="1:1" ht="42.75" customHeight="1" x14ac:dyDescent="0.2">
      <c r="A11" s="231" t="s">
        <v>569</v>
      </c>
    </row>
    <row r="12" spans="1:1" ht="46.5" customHeight="1" x14ac:dyDescent="0.2">
      <c r="A12" s="231" t="s">
        <v>570</v>
      </c>
    </row>
    <row r="13" spans="1:1" ht="42.75" customHeight="1" x14ac:dyDescent="0.2">
      <c r="A13" s="231" t="s">
        <v>571</v>
      </c>
    </row>
  </sheetData>
  <sheetProtection password="E103"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60"/>
  <sheetViews>
    <sheetView tabSelected="1" view="pageBreakPreview" topLeftCell="A237" zoomScaleNormal="100" zoomScaleSheetLayoutView="100" workbookViewId="0">
      <selection activeCell="D4" sqref="D4:F4"/>
    </sheetView>
  </sheetViews>
  <sheetFormatPr defaultRowHeight="12.75" x14ac:dyDescent="0.2"/>
  <cols>
    <col min="1" max="1" width="5.7109375" style="206" customWidth="1"/>
    <col min="2" max="2" width="5.7109375" style="167" customWidth="1"/>
    <col min="3" max="3" width="16.42578125" style="167" customWidth="1"/>
    <col min="4" max="4" width="22.7109375" style="159" customWidth="1"/>
    <col min="5" max="5" width="19.5703125" style="159" customWidth="1"/>
    <col min="6" max="7" width="22.7109375" style="159" customWidth="1"/>
    <col min="8" max="8" width="18.28515625" style="159" customWidth="1"/>
    <col min="9" max="256" width="8.7109375" style="159"/>
    <col min="257" max="257" width="7.7109375" style="159" customWidth="1"/>
    <col min="258" max="258" width="4.7109375" style="159" customWidth="1"/>
    <col min="259" max="259" width="19.28515625" style="159" customWidth="1"/>
    <col min="260" max="260" width="20.42578125" style="159" customWidth="1"/>
    <col min="261" max="261" width="24.28515625" style="159" customWidth="1"/>
    <col min="262" max="262" width="20.28515625" style="159" customWidth="1"/>
    <col min="263" max="512" width="8.7109375" style="159"/>
    <col min="513" max="513" width="7.7109375" style="159" customWidth="1"/>
    <col min="514" max="514" width="4.7109375" style="159" customWidth="1"/>
    <col min="515" max="515" width="19.28515625" style="159" customWidth="1"/>
    <col min="516" max="516" width="20.42578125" style="159" customWidth="1"/>
    <col min="517" max="517" width="24.28515625" style="159" customWidth="1"/>
    <col min="518" max="518" width="20.28515625" style="159" customWidth="1"/>
    <col min="519" max="768" width="8.7109375" style="159"/>
    <col min="769" max="769" width="7.7109375" style="159" customWidth="1"/>
    <col min="770" max="770" width="4.7109375" style="159" customWidth="1"/>
    <col min="771" max="771" width="19.28515625" style="159" customWidth="1"/>
    <col min="772" max="772" width="20.42578125" style="159" customWidth="1"/>
    <col min="773" max="773" width="24.28515625" style="159" customWidth="1"/>
    <col min="774" max="774" width="20.28515625" style="159" customWidth="1"/>
    <col min="775" max="1024" width="8.7109375" style="159"/>
    <col min="1025" max="1025" width="7.7109375" style="159" customWidth="1"/>
    <col min="1026" max="1026" width="4.7109375" style="159" customWidth="1"/>
    <col min="1027" max="1027" width="19.28515625" style="159" customWidth="1"/>
    <col min="1028" max="1028" width="20.42578125" style="159" customWidth="1"/>
    <col min="1029" max="1029" width="24.28515625" style="159" customWidth="1"/>
    <col min="1030" max="1030" width="20.28515625" style="159" customWidth="1"/>
    <col min="1031" max="1280" width="8.7109375" style="159"/>
    <col min="1281" max="1281" width="7.7109375" style="159" customWidth="1"/>
    <col min="1282" max="1282" width="4.7109375" style="159" customWidth="1"/>
    <col min="1283" max="1283" width="19.28515625" style="159" customWidth="1"/>
    <col min="1284" max="1284" width="20.42578125" style="159" customWidth="1"/>
    <col min="1285" max="1285" width="24.28515625" style="159" customWidth="1"/>
    <col min="1286" max="1286" width="20.28515625" style="159" customWidth="1"/>
    <col min="1287" max="1536" width="8.7109375" style="159"/>
    <col min="1537" max="1537" width="7.7109375" style="159" customWidth="1"/>
    <col min="1538" max="1538" width="4.7109375" style="159" customWidth="1"/>
    <col min="1539" max="1539" width="19.28515625" style="159" customWidth="1"/>
    <col min="1540" max="1540" width="20.42578125" style="159" customWidth="1"/>
    <col min="1541" max="1541" width="24.28515625" style="159" customWidth="1"/>
    <col min="1542" max="1542" width="20.28515625" style="159" customWidth="1"/>
    <col min="1543" max="1792" width="8.7109375" style="159"/>
    <col min="1793" max="1793" width="7.7109375" style="159" customWidth="1"/>
    <col min="1794" max="1794" width="4.7109375" style="159" customWidth="1"/>
    <col min="1795" max="1795" width="19.28515625" style="159" customWidth="1"/>
    <col min="1796" max="1796" width="20.42578125" style="159" customWidth="1"/>
    <col min="1797" max="1797" width="24.28515625" style="159" customWidth="1"/>
    <col min="1798" max="1798" width="20.28515625" style="159" customWidth="1"/>
    <col min="1799" max="2048" width="8.7109375" style="159"/>
    <col min="2049" max="2049" width="7.7109375" style="159" customWidth="1"/>
    <col min="2050" max="2050" width="4.7109375" style="159" customWidth="1"/>
    <col min="2051" max="2051" width="19.28515625" style="159" customWidth="1"/>
    <col min="2052" max="2052" width="20.42578125" style="159" customWidth="1"/>
    <col min="2053" max="2053" width="24.28515625" style="159" customWidth="1"/>
    <col min="2054" max="2054" width="20.28515625" style="159" customWidth="1"/>
    <col min="2055" max="2304" width="8.7109375" style="159"/>
    <col min="2305" max="2305" width="7.7109375" style="159" customWidth="1"/>
    <col min="2306" max="2306" width="4.7109375" style="159" customWidth="1"/>
    <col min="2307" max="2307" width="19.28515625" style="159" customWidth="1"/>
    <col min="2308" max="2308" width="20.42578125" style="159" customWidth="1"/>
    <col min="2309" max="2309" width="24.28515625" style="159" customWidth="1"/>
    <col min="2310" max="2310" width="20.28515625" style="159" customWidth="1"/>
    <col min="2311" max="2560" width="8.7109375" style="159"/>
    <col min="2561" max="2561" width="7.7109375" style="159" customWidth="1"/>
    <col min="2562" max="2562" width="4.7109375" style="159" customWidth="1"/>
    <col min="2563" max="2563" width="19.28515625" style="159" customWidth="1"/>
    <col min="2564" max="2564" width="20.42578125" style="159" customWidth="1"/>
    <col min="2565" max="2565" width="24.28515625" style="159" customWidth="1"/>
    <col min="2566" max="2566" width="20.28515625" style="159" customWidth="1"/>
    <col min="2567" max="2816" width="8.7109375" style="159"/>
    <col min="2817" max="2817" width="7.7109375" style="159" customWidth="1"/>
    <col min="2818" max="2818" width="4.7109375" style="159" customWidth="1"/>
    <col min="2819" max="2819" width="19.28515625" style="159" customWidth="1"/>
    <col min="2820" max="2820" width="20.42578125" style="159" customWidth="1"/>
    <col min="2821" max="2821" width="24.28515625" style="159" customWidth="1"/>
    <col min="2822" max="2822" width="20.28515625" style="159" customWidth="1"/>
    <col min="2823" max="3072" width="8.7109375" style="159"/>
    <col min="3073" max="3073" width="7.7109375" style="159" customWidth="1"/>
    <col min="3074" max="3074" width="4.7109375" style="159" customWidth="1"/>
    <col min="3075" max="3075" width="19.28515625" style="159" customWidth="1"/>
    <col min="3076" max="3076" width="20.42578125" style="159" customWidth="1"/>
    <col min="3077" max="3077" width="24.28515625" style="159" customWidth="1"/>
    <col min="3078" max="3078" width="20.28515625" style="159" customWidth="1"/>
    <col min="3079" max="3328" width="8.7109375" style="159"/>
    <col min="3329" max="3329" width="7.7109375" style="159" customWidth="1"/>
    <col min="3330" max="3330" width="4.7109375" style="159" customWidth="1"/>
    <col min="3331" max="3331" width="19.28515625" style="159" customWidth="1"/>
    <col min="3332" max="3332" width="20.42578125" style="159" customWidth="1"/>
    <col min="3333" max="3333" width="24.28515625" style="159" customWidth="1"/>
    <col min="3334" max="3334" width="20.28515625" style="159" customWidth="1"/>
    <col min="3335" max="3584" width="8.7109375" style="159"/>
    <col min="3585" max="3585" width="7.7109375" style="159" customWidth="1"/>
    <col min="3586" max="3586" width="4.7109375" style="159" customWidth="1"/>
    <col min="3587" max="3587" width="19.28515625" style="159" customWidth="1"/>
    <col min="3588" max="3588" width="20.42578125" style="159" customWidth="1"/>
    <col min="3589" max="3589" width="24.28515625" style="159" customWidth="1"/>
    <col min="3590" max="3590" width="20.28515625" style="159" customWidth="1"/>
    <col min="3591" max="3840" width="8.7109375" style="159"/>
    <col min="3841" max="3841" width="7.7109375" style="159" customWidth="1"/>
    <col min="3842" max="3842" width="4.7109375" style="159" customWidth="1"/>
    <col min="3843" max="3843" width="19.28515625" style="159" customWidth="1"/>
    <col min="3844" max="3844" width="20.42578125" style="159" customWidth="1"/>
    <col min="3845" max="3845" width="24.28515625" style="159" customWidth="1"/>
    <col min="3846" max="3846" width="20.28515625" style="159" customWidth="1"/>
    <col min="3847" max="4096" width="8.7109375" style="159"/>
    <col min="4097" max="4097" width="7.7109375" style="159" customWidth="1"/>
    <col min="4098" max="4098" width="4.7109375" style="159" customWidth="1"/>
    <col min="4099" max="4099" width="19.28515625" style="159" customWidth="1"/>
    <col min="4100" max="4100" width="20.42578125" style="159" customWidth="1"/>
    <col min="4101" max="4101" width="24.28515625" style="159" customWidth="1"/>
    <col min="4102" max="4102" width="20.28515625" style="159" customWidth="1"/>
    <col min="4103" max="4352" width="8.7109375" style="159"/>
    <col min="4353" max="4353" width="7.7109375" style="159" customWidth="1"/>
    <col min="4354" max="4354" width="4.7109375" style="159" customWidth="1"/>
    <col min="4355" max="4355" width="19.28515625" style="159" customWidth="1"/>
    <col min="4356" max="4356" width="20.42578125" style="159" customWidth="1"/>
    <col min="4357" max="4357" width="24.28515625" style="159" customWidth="1"/>
    <col min="4358" max="4358" width="20.28515625" style="159" customWidth="1"/>
    <col min="4359" max="4608" width="8.7109375" style="159"/>
    <col min="4609" max="4609" width="7.7109375" style="159" customWidth="1"/>
    <col min="4610" max="4610" width="4.7109375" style="159" customWidth="1"/>
    <col min="4611" max="4611" width="19.28515625" style="159" customWidth="1"/>
    <col min="4612" max="4612" width="20.42578125" style="159" customWidth="1"/>
    <col min="4613" max="4613" width="24.28515625" style="159" customWidth="1"/>
    <col min="4614" max="4614" width="20.28515625" style="159" customWidth="1"/>
    <col min="4615" max="4864" width="8.7109375" style="159"/>
    <col min="4865" max="4865" width="7.7109375" style="159" customWidth="1"/>
    <col min="4866" max="4866" width="4.7109375" style="159" customWidth="1"/>
    <col min="4867" max="4867" width="19.28515625" style="159" customWidth="1"/>
    <col min="4868" max="4868" width="20.42578125" style="159" customWidth="1"/>
    <col min="4869" max="4869" width="24.28515625" style="159" customWidth="1"/>
    <col min="4870" max="4870" width="20.28515625" style="159" customWidth="1"/>
    <col min="4871" max="5120" width="8.7109375" style="159"/>
    <col min="5121" max="5121" width="7.7109375" style="159" customWidth="1"/>
    <col min="5122" max="5122" width="4.7109375" style="159" customWidth="1"/>
    <col min="5123" max="5123" width="19.28515625" style="159" customWidth="1"/>
    <col min="5124" max="5124" width="20.42578125" style="159" customWidth="1"/>
    <col min="5125" max="5125" width="24.28515625" style="159" customWidth="1"/>
    <col min="5126" max="5126" width="20.28515625" style="159" customWidth="1"/>
    <col min="5127" max="5376" width="8.7109375" style="159"/>
    <col min="5377" max="5377" width="7.7109375" style="159" customWidth="1"/>
    <col min="5378" max="5378" width="4.7109375" style="159" customWidth="1"/>
    <col min="5379" max="5379" width="19.28515625" style="159" customWidth="1"/>
    <col min="5380" max="5380" width="20.42578125" style="159" customWidth="1"/>
    <col min="5381" max="5381" width="24.28515625" style="159" customWidth="1"/>
    <col min="5382" max="5382" width="20.28515625" style="159" customWidth="1"/>
    <col min="5383" max="5632" width="8.7109375" style="159"/>
    <col min="5633" max="5633" width="7.7109375" style="159" customWidth="1"/>
    <col min="5634" max="5634" width="4.7109375" style="159" customWidth="1"/>
    <col min="5635" max="5635" width="19.28515625" style="159" customWidth="1"/>
    <col min="5636" max="5636" width="20.42578125" style="159" customWidth="1"/>
    <col min="5637" max="5637" width="24.28515625" style="159" customWidth="1"/>
    <col min="5638" max="5638" width="20.28515625" style="159" customWidth="1"/>
    <col min="5639" max="5888" width="8.7109375" style="159"/>
    <col min="5889" max="5889" width="7.7109375" style="159" customWidth="1"/>
    <col min="5890" max="5890" width="4.7109375" style="159" customWidth="1"/>
    <col min="5891" max="5891" width="19.28515625" style="159" customWidth="1"/>
    <col min="5892" max="5892" width="20.42578125" style="159" customWidth="1"/>
    <col min="5893" max="5893" width="24.28515625" style="159" customWidth="1"/>
    <col min="5894" max="5894" width="20.28515625" style="159" customWidth="1"/>
    <col min="5895" max="6144" width="8.7109375" style="159"/>
    <col min="6145" max="6145" width="7.7109375" style="159" customWidth="1"/>
    <col min="6146" max="6146" width="4.7109375" style="159" customWidth="1"/>
    <col min="6147" max="6147" width="19.28515625" style="159" customWidth="1"/>
    <col min="6148" max="6148" width="20.42578125" style="159" customWidth="1"/>
    <col min="6149" max="6149" width="24.28515625" style="159" customWidth="1"/>
    <col min="6150" max="6150" width="20.28515625" style="159" customWidth="1"/>
    <col min="6151" max="6400" width="8.7109375" style="159"/>
    <col min="6401" max="6401" width="7.7109375" style="159" customWidth="1"/>
    <col min="6402" max="6402" width="4.7109375" style="159" customWidth="1"/>
    <col min="6403" max="6403" width="19.28515625" style="159" customWidth="1"/>
    <col min="6404" max="6404" width="20.42578125" style="159" customWidth="1"/>
    <col min="6405" max="6405" width="24.28515625" style="159" customWidth="1"/>
    <col min="6406" max="6406" width="20.28515625" style="159" customWidth="1"/>
    <col min="6407" max="6656" width="8.7109375" style="159"/>
    <col min="6657" max="6657" width="7.7109375" style="159" customWidth="1"/>
    <col min="6658" max="6658" width="4.7109375" style="159" customWidth="1"/>
    <col min="6659" max="6659" width="19.28515625" style="159" customWidth="1"/>
    <col min="6660" max="6660" width="20.42578125" style="159" customWidth="1"/>
    <col min="6661" max="6661" width="24.28515625" style="159" customWidth="1"/>
    <col min="6662" max="6662" width="20.28515625" style="159" customWidth="1"/>
    <col min="6663" max="6912" width="8.7109375" style="159"/>
    <col min="6913" max="6913" width="7.7109375" style="159" customWidth="1"/>
    <col min="6914" max="6914" width="4.7109375" style="159" customWidth="1"/>
    <col min="6915" max="6915" width="19.28515625" style="159" customWidth="1"/>
    <col min="6916" max="6916" width="20.42578125" style="159" customWidth="1"/>
    <col min="6917" max="6917" width="24.28515625" style="159" customWidth="1"/>
    <col min="6918" max="6918" width="20.28515625" style="159" customWidth="1"/>
    <col min="6919" max="7168" width="8.7109375" style="159"/>
    <col min="7169" max="7169" width="7.7109375" style="159" customWidth="1"/>
    <col min="7170" max="7170" width="4.7109375" style="159" customWidth="1"/>
    <col min="7171" max="7171" width="19.28515625" style="159" customWidth="1"/>
    <col min="7172" max="7172" width="20.42578125" style="159" customWidth="1"/>
    <col min="7173" max="7173" width="24.28515625" style="159" customWidth="1"/>
    <col min="7174" max="7174" width="20.28515625" style="159" customWidth="1"/>
    <col min="7175" max="7424" width="8.7109375" style="159"/>
    <col min="7425" max="7425" width="7.7109375" style="159" customWidth="1"/>
    <col min="7426" max="7426" width="4.7109375" style="159" customWidth="1"/>
    <col min="7427" max="7427" width="19.28515625" style="159" customWidth="1"/>
    <col min="7428" max="7428" width="20.42578125" style="159" customWidth="1"/>
    <col min="7429" max="7429" width="24.28515625" style="159" customWidth="1"/>
    <col min="7430" max="7430" width="20.28515625" style="159" customWidth="1"/>
    <col min="7431" max="7680" width="8.7109375" style="159"/>
    <col min="7681" max="7681" width="7.7109375" style="159" customWidth="1"/>
    <col min="7682" max="7682" width="4.7109375" style="159" customWidth="1"/>
    <col min="7683" max="7683" width="19.28515625" style="159" customWidth="1"/>
    <col min="7684" max="7684" width="20.42578125" style="159" customWidth="1"/>
    <col min="7685" max="7685" width="24.28515625" style="159" customWidth="1"/>
    <col min="7686" max="7686" width="20.28515625" style="159" customWidth="1"/>
    <col min="7687" max="7936" width="8.7109375" style="159"/>
    <col min="7937" max="7937" width="7.7109375" style="159" customWidth="1"/>
    <col min="7938" max="7938" width="4.7109375" style="159" customWidth="1"/>
    <col min="7939" max="7939" width="19.28515625" style="159" customWidth="1"/>
    <col min="7940" max="7940" width="20.42578125" style="159" customWidth="1"/>
    <col min="7941" max="7941" width="24.28515625" style="159" customWidth="1"/>
    <col min="7942" max="7942" width="20.28515625" style="159" customWidth="1"/>
    <col min="7943" max="8192" width="8.7109375" style="159"/>
    <col min="8193" max="8193" width="7.7109375" style="159" customWidth="1"/>
    <col min="8194" max="8194" width="4.7109375" style="159" customWidth="1"/>
    <col min="8195" max="8195" width="19.28515625" style="159" customWidth="1"/>
    <col min="8196" max="8196" width="20.42578125" style="159" customWidth="1"/>
    <col min="8197" max="8197" width="24.28515625" style="159" customWidth="1"/>
    <col min="8198" max="8198" width="20.28515625" style="159" customWidth="1"/>
    <col min="8199" max="8448" width="8.7109375" style="159"/>
    <col min="8449" max="8449" width="7.7109375" style="159" customWidth="1"/>
    <col min="8450" max="8450" width="4.7109375" style="159" customWidth="1"/>
    <col min="8451" max="8451" width="19.28515625" style="159" customWidth="1"/>
    <col min="8452" max="8452" width="20.42578125" style="159" customWidth="1"/>
    <col min="8453" max="8453" width="24.28515625" style="159" customWidth="1"/>
    <col min="8454" max="8454" width="20.28515625" style="159" customWidth="1"/>
    <col min="8455" max="8704" width="8.7109375" style="159"/>
    <col min="8705" max="8705" width="7.7109375" style="159" customWidth="1"/>
    <col min="8706" max="8706" width="4.7109375" style="159" customWidth="1"/>
    <col min="8707" max="8707" width="19.28515625" style="159" customWidth="1"/>
    <col min="8708" max="8708" width="20.42578125" style="159" customWidth="1"/>
    <col min="8709" max="8709" width="24.28515625" style="159" customWidth="1"/>
    <col min="8710" max="8710" width="20.28515625" style="159" customWidth="1"/>
    <col min="8711" max="8960" width="8.7109375" style="159"/>
    <col min="8961" max="8961" width="7.7109375" style="159" customWidth="1"/>
    <col min="8962" max="8962" width="4.7109375" style="159" customWidth="1"/>
    <col min="8963" max="8963" width="19.28515625" style="159" customWidth="1"/>
    <col min="8964" max="8964" width="20.42578125" style="159" customWidth="1"/>
    <col min="8965" max="8965" width="24.28515625" style="159" customWidth="1"/>
    <col min="8966" max="8966" width="20.28515625" style="159" customWidth="1"/>
    <col min="8967" max="9216" width="8.7109375" style="159"/>
    <col min="9217" max="9217" width="7.7109375" style="159" customWidth="1"/>
    <col min="9218" max="9218" width="4.7109375" style="159" customWidth="1"/>
    <col min="9219" max="9219" width="19.28515625" style="159" customWidth="1"/>
    <col min="9220" max="9220" width="20.42578125" style="159" customWidth="1"/>
    <col min="9221" max="9221" width="24.28515625" style="159" customWidth="1"/>
    <col min="9222" max="9222" width="20.28515625" style="159" customWidth="1"/>
    <col min="9223" max="9472" width="8.7109375" style="159"/>
    <col min="9473" max="9473" width="7.7109375" style="159" customWidth="1"/>
    <col min="9474" max="9474" width="4.7109375" style="159" customWidth="1"/>
    <col min="9475" max="9475" width="19.28515625" style="159" customWidth="1"/>
    <col min="9476" max="9476" width="20.42578125" style="159" customWidth="1"/>
    <col min="9477" max="9477" width="24.28515625" style="159" customWidth="1"/>
    <col min="9478" max="9478" width="20.28515625" style="159" customWidth="1"/>
    <col min="9479" max="9728" width="8.7109375" style="159"/>
    <col min="9729" max="9729" width="7.7109375" style="159" customWidth="1"/>
    <col min="9730" max="9730" width="4.7109375" style="159" customWidth="1"/>
    <col min="9731" max="9731" width="19.28515625" style="159" customWidth="1"/>
    <col min="9732" max="9732" width="20.42578125" style="159" customWidth="1"/>
    <col min="9733" max="9733" width="24.28515625" style="159" customWidth="1"/>
    <col min="9734" max="9734" width="20.28515625" style="159" customWidth="1"/>
    <col min="9735" max="9984" width="8.7109375" style="159"/>
    <col min="9985" max="9985" width="7.7109375" style="159" customWidth="1"/>
    <col min="9986" max="9986" width="4.7109375" style="159" customWidth="1"/>
    <col min="9987" max="9987" width="19.28515625" style="159" customWidth="1"/>
    <col min="9988" max="9988" width="20.42578125" style="159" customWidth="1"/>
    <col min="9989" max="9989" width="24.28515625" style="159" customWidth="1"/>
    <col min="9990" max="9990" width="20.28515625" style="159" customWidth="1"/>
    <col min="9991" max="10240" width="8.7109375" style="159"/>
    <col min="10241" max="10241" width="7.7109375" style="159" customWidth="1"/>
    <col min="10242" max="10242" width="4.7109375" style="159" customWidth="1"/>
    <col min="10243" max="10243" width="19.28515625" style="159" customWidth="1"/>
    <col min="10244" max="10244" width="20.42578125" style="159" customWidth="1"/>
    <col min="10245" max="10245" width="24.28515625" style="159" customWidth="1"/>
    <col min="10246" max="10246" width="20.28515625" style="159" customWidth="1"/>
    <col min="10247" max="10496" width="8.7109375" style="159"/>
    <col min="10497" max="10497" width="7.7109375" style="159" customWidth="1"/>
    <col min="10498" max="10498" width="4.7109375" style="159" customWidth="1"/>
    <col min="10499" max="10499" width="19.28515625" style="159" customWidth="1"/>
    <col min="10500" max="10500" width="20.42578125" style="159" customWidth="1"/>
    <col min="10501" max="10501" width="24.28515625" style="159" customWidth="1"/>
    <col min="10502" max="10502" width="20.28515625" style="159" customWidth="1"/>
    <col min="10503" max="10752" width="8.7109375" style="159"/>
    <col min="10753" max="10753" width="7.7109375" style="159" customWidth="1"/>
    <col min="10754" max="10754" width="4.7109375" style="159" customWidth="1"/>
    <col min="10755" max="10755" width="19.28515625" style="159" customWidth="1"/>
    <col min="10756" max="10756" width="20.42578125" style="159" customWidth="1"/>
    <col min="10757" max="10757" width="24.28515625" style="159" customWidth="1"/>
    <col min="10758" max="10758" width="20.28515625" style="159" customWidth="1"/>
    <col min="10759" max="11008" width="8.7109375" style="159"/>
    <col min="11009" max="11009" width="7.7109375" style="159" customWidth="1"/>
    <col min="11010" max="11010" width="4.7109375" style="159" customWidth="1"/>
    <col min="11011" max="11011" width="19.28515625" style="159" customWidth="1"/>
    <col min="11012" max="11012" width="20.42578125" style="159" customWidth="1"/>
    <col min="11013" max="11013" width="24.28515625" style="159" customWidth="1"/>
    <col min="11014" max="11014" width="20.28515625" style="159" customWidth="1"/>
    <col min="11015" max="11264" width="8.7109375" style="159"/>
    <col min="11265" max="11265" width="7.7109375" style="159" customWidth="1"/>
    <col min="11266" max="11266" width="4.7109375" style="159" customWidth="1"/>
    <col min="11267" max="11267" width="19.28515625" style="159" customWidth="1"/>
    <col min="11268" max="11268" width="20.42578125" style="159" customWidth="1"/>
    <col min="11269" max="11269" width="24.28515625" style="159" customWidth="1"/>
    <col min="11270" max="11270" width="20.28515625" style="159" customWidth="1"/>
    <col min="11271" max="11520" width="8.7109375" style="159"/>
    <col min="11521" max="11521" width="7.7109375" style="159" customWidth="1"/>
    <col min="11522" max="11522" width="4.7109375" style="159" customWidth="1"/>
    <col min="11523" max="11523" width="19.28515625" style="159" customWidth="1"/>
    <col min="11524" max="11524" width="20.42578125" style="159" customWidth="1"/>
    <col min="11525" max="11525" width="24.28515625" style="159" customWidth="1"/>
    <col min="11526" max="11526" width="20.28515625" style="159" customWidth="1"/>
    <col min="11527" max="11776" width="8.7109375" style="159"/>
    <col min="11777" max="11777" width="7.7109375" style="159" customWidth="1"/>
    <col min="11778" max="11778" width="4.7109375" style="159" customWidth="1"/>
    <col min="11779" max="11779" width="19.28515625" style="159" customWidth="1"/>
    <col min="11780" max="11780" width="20.42578125" style="159" customWidth="1"/>
    <col min="11781" max="11781" width="24.28515625" style="159" customWidth="1"/>
    <col min="11782" max="11782" width="20.28515625" style="159" customWidth="1"/>
    <col min="11783" max="12032" width="8.7109375" style="159"/>
    <col min="12033" max="12033" width="7.7109375" style="159" customWidth="1"/>
    <col min="12034" max="12034" width="4.7109375" style="159" customWidth="1"/>
    <col min="12035" max="12035" width="19.28515625" style="159" customWidth="1"/>
    <col min="12036" max="12036" width="20.42578125" style="159" customWidth="1"/>
    <col min="12037" max="12037" width="24.28515625" style="159" customWidth="1"/>
    <col min="12038" max="12038" width="20.28515625" style="159" customWidth="1"/>
    <col min="12039" max="12288" width="8.7109375" style="159"/>
    <col min="12289" max="12289" width="7.7109375" style="159" customWidth="1"/>
    <col min="12290" max="12290" width="4.7109375" style="159" customWidth="1"/>
    <col min="12291" max="12291" width="19.28515625" style="159" customWidth="1"/>
    <col min="12292" max="12292" width="20.42578125" style="159" customWidth="1"/>
    <col min="12293" max="12293" width="24.28515625" style="159" customWidth="1"/>
    <col min="12294" max="12294" width="20.28515625" style="159" customWidth="1"/>
    <col min="12295" max="12544" width="8.7109375" style="159"/>
    <col min="12545" max="12545" width="7.7109375" style="159" customWidth="1"/>
    <col min="12546" max="12546" width="4.7109375" style="159" customWidth="1"/>
    <col min="12547" max="12547" width="19.28515625" style="159" customWidth="1"/>
    <col min="12548" max="12548" width="20.42578125" style="159" customWidth="1"/>
    <col min="12549" max="12549" width="24.28515625" style="159" customWidth="1"/>
    <col min="12550" max="12550" width="20.28515625" style="159" customWidth="1"/>
    <col min="12551" max="12800" width="8.7109375" style="159"/>
    <col min="12801" max="12801" width="7.7109375" style="159" customWidth="1"/>
    <col min="12802" max="12802" width="4.7109375" style="159" customWidth="1"/>
    <col min="12803" max="12803" width="19.28515625" style="159" customWidth="1"/>
    <col min="12804" max="12804" width="20.42578125" style="159" customWidth="1"/>
    <col min="12805" max="12805" width="24.28515625" style="159" customWidth="1"/>
    <col min="12806" max="12806" width="20.28515625" style="159" customWidth="1"/>
    <col min="12807" max="13056" width="8.7109375" style="159"/>
    <col min="13057" max="13057" width="7.7109375" style="159" customWidth="1"/>
    <col min="13058" max="13058" width="4.7109375" style="159" customWidth="1"/>
    <col min="13059" max="13059" width="19.28515625" style="159" customWidth="1"/>
    <col min="13060" max="13060" width="20.42578125" style="159" customWidth="1"/>
    <col min="13061" max="13061" width="24.28515625" style="159" customWidth="1"/>
    <col min="13062" max="13062" width="20.28515625" style="159" customWidth="1"/>
    <col min="13063" max="13312" width="8.7109375" style="159"/>
    <col min="13313" max="13313" width="7.7109375" style="159" customWidth="1"/>
    <col min="13314" max="13314" width="4.7109375" style="159" customWidth="1"/>
    <col min="13315" max="13315" width="19.28515625" style="159" customWidth="1"/>
    <col min="13316" max="13316" width="20.42578125" style="159" customWidth="1"/>
    <col min="13317" max="13317" width="24.28515625" style="159" customWidth="1"/>
    <col min="13318" max="13318" width="20.28515625" style="159" customWidth="1"/>
    <col min="13319" max="13568" width="8.7109375" style="159"/>
    <col min="13569" max="13569" width="7.7109375" style="159" customWidth="1"/>
    <col min="13570" max="13570" width="4.7109375" style="159" customWidth="1"/>
    <col min="13571" max="13571" width="19.28515625" style="159" customWidth="1"/>
    <col min="13572" max="13572" width="20.42578125" style="159" customWidth="1"/>
    <col min="13573" max="13573" width="24.28515625" style="159" customWidth="1"/>
    <col min="13574" max="13574" width="20.28515625" style="159" customWidth="1"/>
    <col min="13575" max="13824" width="8.7109375" style="159"/>
    <col min="13825" max="13825" width="7.7109375" style="159" customWidth="1"/>
    <col min="13826" max="13826" width="4.7109375" style="159" customWidth="1"/>
    <col min="13827" max="13827" width="19.28515625" style="159" customWidth="1"/>
    <col min="13828" max="13828" width="20.42578125" style="159" customWidth="1"/>
    <col min="13829" max="13829" width="24.28515625" style="159" customWidth="1"/>
    <col min="13830" max="13830" width="20.28515625" style="159" customWidth="1"/>
    <col min="13831" max="14080" width="8.7109375" style="159"/>
    <col min="14081" max="14081" width="7.7109375" style="159" customWidth="1"/>
    <col min="14082" max="14082" width="4.7109375" style="159" customWidth="1"/>
    <col min="14083" max="14083" width="19.28515625" style="159" customWidth="1"/>
    <col min="14084" max="14084" width="20.42578125" style="159" customWidth="1"/>
    <col min="14085" max="14085" width="24.28515625" style="159" customWidth="1"/>
    <col min="14086" max="14086" width="20.28515625" style="159" customWidth="1"/>
    <col min="14087" max="14336" width="8.7109375" style="159"/>
    <col min="14337" max="14337" width="7.7109375" style="159" customWidth="1"/>
    <col min="14338" max="14338" width="4.7109375" style="159" customWidth="1"/>
    <col min="14339" max="14339" width="19.28515625" style="159" customWidth="1"/>
    <col min="14340" max="14340" width="20.42578125" style="159" customWidth="1"/>
    <col min="14341" max="14341" width="24.28515625" style="159" customWidth="1"/>
    <col min="14342" max="14342" width="20.28515625" style="159" customWidth="1"/>
    <col min="14343" max="14592" width="8.7109375" style="159"/>
    <col min="14593" max="14593" width="7.7109375" style="159" customWidth="1"/>
    <col min="14594" max="14594" width="4.7109375" style="159" customWidth="1"/>
    <col min="14595" max="14595" width="19.28515625" style="159" customWidth="1"/>
    <col min="14596" max="14596" width="20.42578125" style="159" customWidth="1"/>
    <col min="14597" max="14597" width="24.28515625" style="159" customWidth="1"/>
    <col min="14598" max="14598" width="20.28515625" style="159" customWidth="1"/>
    <col min="14599" max="14848" width="8.7109375" style="159"/>
    <col min="14849" max="14849" width="7.7109375" style="159" customWidth="1"/>
    <col min="14850" max="14850" width="4.7109375" style="159" customWidth="1"/>
    <col min="14851" max="14851" width="19.28515625" style="159" customWidth="1"/>
    <col min="14852" max="14852" width="20.42578125" style="159" customWidth="1"/>
    <col min="14853" max="14853" width="24.28515625" style="159" customWidth="1"/>
    <col min="14854" max="14854" width="20.28515625" style="159" customWidth="1"/>
    <col min="14855" max="15104" width="8.7109375" style="159"/>
    <col min="15105" max="15105" width="7.7109375" style="159" customWidth="1"/>
    <col min="15106" max="15106" width="4.7109375" style="159" customWidth="1"/>
    <col min="15107" max="15107" width="19.28515625" style="159" customWidth="1"/>
    <col min="15108" max="15108" width="20.42578125" style="159" customWidth="1"/>
    <col min="15109" max="15109" width="24.28515625" style="159" customWidth="1"/>
    <col min="15110" max="15110" width="20.28515625" style="159" customWidth="1"/>
    <col min="15111" max="15360" width="8.7109375" style="159"/>
    <col min="15361" max="15361" width="7.7109375" style="159" customWidth="1"/>
    <col min="15362" max="15362" width="4.7109375" style="159" customWidth="1"/>
    <col min="15363" max="15363" width="19.28515625" style="159" customWidth="1"/>
    <col min="15364" max="15364" width="20.42578125" style="159" customWidth="1"/>
    <col min="15365" max="15365" width="24.28515625" style="159" customWidth="1"/>
    <col min="15366" max="15366" width="20.28515625" style="159" customWidth="1"/>
    <col min="15367" max="15616" width="8.7109375" style="159"/>
    <col min="15617" max="15617" width="7.7109375" style="159" customWidth="1"/>
    <col min="15618" max="15618" width="4.7109375" style="159" customWidth="1"/>
    <col min="15619" max="15619" width="19.28515625" style="159" customWidth="1"/>
    <col min="15620" max="15620" width="20.42578125" style="159" customWidth="1"/>
    <col min="15621" max="15621" width="24.28515625" style="159" customWidth="1"/>
    <col min="15622" max="15622" width="20.28515625" style="159" customWidth="1"/>
    <col min="15623" max="15872" width="8.7109375" style="159"/>
    <col min="15873" max="15873" width="7.7109375" style="159" customWidth="1"/>
    <col min="15874" max="15874" width="4.7109375" style="159" customWidth="1"/>
    <col min="15875" max="15875" width="19.28515625" style="159" customWidth="1"/>
    <col min="15876" max="15876" width="20.42578125" style="159" customWidth="1"/>
    <col min="15877" max="15877" width="24.28515625" style="159" customWidth="1"/>
    <col min="15878" max="15878" width="20.28515625" style="159" customWidth="1"/>
    <col min="15879" max="16128" width="8.7109375" style="159"/>
    <col min="16129" max="16129" width="7.7109375" style="159" customWidth="1"/>
    <col min="16130" max="16130" width="4.7109375" style="159" customWidth="1"/>
    <col min="16131" max="16131" width="19.28515625" style="159" customWidth="1"/>
    <col min="16132" max="16132" width="20.42578125" style="159" customWidth="1"/>
    <col min="16133" max="16133" width="24.28515625" style="159" customWidth="1"/>
    <col min="16134" max="16134" width="20.28515625" style="159" customWidth="1"/>
    <col min="16135" max="16384" width="8.7109375" style="159"/>
  </cols>
  <sheetData>
    <row r="1" spans="1:6" x14ac:dyDescent="0.2">
      <c r="A1" s="260" t="s">
        <v>238</v>
      </c>
      <c r="B1" s="260"/>
      <c r="C1" s="260"/>
      <c r="D1" s="260"/>
      <c r="E1" s="260"/>
      <c r="F1" s="260"/>
    </row>
    <row r="2" spans="1:6" x14ac:dyDescent="0.2">
      <c r="A2" s="181"/>
      <c r="B2" s="181"/>
      <c r="C2" s="181"/>
      <c r="D2" s="181"/>
      <c r="E2" s="181"/>
      <c r="F2" s="181"/>
    </row>
    <row r="3" spans="1:6" x14ac:dyDescent="0.2">
      <c r="A3" s="203"/>
      <c r="D3" s="181"/>
    </row>
    <row r="4" spans="1:6" x14ac:dyDescent="0.2">
      <c r="A4" s="260" t="s">
        <v>239</v>
      </c>
      <c r="B4" s="260"/>
      <c r="C4" s="260"/>
      <c r="D4" s="251" t="s">
        <v>610</v>
      </c>
      <c r="E4" s="251"/>
      <c r="F4" s="251"/>
    </row>
    <row r="5" spans="1:6" x14ac:dyDescent="0.2">
      <c r="A5" s="260" t="s">
        <v>240</v>
      </c>
      <c r="B5" s="260"/>
      <c r="C5" s="260"/>
      <c r="D5" s="273" t="s">
        <v>611</v>
      </c>
      <c r="E5" s="273"/>
      <c r="F5" s="273"/>
    </row>
    <row r="6" spans="1:6" x14ac:dyDescent="0.2">
      <c r="A6" s="287" t="s">
        <v>241</v>
      </c>
      <c r="B6" s="287"/>
      <c r="C6" s="287"/>
      <c r="D6" s="273"/>
      <c r="E6" s="273"/>
      <c r="F6" s="273"/>
    </row>
    <row r="7" spans="1:6" x14ac:dyDescent="0.2">
      <c r="A7" s="260" t="s">
        <v>242</v>
      </c>
      <c r="B7" s="260"/>
      <c r="C7" s="260"/>
      <c r="D7" s="273"/>
      <c r="E7" s="273"/>
      <c r="F7" s="273"/>
    </row>
    <row r="8" spans="1:6" x14ac:dyDescent="0.2">
      <c r="A8" s="260" t="s">
        <v>243</v>
      </c>
      <c r="B8" s="260"/>
      <c r="C8" s="260"/>
      <c r="D8" s="273"/>
      <c r="E8" s="273"/>
      <c r="F8" s="273"/>
    </row>
    <row r="9" spans="1:6" x14ac:dyDescent="0.2">
      <c r="A9" s="204"/>
      <c r="B9" s="181"/>
      <c r="C9" s="181"/>
    </row>
    <row r="10" spans="1:6" x14ac:dyDescent="0.2">
      <c r="A10" s="203"/>
      <c r="D10" s="181"/>
    </row>
    <row r="11" spans="1:6" x14ac:dyDescent="0.2">
      <c r="A11" s="205" t="s">
        <v>92</v>
      </c>
      <c r="B11" s="260" t="s">
        <v>244</v>
      </c>
      <c r="C11" s="260"/>
      <c r="D11" s="260"/>
      <c r="E11" s="260"/>
      <c r="F11" s="260"/>
    </row>
    <row r="13" spans="1:6" x14ac:dyDescent="0.2">
      <c r="A13" s="206" t="s">
        <v>245</v>
      </c>
      <c r="B13" s="260" t="s">
        <v>246</v>
      </c>
      <c r="C13" s="260"/>
      <c r="D13" s="251" t="str">
        <f>D4</f>
        <v>Thabana Pipe Store Exntension Project</v>
      </c>
      <c r="E13" s="251"/>
      <c r="F13" s="251"/>
    </row>
    <row r="14" spans="1:6" x14ac:dyDescent="0.2">
      <c r="B14" s="168"/>
      <c r="D14" s="195"/>
      <c r="E14" s="195"/>
      <c r="F14" s="195"/>
    </row>
    <row r="15" spans="1:6" x14ac:dyDescent="0.2">
      <c r="A15" s="206" t="s">
        <v>247</v>
      </c>
      <c r="B15" s="260" t="s">
        <v>248</v>
      </c>
      <c r="C15" s="260"/>
      <c r="D15" s="251" t="s">
        <v>612</v>
      </c>
      <c r="E15" s="251"/>
      <c r="F15" s="251"/>
    </row>
    <row r="16" spans="1:6" x14ac:dyDescent="0.2">
      <c r="B16" s="193"/>
      <c r="D16" s="170"/>
      <c r="E16" s="170"/>
      <c r="F16" s="170"/>
    </row>
    <row r="17" spans="1:6" x14ac:dyDescent="0.2">
      <c r="B17" s="193"/>
      <c r="D17" s="273"/>
      <c r="E17" s="273"/>
      <c r="F17" s="273"/>
    </row>
    <row r="18" spans="1:6" x14ac:dyDescent="0.2">
      <c r="B18" s="168"/>
      <c r="C18" s="159"/>
    </row>
    <row r="19" spans="1:6" x14ac:dyDescent="0.2">
      <c r="A19" s="206" t="s">
        <v>249</v>
      </c>
      <c r="B19" s="260" t="s">
        <v>250</v>
      </c>
      <c r="C19" s="260"/>
    </row>
    <row r="20" spans="1:6" x14ac:dyDescent="0.2">
      <c r="B20" s="254" t="s">
        <v>251</v>
      </c>
      <c r="C20" s="254"/>
      <c r="D20" s="251" t="s">
        <v>613</v>
      </c>
      <c r="E20" s="251"/>
      <c r="F20" s="251"/>
    </row>
    <row r="21" spans="1:6" x14ac:dyDescent="0.2">
      <c r="B21" s="254" t="s">
        <v>252</v>
      </c>
      <c r="C21" s="254"/>
      <c r="D21" s="273" t="s">
        <v>614</v>
      </c>
      <c r="E21" s="273"/>
      <c r="F21" s="273"/>
    </row>
    <row r="22" spans="1:6" x14ac:dyDescent="0.2">
      <c r="B22" s="254" t="s">
        <v>253</v>
      </c>
      <c r="C22" s="254"/>
      <c r="D22" s="273" t="s">
        <v>615</v>
      </c>
      <c r="E22" s="273"/>
      <c r="F22" s="273"/>
    </row>
    <row r="23" spans="1:6" x14ac:dyDescent="0.2">
      <c r="B23" s="168"/>
      <c r="C23" s="159"/>
      <c r="D23" s="168"/>
    </row>
    <row r="24" spans="1:6" x14ac:dyDescent="0.2">
      <c r="A24" s="206" t="s">
        <v>254</v>
      </c>
      <c r="B24" s="260" t="s">
        <v>57</v>
      </c>
      <c r="C24" s="260"/>
      <c r="D24" s="168"/>
    </row>
    <row r="25" spans="1:6" x14ac:dyDescent="0.2">
      <c r="B25" s="254" t="s">
        <v>255</v>
      </c>
      <c r="C25" s="254"/>
      <c r="D25" s="251" t="s">
        <v>611</v>
      </c>
      <c r="E25" s="251"/>
      <c r="F25" s="251"/>
    </row>
    <row r="26" spans="1:6" x14ac:dyDescent="0.2">
      <c r="B26" s="254" t="s">
        <v>256</v>
      </c>
      <c r="C26" s="254"/>
      <c r="D26" s="285" t="s">
        <v>616</v>
      </c>
      <c r="E26" s="251"/>
      <c r="F26" s="251"/>
    </row>
    <row r="27" spans="1:6" x14ac:dyDescent="0.2">
      <c r="B27" s="168" t="s">
        <v>257</v>
      </c>
      <c r="C27" s="159"/>
      <c r="D27" s="207" t="s">
        <v>617</v>
      </c>
      <c r="E27" s="167" t="s">
        <v>258</v>
      </c>
      <c r="F27" s="170"/>
    </row>
    <row r="28" spans="1:6" x14ac:dyDescent="0.2">
      <c r="B28" s="254" t="s">
        <v>259</v>
      </c>
      <c r="C28" s="254"/>
      <c r="D28" s="208" t="s">
        <v>618</v>
      </c>
      <c r="E28" s="167" t="s">
        <v>260</v>
      </c>
      <c r="F28" s="170"/>
    </row>
    <row r="29" spans="1:6" x14ac:dyDescent="0.2">
      <c r="B29" s="254" t="s">
        <v>261</v>
      </c>
      <c r="C29" s="254"/>
      <c r="D29" s="286" t="s">
        <v>619</v>
      </c>
      <c r="E29" s="251"/>
      <c r="F29" s="251"/>
    </row>
    <row r="30" spans="1:6" x14ac:dyDescent="0.2">
      <c r="B30" s="254" t="s">
        <v>262</v>
      </c>
      <c r="C30" s="254"/>
      <c r="D30" s="273" t="s">
        <v>620</v>
      </c>
      <c r="E30" s="273"/>
      <c r="F30" s="273"/>
    </row>
    <row r="31" spans="1:6" x14ac:dyDescent="0.2">
      <c r="B31" s="254" t="s">
        <v>58</v>
      </c>
      <c r="C31" s="254"/>
      <c r="D31" s="273" t="s">
        <v>621</v>
      </c>
      <c r="E31" s="273"/>
      <c r="F31" s="273"/>
    </row>
    <row r="32" spans="1:6" x14ac:dyDescent="0.2">
      <c r="B32" s="168"/>
      <c r="C32" s="159"/>
      <c r="D32" s="209"/>
      <c r="E32" s="167" t="s">
        <v>263</v>
      </c>
      <c r="F32" s="170"/>
    </row>
    <row r="33" spans="1:6" x14ac:dyDescent="0.2">
      <c r="B33" s="254" t="s">
        <v>264</v>
      </c>
      <c r="C33" s="254"/>
      <c r="D33" s="210" t="s">
        <v>622</v>
      </c>
      <c r="E33" s="167" t="s">
        <v>266</v>
      </c>
      <c r="F33" s="211" t="s">
        <v>265</v>
      </c>
    </row>
    <row r="34" spans="1:6" x14ac:dyDescent="0.2">
      <c r="B34" s="159"/>
      <c r="C34" s="159"/>
      <c r="D34" s="186"/>
      <c r="E34" s="167"/>
      <c r="F34" s="186"/>
    </row>
    <row r="35" spans="1:6" x14ac:dyDescent="0.2">
      <c r="B35" s="168"/>
      <c r="C35" s="159"/>
      <c r="E35" s="167"/>
    </row>
    <row r="36" spans="1:6" x14ac:dyDescent="0.2">
      <c r="A36" s="206" t="s">
        <v>267</v>
      </c>
      <c r="B36" s="260" t="s">
        <v>59</v>
      </c>
      <c r="C36" s="260"/>
    </row>
    <row r="37" spans="1:6" x14ac:dyDescent="0.2">
      <c r="B37" s="254" t="s">
        <v>255</v>
      </c>
      <c r="C37" s="254"/>
      <c r="D37" s="251"/>
      <c r="E37" s="251"/>
      <c r="F37" s="251"/>
    </row>
    <row r="38" spans="1:6" x14ac:dyDescent="0.2">
      <c r="B38" s="254" t="s">
        <v>268</v>
      </c>
      <c r="C38" s="254"/>
      <c r="D38" s="170"/>
      <c r="E38" s="212" t="s">
        <v>258</v>
      </c>
      <c r="F38" s="170"/>
    </row>
    <row r="39" spans="1:6" x14ac:dyDescent="0.2">
      <c r="B39" s="254" t="s">
        <v>259</v>
      </c>
      <c r="C39" s="254"/>
      <c r="D39" s="208"/>
      <c r="E39" s="167" t="s">
        <v>260</v>
      </c>
      <c r="F39" s="170"/>
    </row>
    <row r="40" spans="1:6" x14ac:dyDescent="0.2">
      <c r="B40" s="254" t="s">
        <v>261</v>
      </c>
      <c r="C40" s="254"/>
      <c r="D40" s="251"/>
      <c r="E40" s="251"/>
      <c r="F40" s="251"/>
    </row>
    <row r="41" spans="1:6" x14ac:dyDescent="0.2">
      <c r="B41" s="254" t="s">
        <v>262</v>
      </c>
      <c r="C41" s="254"/>
      <c r="D41" s="273"/>
      <c r="E41" s="273"/>
      <c r="F41" s="273"/>
    </row>
    <row r="42" spans="1:6" x14ac:dyDescent="0.2">
      <c r="B42" s="254" t="s">
        <v>58</v>
      </c>
      <c r="C42" s="254"/>
      <c r="D42" s="273"/>
      <c r="E42" s="273"/>
      <c r="F42" s="273"/>
    </row>
    <row r="43" spans="1:6" x14ac:dyDescent="0.2">
      <c r="B43" s="159"/>
      <c r="C43" s="159"/>
      <c r="D43" s="209"/>
      <c r="E43" s="167" t="s">
        <v>263</v>
      </c>
      <c r="F43" s="170"/>
    </row>
    <row r="44" spans="1:6" x14ac:dyDescent="0.2">
      <c r="B44" s="254" t="s">
        <v>264</v>
      </c>
      <c r="C44" s="254"/>
      <c r="D44" s="210" t="s">
        <v>265</v>
      </c>
      <c r="E44" s="167" t="s">
        <v>266</v>
      </c>
      <c r="F44" s="211" t="s">
        <v>265</v>
      </c>
    </row>
    <row r="45" spans="1:6" x14ac:dyDescent="0.2">
      <c r="B45" s="159"/>
      <c r="C45" s="159"/>
      <c r="D45" s="186"/>
      <c r="E45" s="167"/>
      <c r="F45" s="186"/>
    </row>
    <row r="46" spans="1:6" x14ac:dyDescent="0.2">
      <c r="B46" s="159"/>
      <c r="C46" s="159"/>
      <c r="F46" s="195"/>
    </row>
    <row r="47" spans="1:6" x14ac:dyDescent="0.2">
      <c r="A47" s="206" t="s">
        <v>269</v>
      </c>
      <c r="B47" s="260" t="s">
        <v>270</v>
      </c>
      <c r="C47" s="260"/>
      <c r="D47" s="284"/>
      <c r="E47" s="284"/>
      <c r="F47" s="284"/>
    </row>
    <row r="48" spans="1:6" x14ac:dyDescent="0.2">
      <c r="B48" s="254" t="s">
        <v>255</v>
      </c>
      <c r="C48" s="254"/>
      <c r="D48" s="273"/>
      <c r="E48" s="273"/>
      <c r="F48" s="273"/>
    </row>
    <row r="49" spans="1:6" x14ac:dyDescent="0.2">
      <c r="B49" s="254" t="s">
        <v>268</v>
      </c>
      <c r="C49" s="254"/>
      <c r="D49" s="170"/>
      <c r="E49" s="212" t="s">
        <v>258</v>
      </c>
      <c r="F49" s="213" t="s">
        <v>381</v>
      </c>
    </row>
    <row r="50" spans="1:6" x14ac:dyDescent="0.2">
      <c r="B50" s="254" t="s">
        <v>259</v>
      </c>
      <c r="C50" s="254"/>
      <c r="D50" s="170"/>
      <c r="E50" s="167" t="s">
        <v>260</v>
      </c>
      <c r="F50" s="170"/>
    </row>
    <row r="51" spans="1:6" x14ac:dyDescent="0.2">
      <c r="B51" s="254" t="s">
        <v>261</v>
      </c>
      <c r="C51" s="254"/>
      <c r="D51" s="251"/>
      <c r="E51" s="251"/>
      <c r="F51" s="251"/>
    </row>
    <row r="52" spans="1:6" x14ac:dyDescent="0.2">
      <c r="B52" s="254" t="s">
        <v>262</v>
      </c>
      <c r="C52" s="254"/>
      <c r="D52" s="273"/>
      <c r="E52" s="273"/>
      <c r="F52" s="273"/>
    </row>
    <row r="53" spans="1:6" x14ac:dyDescent="0.2">
      <c r="B53" s="254" t="s">
        <v>58</v>
      </c>
      <c r="C53" s="254"/>
      <c r="D53" s="273"/>
      <c r="E53" s="273"/>
      <c r="F53" s="273"/>
    </row>
    <row r="54" spans="1:6" x14ac:dyDescent="0.2">
      <c r="B54" s="254" t="s">
        <v>264</v>
      </c>
      <c r="C54" s="254"/>
      <c r="D54" s="207"/>
      <c r="E54" s="99"/>
      <c r="F54" s="99"/>
    </row>
    <row r="55" spans="1:6" x14ac:dyDescent="0.2">
      <c r="B55" s="159"/>
      <c r="C55" s="159"/>
      <c r="D55" s="168"/>
      <c r="E55" s="167"/>
      <c r="F55" s="168"/>
    </row>
    <row r="56" spans="1:6" x14ac:dyDescent="0.2">
      <c r="B56" s="168"/>
      <c r="C56" s="159"/>
      <c r="F56" s="214"/>
    </row>
    <row r="57" spans="1:6" x14ac:dyDescent="0.2">
      <c r="B57" s="168"/>
      <c r="C57" s="159"/>
      <c r="F57" s="214"/>
    </row>
    <row r="58" spans="1:6" x14ac:dyDescent="0.2">
      <c r="B58" s="168"/>
      <c r="C58" s="159"/>
      <c r="F58" s="214"/>
    </row>
    <row r="59" spans="1:6" x14ac:dyDescent="0.2">
      <c r="B59" s="181"/>
      <c r="C59" s="159"/>
      <c r="D59" s="214"/>
      <c r="F59" s="214"/>
    </row>
    <row r="60" spans="1:6" x14ac:dyDescent="0.2">
      <c r="B60" s="181"/>
      <c r="C60" s="159"/>
      <c r="D60" s="214"/>
      <c r="F60" s="214"/>
    </row>
    <row r="61" spans="1:6" x14ac:dyDescent="0.2">
      <c r="A61" s="205" t="s">
        <v>93</v>
      </c>
      <c r="B61" s="260" t="s">
        <v>271</v>
      </c>
      <c r="C61" s="260"/>
      <c r="D61" s="260"/>
      <c r="E61" s="260"/>
      <c r="F61" s="260"/>
    </row>
    <row r="62" spans="1:6" x14ac:dyDescent="0.2">
      <c r="A62" s="205"/>
      <c r="B62" s="181"/>
      <c r="C62" s="181"/>
      <c r="D62" s="181"/>
      <c r="E62" s="181"/>
      <c r="F62" s="181"/>
    </row>
    <row r="63" spans="1:6" x14ac:dyDescent="0.2">
      <c r="A63" s="205"/>
      <c r="B63" s="181"/>
      <c r="C63" s="181"/>
      <c r="D63" s="181"/>
      <c r="E63" s="181"/>
      <c r="F63" s="181"/>
    </row>
    <row r="64" spans="1:6" x14ac:dyDescent="0.2">
      <c r="A64" s="205">
        <v>2</v>
      </c>
      <c r="B64" s="253" t="s">
        <v>272</v>
      </c>
      <c r="C64" s="253"/>
      <c r="D64" s="253"/>
      <c r="E64" s="181"/>
      <c r="F64" s="181"/>
    </row>
    <row r="65" spans="1:6" x14ac:dyDescent="0.2">
      <c r="A65" s="205"/>
      <c r="B65" s="193"/>
      <c r="C65" s="193"/>
      <c r="D65" s="193"/>
    </row>
    <row r="66" spans="1:6" x14ac:dyDescent="0.2">
      <c r="A66" s="254" t="s">
        <v>273</v>
      </c>
      <c r="B66" s="254"/>
      <c r="C66" s="254" t="s">
        <v>453</v>
      </c>
      <c r="D66" s="254"/>
      <c r="E66" s="283"/>
      <c r="F66" s="196" t="s">
        <v>82</v>
      </c>
    </row>
    <row r="67" spans="1:6" x14ac:dyDescent="0.2">
      <c r="A67" s="202"/>
      <c r="B67" s="168"/>
      <c r="C67" s="168"/>
      <c r="D67" s="168"/>
      <c r="F67" s="199" t="s">
        <v>125</v>
      </c>
    </row>
    <row r="68" spans="1:6" x14ac:dyDescent="0.2">
      <c r="A68" s="202"/>
      <c r="B68" s="168"/>
      <c r="C68" s="168"/>
      <c r="D68" s="168"/>
      <c r="F68" s="199"/>
    </row>
    <row r="69" spans="1:6" x14ac:dyDescent="0.2">
      <c r="A69" s="205">
        <v>5</v>
      </c>
      <c r="B69" s="253" t="s">
        <v>274</v>
      </c>
      <c r="C69" s="253"/>
      <c r="F69" s="199"/>
    </row>
    <row r="70" spans="1:6" x14ac:dyDescent="0.2">
      <c r="A70" s="205"/>
      <c r="B70" s="181"/>
      <c r="C70" s="181"/>
      <c r="F70" s="199"/>
    </row>
    <row r="71" spans="1:6" x14ac:dyDescent="0.2">
      <c r="A71" s="206">
        <v>5.0999999999999996</v>
      </c>
      <c r="B71" s="254" t="s">
        <v>454</v>
      </c>
      <c r="C71" s="254"/>
      <c r="D71" s="254"/>
      <c r="E71" s="254"/>
      <c r="F71" s="215" t="s">
        <v>59</v>
      </c>
    </row>
    <row r="72" spans="1:6" x14ac:dyDescent="0.2">
      <c r="A72" s="206">
        <v>5.5</v>
      </c>
      <c r="B72" s="254" t="s">
        <v>455</v>
      </c>
      <c r="C72" s="254"/>
      <c r="D72" s="254"/>
      <c r="E72" s="164"/>
      <c r="F72" s="216" t="s">
        <v>369</v>
      </c>
    </row>
    <row r="73" spans="1:6" x14ac:dyDescent="0.2">
      <c r="B73" s="159"/>
      <c r="C73" s="159"/>
      <c r="F73" s="217"/>
    </row>
    <row r="74" spans="1:6" x14ac:dyDescent="0.2">
      <c r="B74" s="254" t="s">
        <v>275</v>
      </c>
      <c r="C74" s="254"/>
      <c r="F74" s="217"/>
    </row>
    <row r="75" spans="1:6" x14ac:dyDescent="0.2">
      <c r="B75" s="254" t="s">
        <v>276</v>
      </c>
      <c r="C75" s="254"/>
      <c r="D75" s="283"/>
      <c r="E75" s="196" t="s">
        <v>277</v>
      </c>
      <c r="F75" s="216" t="s">
        <v>78</v>
      </c>
    </row>
    <row r="76" spans="1:6" x14ac:dyDescent="0.2">
      <c r="B76" s="254" t="s">
        <v>456</v>
      </c>
      <c r="C76" s="254"/>
      <c r="D76" s="283"/>
      <c r="E76" s="196" t="s">
        <v>277</v>
      </c>
      <c r="F76" s="216" t="s">
        <v>370</v>
      </c>
    </row>
    <row r="77" spans="1:6" x14ac:dyDescent="0.2">
      <c r="B77" s="159"/>
      <c r="C77" s="159"/>
      <c r="E77" s="164"/>
      <c r="F77" s="199"/>
    </row>
    <row r="78" spans="1:6" x14ac:dyDescent="0.2">
      <c r="B78" s="282" t="s">
        <v>278</v>
      </c>
      <c r="C78" s="254"/>
      <c r="D78" s="254"/>
      <c r="E78" s="281" t="s">
        <v>487</v>
      </c>
      <c r="F78" s="281"/>
    </row>
    <row r="79" spans="1:6" x14ac:dyDescent="0.2">
      <c r="B79" s="159"/>
      <c r="C79" s="159"/>
      <c r="E79" s="164"/>
      <c r="F79" s="164"/>
    </row>
    <row r="80" spans="1:6" x14ac:dyDescent="0.2">
      <c r="B80" s="260" t="s">
        <v>457</v>
      </c>
      <c r="C80" s="260"/>
      <c r="D80" s="260"/>
      <c r="E80" s="164"/>
      <c r="F80" s="164"/>
    </row>
    <row r="81" spans="2:8" x14ac:dyDescent="0.2">
      <c r="B81" s="159"/>
      <c r="C81" s="159"/>
      <c r="E81" s="164"/>
      <c r="F81" s="164"/>
    </row>
    <row r="82" spans="2:8" x14ac:dyDescent="0.2">
      <c r="B82" s="281" t="s">
        <v>98</v>
      </c>
      <c r="C82" s="281"/>
      <c r="D82" s="281"/>
      <c r="E82" s="164" t="s">
        <v>279</v>
      </c>
      <c r="F82" s="164" t="s">
        <v>280</v>
      </c>
    </row>
    <row r="83" spans="2:8" x14ac:dyDescent="0.2">
      <c r="B83" s="257" t="s">
        <v>449</v>
      </c>
      <c r="C83" s="273"/>
      <c r="D83" s="258"/>
      <c r="E83" s="197" t="s">
        <v>92</v>
      </c>
      <c r="F83" s="196"/>
    </row>
    <row r="84" spans="2:8" x14ac:dyDescent="0.2">
      <c r="B84" s="257" t="s">
        <v>450</v>
      </c>
      <c r="C84" s="273"/>
      <c r="D84" s="258"/>
      <c r="E84" s="197" t="s">
        <v>93</v>
      </c>
      <c r="F84" s="196"/>
    </row>
    <row r="85" spans="2:8" x14ac:dyDescent="0.2">
      <c r="B85" s="257"/>
      <c r="C85" s="273"/>
      <c r="D85" s="258"/>
      <c r="E85" s="197"/>
      <c r="F85" s="196"/>
    </row>
    <row r="86" spans="2:8" x14ac:dyDescent="0.2">
      <c r="B86" s="257"/>
      <c r="C86" s="273"/>
      <c r="D86" s="258"/>
      <c r="E86" s="197"/>
      <c r="F86" s="196"/>
    </row>
    <row r="87" spans="2:8" x14ac:dyDescent="0.2">
      <c r="B87" s="257"/>
      <c r="C87" s="273"/>
      <c r="D87" s="258"/>
      <c r="E87" s="197"/>
      <c r="F87" s="196"/>
    </row>
    <row r="88" spans="2:8" x14ac:dyDescent="0.2">
      <c r="B88" s="257"/>
      <c r="C88" s="273"/>
      <c r="D88" s="258"/>
      <c r="E88" s="197"/>
      <c r="F88" s="196"/>
    </row>
    <row r="89" spans="2:8" x14ac:dyDescent="0.2">
      <c r="B89" s="257"/>
      <c r="C89" s="273"/>
      <c r="D89" s="258"/>
      <c r="E89" s="197"/>
      <c r="F89" s="196"/>
    </row>
    <row r="90" spans="2:8" x14ac:dyDescent="0.2">
      <c r="B90" s="159"/>
      <c r="C90" s="159"/>
      <c r="E90" s="198"/>
      <c r="F90" s="164"/>
    </row>
    <row r="91" spans="2:8" x14ac:dyDescent="0.2">
      <c r="B91" s="181" t="s">
        <v>458</v>
      </c>
      <c r="C91" s="181"/>
      <c r="D91" s="181"/>
      <c r="E91" s="198"/>
      <c r="F91" s="164"/>
    </row>
    <row r="92" spans="2:8" x14ac:dyDescent="0.2">
      <c r="B92" s="159"/>
      <c r="C92" s="159"/>
      <c r="E92" s="198"/>
      <c r="F92" s="164"/>
    </row>
    <row r="93" spans="2:8" x14ac:dyDescent="0.2">
      <c r="B93" s="281" t="s">
        <v>98</v>
      </c>
      <c r="C93" s="281"/>
      <c r="D93" s="192" t="s">
        <v>102</v>
      </c>
      <c r="E93" s="164" t="s">
        <v>21</v>
      </c>
      <c r="F93" s="164" t="s">
        <v>281</v>
      </c>
      <c r="H93" s="164"/>
    </row>
    <row r="94" spans="2:8" x14ac:dyDescent="0.2">
      <c r="B94" s="257"/>
      <c r="C94" s="258"/>
      <c r="D94" s="180"/>
      <c r="E94" s="196"/>
      <c r="F94" s="196"/>
    </row>
    <row r="95" spans="2:8" x14ac:dyDescent="0.2">
      <c r="B95" s="257"/>
      <c r="C95" s="258"/>
      <c r="D95" s="180"/>
      <c r="E95" s="196"/>
      <c r="F95" s="196"/>
    </row>
    <row r="96" spans="2:8" x14ac:dyDescent="0.2">
      <c r="B96" s="257"/>
      <c r="C96" s="258"/>
      <c r="D96" s="180"/>
      <c r="E96" s="196"/>
      <c r="F96" s="196"/>
    </row>
    <row r="97" spans="1:6" x14ac:dyDescent="0.2">
      <c r="A97" s="205"/>
      <c r="B97" s="181"/>
      <c r="C97" s="181"/>
      <c r="F97" s="199"/>
    </row>
    <row r="98" spans="1:6" x14ac:dyDescent="0.2">
      <c r="B98" s="193"/>
      <c r="C98" s="218"/>
      <c r="D98" s="254"/>
      <c r="E98" s="254"/>
      <c r="F98" s="254"/>
    </row>
    <row r="99" spans="1:6" x14ac:dyDescent="0.2">
      <c r="A99" s="205">
        <v>6</v>
      </c>
      <c r="B99" s="253" t="s">
        <v>282</v>
      </c>
      <c r="C99" s="271"/>
    </row>
    <row r="100" spans="1:6" x14ac:dyDescent="0.2">
      <c r="B100" s="168"/>
      <c r="C100" s="168"/>
    </row>
    <row r="101" spans="1:6" ht="14.25" customHeight="1" x14ac:dyDescent="0.2">
      <c r="A101" s="206">
        <v>6.3</v>
      </c>
      <c r="B101" s="254" t="s">
        <v>459</v>
      </c>
      <c r="C101" s="254"/>
      <c r="D101" s="254"/>
      <c r="E101" s="254"/>
    </row>
    <row r="102" spans="1:6" x14ac:dyDescent="0.2">
      <c r="B102" s="275"/>
      <c r="C102" s="276"/>
      <c r="D102" s="276"/>
      <c r="E102" s="276"/>
      <c r="F102" s="277"/>
    </row>
    <row r="103" spans="1:6" x14ac:dyDescent="0.2">
      <c r="B103" s="278"/>
      <c r="C103" s="279"/>
      <c r="D103" s="279"/>
      <c r="E103" s="279"/>
      <c r="F103" s="280"/>
    </row>
    <row r="104" spans="1:6" x14ac:dyDescent="0.2">
      <c r="B104" s="159"/>
      <c r="C104" s="159"/>
    </row>
    <row r="105" spans="1:6" x14ac:dyDescent="0.2">
      <c r="B105" s="159"/>
      <c r="C105" s="159"/>
    </row>
    <row r="106" spans="1:6" x14ac:dyDescent="0.2">
      <c r="A106" s="205">
        <v>10</v>
      </c>
      <c r="B106" s="253" t="s">
        <v>283</v>
      </c>
      <c r="C106" s="253"/>
    </row>
    <row r="107" spans="1:6" x14ac:dyDescent="0.2">
      <c r="B107" s="159"/>
      <c r="C107" s="159"/>
      <c r="E107" s="192" t="s">
        <v>284</v>
      </c>
    </row>
    <row r="108" spans="1:6" x14ac:dyDescent="0.2">
      <c r="A108" s="205"/>
      <c r="B108" s="260" t="s">
        <v>460</v>
      </c>
      <c r="C108" s="260"/>
      <c r="D108" s="260"/>
      <c r="E108" s="164" t="s">
        <v>63</v>
      </c>
      <c r="F108" s="219" t="s">
        <v>381</v>
      </c>
    </row>
    <row r="109" spans="1:6" x14ac:dyDescent="0.2">
      <c r="A109" s="205"/>
      <c r="B109" s="181"/>
      <c r="C109" s="181"/>
      <c r="D109" s="181"/>
      <c r="F109" s="164"/>
    </row>
    <row r="110" spans="1:6" ht="14.25" customHeight="1" x14ac:dyDescent="0.2">
      <c r="B110" s="256" t="s">
        <v>461</v>
      </c>
      <c r="C110" s="256"/>
      <c r="D110" s="256"/>
      <c r="E110" s="164" t="s">
        <v>285</v>
      </c>
      <c r="F110" s="220" t="s">
        <v>224</v>
      </c>
    </row>
    <row r="111" spans="1:6" ht="14.25" customHeight="1" x14ac:dyDescent="0.2">
      <c r="B111" s="256"/>
      <c r="C111" s="256"/>
      <c r="D111" s="256"/>
      <c r="E111" s="164"/>
      <c r="F111" s="221"/>
    </row>
    <row r="112" spans="1:6" x14ac:dyDescent="0.2">
      <c r="A112" s="222"/>
      <c r="E112" s="164"/>
      <c r="F112" s="164"/>
    </row>
    <row r="113" spans="2:6" x14ac:dyDescent="0.2">
      <c r="B113" s="256" t="s">
        <v>286</v>
      </c>
      <c r="C113" s="256"/>
      <c r="D113" s="256"/>
      <c r="E113" s="164" t="s">
        <v>287</v>
      </c>
      <c r="F113" s="220"/>
    </row>
    <row r="114" spans="2:6" x14ac:dyDescent="0.2">
      <c r="B114" s="256"/>
      <c r="C114" s="256"/>
      <c r="D114" s="256"/>
      <c r="F114" s="221"/>
    </row>
    <row r="115" spans="2:6" x14ac:dyDescent="0.2">
      <c r="B115" s="159"/>
      <c r="C115" s="159"/>
      <c r="F115" s="221"/>
    </row>
    <row r="116" spans="2:6" ht="15" customHeight="1" x14ac:dyDescent="0.2">
      <c r="B116" s="256" t="s">
        <v>462</v>
      </c>
      <c r="C116" s="256"/>
      <c r="D116" s="256"/>
      <c r="E116" s="199"/>
      <c r="F116" s="220"/>
    </row>
    <row r="117" spans="2:6" ht="15" customHeight="1" x14ac:dyDescent="0.2">
      <c r="B117" s="256"/>
      <c r="C117" s="256"/>
      <c r="D117" s="256"/>
      <c r="F117" s="221"/>
    </row>
    <row r="118" spans="2:6" x14ac:dyDescent="0.2">
      <c r="B118" s="159"/>
      <c r="C118" s="159"/>
      <c r="F118" s="221"/>
    </row>
    <row r="119" spans="2:6" ht="15" customHeight="1" x14ac:dyDescent="0.2">
      <c r="B119" s="256" t="s">
        <v>463</v>
      </c>
      <c r="C119" s="256"/>
      <c r="D119" s="256"/>
      <c r="E119" s="164"/>
      <c r="F119" s="220"/>
    </row>
    <row r="120" spans="2:6" ht="15" customHeight="1" x14ac:dyDescent="0.2">
      <c r="B120" s="256"/>
      <c r="C120" s="256"/>
      <c r="D120" s="256"/>
      <c r="F120" s="221"/>
    </row>
    <row r="121" spans="2:6" ht="14.25" customHeight="1" x14ac:dyDescent="0.2">
      <c r="F121" s="199"/>
    </row>
    <row r="122" spans="2:6" x14ac:dyDescent="0.2">
      <c r="B122" s="256" t="s">
        <v>464</v>
      </c>
      <c r="C122" s="256"/>
      <c r="D122" s="256"/>
      <c r="E122" s="164"/>
      <c r="F122" s="220"/>
    </row>
    <row r="123" spans="2:6" x14ac:dyDescent="0.2">
      <c r="B123" s="256"/>
      <c r="C123" s="256"/>
      <c r="D123" s="256"/>
      <c r="F123" s="221"/>
    </row>
    <row r="124" spans="2:6" x14ac:dyDescent="0.2">
      <c r="B124" s="159"/>
      <c r="C124" s="159"/>
      <c r="F124" s="221"/>
    </row>
    <row r="125" spans="2:6" x14ac:dyDescent="0.2">
      <c r="B125" s="254" t="s">
        <v>488</v>
      </c>
      <c r="C125" s="254"/>
      <c r="D125" s="254"/>
      <c r="E125" s="164" t="s">
        <v>288</v>
      </c>
      <c r="F125" s="223"/>
    </row>
    <row r="126" spans="2:6" x14ac:dyDescent="0.2">
      <c r="B126" s="159"/>
      <c r="C126" s="159"/>
      <c r="E126" s="164"/>
      <c r="F126" s="221"/>
    </row>
    <row r="127" spans="2:6" x14ac:dyDescent="0.2">
      <c r="B127" s="254" t="s">
        <v>289</v>
      </c>
      <c r="C127" s="254"/>
      <c r="D127" s="254"/>
      <c r="E127" s="164" t="s">
        <v>290</v>
      </c>
      <c r="F127" s="221"/>
    </row>
    <row r="128" spans="2:6" x14ac:dyDescent="0.2">
      <c r="B128" s="159"/>
      <c r="C128" s="159"/>
      <c r="E128" s="164"/>
      <c r="F128" s="221"/>
    </row>
    <row r="129" spans="2:6" x14ac:dyDescent="0.2">
      <c r="B129" s="254" t="s">
        <v>291</v>
      </c>
      <c r="C129" s="254"/>
      <c r="D129" s="254"/>
      <c r="E129" s="164"/>
      <c r="F129" s="221"/>
    </row>
    <row r="130" spans="2:6" x14ac:dyDescent="0.2">
      <c r="B130" s="251"/>
      <c r="C130" s="251"/>
      <c r="D130" s="251"/>
      <c r="E130" s="164"/>
      <c r="F130" s="223"/>
    </row>
    <row r="131" spans="2:6" x14ac:dyDescent="0.2">
      <c r="B131" s="251"/>
      <c r="C131" s="251"/>
      <c r="D131" s="251"/>
      <c r="F131" s="223"/>
    </row>
    <row r="132" spans="2:6" x14ac:dyDescent="0.2">
      <c r="B132" s="159"/>
      <c r="C132" s="159"/>
      <c r="F132" s="221"/>
    </row>
    <row r="133" spans="2:6" x14ac:dyDescent="0.2">
      <c r="B133" s="254" t="s">
        <v>292</v>
      </c>
      <c r="C133" s="254"/>
      <c r="D133" s="254"/>
      <c r="F133" s="221"/>
    </row>
    <row r="134" spans="2:6" x14ac:dyDescent="0.2">
      <c r="B134" s="159"/>
      <c r="C134" s="274" t="s">
        <v>293</v>
      </c>
      <c r="D134" s="274"/>
      <c r="E134" s="164" t="s">
        <v>294</v>
      </c>
      <c r="F134" s="223"/>
    </row>
    <row r="135" spans="2:6" x14ac:dyDescent="0.2">
      <c r="B135" s="159"/>
      <c r="C135" s="254" t="s">
        <v>465</v>
      </c>
      <c r="D135" s="254"/>
      <c r="E135" s="164" t="s">
        <v>294</v>
      </c>
      <c r="F135" s="223"/>
    </row>
    <row r="136" spans="2:6" x14ac:dyDescent="0.2">
      <c r="B136" s="159"/>
      <c r="C136" s="254" t="s">
        <v>295</v>
      </c>
      <c r="D136" s="254"/>
      <c r="E136" s="164" t="s">
        <v>294</v>
      </c>
      <c r="F136" s="223"/>
    </row>
    <row r="137" spans="2:6" x14ac:dyDescent="0.2">
      <c r="B137" s="159"/>
      <c r="C137" s="254" t="s">
        <v>296</v>
      </c>
      <c r="D137" s="254"/>
      <c r="E137" s="164" t="s">
        <v>294</v>
      </c>
      <c r="F137" s="223"/>
    </row>
    <row r="138" spans="2:6" x14ac:dyDescent="0.2">
      <c r="B138" s="159"/>
      <c r="C138" s="254" t="s">
        <v>297</v>
      </c>
      <c r="D138" s="254"/>
      <c r="E138" s="164" t="s">
        <v>294</v>
      </c>
      <c r="F138" s="223"/>
    </row>
    <row r="139" spans="2:6" x14ac:dyDescent="0.2">
      <c r="B139" s="159"/>
      <c r="C139" s="254" t="s">
        <v>291</v>
      </c>
      <c r="D139" s="254"/>
      <c r="E139" s="164"/>
      <c r="F139" s="221"/>
    </row>
    <row r="140" spans="2:6" x14ac:dyDescent="0.2">
      <c r="B140" s="159"/>
      <c r="C140" s="251"/>
      <c r="D140" s="251"/>
      <c r="E140" s="164"/>
      <c r="F140" s="223"/>
    </row>
    <row r="141" spans="2:6" x14ac:dyDescent="0.2">
      <c r="B141" s="159"/>
      <c r="C141" s="273"/>
      <c r="D141" s="273"/>
      <c r="E141" s="164"/>
      <c r="F141" s="223"/>
    </row>
    <row r="142" spans="2:6" x14ac:dyDescent="0.2">
      <c r="B142" s="159"/>
      <c r="C142" s="159"/>
      <c r="E142" s="164"/>
      <c r="F142" s="221"/>
    </row>
    <row r="143" spans="2:6" x14ac:dyDescent="0.2">
      <c r="B143" s="181" t="s">
        <v>298</v>
      </c>
      <c r="C143" s="159"/>
      <c r="E143" s="164"/>
      <c r="F143" s="221"/>
    </row>
    <row r="144" spans="2:6" x14ac:dyDescent="0.2">
      <c r="B144" s="159"/>
      <c r="C144" s="159"/>
      <c r="E144" s="164"/>
      <c r="F144" s="221"/>
    </row>
    <row r="145" spans="2:6" x14ac:dyDescent="0.2">
      <c r="B145" s="260" t="s">
        <v>466</v>
      </c>
      <c r="C145" s="260"/>
      <c r="D145" s="260"/>
      <c r="E145" s="164" t="s">
        <v>63</v>
      </c>
      <c r="F145" s="219" t="s">
        <v>370</v>
      </c>
    </row>
    <row r="146" spans="2:6" x14ac:dyDescent="0.2">
      <c r="B146" s="159"/>
      <c r="C146" s="159"/>
      <c r="E146" s="164"/>
      <c r="F146" s="221"/>
    </row>
    <row r="147" spans="2:6" x14ac:dyDescent="0.2">
      <c r="B147" s="256" t="s">
        <v>461</v>
      </c>
      <c r="C147" s="256"/>
      <c r="D147" s="256"/>
      <c r="E147" s="164" t="s">
        <v>285</v>
      </c>
      <c r="F147" s="220" t="s">
        <v>224</v>
      </c>
    </row>
    <row r="148" spans="2:6" x14ac:dyDescent="0.2">
      <c r="B148" s="256"/>
      <c r="C148" s="256"/>
      <c r="D148" s="256"/>
      <c r="E148" s="164"/>
      <c r="F148" s="221"/>
    </row>
    <row r="149" spans="2:6" x14ac:dyDescent="0.2">
      <c r="B149" s="159"/>
      <c r="C149" s="159"/>
      <c r="E149" s="164"/>
      <c r="F149" s="221"/>
    </row>
    <row r="150" spans="2:6" x14ac:dyDescent="0.2">
      <c r="B150" s="256" t="s">
        <v>286</v>
      </c>
      <c r="C150" s="256"/>
      <c r="D150" s="256"/>
      <c r="E150" s="164" t="s">
        <v>287</v>
      </c>
      <c r="F150" s="220"/>
    </row>
    <row r="151" spans="2:6" x14ac:dyDescent="0.2">
      <c r="B151" s="256"/>
      <c r="C151" s="256"/>
      <c r="D151" s="256"/>
      <c r="E151" s="164"/>
      <c r="F151" s="221"/>
    </row>
    <row r="152" spans="2:6" x14ac:dyDescent="0.2">
      <c r="B152" s="159"/>
      <c r="C152" s="159"/>
      <c r="E152" s="164"/>
      <c r="F152" s="221"/>
    </row>
    <row r="153" spans="2:6" x14ac:dyDescent="0.2">
      <c r="B153" s="254" t="s">
        <v>467</v>
      </c>
      <c r="C153" s="254"/>
      <c r="D153" s="254"/>
      <c r="E153" s="199"/>
      <c r="F153" s="220"/>
    </row>
    <row r="154" spans="2:6" x14ac:dyDescent="0.2">
      <c r="B154" s="254"/>
      <c r="C154" s="254"/>
      <c r="D154" s="254"/>
      <c r="E154" s="164"/>
      <c r="F154" s="221"/>
    </row>
    <row r="155" spans="2:6" x14ac:dyDescent="0.2">
      <c r="B155" s="256" t="s">
        <v>468</v>
      </c>
      <c r="C155" s="256"/>
      <c r="D155" s="256"/>
      <c r="E155" s="164"/>
      <c r="F155" s="223">
        <v>10000000</v>
      </c>
    </row>
    <row r="156" spans="2:6" x14ac:dyDescent="0.2">
      <c r="B156" s="256"/>
      <c r="C156" s="256"/>
      <c r="D156" s="256"/>
      <c r="E156" s="164"/>
      <c r="F156" s="224"/>
    </row>
    <row r="157" spans="2:6" x14ac:dyDescent="0.2">
      <c r="B157" s="254"/>
      <c r="C157" s="254"/>
      <c r="D157" s="254"/>
      <c r="E157" s="164"/>
      <c r="F157" s="221"/>
    </row>
    <row r="158" spans="2:6" x14ac:dyDescent="0.2">
      <c r="B158" s="254" t="s">
        <v>488</v>
      </c>
      <c r="C158" s="254"/>
      <c r="D158" s="254"/>
      <c r="E158" s="164"/>
      <c r="F158" s="223"/>
    </row>
    <row r="159" spans="2:6" x14ac:dyDescent="0.2">
      <c r="B159" s="159"/>
      <c r="C159" s="159"/>
      <c r="E159" s="164"/>
      <c r="F159" s="221"/>
    </row>
    <row r="160" spans="2:6" x14ac:dyDescent="0.2">
      <c r="B160" s="254" t="s">
        <v>292</v>
      </c>
      <c r="C160" s="254"/>
      <c r="D160" s="254"/>
      <c r="E160" s="164"/>
      <c r="F160" s="223"/>
    </row>
    <row r="161" spans="1:6" x14ac:dyDescent="0.2">
      <c r="B161" s="159"/>
      <c r="C161" s="159"/>
      <c r="E161" s="164"/>
      <c r="F161" s="221"/>
    </row>
    <row r="162" spans="1:6" x14ac:dyDescent="0.2">
      <c r="B162" s="254" t="s">
        <v>291</v>
      </c>
      <c r="C162" s="254"/>
      <c r="D162" s="254"/>
      <c r="E162" s="164"/>
      <c r="F162" s="221"/>
    </row>
    <row r="163" spans="1:6" x14ac:dyDescent="0.2">
      <c r="B163" s="251"/>
      <c r="C163" s="251"/>
      <c r="D163" s="251"/>
      <c r="E163" s="164"/>
      <c r="F163" s="223"/>
    </row>
    <row r="164" spans="1:6" x14ac:dyDescent="0.2">
      <c r="B164" s="251"/>
      <c r="C164" s="251"/>
      <c r="D164" s="251"/>
      <c r="E164" s="164"/>
      <c r="F164" s="223"/>
    </row>
    <row r="165" spans="1:6" x14ac:dyDescent="0.2">
      <c r="B165" s="159"/>
      <c r="C165" s="159"/>
      <c r="E165" s="164"/>
      <c r="F165" s="221"/>
    </row>
    <row r="166" spans="1:6" x14ac:dyDescent="0.2">
      <c r="B166" s="159"/>
      <c r="C166" s="159"/>
      <c r="E166" s="164"/>
      <c r="F166" s="221"/>
    </row>
    <row r="167" spans="1:6" x14ac:dyDescent="0.2">
      <c r="A167" s="205">
        <v>11</v>
      </c>
      <c r="B167" s="253" t="s">
        <v>71</v>
      </c>
      <c r="C167" s="253"/>
      <c r="F167" s="221"/>
    </row>
    <row r="168" spans="1:6" ht="14.25" customHeight="1" x14ac:dyDescent="0.2">
      <c r="F168" s="199"/>
    </row>
    <row r="169" spans="1:6" x14ac:dyDescent="0.2">
      <c r="A169" s="250" t="s">
        <v>299</v>
      </c>
      <c r="B169" s="250"/>
      <c r="C169" s="256" t="s">
        <v>451</v>
      </c>
      <c r="D169" s="256"/>
      <c r="E169" s="164" t="s">
        <v>63</v>
      </c>
      <c r="F169" s="196"/>
    </row>
    <row r="170" spans="1:6" ht="15" customHeight="1" x14ac:dyDescent="0.2">
      <c r="A170" s="222"/>
      <c r="C170" s="256"/>
      <c r="D170" s="256"/>
      <c r="F170" s="199"/>
    </row>
    <row r="171" spans="1:6" ht="14.25" customHeight="1" x14ac:dyDescent="0.2">
      <c r="A171" s="222"/>
      <c r="F171" s="164"/>
    </row>
    <row r="172" spans="1:6" x14ac:dyDescent="0.2">
      <c r="A172" s="222"/>
      <c r="F172" s="199"/>
    </row>
    <row r="173" spans="1:6" x14ac:dyDescent="0.2">
      <c r="A173" s="205">
        <v>12</v>
      </c>
      <c r="B173" s="253" t="s">
        <v>300</v>
      </c>
      <c r="C173" s="253"/>
      <c r="D173" s="253"/>
      <c r="F173" s="164"/>
    </row>
    <row r="174" spans="1:6" x14ac:dyDescent="0.2">
      <c r="F174" s="199"/>
    </row>
    <row r="175" spans="1:6" x14ac:dyDescent="0.2">
      <c r="A175" s="250" t="s">
        <v>301</v>
      </c>
      <c r="B175" s="250"/>
      <c r="C175" s="254" t="s">
        <v>302</v>
      </c>
      <c r="D175" s="254"/>
      <c r="E175" s="251"/>
      <c r="F175" s="251"/>
    </row>
    <row r="176" spans="1:6" ht="17.25" customHeight="1" x14ac:dyDescent="0.2">
      <c r="A176" s="222"/>
      <c r="E176" s="273"/>
      <c r="F176" s="273"/>
    </row>
    <row r="177" spans="1:6" x14ac:dyDescent="0.2">
      <c r="F177" s="221"/>
    </row>
    <row r="178" spans="1:6" x14ac:dyDescent="0.2">
      <c r="A178" s="250" t="s">
        <v>303</v>
      </c>
      <c r="B178" s="250"/>
      <c r="C178" s="254" t="s">
        <v>304</v>
      </c>
      <c r="D178" s="254"/>
      <c r="E178" s="251"/>
      <c r="F178" s="251"/>
    </row>
    <row r="179" spans="1:6" ht="14.25" customHeight="1" x14ac:dyDescent="0.2">
      <c r="E179" s="251"/>
      <c r="F179" s="251"/>
    </row>
    <row r="180" spans="1:6" x14ac:dyDescent="0.2">
      <c r="F180" s="199"/>
    </row>
    <row r="181" spans="1:6" x14ac:dyDescent="0.2">
      <c r="A181" s="250" t="s">
        <v>305</v>
      </c>
      <c r="B181" s="250"/>
      <c r="C181" s="256" t="s">
        <v>306</v>
      </c>
      <c r="D181" s="256"/>
      <c r="E181" s="251"/>
      <c r="F181" s="251"/>
    </row>
    <row r="182" spans="1:6" x14ac:dyDescent="0.2">
      <c r="C182" s="256"/>
      <c r="D182" s="256"/>
      <c r="E182" s="251"/>
      <c r="F182" s="251"/>
    </row>
    <row r="183" spans="1:6" x14ac:dyDescent="0.2">
      <c r="F183" s="164"/>
    </row>
    <row r="184" spans="1:6" x14ac:dyDescent="0.2">
      <c r="A184" s="250" t="s">
        <v>307</v>
      </c>
      <c r="B184" s="250"/>
      <c r="C184" s="254" t="s">
        <v>469</v>
      </c>
      <c r="D184" s="254"/>
      <c r="E184" s="251"/>
      <c r="F184" s="251"/>
    </row>
    <row r="185" spans="1:6" x14ac:dyDescent="0.2">
      <c r="E185" s="251"/>
      <c r="F185" s="251"/>
    </row>
    <row r="186" spans="1:6" ht="14.25" customHeight="1" x14ac:dyDescent="0.2">
      <c r="F186" s="199"/>
    </row>
    <row r="187" spans="1:6" x14ac:dyDescent="0.2">
      <c r="A187" s="250" t="s">
        <v>308</v>
      </c>
      <c r="B187" s="250"/>
      <c r="C187" s="254" t="s">
        <v>309</v>
      </c>
      <c r="D187" s="254"/>
      <c r="E187" s="251"/>
      <c r="F187" s="251"/>
    </row>
    <row r="188" spans="1:6" x14ac:dyDescent="0.2">
      <c r="B188" s="272"/>
      <c r="C188" s="272"/>
      <c r="D188" s="272"/>
      <c r="E188" s="251"/>
      <c r="F188" s="251"/>
    </row>
    <row r="189" spans="1:6" ht="16.5" customHeight="1" x14ac:dyDescent="0.2">
      <c r="A189" s="222"/>
      <c r="F189" s="164"/>
    </row>
    <row r="190" spans="1:6" x14ac:dyDescent="0.2">
      <c r="A190" s="250" t="s">
        <v>310</v>
      </c>
      <c r="B190" s="250"/>
      <c r="C190" s="256" t="s">
        <v>311</v>
      </c>
      <c r="D190" s="256"/>
      <c r="E190" s="251"/>
      <c r="F190" s="251"/>
    </row>
    <row r="191" spans="1:6" ht="14.25" customHeight="1" x14ac:dyDescent="0.2">
      <c r="C191" s="256"/>
      <c r="D191" s="256"/>
      <c r="E191" s="251"/>
      <c r="F191" s="251"/>
    </row>
    <row r="192" spans="1:6" x14ac:dyDescent="0.2">
      <c r="C192" s="256"/>
      <c r="D192" s="256"/>
      <c r="E192" s="251"/>
      <c r="F192" s="251"/>
    </row>
    <row r="193" spans="1:6" x14ac:dyDescent="0.2">
      <c r="F193" s="164"/>
    </row>
    <row r="194" spans="1:6" x14ac:dyDescent="0.2">
      <c r="A194" s="250" t="s">
        <v>312</v>
      </c>
      <c r="B194" s="250"/>
      <c r="C194" s="254" t="s">
        <v>489</v>
      </c>
      <c r="D194" s="254"/>
      <c r="F194" s="180"/>
    </row>
    <row r="195" spans="1:6" x14ac:dyDescent="0.2">
      <c r="F195" s="196" t="s">
        <v>313</v>
      </c>
    </row>
    <row r="196" spans="1:6" x14ac:dyDescent="0.2">
      <c r="F196" s="164"/>
    </row>
    <row r="197" spans="1:6" x14ac:dyDescent="0.2">
      <c r="A197" s="250" t="s">
        <v>314</v>
      </c>
      <c r="B197" s="250"/>
      <c r="C197" s="254" t="s">
        <v>470</v>
      </c>
      <c r="D197" s="254"/>
      <c r="E197" s="251"/>
      <c r="F197" s="251"/>
    </row>
    <row r="198" spans="1:6" x14ac:dyDescent="0.2">
      <c r="C198" s="254" t="s">
        <v>315</v>
      </c>
      <c r="D198" s="254"/>
      <c r="E198" s="251"/>
      <c r="F198" s="251"/>
    </row>
    <row r="199" spans="1:6" x14ac:dyDescent="0.2">
      <c r="C199" s="159"/>
    </row>
    <row r="200" spans="1:6" x14ac:dyDescent="0.2">
      <c r="F200" s="164"/>
    </row>
    <row r="201" spans="1:6" x14ac:dyDescent="0.2">
      <c r="A201" s="205">
        <v>14</v>
      </c>
      <c r="C201" s="253" t="s">
        <v>316</v>
      </c>
      <c r="D201" s="271"/>
      <c r="F201" s="164"/>
    </row>
    <row r="202" spans="1:6" x14ac:dyDescent="0.2">
      <c r="A202" s="250"/>
      <c r="B202" s="250"/>
      <c r="C202" s="168"/>
      <c r="E202" s="181"/>
      <c r="F202" s="164"/>
    </row>
    <row r="203" spans="1:6" x14ac:dyDescent="0.2">
      <c r="A203" s="250" t="s">
        <v>317</v>
      </c>
      <c r="B203" s="250"/>
      <c r="C203" s="168" t="s">
        <v>318</v>
      </c>
      <c r="D203" s="251"/>
      <c r="E203" s="251"/>
      <c r="F203" s="251"/>
    </row>
    <row r="204" spans="1:6" x14ac:dyDescent="0.2">
      <c r="A204" s="250" t="s">
        <v>317</v>
      </c>
      <c r="B204" s="250"/>
      <c r="C204" s="168" t="s">
        <v>318</v>
      </c>
      <c r="D204" s="251"/>
      <c r="E204" s="251"/>
      <c r="F204" s="251"/>
    </row>
    <row r="205" spans="1:6" x14ac:dyDescent="0.2">
      <c r="A205" s="250" t="s">
        <v>317</v>
      </c>
      <c r="B205" s="250"/>
      <c r="C205" s="168" t="s">
        <v>318</v>
      </c>
      <c r="D205" s="251"/>
      <c r="E205" s="251"/>
      <c r="F205" s="251"/>
    </row>
    <row r="206" spans="1:6" x14ac:dyDescent="0.2">
      <c r="A206" s="250" t="s">
        <v>317</v>
      </c>
      <c r="B206" s="250"/>
      <c r="C206" s="168" t="s">
        <v>318</v>
      </c>
      <c r="D206" s="251"/>
      <c r="E206" s="251"/>
      <c r="F206" s="251"/>
    </row>
    <row r="207" spans="1:6" x14ac:dyDescent="0.2">
      <c r="A207" s="250" t="s">
        <v>317</v>
      </c>
      <c r="B207" s="250"/>
      <c r="C207" s="168" t="s">
        <v>318</v>
      </c>
      <c r="D207" s="251"/>
      <c r="E207" s="251"/>
      <c r="F207" s="251"/>
    </row>
    <row r="208" spans="1:6" x14ac:dyDescent="0.2">
      <c r="A208" s="202"/>
      <c r="B208" s="202"/>
      <c r="C208" s="168"/>
    </row>
    <row r="209" spans="1:6" x14ac:dyDescent="0.2">
      <c r="C209" s="168"/>
      <c r="E209" s="181"/>
      <c r="F209" s="199"/>
    </row>
    <row r="210" spans="1:6" x14ac:dyDescent="0.2">
      <c r="A210" s="205">
        <v>16</v>
      </c>
      <c r="C210" s="184" t="s">
        <v>319</v>
      </c>
      <c r="F210" s="199"/>
    </row>
    <row r="211" spans="1:6" x14ac:dyDescent="0.2">
      <c r="A211" s="202"/>
      <c r="B211" s="202"/>
      <c r="C211" s="168"/>
      <c r="E211" s="181"/>
      <c r="F211" s="164"/>
    </row>
    <row r="212" spans="1:6" x14ac:dyDescent="0.2">
      <c r="A212" s="202">
        <v>16.100000000000001</v>
      </c>
      <c r="B212" s="202"/>
      <c r="C212" s="168" t="s">
        <v>318</v>
      </c>
      <c r="D212" s="251"/>
      <c r="E212" s="251"/>
      <c r="F212" s="251"/>
    </row>
    <row r="213" spans="1:6" x14ac:dyDescent="0.2">
      <c r="A213" s="202">
        <v>16.100000000000001</v>
      </c>
      <c r="C213" s="168" t="s">
        <v>318</v>
      </c>
      <c r="D213" s="251"/>
      <c r="E213" s="251"/>
      <c r="F213" s="251"/>
    </row>
    <row r="214" spans="1:6" x14ac:dyDescent="0.2">
      <c r="A214" s="202">
        <v>16.100000000000001</v>
      </c>
      <c r="C214" s="168" t="s">
        <v>318</v>
      </c>
      <c r="D214" s="251"/>
      <c r="E214" s="251"/>
      <c r="F214" s="251"/>
    </row>
    <row r="215" spans="1:6" x14ac:dyDescent="0.2">
      <c r="A215" s="202"/>
      <c r="B215" s="202"/>
      <c r="C215" s="168"/>
      <c r="E215" s="181"/>
      <c r="F215" s="164"/>
    </row>
    <row r="216" spans="1:6" x14ac:dyDescent="0.2">
      <c r="C216" s="168"/>
      <c r="E216" s="181"/>
      <c r="F216" s="199"/>
    </row>
    <row r="217" spans="1:6" x14ac:dyDescent="0.2">
      <c r="A217" s="252" t="s">
        <v>320</v>
      </c>
      <c r="B217" s="252"/>
      <c r="C217" s="253" t="s">
        <v>321</v>
      </c>
      <c r="D217" s="253"/>
      <c r="E217" s="253"/>
      <c r="F217" s="199"/>
    </row>
    <row r="218" spans="1:6" x14ac:dyDescent="0.2">
      <c r="A218" s="204"/>
      <c r="B218" s="204"/>
      <c r="C218" s="184"/>
      <c r="D218" s="184"/>
      <c r="E218" s="184"/>
      <c r="F218" s="199"/>
    </row>
    <row r="219" spans="1:6" x14ac:dyDescent="0.2">
      <c r="A219" s="204"/>
      <c r="B219" s="204"/>
      <c r="C219" s="254" t="s">
        <v>471</v>
      </c>
      <c r="D219" s="254"/>
      <c r="E219" s="181"/>
      <c r="F219" s="199"/>
    </row>
    <row r="220" spans="1:6" ht="25.5" x14ac:dyDescent="0.2">
      <c r="A220" s="204"/>
      <c r="B220" s="204"/>
      <c r="C220" s="159"/>
      <c r="D220" s="178" t="s">
        <v>490</v>
      </c>
      <c r="E220" s="164" t="s">
        <v>322</v>
      </c>
      <c r="F220" s="199" t="s">
        <v>323</v>
      </c>
    </row>
    <row r="221" spans="1:6" x14ac:dyDescent="0.2">
      <c r="C221" s="168"/>
      <c r="D221" s="192" t="s">
        <v>325</v>
      </c>
      <c r="E221" s="200" t="s">
        <v>324</v>
      </c>
      <c r="F221" s="201" t="s">
        <v>491</v>
      </c>
    </row>
    <row r="222" spans="1:6" x14ac:dyDescent="0.2">
      <c r="A222" s="206">
        <v>19</v>
      </c>
      <c r="C222" s="159"/>
      <c r="D222" s="216"/>
      <c r="E222" s="197"/>
      <c r="F222" s="223">
        <v>2000</v>
      </c>
    </row>
    <row r="223" spans="1:6" x14ac:dyDescent="0.2">
      <c r="C223" s="159"/>
      <c r="D223" s="198"/>
      <c r="F223" s="199"/>
    </row>
    <row r="224" spans="1:6" x14ac:dyDescent="0.2">
      <c r="C224" s="159" t="s">
        <v>472</v>
      </c>
      <c r="D224" s="198"/>
      <c r="F224" s="199"/>
    </row>
    <row r="225" spans="1:6" x14ac:dyDescent="0.2">
      <c r="C225" s="164"/>
      <c r="D225" s="198"/>
      <c r="E225" s="164"/>
      <c r="F225" s="199"/>
    </row>
    <row r="226" spans="1:6" x14ac:dyDescent="0.2">
      <c r="A226" s="250" t="s">
        <v>320</v>
      </c>
      <c r="B226" s="250"/>
      <c r="C226" s="159" t="s">
        <v>473</v>
      </c>
    </row>
    <row r="227" spans="1:6" x14ac:dyDescent="0.2">
      <c r="A227" s="202"/>
      <c r="B227" s="202"/>
      <c r="C227" s="159"/>
      <c r="D227" s="216"/>
      <c r="E227" s="197"/>
      <c r="F227" s="223"/>
    </row>
    <row r="228" spans="1:6" x14ac:dyDescent="0.2">
      <c r="A228" s="250" t="s">
        <v>320</v>
      </c>
      <c r="B228" s="250"/>
      <c r="C228" s="159" t="s">
        <v>474</v>
      </c>
    </row>
    <row r="229" spans="1:6" x14ac:dyDescent="0.2">
      <c r="A229" s="202"/>
      <c r="B229" s="202"/>
      <c r="C229" s="159"/>
      <c r="D229" s="216"/>
      <c r="E229" s="197"/>
      <c r="F229" s="223"/>
    </row>
    <row r="230" spans="1:6" x14ac:dyDescent="0.2">
      <c r="A230" s="250" t="s">
        <v>320</v>
      </c>
      <c r="B230" s="250"/>
      <c r="C230" s="159" t="s">
        <v>475</v>
      </c>
    </row>
    <row r="231" spans="1:6" x14ac:dyDescent="0.2">
      <c r="C231" s="168"/>
      <c r="D231" s="216"/>
      <c r="E231" s="197"/>
      <c r="F231" s="223"/>
    </row>
    <row r="232" spans="1:6" x14ac:dyDescent="0.2">
      <c r="C232" s="168"/>
      <c r="F232" s="199"/>
    </row>
    <row r="233" spans="1:6" x14ac:dyDescent="0.2">
      <c r="A233" s="205">
        <v>19</v>
      </c>
      <c r="C233" s="184" t="s">
        <v>326</v>
      </c>
      <c r="F233" s="199"/>
    </row>
    <row r="234" spans="1:6" x14ac:dyDescent="0.2">
      <c r="C234" s="168"/>
      <c r="F234" s="199"/>
    </row>
    <row r="235" spans="1:6" x14ac:dyDescent="0.2">
      <c r="C235" s="168"/>
      <c r="F235" s="199"/>
    </row>
    <row r="236" spans="1:6" x14ac:dyDescent="0.2">
      <c r="A236" s="250" t="s">
        <v>327</v>
      </c>
      <c r="B236" s="250"/>
      <c r="C236" s="159" t="s">
        <v>476</v>
      </c>
      <c r="F236" s="199"/>
    </row>
    <row r="237" spans="1:6" x14ac:dyDescent="0.2">
      <c r="F237" s="199"/>
    </row>
    <row r="238" spans="1:6" x14ac:dyDescent="0.2">
      <c r="C238" s="251"/>
      <c r="D238" s="251"/>
      <c r="E238" s="251"/>
      <c r="F238" s="251"/>
    </row>
    <row r="239" spans="1:6" x14ac:dyDescent="0.2">
      <c r="C239" s="251"/>
      <c r="D239" s="251"/>
      <c r="E239" s="251"/>
      <c r="F239" s="251"/>
    </row>
    <row r="241" spans="1:6" x14ac:dyDescent="0.2">
      <c r="A241" s="250" t="s">
        <v>327</v>
      </c>
      <c r="B241" s="250"/>
      <c r="C241" s="159" t="s">
        <v>477</v>
      </c>
      <c r="F241" s="164"/>
    </row>
    <row r="242" spans="1:6" x14ac:dyDescent="0.2">
      <c r="F242" s="164"/>
    </row>
    <row r="243" spans="1:6" ht="14.25" customHeight="1" x14ac:dyDescent="0.2">
      <c r="C243" s="262" t="s">
        <v>443</v>
      </c>
      <c r="D243" s="263"/>
      <c r="E243" s="263"/>
      <c r="F243" s="264"/>
    </row>
    <row r="244" spans="1:6" ht="14.25" customHeight="1" x14ac:dyDescent="0.2">
      <c r="C244" s="265" t="s">
        <v>444</v>
      </c>
      <c r="D244" s="266"/>
      <c r="E244" s="266"/>
      <c r="F244" s="267"/>
    </row>
    <row r="245" spans="1:6" ht="14.25" customHeight="1" x14ac:dyDescent="0.2">
      <c r="B245" s="159"/>
      <c r="C245" s="265" t="s">
        <v>445</v>
      </c>
      <c r="D245" s="266"/>
      <c r="E245" s="266"/>
      <c r="F245" s="267"/>
    </row>
    <row r="246" spans="1:6" ht="14.25" customHeight="1" x14ac:dyDescent="0.2">
      <c r="B246" s="159"/>
      <c r="C246" s="265" t="s">
        <v>446</v>
      </c>
      <c r="D246" s="266"/>
      <c r="E246" s="266"/>
      <c r="F246" s="267"/>
    </row>
    <row r="247" spans="1:6" ht="14.25" customHeight="1" x14ac:dyDescent="0.2">
      <c r="B247" s="159"/>
      <c r="C247" s="265" t="s">
        <v>447</v>
      </c>
      <c r="D247" s="266"/>
      <c r="E247" s="266"/>
      <c r="F247" s="267"/>
    </row>
    <row r="248" spans="1:6" ht="14.25" customHeight="1" x14ac:dyDescent="0.2">
      <c r="B248" s="159"/>
      <c r="C248" s="268" t="s">
        <v>448</v>
      </c>
      <c r="D248" s="269"/>
      <c r="E248" s="269"/>
      <c r="F248" s="270"/>
    </row>
    <row r="249" spans="1:6" x14ac:dyDescent="0.2">
      <c r="B249" s="159"/>
      <c r="C249" s="159"/>
    </row>
    <row r="250" spans="1:6" x14ac:dyDescent="0.2">
      <c r="A250" s="204">
        <v>25</v>
      </c>
      <c r="C250" s="184" t="s">
        <v>54</v>
      </c>
    </row>
    <row r="251" spans="1:6" x14ac:dyDescent="0.2">
      <c r="B251" s="195"/>
      <c r="C251" s="159"/>
    </row>
    <row r="252" spans="1:6" x14ac:dyDescent="0.2">
      <c r="A252" s="206">
        <v>25</v>
      </c>
      <c r="B252" s="195"/>
      <c r="C252" s="159" t="s">
        <v>328</v>
      </c>
      <c r="E252" s="196" t="s">
        <v>371</v>
      </c>
    </row>
    <row r="253" spans="1:6" x14ac:dyDescent="0.2">
      <c r="A253" s="206">
        <v>25.2</v>
      </c>
      <c r="B253" s="195"/>
      <c r="C253" s="159" t="s">
        <v>329</v>
      </c>
      <c r="E253" s="196"/>
      <c r="F253" s="196"/>
    </row>
    <row r="254" spans="1:6" x14ac:dyDescent="0.2">
      <c r="B254" s="195"/>
      <c r="C254" s="159"/>
      <c r="E254" s="225" t="s">
        <v>330</v>
      </c>
      <c r="F254" s="164" t="s">
        <v>331</v>
      </c>
    </row>
    <row r="255" spans="1:6" x14ac:dyDescent="0.2">
      <c r="A255" s="202" t="s">
        <v>332</v>
      </c>
      <c r="B255" s="195"/>
      <c r="C255" s="159" t="s">
        <v>478</v>
      </c>
    </row>
    <row r="256" spans="1:6" x14ac:dyDescent="0.2">
      <c r="A256" s="202"/>
      <c r="B256" s="195"/>
      <c r="C256" s="257" t="s">
        <v>492</v>
      </c>
      <c r="D256" s="258"/>
      <c r="E256" s="196"/>
    </row>
    <row r="257" spans="1:6" x14ac:dyDescent="0.2">
      <c r="A257" s="250" t="s">
        <v>333</v>
      </c>
      <c r="B257" s="250"/>
      <c r="C257" s="159" t="s">
        <v>334</v>
      </c>
      <c r="E257" s="196" t="s">
        <v>335</v>
      </c>
      <c r="F257" s="196" t="s">
        <v>372</v>
      </c>
    </row>
    <row r="258" spans="1:6" x14ac:dyDescent="0.2">
      <c r="C258" s="159"/>
    </row>
    <row r="259" spans="1:6" x14ac:dyDescent="0.2">
      <c r="C259" s="159"/>
    </row>
    <row r="260" spans="1:6" x14ac:dyDescent="0.2">
      <c r="A260" s="205">
        <v>30</v>
      </c>
      <c r="C260" s="184" t="s">
        <v>336</v>
      </c>
    </row>
    <row r="261" spans="1:6" x14ac:dyDescent="0.2">
      <c r="C261" s="159"/>
    </row>
    <row r="262" spans="1:6" ht="27" customHeight="1" x14ac:dyDescent="0.2">
      <c r="A262" s="202" t="s">
        <v>337</v>
      </c>
      <c r="C262" s="159" t="s">
        <v>338</v>
      </c>
      <c r="E262" s="259" t="s">
        <v>493</v>
      </c>
      <c r="F262" s="259"/>
    </row>
    <row r="263" spans="1:6" x14ac:dyDescent="0.2">
      <c r="C263" s="159"/>
    </row>
    <row r="264" spans="1:6" x14ac:dyDescent="0.2">
      <c r="C264" s="159"/>
    </row>
    <row r="265" spans="1:6" x14ac:dyDescent="0.2">
      <c r="C265" s="260" t="s">
        <v>452</v>
      </c>
      <c r="D265" s="260"/>
      <c r="E265" s="260"/>
    </row>
    <row r="266" spans="1:6" x14ac:dyDescent="0.2">
      <c r="C266" s="159"/>
    </row>
    <row r="267" spans="1:6" ht="73.5" customHeight="1" x14ac:dyDescent="0.2">
      <c r="C267" s="261" t="str">
        <f>+Prelim!B42</f>
        <v xml:space="preserve">The employer shall retain FIVE percent (5%) of the value of certificate up to a limit of five percent (5%) of the contract amount to the date of practical completion.  Two and a half percent (2.5%) of such value after the date of practical completion to, but not including, the date of issue of the final payment certificate.  The retention held shall be increased to include any unpaid amount due in the previous certificate to the employer.  </v>
      </c>
      <c r="D267" s="261"/>
      <c r="E267" s="261"/>
      <c r="F267" s="261"/>
    </row>
    <row r="268" spans="1:6" x14ac:dyDescent="0.2">
      <c r="C268" s="99"/>
      <c r="D268" s="99"/>
      <c r="E268" s="99"/>
      <c r="F268" s="99"/>
    </row>
    <row r="269" spans="1:6" x14ac:dyDescent="0.2">
      <c r="C269" s="255" t="s">
        <v>339</v>
      </c>
      <c r="D269" s="255"/>
      <c r="E269" s="255"/>
      <c r="F269" s="255"/>
    </row>
    <row r="270" spans="1:6" x14ac:dyDescent="0.2">
      <c r="C270" s="256"/>
      <c r="D270" s="256"/>
      <c r="E270" s="256"/>
      <c r="F270" s="256"/>
    </row>
    <row r="271" spans="1:6" x14ac:dyDescent="0.2">
      <c r="C271" s="256"/>
      <c r="D271" s="256"/>
      <c r="E271" s="256"/>
      <c r="F271" s="256"/>
    </row>
    <row r="272" spans="1:6" x14ac:dyDescent="0.2">
      <c r="C272" s="159"/>
    </row>
    <row r="273" spans="3:3" x14ac:dyDescent="0.2">
      <c r="C273" s="159"/>
    </row>
    <row r="274" spans="3:3" x14ac:dyDescent="0.2">
      <c r="C274" s="159"/>
    </row>
    <row r="275" spans="3:3" x14ac:dyDescent="0.2">
      <c r="C275" s="159"/>
    </row>
    <row r="276" spans="3:3" x14ac:dyDescent="0.2">
      <c r="C276" s="159"/>
    </row>
    <row r="277" spans="3:3" x14ac:dyDescent="0.2">
      <c r="C277" s="159"/>
    </row>
    <row r="278" spans="3:3" x14ac:dyDescent="0.2">
      <c r="C278" s="159"/>
    </row>
    <row r="279" spans="3:3" x14ac:dyDescent="0.2">
      <c r="C279" s="159"/>
    </row>
    <row r="280" spans="3:3" x14ac:dyDescent="0.2">
      <c r="C280" s="159"/>
    </row>
    <row r="281" spans="3:3" x14ac:dyDescent="0.2">
      <c r="C281" s="159"/>
    </row>
    <row r="282" spans="3:3" x14ac:dyDescent="0.2">
      <c r="C282" s="159"/>
    </row>
    <row r="283" spans="3:3" x14ac:dyDescent="0.2">
      <c r="C283" s="159"/>
    </row>
    <row r="284" spans="3:3" x14ac:dyDescent="0.2">
      <c r="C284" s="159"/>
    </row>
    <row r="285" spans="3:3" x14ac:dyDescent="0.2">
      <c r="C285" s="159"/>
    </row>
    <row r="286" spans="3:3" x14ac:dyDescent="0.2">
      <c r="C286" s="159"/>
    </row>
    <row r="287" spans="3:3" x14ac:dyDescent="0.2">
      <c r="C287" s="159"/>
    </row>
    <row r="288" spans="3:3" x14ac:dyDescent="0.2">
      <c r="C288" s="159"/>
    </row>
    <row r="289" spans="3:3" x14ac:dyDescent="0.2">
      <c r="C289" s="159"/>
    </row>
    <row r="290" spans="3:3" x14ac:dyDescent="0.2">
      <c r="C290" s="159"/>
    </row>
    <row r="291" spans="3:3" x14ac:dyDescent="0.2">
      <c r="C291" s="159"/>
    </row>
    <row r="292" spans="3:3" x14ac:dyDescent="0.2">
      <c r="C292" s="159"/>
    </row>
    <row r="293" spans="3:3" x14ac:dyDescent="0.2">
      <c r="C293" s="159"/>
    </row>
    <row r="294" spans="3:3" x14ac:dyDescent="0.2">
      <c r="C294" s="159"/>
    </row>
    <row r="295" spans="3:3" x14ac:dyDescent="0.2">
      <c r="C295" s="159"/>
    </row>
    <row r="296" spans="3:3" x14ac:dyDescent="0.2">
      <c r="C296" s="159"/>
    </row>
    <row r="297" spans="3:3" x14ac:dyDescent="0.2">
      <c r="C297" s="159"/>
    </row>
    <row r="298" spans="3:3" x14ac:dyDescent="0.2">
      <c r="C298" s="159"/>
    </row>
    <row r="299" spans="3:3" x14ac:dyDescent="0.2">
      <c r="C299" s="159"/>
    </row>
    <row r="300" spans="3:3" x14ac:dyDescent="0.2">
      <c r="C300" s="159"/>
    </row>
    <row r="301" spans="3:3" x14ac:dyDescent="0.2">
      <c r="C301" s="159"/>
    </row>
    <row r="302" spans="3:3" x14ac:dyDescent="0.2">
      <c r="C302" s="159"/>
    </row>
    <row r="303" spans="3:3" x14ac:dyDescent="0.2">
      <c r="C303" s="159"/>
    </row>
    <row r="304" spans="3:3" x14ac:dyDescent="0.2">
      <c r="C304" s="159"/>
    </row>
    <row r="305" spans="3:3" x14ac:dyDescent="0.2">
      <c r="C305" s="159"/>
    </row>
    <row r="306" spans="3:3" x14ac:dyDescent="0.2">
      <c r="C306" s="159"/>
    </row>
    <row r="307" spans="3:3" x14ac:dyDescent="0.2">
      <c r="C307" s="159"/>
    </row>
    <row r="308" spans="3:3" x14ac:dyDescent="0.2">
      <c r="C308" s="159"/>
    </row>
    <row r="309" spans="3:3" x14ac:dyDescent="0.2">
      <c r="C309" s="159"/>
    </row>
    <row r="310" spans="3:3" x14ac:dyDescent="0.2">
      <c r="C310" s="159"/>
    </row>
    <row r="311" spans="3:3" x14ac:dyDescent="0.2">
      <c r="C311" s="159"/>
    </row>
    <row r="312" spans="3:3" x14ac:dyDescent="0.2">
      <c r="C312" s="159"/>
    </row>
    <row r="313" spans="3:3" x14ac:dyDescent="0.2">
      <c r="C313" s="159"/>
    </row>
    <row r="314" spans="3:3" x14ac:dyDescent="0.2">
      <c r="C314" s="159"/>
    </row>
    <row r="315" spans="3:3" x14ac:dyDescent="0.2">
      <c r="C315" s="159"/>
    </row>
    <row r="316" spans="3:3" x14ac:dyDescent="0.2">
      <c r="C316" s="159"/>
    </row>
    <row r="317" spans="3:3" x14ac:dyDescent="0.2">
      <c r="C317" s="159"/>
    </row>
    <row r="318" spans="3:3" x14ac:dyDescent="0.2">
      <c r="C318" s="159"/>
    </row>
    <row r="319" spans="3:3" x14ac:dyDescent="0.2">
      <c r="C319" s="159"/>
    </row>
    <row r="320" spans="3:3" x14ac:dyDescent="0.2">
      <c r="C320" s="159"/>
    </row>
    <row r="321" spans="3:3" x14ac:dyDescent="0.2">
      <c r="C321" s="159"/>
    </row>
    <row r="322" spans="3:3" x14ac:dyDescent="0.2">
      <c r="C322" s="159"/>
    </row>
    <row r="323" spans="3:3" x14ac:dyDescent="0.2">
      <c r="C323" s="159"/>
    </row>
    <row r="324" spans="3:3" x14ac:dyDescent="0.2">
      <c r="C324" s="159"/>
    </row>
    <row r="325" spans="3:3" x14ac:dyDescent="0.2">
      <c r="C325" s="159"/>
    </row>
    <row r="326" spans="3:3" x14ac:dyDescent="0.2">
      <c r="C326" s="159"/>
    </row>
    <row r="327" spans="3:3" x14ac:dyDescent="0.2">
      <c r="C327" s="159"/>
    </row>
    <row r="328" spans="3:3" x14ac:dyDescent="0.2">
      <c r="C328" s="159"/>
    </row>
    <row r="329" spans="3:3" x14ac:dyDescent="0.2">
      <c r="C329" s="159"/>
    </row>
    <row r="330" spans="3:3" x14ac:dyDescent="0.2">
      <c r="C330" s="159"/>
    </row>
    <row r="331" spans="3:3" x14ac:dyDescent="0.2">
      <c r="C331" s="159"/>
    </row>
    <row r="332" spans="3:3" x14ac:dyDescent="0.2">
      <c r="C332" s="159"/>
    </row>
    <row r="333" spans="3:3" x14ac:dyDescent="0.2">
      <c r="C333" s="159"/>
    </row>
    <row r="334" spans="3:3" x14ac:dyDescent="0.2">
      <c r="C334" s="159"/>
    </row>
    <row r="335" spans="3:3" x14ac:dyDescent="0.2">
      <c r="C335" s="159"/>
    </row>
    <row r="336" spans="3:3" x14ac:dyDescent="0.2">
      <c r="C336" s="159"/>
    </row>
    <row r="337" spans="3:3" x14ac:dyDescent="0.2">
      <c r="C337" s="159"/>
    </row>
    <row r="338" spans="3:3" x14ac:dyDescent="0.2">
      <c r="C338" s="159"/>
    </row>
    <row r="339" spans="3:3" x14ac:dyDescent="0.2">
      <c r="C339" s="159"/>
    </row>
    <row r="340" spans="3:3" x14ac:dyDescent="0.2">
      <c r="C340" s="159"/>
    </row>
    <row r="341" spans="3:3" x14ac:dyDescent="0.2">
      <c r="C341" s="159"/>
    </row>
    <row r="342" spans="3:3" x14ac:dyDescent="0.2">
      <c r="C342" s="159"/>
    </row>
    <row r="343" spans="3:3" x14ac:dyDescent="0.2">
      <c r="C343" s="159"/>
    </row>
    <row r="344" spans="3:3" x14ac:dyDescent="0.2">
      <c r="C344" s="159"/>
    </row>
    <row r="345" spans="3:3" x14ac:dyDescent="0.2">
      <c r="C345" s="159"/>
    </row>
    <row r="346" spans="3:3" x14ac:dyDescent="0.2">
      <c r="C346" s="159"/>
    </row>
    <row r="347" spans="3:3" x14ac:dyDescent="0.2">
      <c r="C347" s="159"/>
    </row>
    <row r="348" spans="3:3" x14ac:dyDescent="0.2">
      <c r="C348" s="159"/>
    </row>
    <row r="349" spans="3:3" x14ac:dyDescent="0.2">
      <c r="C349" s="159"/>
    </row>
    <row r="350" spans="3:3" x14ac:dyDescent="0.2">
      <c r="C350" s="159"/>
    </row>
    <row r="351" spans="3:3" x14ac:dyDescent="0.2">
      <c r="C351" s="159"/>
    </row>
    <row r="352" spans="3:3" x14ac:dyDescent="0.2">
      <c r="C352" s="159"/>
    </row>
    <row r="353" spans="3:3" x14ac:dyDescent="0.2">
      <c r="C353" s="159"/>
    </row>
    <row r="354" spans="3:3" x14ac:dyDescent="0.2">
      <c r="C354" s="159"/>
    </row>
    <row r="355" spans="3:3" x14ac:dyDescent="0.2">
      <c r="C355" s="159"/>
    </row>
    <row r="356" spans="3:3" x14ac:dyDescent="0.2">
      <c r="C356" s="159"/>
    </row>
    <row r="357" spans="3:3" x14ac:dyDescent="0.2">
      <c r="C357" s="159"/>
    </row>
    <row r="358" spans="3:3" x14ac:dyDescent="0.2">
      <c r="C358" s="159"/>
    </row>
    <row r="359" spans="3:3" x14ac:dyDescent="0.2">
      <c r="C359" s="159"/>
    </row>
    <row r="360" spans="3:3" x14ac:dyDescent="0.2">
      <c r="C360" s="159"/>
    </row>
  </sheetData>
  <mergeCells count="198">
    <mergeCell ref="A1:F1"/>
    <mergeCell ref="A4:C4"/>
    <mergeCell ref="D4:F4"/>
    <mergeCell ref="A5:C5"/>
    <mergeCell ref="D5:F5"/>
    <mergeCell ref="A6:C6"/>
    <mergeCell ref="D6:F6"/>
    <mergeCell ref="B21:C21"/>
    <mergeCell ref="D21:F21"/>
    <mergeCell ref="B15:C15"/>
    <mergeCell ref="D15:F15"/>
    <mergeCell ref="A7:C7"/>
    <mergeCell ref="D7:F7"/>
    <mergeCell ref="A8:C8"/>
    <mergeCell ref="D8:F8"/>
    <mergeCell ref="B11:F11"/>
    <mergeCell ref="B13:C13"/>
    <mergeCell ref="D13:F13"/>
    <mergeCell ref="B22:C22"/>
    <mergeCell ref="D22:F22"/>
    <mergeCell ref="B24:C24"/>
    <mergeCell ref="B25:C25"/>
    <mergeCell ref="D25:F25"/>
    <mergeCell ref="D17:F17"/>
    <mergeCell ref="B19:C19"/>
    <mergeCell ref="B20:C20"/>
    <mergeCell ref="D20:F20"/>
    <mergeCell ref="B31:C31"/>
    <mergeCell ref="D31:F31"/>
    <mergeCell ref="B33:C33"/>
    <mergeCell ref="B36:C36"/>
    <mergeCell ref="B37:C37"/>
    <mergeCell ref="D37:F37"/>
    <mergeCell ref="B26:C26"/>
    <mergeCell ref="D26:F26"/>
    <mergeCell ref="B28:C28"/>
    <mergeCell ref="B29:C29"/>
    <mergeCell ref="D29:F29"/>
    <mergeCell ref="B30:C30"/>
    <mergeCell ref="D30:F30"/>
    <mergeCell ref="B42:C42"/>
    <mergeCell ref="D42:F42"/>
    <mergeCell ref="B44:C44"/>
    <mergeCell ref="B47:C47"/>
    <mergeCell ref="D47:F47"/>
    <mergeCell ref="B48:C48"/>
    <mergeCell ref="D48:F48"/>
    <mergeCell ref="B38:C38"/>
    <mergeCell ref="B39:C39"/>
    <mergeCell ref="B40:C40"/>
    <mergeCell ref="D40:F40"/>
    <mergeCell ref="B41:C41"/>
    <mergeCell ref="D41:F41"/>
    <mergeCell ref="B53:C53"/>
    <mergeCell ref="D53:F53"/>
    <mergeCell ref="B54:C54"/>
    <mergeCell ref="B49:C49"/>
    <mergeCell ref="B50:C50"/>
    <mergeCell ref="B51:C51"/>
    <mergeCell ref="D51:F51"/>
    <mergeCell ref="B52:C52"/>
    <mergeCell ref="D52:F52"/>
    <mergeCell ref="B69:C69"/>
    <mergeCell ref="B71:E71"/>
    <mergeCell ref="B72:D72"/>
    <mergeCell ref="B74:C74"/>
    <mergeCell ref="B75:D75"/>
    <mergeCell ref="B76:D76"/>
    <mergeCell ref="B61:F61"/>
    <mergeCell ref="B64:D64"/>
    <mergeCell ref="A66:B66"/>
    <mergeCell ref="C66:E66"/>
    <mergeCell ref="B85:D85"/>
    <mergeCell ref="B86:D86"/>
    <mergeCell ref="B87:D87"/>
    <mergeCell ref="B88:D88"/>
    <mergeCell ref="B89:D89"/>
    <mergeCell ref="B78:D78"/>
    <mergeCell ref="E78:F78"/>
    <mergeCell ref="B80:D80"/>
    <mergeCell ref="B82:D82"/>
    <mergeCell ref="B83:D83"/>
    <mergeCell ref="B84:D84"/>
    <mergeCell ref="B96:C96"/>
    <mergeCell ref="D98:F98"/>
    <mergeCell ref="B93:C93"/>
    <mergeCell ref="B94:C94"/>
    <mergeCell ref="B95:C95"/>
    <mergeCell ref="B113:D114"/>
    <mergeCell ref="B116:D117"/>
    <mergeCell ref="B119:D120"/>
    <mergeCell ref="B122:D123"/>
    <mergeCell ref="B125:D125"/>
    <mergeCell ref="B127:D127"/>
    <mergeCell ref="B99:C99"/>
    <mergeCell ref="B101:E101"/>
    <mergeCell ref="B102:F103"/>
    <mergeCell ref="B106:C106"/>
    <mergeCell ref="B108:D108"/>
    <mergeCell ref="B110:D111"/>
    <mergeCell ref="C136:D136"/>
    <mergeCell ref="C137:D137"/>
    <mergeCell ref="C138:D138"/>
    <mergeCell ref="C139:D139"/>
    <mergeCell ref="C140:D140"/>
    <mergeCell ref="C141:D141"/>
    <mergeCell ref="B129:D129"/>
    <mergeCell ref="B130:D130"/>
    <mergeCell ref="B131:D131"/>
    <mergeCell ref="B133:D133"/>
    <mergeCell ref="C134:D134"/>
    <mergeCell ref="C135:D135"/>
    <mergeCell ref="B157:D157"/>
    <mergeCell ref="B158:D158"/>
    <mergeCell ref="B160:D160"/>
    <mergeCell ref="B162:D162"/>
    <mergeCell ref="B163:D163"/>
    <mergeCell ref="B164:D164"/>
    <mergeCell ref="B145:D145"/>
    <mergeCell ref="B147:D148"/>
    <mergeCell ref="B150:D151"/>
    <mergeCell ref="B153:D153"/>
    <mergeCell ref="B154:D154"/>
    <mergeCell ref="B155:D156"/>
    <mergeCell ref="E175:F175"/>
    <mergeCell ref="E176:F176"/>
    <mergeCell ref="A178:B178"/>
    <mergeCell ref="C178:D178"/>
    <mergeCell ref="E178:F178"/>
    <mergeCell ref="E179:F179"/>
    <mergeCell ref="B167:C167"/>
    <mergeCell ref="A169:B169"/>
    <mergeCell ref="C169:D170"/>
    <mergeCell ref="B173:D173"/>
    <mergeCell ref="A175:B175"/>
    <mergeCell ref="C175:D175"/>
    <mergeCell ref="E185:F185"/>
    <mergeCell ref="A187:B187"/>
    <mergeCell ref="C187:D187"/>
    <mergeCell ref="E187:F187"/>
    <mergeCell ref="B188:D188"/>
    <mergeCell ref="E188:F188"/>
    <mergeCell ref="A181:B181"/>
    <mergeCell ref="C181:D182"/>
    <mergeCell ref="E181:F181"/>
    <mergeCell ref="E182:F182"/>
    <mergeCell ref="A184:B184"/>
    <mergeCell ref="C184:D184"/>
    <mergeCell ref="E184:F184"/>
    <mergeCell ref="A197:B197"/>
    <mergeCell ref="C197:D197"/>
    <mergeCell ref="E197:F197"/>
    <mergeCell ref="C198:D198"/>
    <mergeCell ref="E198:F198"/>
    <mergeCell ref="C201:D201"/>
    <mergeCell ref="A190:B190"/>
    <mergeCell ref="C190:D192"/>
    <mergeCell ref="E190:F190"/>
    <mergeCell ref="E191:F191"/>
    <mergeCell ref="E192:F192"/>
    <mergeCell ref="A194:B194"/>
    <mergeCell ref="C194:D194"/>
    <mergeCell ref="A206:B206"/>
    <mergeCell ref="D206:F206"/>
    <mergeCell ref="A207:B207"/>
    <mergeCell ref="D207:F207"/>
    <mergeCell ref="D212:F212"/>
    <mergeCell ref="D213:F213"/>
    <mergeCell ref="A202:B202"/>
    <mergeCell ref="A203:B203"/>
    <mergeCell ref="D203:F203"/>
    <mergeCell ref="A204:B204"/>
    <mergeCell ref="D204:F204"/>
    <mergeCell ref="A205:B205"/>
    <mergeCell ref="D205:F205"/>
    <mergeCell ref="A228:B228"/>
    <mergeCell ref="A230:B230"/>
    <mergeCell ref="D214:F214"/>
    <mergeCell ref="A217:B217"/>
    <mergeCell ref="C217:E217"/>
    <mergeCell ref="C219:D219"/>
    <mergeCell ref="A226:B226"/>
    <mergeCell ref="C269:F271"/>
    <mergeCell ref="C256:D256"/>
    <mergeCell ref="A257:B257"/>
    <mergeCell ref="E262:F262"/>
    <mergeCell ref="C265:E265"/>
    <mergeCell ref="A236:B236"/>
    <mergeCell ref="C238:F238"/>
    <mergeCell ref="C239:F239"/>
    <mergeCell ref="A241:B241"/>
    <mergeCell ref="C267:F267"/>
    <mergeCell ref="C243:F243"/>
    <mergeCell ref="C244:F244"/>
    <mergeCell ref="C245:F245"/>
    <mergeCell ref="C246:F246"/>
    <mergeCell ref="C247:F247"/>
    <mergeCell ref="C248:F248"/>
  </mergeCells>
  <hyperlinks>
    <hyperlink ref="D29" r:id="rId1" xr:uid="{00000000-0004-0000-0200-000000000000}"/>
  </hyperlinks>
  <pageMargins left="0.75" right="0.75" top="1" bottom="1" header="0.5" footer="0.5"/>
  <pageSetup paperSize="9" scale="93" orientation="portrait" horizontalDpi="4294967294"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28"/>
  <sheetViews>
    <sheetView view="pageBreakPreview" topLeftCell="B1" zoomScale="70" zoomScaleNormal="100" zoomScaleSheetLayoutView="70" workbookViewId="0">
      <selection activeCell="G14" sqref="G14"/>
    </sheetView>
  </sheetViews>
  <sheetFormatPr defaultRowHeight="14.25" x14ac:dyDescent="0.2"/>
  <cols>
    <col min="1" max="1" width="7.7109375" style="7" hidden="1" customWidth="1"/>
    <col min="2" max="2" width="5.7109375" style="57" customWidth="1"/>
    <col min="3" max="3" width="51.7109375" style="57" customWidth="1"/>
    <col min="4" max="4" width="5.5703125" style="4" bestFit="1" customWidth="1"/>
    <col min="5" max="5" width="6.7109375" style="4" bestFit="1" customWidth="1"/>
    <col min="6" max="6" width="12.5703125" style="4" bestFit="1" customWidth="1"/>
    <col min="7" max="7" width="12.28515625" style="4" bestFit="1" customWidth="1"/>
    <col min="8" max="8" width="13.7109375" style="4" bestFit="1" customWidth="1"/>
    <col min="9" max="9" width="13.5703125" style="4" bestFit="1" customWidth="1"/>
    <col min="10" max="256" width="9.28515625" style="4"/>
    <col min="257" max="257" width="7.7109375" style="4" customWidth="1"/>
    <col min="258" max="258" width="4.7109375" style="4" customWidth="1"/>
    <col min="259" max="259" width="19.28515625" style="4" customWidth="1"/>
    <col min="260" max="260" width="20.42578125" style="4" customWidth="1"/>
    <col min="261" max="261" width="24.28515625" style="4" customWidth="1"/>
    <col min="262" max="262" width="20.28515625" style="4" customWidth="1"/>
    <col min="263" max="512" width="9.28515625" style="4"/>
    <col min="513" max="513" width="7.7109375" style="4" customWidth="1"/>
    <col min="514" max="514" width="4.7109375" style="4" customWidth="1"/>
    <col min="515" max="515" width="19.28515625" style="4" customWidth="1"/>
    <col min="516" max="516" width="20.42578125" style="4" customWidth="1"/>
    <col min="517" max="517" width="24.28515625" style="4" customWidth="1"/>
    <col min="518" max="518" width="20.28515625" style="4" customWidth="1"/>
    <col min="519" max="768" width="9.28515625" style="4"/>
    <col min="769" max="769" width="7.7109375" style="4" customWidth="1"/>
    <col min="770" max="770" width="4.7109375" style="4" customWidth="1"/>
    <col min="771" max="771" width="19.28515625" style="4" customWidth="1"/>
    <col min="772" max="772" width="20.42578125" style="4" customWidth="1"/>
    <col min="773" max="773" width="24.28515625" style="4" customWidth="1"/>
    <col min="774" max="774" width="20.28515625" style="4" customWidth="1"/>
    <col min="775" max="1024" width="9.28515625" style="4"/>
    <col min="1025" max="1025" width="7.7109375" style="4" customWidth="1"/>
    <col min="1026" max="1026" width="4.7109375" style="4" customWidth="1"/>
    <col min="1027" max="1027" width="19.28515625" style="4" customWidth="1"/>
    <col min="1028" max="1028" width="20.42578125" style="4" customWidth="1"/>
    <col min="1029" max="1029" width="24.28515625" style="4" customWidth="1"/>
    <col min="1030" max="1030" width="20.28515625" style="4" customWidth="1"/>
    <col min="1031" max="1280" width="9.28515625" style="4"/>
    <col min="1281" max="1281" width="7.7109375" style="4" customWidth="1"/>
    <col min="1282" max="1282" width="4.7109375" style="4" customWidth="1"/>
    <col min="1283" max="1283" width="19.28515625" style="4" customWidth="1"/>
    <col min="1284" max="1284" width="20.42578125" style="4" customWidth="1"/>
    <col min="1285" max="1285" width="24.28515625" style="4" customWidth="1"/>
    <col min="1286" max="1286" width="20.28515625" style="4" customWidth="1"/>
    <col min="1287" max="1536" width="9.28515625" style="4"/>
    <col min="1537" max="1537" width="7.7109375" style="4" customWidth="1"/>
    <col min="1538" max="1538" width="4.7109375" style="4" customWidth="1"/>
    <col min="1539" max="1539" width="19.28515625" style="4" customWidth="1"/>
    <col min="1540" max="1540" width="20.42578125" style="4" customWidth="1"/>
    <col min="1541" max="1541" width="24.28515625" style="4" customWidth="1"/>
    <col min="1542" max="1542" width="20.28515625" style="4" customWidth="1"/>
    <col min="1543" max="1792" width="9.28515625" style="4"/>
    <col min="1793" max="1793" width="7.7109375" style="4" customWidth="1"/>
    <col min="1794" max="1794" width="4.7109375" style="4" customWidth="1"/>
    <col min="1795" max="1795" width="19.28515625" style="4" customWidth="1"/>
    <col min="1796" max="1796" width="20.42578125" style="4" customWidth="1"/>
    <col min="1797" max="1797" width="24.28515625" style="4" customWidth="1"/>
    <col min="1798" max="1798" width="20.28515625" style="4" customWidth="1"/>
    <col min="1799" max="2048" width="9.28515625" style="4"/>
    <col min="2049" max="2049" width="7.7109375" style="4" customWidth="1"/>
    <col min="2050" max="2050" width="4.7109375" style="4" customWidth="1"/>
    <col min="2051" max="2051" width="19.28515625" style="4" customWidth="1"/>
    <col min="2052" max="2052" width="20.42578125" style="4" customWidth="1"/>
    <col min="2053" max="2053" width="24.28515625" style="4" customWidth="1"/>
    <col min="2054" max="2054" width="20.28515625" style="4" customWidth="1"/>
    <col min="2055" max="2304" width="9.28515625" style="4"/>
    <col min="2305" max="2305" width="7.7109375" style="4" customWidth="1"/>
    <col min="2306" max="2306" width="4.7109375" style="4" customWidth="1"/>
    <col min="2307" max="2307" width="19.28515625" style="4" customWidth="1"/>
    <col min="2308" max="2308" width="20.42578125" style="4" customWidth="1"/>
    <col min="2309" max="2309" width="24.28515625" style="4" customWidth="1"/>
    <col min="2310" max="2310" width="20.28515625" style="4" customWidth="1"/>
    <col min="2311" max="2560" width="9.28515625" style="4"/>
    <col min="2561" max="2561" width="7.7109375" style="4" customWidth="1"/>
    <col min="2562" max="2562" width="4.7109375" style="4" customWidth="1"/>
    <col min="2563" max="2563" width="19.28515625" style="4" customWidth="1"/>
    <col min="2564" max="2564" width="20.42578125" style="4" customWidth="1"/>
    <col min="2565" max="2565" width="24.28515625" style="4" customWidth="1"/>
    <col min="2566" max="2566" width="20.28515625" style="4" customWidth="1"/>
    <col min="2567" max="2816" width="9.28515625" style="4"/>
    <col min="2817" max="2817" width="7.7109375" style="4" customWidth="1"/>
    <col min="2818" max="2818" width="4.7109375" style="4" customWidth="1"/>
    <col min="2819" max="2819" width="19.28515625" style="4" customWidth="1"/>
    <col min="2820" max="2820" width="20.42578125" style="4" customWidth="1"/>
    <col min="2821" max="2821" width="24.28515625" style="4" customWidth="1"/>
    <col min="2822" max="2822" width="20.28515625" style="4" customWidth="1"/>
    <col min="2823" max="3072" width="9.28515625" style="4"/>
    <col min="3073" max="3073" width="7.7109375" style="4" customWidth="1"/>
    <col min="3074" max="3074" width="4.7109375" style="4" customWidth="1"/>
    <col min="3075" max="3075" width="19.28515625" style="4" customWidth="1"/>
    <col min="3076" max="3076" width="20.42578125" style="4" customWidth="1"/>
    <col min="3077" max="3077" width="24.28515625" style="4" customWidth="1"/>
    <col min="3078" max="3078" width="20.28515625" style="4" customWidth="1"/>
    <col min="3079" max="3328" width="9.28515625" style="4"/>
    <col min="3329" max="3329" width="7.7109375" style="4" customWidth="1"/>
    <col min="3330" max="3330" width="4.7109375" style="4" customWidth="1"/>
    <col min="3331" max="3331" width="19.28515625" style="4" customWidth="1"/>
    <col min="3332" max="3332" width="20.42578125" style="4" customWidth="1"/>
    <col min="3333" max="3333" width="24.28515625" style="4" customWidth="1"/>
    <col min="3334" max="3334" width="20.28515625" style="4" customWidth="1"/>
    <col min="3335" max="3584" width="9.28515625" style="4"/>
    <col min="3585" max="3585" width="7.7109375" style="4" customWidth="1"/>
    <col min="3586" max="3586" width="4.7109375" style="4" customWidth="1"/>
    <col min="3587" max="3587" width="19.28515625" style="4" customWidth="1"/>
    <col min="3588" max="3588" width="20.42578125" style="4" customWidth="1"/>
    <col min="3589" max="3589" width="24.28515625" style="4" customWidth="1"/>
    <col min="3590" max="3590" width="20.28515625" style="4" customWidth="1"/>
    <col min="3591" max="3840" width="9.28515625" style="4"/>
    <col min="3841" max="3841" width="7.7109375" style="4" customWidth="1"/>
    <col min="3842" max="3842" width="4.7109375" style="4" customWidth="1"/>
    <col min="3843" max="3843" width="19.28515625" style="4" customWidth="1"/>
    <col min="3844" max="3844" width="20.42578125" style="4" customWidth="1"/>
    <col min="3845" max="3845" width="24.28515625" style="4" customWidth="1"/>
    <col min="3846" max="3846" width="20.28515625" style="4" customWidth="1"/>
    <col min="3847" max="4096" width="9.28515625" style="4"/>
    <col min="4097" max="4097" width="7.7109375" style="4" customWidth="1"/>
    <col min="4098" max="4098" width="4.7109375" style="4" customWidth="1"/>
    <col min="4099" max="4099" width="19.28515625" style="4" customWidth="1"/>
    <col min="4100" max="4100" width="20.42578125" style="4" customWidth="1"/>
    <col min="4101" max="4101" width="24.28515625" style="4" customWidth="1"/>
    <col min="4102" max="4102" width="20.28515625" style="4" customWidth="1"/>
    <col min="4103" max="4352" width="9.28515625" style="4"/>
    <col min="4353" max="4353" width="7.7109375" style="4" customWidth="1"/>
    <col min="4354" max="4354" width="4.7109375" style="4" customWidth="1"/>
    <col min="4355" max="4355" width="19.28515625" style="4" customWidth="1"/>
    <col min="4356" max="4356" width="20.42578125" style="4" customWidth="1"/>
    <col min="4357" max="4357" width="24.28515625" style="4" customWidth="1"/>
    <col min="4358" max="4358" width="20.28515625" style="4" customWidth="1"/>
    <col min="4359" max="4608" width="9.28515625" style="4"/>
    <col min="4609" max="4609" width="7.7109375" style="4" customWidth="1"/>
    <col min="4610" max="4610" width="4.7109375" style="4" customWidth="1"/>
    <col min="4611" max="4611" width="19.28515625" style="4" customWidth="1"/>
    <col min="4612" max="4612" width="20.42578125" style="4" customWidth="1"/>
    <col min="4613" max="4613" width="24.28515625" style="4" customWidth="1"/>
    <col min="4614" max="4614" width="20.28515625" style="4" customWidth="1"/>
    <col min="4615" max="4864" width="9.28515625" style="4"/>
    <col min="4865" max="4865" width="7.7109375" style="4" customWidth="1"/>
    <col min="4866" max="4866" width="4.7109375" style="4" customWidth="1"/>
    <col min="4867" max="4867" width="19.28515625" style="4" customWidth="1"/>
    <col min="4868" max="4868" width="20.42578125" style="4" customWidth="1"/>
    <col min="4869" max="4869" width="24.28515625" style="4" customWidth="1"/>
    <col min="4870" max="4870" width="20.28515625" style="4" customWidth="1"/>
    <col min="4871" max="5120" width="9.28515625" style="4"/>
    <col min="5121" max="5121" width="7.7109375" style="4" customWidth="1"/>
    <col min="5122" max="5122" width="4.7109375" style="4" customWidth="1"/>
    <col min="5123" max="5123" width="19.28515625" style="4" customWidth="1"/>
    <col min="5124" max="5124" width="20.42578125" style="4" customWidth="1"/>
    <col min="5125" max="5125" width="24.28515625" style="4" customWidth="1"/>
    <col min="5126" max="5126" width="20.28515625" style="4" customWidth="1"/>
    <col min="5127" max="5376" width="9.28515625" style="4"/>
    <col min="5377" max="5377" width="7.7109375" style="4" customWidth="1"/>
    <col min="5378" max="5378" width="4.7109375" style="4" customWidth="1"/>
    <col min="5379" max="5379" width="19.28515625" style="4" customWidth="1"/>
    <col min="5380" max="5380" width="20.42578125" style="4" customWidth="1"/>
    <col min="5381" max="5381" width="24.28515625" style="4" customWidth="1"/>
    <col min="5382" max="5382" width="20.28515625" style="4" customWidth="1"/>
    <col min="5383" max="5632" width="9.28515625" style="4"/>
    <col min="5633" max="5633" width="7.7109375" style="4" customWidth="1"/>
    <col min="5634" max="5634" width="4.7109375" style="4" customWidth="1"/>
    <col min="5635" max="5635" width="19.28515625" style="4" customWidth="1"/>
    <col min="5636" max="5636" width="20.42578125" style="4" customWidth="1"/>
    <col min="5637" max="5637" width="24.28515625" style="4" customWidth="1"/>
    <col min="5638" max="5638" width="20.28515625" style="4" customWidth="1"/>
    <col min="5639" max="5888" width="9.28515625" style="4"/>
    <col min="5889" max="5889" width="7.7109375" style="4" customWidth="1"/>
    <col min="5890" max="5890" width="4.7109375" style="4" customWidth="1"/>
    <col min="5891" max="5891" width="19.28515625" style="4" customWidth="1"/>
    <col min="5892" max="5892" width="20.42578125" style="4" customWidth="1"/>
    <col min="5893" max="5893" width="24.28515625" style="4" customWidth="1"/>
    <col min="5894" max="5894" width="20.28515625" style="4" customWidth="1"/>
    <col min="5895" max="6144" width="9.28515625" style="4"/>
    <col min="6145" max="6145" width="7.7109375" style="4" customWidth="1"/>
    <col min="6146" max="6146" width="4.7109375" style="4" customWidth="1"/>
    <col min="6147" max="6147" width="19.28515625" style="4" customWidth="1"/>
    <col min="6148" max="6148" width="20.42578125" style="4" customWidth="1"/>
    <col min="6149" max="6149" width="24.28515625" style="4" customWidth="1"/>
    <col min="6150" max="6150" width="20.28515625" style="4" customWidth="1"/>
    <col min="6151" max="6400" width="9.28515625" style="4"/>
    <col min="6401" max="6401" width="7.7109375" style="4" customWidth="1"/>
    <col min="6402" max="6402" width="4.7109375" style="4" customWidth="1"/>
    <col min="6403" max="6403" width="19.28515625" style="4" customWidth="1"/>
    <col min="6404" max="6404" width="20.42578125" style="4" customWidth="1"/>
    <col min="6405" max="6405" width="24.28515625" style="4" customWidth="1"/>
    <col min="6406" max="6406" width="20.28515625" style="4" customWidth="1"/>
    <col min="6407" max="6656" width="9.28515625" style="4"/>
    <col min="6657" max="6657" width="7.7109375" style="4" customWidth="1"/>
    <col min="6658" max="6658" width="4.7109375" style="4" customWidth="1"/>
    <col min="6659" max="6659" width="19.28515625" style="4" customWidth="1"/>
    <col min="6660" max="6660" width="20.42578125" style="4" customWidth="1"/>
    <col min="6661" max="6661" width="24.28515625" style="4" customWidth="1"/>
    <col min="6662" max="6662" width="20.28515625" style="4" customWidth="1"/>
    <col min="6663" max="6912" width="9.28515625" style="4"/>
    <col min="6913" max="6913" width="7.7109375" style="4" customWidth="1"/>
    <col min="6914" max="6914" width="4.7109375" style="4" customWidth="1"/>
    <col min="6915" max="6915" width="19.28515625" style="4" customWidth="1"/>
    <col min="6916" max="6916" width="20.42578125" style="4" customWidth="1"/>
    <col min="6917" max="6917" width="24.28515625" style="4" customWidth="1"/>
    <col min="6918" max="6918" width="20.28515625" style="4" customWidth="1"/>
    <col min="6919" max="7168" width="9.28515625" style="4"/>
    <col min="7169" max="7169" width="7.7109375" style="4" customWidth="1"/>
    <col min="7170" max="7170" width="4.7109375" style="4" customWidth="1"/>
    <col min="7171" max="7171" width="19.28515625" style="4" customWidth="1"/>
    <col min="7172" max="7172" width="20.42578125" style="4" customWidth="1"/>
    <col min="7173" max="7173" width="24.28515625" style="4" customWidth="1"/>
    <col min="7174" max="7174" width="20.28515625" style="4" customWidth="1"/>
    <col min="7175" max="7424" width="9.28515625" style="4"/>
    <col min="7425" max="7425" width="7.7109375" style="4" customWidth="1"/>
    <col min="7426" max="7426" width="4.7109375" style="4" customWidth="1"/>
    <col min="7427" max="7427" width="19.28515625" style="4" customWidth="1"/>
    <col min="7428" max="7428" width="20.42578125" style="4" customWidth="1"/>
    <col min="7429" max="7429" width="24.28515625" style="4" customWidth="1"/>
    <col min="7430" max="7430" width="20.28515625" style="4" customWidth="1"/>
    <col min="7431" max="7680" width="9.28515625" style="4"/>
    <col min="7681" max="7681" width="7.7109375" style="4" customWidth="1"/>
    <col min="7682" max="7682" width="4.7109375" style="4" customWidth="1"/>
    <col min="7683" max="7683" width="19.28515625" style="4" customWidth="1"/>
    <col min="7684" max="7684" width="20.42578125" style="4" customWidth="1"/>
    <col min="7685" max="7685" width="24.28515625" style="4" customWidth="1"/>
    <col min="7686" max="7686" width="20.28515625" style="4" customWidth="1"/>
    <col min="7687" max="7936" width="9.28515625" style="4"/>
    <col min="7937" max="7937" width="7.7109375" style="4" customWidth="1"/>
    <col min="7938" max="7938" width="4.7109375" style="4" customWidth="1"/>
    <col min="7939" max="7939" width="19.28515625" style="4" customWidth="1"/>
    <col min="7940" max="7940" width="20.42578125" style="4" customWidth="1"/>
    <col min="7941" max="7941" width="24.28515625" style="4" customWidth="1"/>
    <col min="7942" max="7942" width="20.28515625" style="4" customWidth="1"/>
    <col min="7943" max="8192" width="9.28515625" style="4"/>
    <col min="8193" max="8193" width="7.7109375" style="4" customWidth="1"/>
    <col min="8194" max="8194" width="4.7109375" style="4" customWidth="1"/>
    <col min="8195" max="8195" width="19.28515625" style="4" customWidth="1"/>
    <col min="8196" max="8196" width="20.42578125" style="4" customWidth="1"/>
    <col min="8197" max="8197" width="24.28515625" style="4" customWidth="1"/>
    <col min="8198" max="8198" width="20.28515625" style="4" customWidth="1"/>
    <col min="8199" max="8448" width="9.28515625" style="4"/>
    <col min="8449" max="8449" width="7.7109375" style="4" customWidth="1"/>
    <col min="8450" max="8450" width="4.7109375" style="4" customWidth="1"/>
    <col min="8451" max="8451" width="19.28515625" style="4" customWidth="1"/>
    <col min="8452" max="8452" width="20.42578125" style="4" customWidth="1"/>
    <col min="8453" max="8453" width="24.28515625" style="4" customWidth="1"/>
    <col min="8454" max="8454" width="20.28515625" style="4" customWidth="1"/>
    <col min="8455" max="8704" width="9.28515625" style="4"/>
    <col min="8705" max="8705" width="7.7109375" style="4" customWidth="1"/>
    <col min="8706" max="8706" width="4.7109375" style="4" customWidth="1"/>
    <col min="8707" max="8707" width="19.28515625" style="4" customWidth="1"/>
    <col min="8708" max="8708" width="20.42578125" style="4" customWidth="1"/>
    <col min="8709" max="8709" width="24.28515625" style="4" customWidth="1"/>
    <col min="8710" max="8710" width="20.28515625" style="4" customWidth="1"/>
    <col min="8711" max="8960" width="9.28515625" style="4"/>
    <col min="8961" max="8961" width="7.7109375" style="4" customWidth="1"/>
    <col min="8962" max="8962" width="4.7109375" style="4" customWidth="1"/>
    <col min="8963" max="8963" width="19.28515625" style="4" customWidth="1"/>
    <col min="8964" max="8964" width="20.42578125" style="4" customWidth="1"/>
    <col min="8965" max="8965" width="24.28515625" style="4" customWidth="1"/>
    <col min="8966" max="8966" width="20.28515625" style="4" customWidth="1"/>
    <col min="8967" max="9216" width="9.28515625" style="4"/>
    <col min="9217" max="9217" width="7.7109375" style="4" customWidth="1"/>
    <col min="9218" max="9218" width="4.7109375" style="4" customWidth="1"/>
    <col min="9219" max="9219" width="19.28515625" style="4" customWidth="1"/>
    <col min="9220" max="9220" width="20.42578125" style="4" customWidth="1"/>
    <col min="9221" max="9221" width="24.28515625" style="4" customWidth="1"/>
    <col min="9222" max="9222" width="20.28515625" style="4" customWidth="1"/>
    <col min="9223" max="9472" width="9.28515625" style="4"/>
    <col min="9473" max="9473" width="7.7109375" style="4" customWidth="1"/>
    <col min="9474" max="9474" width="4.7109375" style="4" customWidth="1"/>
    <col min="9475" max="9475" width="19.28515625" style="4" customWidth="1"/>
    <col min="9476" max="9476" width="20.42578125" style="4" customWidth="1"/>
    <col min="9477" max="9477" width="24.28515625" style="4" customWidth="1"/>
    <col min="9478" max="9478" width="20.28515625" style="4" customWidth="1"/>
    <col min="9479" max="9728" width="9.28515625" style="4"/>
    <col min="9729" max="9729" width="7.7109375" style="4" customWidth="1"/>
    <col min="9730" max="9730" width="4.7109375" style="4" customWidth="1"/>
    <col min="9731" max="9731" width="19.28515625" style="4" customWidth="1"/>
    <col min="9732" max="9732" width="20.42578125" style="4" customWidth="1"/>
    <col min="9733" max="9733" width="24.28515625" style="4" customWidth="1"/>
    <col min="9734" max="9734" width="20.28515625" style="4" customWidth="1"/>
    <col min="9735" max="9984" width="9.28515625" style="4"/>
    <col min="9985" max="9985" width="7.7109375" style="4" customWidth="1"/>
    <col min="9986" max="9986" width="4.7109375" style="4" customWidth="1"/>
    <col min="9987" max="9987" width="19.28515625" style="4" customWidth="1"/>
    <col min="9988" max="9988" width="20.42578125" style="4" customWidth="1"/>
    <col min="9989" max="9989" width="24.28515625" style="4" customWidth="1"/>
    <col min="9990" max="9990" width="20.28515625" style="4" customWidth="1"/>
    <col min="9991" max="10240" width="9.28515625" style="4"/>
    <col min="10241" max="10241" width="7.7109375" style="4" customWidth="1"/>
    <col min="10242" max="10242" width="4.7109375" style="4" customWidth="1"/>
    <col min="10243" max="10243" width="19.28515625" style="4" customWidth="1"/>
    <col min="10244" max="10244" width="20.42578125" style="4" customWidth="1"/>
    <col min="10245" max="10245" width="24.28515625" style="4" customWidth="1"/>
    <col min="10246" max="10246" width="20.28515625" style="4" customWidth="1"/>
    <col min="10247" max="10496" width="9.28515625" style="4"/>
    <col min="10497" max="10497" width="7.7109375" style="4" customWidth="1"/>
    <col min="10498" max="10498" width="4.7109375" style="4" customWidth="1"/>
    <col min="10499" max="10499" width="19.28515625" style="4" customWidth="1"/>
    <col min="10500" max="10500" width="20.42578125" style="4" customWidth="1"/>
    <col min="10501" max="10501" width="24.28515625" style="4" customWidth="1"/>
    <col min="10502" max="10502" width="20.28515625" style="4" customWidth="1"/>
    <col min="10503" max="10752" width="9.28515625" style="4"/>
    <col min="10753" max="10753" width="7.7109375" style="4" customWidth="1"/>
    <col min="10754" max="10754" width="4.7109375" style="4" customWidth="1"/>
    <col min="10755" max="10755" width="19.28515625" style="4" customWidth="1"/>
    <col min="10756" max="10756" width="20.42578125" style="4" customWidth="1"/>
    <col min="10757" max="10757" width="24.28515625" style="4" customWidth="1"/>
    <col min="10758" max="10758" width="20.28515625" style="4" customWidth="1"/>
    <col min="10759" max="11008" width="9.28515625" style="4"/>
    <col min="11009" max="11009" width="7.7109375" style="4" customWidth="1"/>
    <col min="11010" max="11010" width="4.7109375" style="4" customWidth="1"/>
    <col min="11011" max="11011" width="19.28515625" style="4" customWidth="1"/>
    <col min="11012" max="11012" width="20.42578125" style="4" customWidth="1"/>
    <col min="11013" max="11013" width="24.28515625" style="4" customWidth="1"/>
    <col min="11014" max="11014" width="20.28515625" style="4" customWidth="1"/>
    <col min="11015" max="11264" width="9.28515625" style="4"/>
    <col min="11265" max="11265" width="7.7109375" style="4" customWidth="1"/>
    <col min="11266" max="11266" width="4.7109375" style="4" customWidth="1"/>
    <col min="11267" max="11267" width="19.28515625" style="4" customWidth="1"/>
    <col min="11268" max="11268" width="20.42578125" style="4" customWidth="1"/>
    <col min="11269" max="11269" width="24.28515625" style="4" customWidth="1"/>
    <col min="11270" max="11270" width="20.28515625" style="4" customWidth="1"/>
    <col min="11271" max="11520" width="9.28515625" style="4"/>
    <col min="11521" max="11521" width="7.7109375" style="4" customWidth="1"/>
    <col min="11522" max="11522" width="4.7109375" style="4" customWidth="1"/>
    <col min="11523" max="11523" width="19.28515625" style="4" customWidth="1"/>
    <col min="11524" max="11524" width="20.42578125" style="4" customWidth="1"/>
    <col min="11525" max="11525" width="24.28515625" style="4" customWidth="1"/>
    <col min="11526" max="11526" width="20.28515625" style="4" customWidth="1"/>
    <col min="11527" max="11776" width="9.28515625" style="4"/>
    <col min="11777" max="11777" width="7.7109375" style="4" customWidth="1"/>
    <col min="11778" max="11778" width="4.7109375" style="4" customWidth="1"/>
    <col min="11779" max="11779" width="19.28515625" style="4" customWidth="1"/>
    <col min="11780" max="11780" width="20.42578125" style="4" customWidth="1"/>
    <col min="11781" max="11781" width="24.28515625" style="4" customWidth="1"/>
    <col min="11782" max="11782" width="20.28515625" style="4" customWidth="1"/>
    <col min="11783" max="12032" width="9.28515625" style="4"/>
    <col min="12033" max="12033" width="7.7109375" style="4" customWidth="1"/>
    <col min="12034" max="12034" width="4.7109375" style="4" customWidth="1"/>
    <col min="12035" max="12035" width="19.28515625" style="4" customWidth="1"/>
    <col min="12036" max="12036" width="20.42578125" style="4" customWidth="1"/>
    <col min="12037" max="12037" width="24.28515625" style="4" customWidth="1"/>
    <col min="12038" max="12038" width="20.28515625" style="4" customWidth="1"/>
    <col min="12039" max="12288" width="9.28515625" style="4"/>
    <col min="12289" max="12289" width="7.7109375" style="4" customWidth="1"/>
    <col min="12290" max="12290" width="4.7109375" style="4" customWidth="1"/>
    <col min="12291" max="12291" width="19.28515625" style="4" customWidth="1"/>
    <col min="12292" max="12292" width="20.42578125" style="4" customWidth="1"/>
    <col min="12293" max="12293" width="24.28515625" style="4" customWidth="1"/>
    <col min="12294" max="12294" width="20.28515625" style="4" customWidth="1"/>
    <col min="12295" max="12544" width="9.28515625" style="4"/>
    <col min="12545" max="12545" width="7.7109375" style="4" customWidth="1"/>
    <col min="12546" max="12546" width="4.7109375" style="4" customWidth="1"/>
    <col min="12547" max="12547" width="19.28515625" style="4" customWidth="1"/>
    <col min="12548" max="12548" width="20.42578125" style="4" customWidth="1"/>
    <col min="12549" max="12549" width="24.28515625" style="4" customWidth="1"/>
    <col min="12550" max="12550" width="20.28515625" style="4" customWidth="1"/>
    <col min="12551" max="12800" width="9.28515625" style="4"/>
    <col min="12801" max="12801" width="7.7109375" style="4" customWidth="1"/>
    <col min="12802" max="12802" width="4.7109375" style="4" customWidth="1"/>
    <col min="12803" max="12803" width="19.28515625" style="4" customWidth="1"/>
    <col min="12804" max="12804" width="20.42578125" style="4" customWidth="1"/>
    <col min="12805" max="12805" width="24.28515625" style="4" customWidth="1"/>
    <col min="12806" max="12806" width="20.28515625" style="4" customWidth="1"/>
    <col min="12807" max="13056" width="9.28515625" style="4"/>
    <col min="13057" max="13057" width="7.7109375" style="4" customWidth="1"/>
    <col min="13058" max="13058" width="4.7109375" style="4" customWidth="1"/>
    <col min="13059" max="13059" width="19.28515625" style="4" customWidth="1"/>
    <col min="13060" max="13060" width="20.42578125" style="4" customWidth="1"/>
    <col min="13061" max="13061" width="24.28515625" style="4" customWidth="1"/>
    <col min="13062" max="13062" width="20.28515625" style="4" customWidth="1"/>
    <col min="13063" max="13312" width="9.28515625" style="4"/>
    <col min="13313" max="13313" width="7.7109375" style="4" customWidth="1"/>
    <col min="13314" max="13314" width="4.7109375" style="4" customWidth="1"/>
    <col min="13315" max="13315" width="19.28515625" style="4" customWidth="1"/>
    <col min="13316" max="13316" width="20.42578125" style="4" customWidth="1"/>
    <col min="13317" max="13317" width="24.28515625" style="4" customWidth="1"/>
    <col min="13318" max="13318" width="20.28515625" style="4" customWidth="1"/>
    <col min="13319" max="13568" width="9.28515625" style="4"/>
    <col min="13569" max="13569" width="7.7109375" style="4" customWidth="1"/>
    <col min="13570" max="13570" width="4.7109375" style="4" customWidth="1"/>
    <col min="13571" max="13571" width="19.28515625" style="4" customWidth="1"/>
    <col min="13572" max="13572" width="20.42578125" style="4" customWidth="1"/>
    <col min="13573" max="13573" width="24.28515625" style="4" customWidth="1"/>
    <col min="13574" max="13574" width="20.28515625" style="4" customWidth="1"/>
    <col min="13575" max="13824" width="9.28515625" style="4"/>
    <col min="13825" max="13825" width="7.7109375" style="4" customWidth="1"/>
    <col min="13826" max="13826" width="4.7109375" style="4" customWidth="1"/>
    <col min="13827" max="13827" width="19.28515625" style="4" customWidth="1"/>
    <col min="13828" max="13828" width="20.42578125" style="4" customWidth="1"/>
    <col min="13829" max="13829" width="24.28515625" style="4" customWidth="1"/>
    <col min="13830" max="13830" width="20.28515625" style="4" customWidth="1"/>
    <col min="13831" max="14080" width="9.28515625" style="4"/>
    <col min="14081" max="14081" width="7.7109375" style="4" customWidth="1"/>
    <col min="14082" max="14082" width="4.7109375" style="4" customWidth="1"/>
    <col min="14083" max="14083" width="19.28515625" style="4" customWidth="1"/>
    <col min="14084" max="14084" width="20.42578125" style="4" customWidth="1"/>
    <col min="14085" max="14085" width="24.28515625" style="4" customWidth="1"/>
    <col min="14086" max="14086" width="20.28515625" style="4" customWidth="1"/>
    <col min="14087" max="14336" width="9.28515625" style="4"/>
    <col min="14337" max="14337" width="7.7109375" style="4" customWidth="1"/>
    <col min="14338" max="14338" width="4.7109375" style="4" customWidth="1"/>
    <col min="14339" max="14339" width="19.28515625" style="4" customWidth="1"/>
    <col min="14340" max="14340" width="20.42578125" style="4" customWidth="1"/>
    <col min="14341" max="14341" width="24.28515625" style="4" customWidth="1"/>
    <col min="14342" max="14342" width="20.28515625" style="4" customWidth="1"/>
    <col min="14343" max="14592" width="9.28515625" style="4"/>
    <col min="14593" max="14593" width="7.7109375" style="4" customWidth="1"/>
    <col min="14594" max="14594" width="4.7109375" style="4" customWidth="1"/>
    <col min="14595" max="14595" width="19.28515625" style="4" customWidth="1"/>
    <col min="14596" max="14596" width="20.42578125" style="4" customWidth="1"/>
    <col min="14597" max="14597" width="24.28515625" style="4" customWidth="1"/>
    <col min="14598" max="14598" width="20.28515625" style="4" customWidth="1"/>
    <col min="14599" max="14848" width="9.28515625" style="4"/>
    <col min="14849" max="14849" width="7.7109375" style="4" customWidth="1"/>
    <col min="14850" max="14850" width="4.7109375" style="4" customWidth="1"/>
    <col min="14851" max="14851" width="19.28515625" style="4" customWidth="1"/>
    <col min="14852" max="14852" width="20.42578125" style="4" customWidth="1"/>
    <col min="14853" max="14853" width="24.28515625" style="4" customWidth="1"/>
    <col min="14854" max="14854" width="20.28515625" style="4" customWidth="1"/>
    <col min="14855" max="15104" width="9.28515625" style="4"/>
    <col min="15105" max="15105" width="7.7109375" style="4" customWidth="1"/>
    <col min="15106" max="15106" width="4.7109375" style="4" customWidth="1"/>
    <col min="15107" max="15107" width="19.28515625" style="4" customWidth="1"/>
    <col min="15108" max="15108" width="20.42578125" style="4" customWidth="1"/>
    <col min="15109" max="15109" width="24.28515625" style="4" customWidth="1"/>
    <col min="15110" max="15110" width="20.28515625" style="4" customWidth="1"/>
    <col min="15111" max="15360" width="9.28515625" style="4"/>
    <col min="15361" max="15361" width="7.7109375" style="4" customWidth="1"/>
    <col min="15362" max="15362" width="4.7109375" style="4" customWidth="1"/>
    <col min="15363" max="15363" width="19.28515625" style="4" customWidth="1"/>
    <col min="15364" max="15364" width="20.42578125" style="4" customWidth="1"/>
    <col min="15365" max="15365" width="24.28515625" style="4" customWidth="1"/>
    <col min="15366" max="15366" width="20.28515625" style="4" customWidth="1"/>
    <col min="15367" max="15616" width="9.28515625" style="4"/>
    <col min="15617" max="15617" width="7.7109375" style="4" customWidth="1"/>
    <col min="15618" max="15618" width="4.7109375" style="4" customWidth="1"/>
    <col min="15619" max="15619" width="19.28515625" style="4" customWidth="1"/>
    <col min="15620" max="15620" width="20.42578125" style="4" customWidth="1"/>
    <col min="15621" max="15621" width="24.28515625" style="4" customWidth="1"/>
    <col min="15622" max="15622" width="20.28515625" style="4" customWidth="1"/>
    <col min="15623" max="15872" width="9.28515625" style="4"/>
    <col min="15873" max="15873" width="7.7109375" style="4" customWidth="1"/>
    <col min="15874" max="15874" width="4.7109375" style="4" customWidth="1"/>
    <col min="15875" max="15875" width="19.28515625" style="4" customWidth="1"/>
    <col min="15876" max="15876" width="20.42578125" style="4" customWidth="1"/>
    <col min="15877" max="15877" width="24.28515625" style="4" customWidth="1"/>
    <col min="15878" max="15878" width="20.28515625" style="4" customWidth="1"/>
    <col min="15879" max="16128" width="9.28515625" style="4"/>
    <col min="16129" max="16129" width="7.7109375" style="4" customWidth="1"/>
    <col min="16130" max="16130" width="4.7109375" style="4" customWidth="1"/>
    <col min="16131" max="16131" width="19.28515625" style="4" customWidth="1"/>
    <col min="16132" max="16132" width="20.42578125" style="4" customWidth="1"/>
    <col min="16133" max="16133" width="24.28515625" style="4" customWidth="1"/>
    <col min="16134" max="16134" width="20.28515625" style="4" customWidth="1"/>
    <col min="16135" max="16384" width="9.28515625" style="4"/>
  </cols>
  <sheetData>
    <row r="1" spans="1:9" x14ac:dyDescent="0.2">
      <c r="A1" s="74">
        <f>+CP!D19</f>
        <v>45520</v>
      </c>
      <c r="B1" s="91"/>
      <c r="C1" s="11" t="str">
        <f>+'Bills of Quantities'!A1</f>
        <v xml:space="preserve">THABANA  PIPE STORE BUILDING EXTENSION </v>
      </c>
      <c r="D1" s="10"/>
      <c r="E1"/>
      <c r="F1" s="91"/>
      <c r="G1"/>
      <c r="H1"/>
      <c r="I1"/>
    </row>
    <row r="2" spans="1:9" x14ac:dyDescent="0.2">
      <c r="A2" s="74" t="s">
        <v>46</v>
      </c>
      <c r="B2"/>
      <c r="C2" s="67" t="str">
        <f>+B7</f>
        <v xml:space="preserve">PRELIMINARIES AND GENERAL </v>
      </c>
      <c r="D2" s="10"/>
      <c r="E2"/>
      <c r="F2"/>
      <c r="G2" s="12"/>
      <c r="H2" s="12"/>
      <c r="I2"/>
    </row>
    <row r="3" spans="1:9" x14ac:dyDescent="0.2">
      <c r="A3" s="81" t="s">
        <v>78</v>
      </c>
      <c r="B3" s="91"/>
      <c r="C3" s="82" t="s">
        <v>98</v>
      </c>
      <c r="D3" s="81" t="s">
        <v>96</v>
      </c>
      <c r="E3" s="83" t="s">
        <v>95</v>
      </c>
      <c r="F3" s="84" t="s">
        <v>97</v>
      </c>
      <c r="G3" s="75" t="s">
        <v>116</v>
      </c>
      <c r="H3" s="13" t="s">
        <v>117</v>
      </c>
      <c r="I3" s="62" t="s">
        <v>118</v>
      </c>
    </row>
    <row r="4" spans="1:9" x14ac:dyDescent="0.2">
      <c r="A4" s="14"/>
      <c r="B4" s="15"/>
      <c r="C4" s="80"/>
      <c r="D4" s="68"/>
      <c r="E4" s="15"/>
      <c r="F4" s="16"/>
      <c r="G4" s="59"/>
      <c r="H4" s="17"/>
      <c r="I4" s="59"/>
    </row>
    <row r="5" spans="1:9" ht="15" x14ac:dyDescent="0.2">
      <c r="A5" s="14"/>
      <c r="B5" s="85" t="s">
        <v>99</v>
      </c>
      <c r="C5" s="60"/>
      <c r="D5" s="56"/>
      <c r="E5" s="80"/>
      <c r="F5" s="16"/>
      <c r="G5" s="59"/>
      <c r="H5" s="17"/>
      <c r="I5" s="59"/>
    </row>
    <row r="6" spans="1:9" ht="15" x14ac:dyDescent="0.2">
      <c r="A6" s="14"/>
      <c r="B6" s="85"/>
      <c r="C6" s="60"/>
      <c r="D6" s="56"/>
      <c r="E6" s="80"/>
      <c r="F6" s="16"/>
      <c r="G6" s="59"/>
      <c r="H6" s="17"/>
      <c r="I6" s="59"/>
    </row>
    <row r="7" spans="1:9" ht="15" x14ac:dyDescent="0.2">
      <c r="A7" s="14"/>
      <c r="B7" s="85" t="s">
        <v>100</v>
      </c>
      <c r="C7" s="60"/>
      <c r="D7" s="56"/>
      <c r="E7" s="80"/>
      <c r="F7" s="16"/>
      <c r="G7" s="59"/>
      <c r="H7" s="17"/>
      <c r="I7" s="59"/>
    </row>
    <row r="8" spans="1:9" x14ac:dyDescent="0.2">
      <c r="A8" s="14"/>
      <c r="B8" s="80"/>
      <c r="C8" s="80"/>
      <c r="D8" s="56"/>
      <c r="E8" s="80"/>
      <c r="F8" s="16"/>
      <c r="G8" s="59"/>
      <c r="H8" s="17"/>
      <c r="I8" s="59"/>
    </row>
    <row r="9" spans="1:9" x14ac:dyDescent="0.2">
      <c r="A9" s="18"/>
      <c r="B9" s="292" t="s">
        <v>119</v>
      </c>
      <c r="C9" s="292"/>
      <c r="D9" s="69"/>
      <c r="E9" s="87"/>
      <c r="F9" s="19"/>
      <c r="G9" s="76"/>
      <c r="H9" s="20"/>
      <c r="I9" s="63"/>
    </row>
    <row r="10" spans="1:9" x14ac:dyDescent="0.2">
      <c r="A10" s="18"/>
      <c r="B10" s="87"/>
      <c r="C10" s="87"/>
      <c r="D10" s="69"/>
      <c r="E10" s="87"/>
      <c r="F10" s="19"/>
      <c r="G10" s="76"/>
      <c r="H10" s="20"/>
      <c r="I10" s="63"/>
    </row>
    <row r="11" spans="1:9" ht="74.25" customHeight="1" x14ac:dyDescent="0.2">
      <c r="A11" s="18"/>
      <c r="B11" s="22" t="s">
        <v>120</v>
      </c>
      <c r="C11" s="86" t="s">
        <v>165</v>
      </c>
      <c r="D11" s="70"/>
      <c r="E11" s="86"/>
      <c r="F11" s="19"/>
      <c r="G11" s="76"/>
      <c r="H11" s="20"/>
      <c r="I11" s="63"/>
    </row>
    <row r="12" spans="1:9" ht="47.25" customHeight="1" x14ac:dyDescent="0.2">
      <c r="A12" s="18"/>
      <c r="B12" s="22" t="s">
        <v>121</v>
      </c>
      <c r="C12" s="86" t="s">
        <v>43</v>
      </c>
      <c r="D12" s="70"/>
      <c r="E12" s="86"/>
      <c r="F12" s="23"/>
      <c r="G12" s="76"/>
      <c r="H12" s="20"/>
      <c r="I12" s="63"/>
    </row>
    <row r="13" spans="1:9" ht="75" customHeight="1" x14ac:dyDescent="0.2">
      <c r="A13" s="18"/>
      <c r="B13" s="22" t="s">
        <v>122</v>
      </c>
      <c r="C13" s="86" t="s">
        <v>123</v>
      </c>
      <c r="D13" s="70"/>
      <c r="E13" s="86"/>
      <c r="F13" s="23"/>
      <c r="G13" s="76"/>
      <c r="H13" s="20"/>
      <c r="I13" s="63"/>
    </row>
    <row r="14" spans="1:9" ht="60" customHeight="1" x14ac:dyDescent="0.2">
      <c r="A14" s="18"/>
      <c r="B14" s="22" t="s">
        <v>124</v>
      </c>
      <c r="C14" s="86" t="s">
        <v>126</v>
      </c>
      <c r="D14" s="70"/>
      <c r="E14" s="86"/>
      <c r="F14" s="23"/>
      <c r="G14" s="76"/>
      <c r="H14" s="20"/>
      <c r="I14" s="63"/>
    </row>
    <row r="15" spans="1:9" ht="33" customHeight="1" x14ac:dyDescent="0.2">
      <c r="A15" s="18"/>
      <c r="B15" s="22" t="s">
        <v>127</v>
      </c>
      <c r="C15" s="86" t="s">
        <v>128</v>
      </c>
      <c r="D15" s="70"/>
      <c r="E15" s="86"/>
      <c r="F15" s="23"/>
      <c r="G15" s="76"/>
      <c r="H15" s="20"/>
      <c r="I15" s="63"/>
    </row>
    <row r="16" spans="1:9" ht="60" customHeight="1" x14ac:dyDescent="0.2">
      <c r="A16" s="18"/>
      <c r="B16" s="22" t="s">
        <v>129</v>
      </c>
      <c r="C16" s="86" t="s">
        <v>130</v>
      </c>
      <c r="D16" s="70"/>
      <c r="E16" s="86"/>
      <c r="F16" s="19"/>
      <c r="G16" s="76"/>
      <c r="H16" s="20"/>
      <c r="I16" s="63"/>
    </row>
    <row r="17" spans="1:9" x14ac:dyDescent="0.2">
      <c r="A17" s="18"/>
      <c r="B17" s="22"/>
      <c r="C17" s="86"/>
      <c r="D17" s="70"/>
      <c r="E17" s="86"/>
      <c r="F17" s="19"/>
      <c r="G17" s="76"/>
      <c r="H17" s="20"/>
      <c r="I17" s="63"/>
    </row>
    <row r="18" spans="1:9" ht="15" x14ac:dyDescent="0.2">
      <c r="A18" s="18"/>
      <c r="B18" s="293" t="s">
        <v>131</v>
      </c>
      <c r="C18" s="293"/>
      <c r="D18" s="71"/>
      <c r="E18" s="88"/>
      <c r="F18" s="21"/>
      <c r="G18" s="76"/>
      <c r="H18" s="20"/>
      <c r="I18" s="63"/>
    </row>
    <row r="19" spans="1:9" x14ac:dyDescent="0.2">
      <c r="A19" s="18"/>
      <c r="B19" s="86"/>
      <c r="C19" s="86"/>
      <c r="D19" s="70"/>
      <c r="E19" s="86"/>
      <c r="F19" s="23"/>
      <c r="G19" s="76"/>
      <c r="H19" s="20"/>
      <c r="I19" s="63"/>
    </row>
    <row r="20" spans="1:9" x14ac:dyDescent="0.2">
      <c r="A20" s="18">
        <v>1</v>
      </c>
      <c r="B20" s="288" t="s">
        <v>132</v>
      </c>
      <c r="C20" s="288"/>
      <c r="D20" s="70"/>
      <c r="E20" s="86"/>
      <c r="F20" s="23"/>
      <c r="G20" s="76"/>
      <c r="H20" s="20"/>
      <c r="I20" s="63"/>
    </row>
    <row r="21" spans="1:9" x14ac:dyDescent="0.2">
      <c r="A21" s="18">
        <f t="shared" ref="A21:A36" si="0">A20 + 1</f>
        <v>2</v>
      </c>
      <c r="B21" s="288" t="s">
        <v>133</v>
      </c>
      <c r="C21" s="288"/>
      <c r="D21" s="70" t="s">
        <v>105</v>
      </c>
      <c r="E21" s="86"/>
      <c r="F21" s="27"/>
      <c r="G21" s="76"/>
      <c r="H21" s="20"/>
      <c r="I21" s="63"/>
    </row>
    <row r="22" spans="1:9" x14ac:dyDescent="0.2">
      <c r="A22" s="18">
        <f t="shared" si="0"/>
        <v>3</v>
      </c>
      <c r="B22" s="288" t="s">
        <v>166</v>
      </c>
      <c r="C22" s="288"/>
      <c r="D22" s="70"/>
      <c r="E22" s="86"/>
      <c r="F22" s="27"/>
      <c r="G22" s="76"/>
      <c r="H22" s="20"/>
      <c r="I22" s="63"/>
    </row>
    <row r="23" spans="1:9" x14ac:dyDescent="0.2">
      <c r="A23" s="18">
        <f t="shared" si="0"/>
        <v>4</v>
      </c>
      <c r="B23" s="288" t="s">
        <v>167</v>
      </c>
      <c r="C23" s="289"/>
      <c r="D23" s="70" t="s">
        <v>105</v>
      </c>
      <c r="E23" s="22"/>
      <c r="F23" s="27"/>
      <c r="G23" s="76"/>
      <c r="H23" s="20"/>
      <c r="I23" s="63"/>
    </row>
    <row r="24" spans="1:9" x14ac:dyDescent="0.2">
      <c r="A24" s="18">
        <f t="shared" si="0"/>
        <v>5</v>
      </c>
      <c r="B24" s="288" t="s">
        <v>134</v>
      </c>
      <c r="C24" s="289"/>
      <c r="D24" s="70"/>
      <c r="E24" s="22"/>
      <c r="F24" s="27"/>
      <c r="G24" s="76"/>
      <c r="H24" s="20"/>
      <c r="I24" s="63"/>
    </row>
    <row r="25" spans="1:9" x14ac:dyDescent="0.2">
      <c r="A25" s="18">
        <f t="shared" si="0"/>
        <v>6</v>
      </c>
      <c r="B25" s="288" t="s">
        <v>168</v>
      </c>
      <c r="C25" s="289"/>
      <c r="D25" s="70" t="s">
        <v>105</v>
      </c>
      <c r="E25" s="22"/>
      <c r="F25" s="27"/>
      <c r="G25" s="76"/>
      <c r="H25" s="20"/>
      <c r="I25" s="63"/>
    </row>
    <row r="26" spans="1:9" x14ac:dyDescent="0.2">
      <c r="A26" s="18">
        <f t="shared" si="0"/>
        <v>7</v>
      </c>
      <c r="B26" s="288" t="s">
        <v>169</v>
      </c>
      <c r="C26" s="289"/>
      <c r="D26" s="70" t="s">
        <v>105</v>
      </c>
      <c r="E26" s="22"/>
      <c r="F26" s="27"/>
      <c r="G26" s="76"/>
      <c r="H26" s="20"/>
      <c r="I26" s="63"/>
    </row>
    <row r="27" spans="1:9" x14ac:dyDescent="0.2">
      <c r="A27" s="18">
        <f t="shared" si="0"/>
        <v>8</v>
      </c>
      <c r="B27" s="288" t="s">
        <v>170</v>
      </c>
      <c r="C27" s="289"/>
      <c r="D27" s="70" t="s">
        <v>105</v>
      </c>
      <c r="E27" s="22"/>
      <c r="F27" s="27"/>
      <c r="G27" s="76"/>
      <c r="H27" s="20"/>
      <c r="I27" s="63"/>
    </row>
    <row r="28" spans="1:9" x14ac:dyDescent="0.2">
      <c r="A28" s="18">
        <f t="shared" si="0"/>
        <v>9</v>
      </c>
      <c r="B28" s="288" t="s">
        <v>171</v>
      </c>
      <c r="C28" s="289"/>
      <c r="D28" s="70" t="s">
        <v>105</v>
      </c>
      <c r="E28" s="22"/>
      <c r="F28" s="27"/>
      <c r="G28" s="76"/>
      <c r="H28" s="20"/>
      <c r="I28" s="63"/>
    </row>
    <row r="29" spans="1:9" x14ac:dyDescent="0.2">
      <c r="A29" s="18">
        <f t="shared" si="0"/>
        <v>10</v>
      </c>
      <c r="B29" s="288" t="s">
        <v>172</v>
      </c>
      <c r="C29" s="289"/>
      <c r="D29" s="70" t="s">
        <v>105</v>
      </c>
      <c r="E29" s="22"/>
      <c r="F29" s="27"/>
      <c r="G29" s="76"/>
      <c r="H29" s="20"/>
      <c r="I29" s="63"/>
    </row>
    <row r="30" spans="1:9" x14ac:dyDescent="0.2">
      <c r="A30" s="18">
        <f t="shared" si="0"/>
        <v>11</v>
      </c>
      <c r="B30" s="288" t="s">
        <v>173</v>
      </c>
      <c r="C30" s="289"/>
      <c r="D30" s="70" t="s">
        <v>105</v>
      </c>
      <c r="E30" s="22"/>
      <c r="F30" s="27"/>
      <c r="G30" s="76"/>
      <c r="H30" s="20"/>
      <c r="I30" s="63"/>
    </row>
    <row r="31" spans="1:9" x14ac:dyDescent="0.2">
      <c r="A31" s="18">
        <f t="shared" si="0"/>
        <v>12</v>
      </c>
      <c r="B31" s="288" t="s">
        <v>174</v>
      </c>
      <c r="C31" s="289"/>
      <c r="D31" s="70" t="s">
        <v>105</v>
      </c>
      <c r="E31" s="22"/>
      <c r="F31" s="27"/>
      <c r="G31" s="76"/>
      <c r="H31" s="20"/>
      <c r="I31" s="63"/>
    </row>
    <row r="32" spans="1:9" x14ac:dyDescent="0.2">
      <c r="A32" s="18">
        <f t="shared" si="0"/>
        <v>13</v>
      </c>
      <c r="B32" s="288" t="s">
        <v>175</v>
      </c>
      <c r="C32" s="289"/>
      <c r="D32" s="70" t="s">
        <v>105</v>
      </c>
      <c r="E32" s="22"/>
      <c r="F32" s="27"/>
      <c r="G32" s="76"/>
      <c r="H32" s="20"/>
      <c r="I32" s="63"/>
    </row>
    <row r="33" spans="1:9" x14ac:dyDescent="0.2">
      <c r="A33" s="18">
        <f t="shared" si="0"/>
        <v>14</v>
      </c>
      <c r="B33" s="288" t="s">
        <v>176</v>
      </c>
      <c r="C33" s="289"/>
      <c r="D33" s="70" t="s">
        <v>105</v>
      </c>
      <c r="E33" s="22"/>
      <c r="F33" s="27"/>
      <c r="G33" s="76"/>
      <c r="H33" s="20"/>
      <c r="I33" s="63"/>
    </row>
    <row r="34" spans="1:9" x14ac:dyDescent="0.2">
      <c r="A34" s="18">
        <f t="shared" si="0"/>
        <v>15</v>
      </c>
      <c r="B34" s="288" t="s">
        <v>177</v>
      </c>
      <c r="C34" s="289"/>
      <c r="D34" s="70" t="s">
        <v>105</v>
      </c>
      <c r="E34" s="22"/>
      <c r="F34" s="27"/>
      <c r="G34" s="76"/>
      <c r="H34" s="20"/>
      <c r="I34" s="63"/>
    </row>
    <row r="35" spans="1:9" x14ac:dyDescent="0.2">
      <c r="A35" s="18">
        <f t="shared" si="0"/>
        <v>16</v>
      </c>
      <c r="B35" s="288" t="s">
        <v>178</v>
      </c>
      <c r="C35" s="289"/>
      <c r="D35" s="70" t="s">
        <v>105</v>
      </c>
      <c r="E35" s="22"/>
      <c r="F35" s="27"/>
      <c r="G35" s="76"/>
      <c r="H35" s="20"/>
      <c r="I35" s="63"/>
    </row>
    <row r="36" spans="1:9" x14ac:dyDescent="0.2">
      <c r="A36" s="18">
        <f t="shared" si="0"/>
        <v>17</v>
      </c>
      <c r="B36" s="288" t="s">
        <v>179</v>
      </c>
      <c r="C36" s="289"/>
      <c r="D36" s="70" t="s">
        <v>105</v>
      </c>
      <c r="E36" s="22"/>
      <c r="F36" s="27"/>
      <c r="G36" s="76"/>
      <c r="H36" s="20"/>
      <c r="I36" s="63"/>
    </row>
    <row r="37" spans="1:9" x14ac:dyDescent="0.2">
      <c r="A37" s="18"/>
      <c r="B37" s="288" t="s">
        <v>180</v>
      </c>
      <c r="C37" s="294"/>
      <c r="D37" s="70"/>
      <c r="E37" s="6"/>
      <c r="F37" s="27"/>
      <c r="G37" s="76"/>
      <c r="H37" s="20"/>
      <c r="I37" s="63"/>
    </row>
    <row r="38" spans="1:9" x14ac:dyDescent="0.2">
      <c r="A38" s="18"/>
      <c r="B38" s="288" t="s">
        <v>181</v>
      </c>
      <c r="C38" s="294"/>
      <c r="D38" s="70"/>
      <c r="E38" s="6"/>
      <c r="F38" s="27"/>
      <c r="G38" s="76"/>
      <c r="H38" s="20"/>
      <c r="I38" s="63"/>
    </row>
    <row r="39" spans="1:9" x14ac:dyDescent="0.2">
      <c r="A39" s="18"/>
      <c r="B39" s="294"/>
      <c r="C39" s="294"/>
      <c r="D39" s="70"/>
      <c r="E39" s="6"/>
      <c r="F39" s="27"/>
      <c r="G39" s="76"/>
      <c r="H39" s="20"/>
      <c r="I39" s="63"/>
    </row>
    <row r="40" spans="1:9" x14ac:dyDescent="0.2">
      <c r="A40" s="18"/>
      <c r="B40" s="294"/>
      <c r="C40" s="294"/>
      <c r="D40" s="70"/>
      <c r="E40" s="6"/>
      <c r="F40" s="27"/>
      <c r="G40" s="76"/>
      <c r="H40" s="20"/>
      <c r="I40" s="63"/>
    </row>
    <row r="41" spans="1:9" x14ac:dyDescent="0.2">
      <c r="A41" s="18"/>
      <c r="B41" s="294" t="s">
        <v>182</v>
      </c>
      <c r="C41" s="295"/>
      <c r="D41" s="70"/>
      <c r="E41" s="89"/>
      <c r="F41" s="27"/>
      <c r="G41" s="76"/>
      <c r="H41" s="20"/>
      <c r="I41" s="63"/>
    </row>
    <row r="42" spans="1:9" x14ac:dyDescent="0.2">
      <c r="A42" s="18"/>
      <c r="B42" s="296" t="s">
        <v>396</v>
      </c>
      <c r="C42" s="297"/>
      <c r="D42" s="70" t="s">
        <v>105</v>
      </c>
      <c r="E42" s="90"/>
      <c r="F42" s="27"/>
      <c r="G42" s="76"/>
      <c r="H42" s="20"/>
      <c r="I42" s="63"/>
    </row>
    <row r="43" spans="1:9" x14ac:dyDescent="0.2">
      <c r="A43" s="18"/>
      <c r="B43" s="297"/>
      <c r="C43" s="297"/>
      <c r="D43" s="70"/>
      <c r="E43" s="90"/>
      <c r="F43" s="27"/>
      <c r="G43" s="76"/>
      <c r="H43" s="20"/>
      <c r="I43" s="63"/>
    </row>
    <row r="44" spans="1:9" x14ac:dyDescent="0.2">
      <c r="A44" s="18"/>
      <c r="B44" s="297"/>
      <c r="C44" s="297"/>
      <c r="D44" s="70"/>
      <c r="E44" s="90"/>
      <c r="F44" s="27"/>
      <c r="G44" s="76"/>
      <c r="H44" s="20"/>
      <c r="I44" s="63"/>
    </row>
    <row r="45" spans="1:9" x14ac:dyDescent="0.2">
      <c r="A45" s="18"/>
      <c r="B45" s="297"/>
      <c r="C45" s="297"/>
      <c r="D45" s="70"/>
      <c r="E45" s="90"/>
      <c r="F45" s="27"/>
      <c r="G45" s="76"/>
      <c r="H45" s="20"/>
      <c r="I45" s="63"/>
    </row>
    <row r="46" spans="1:9" x14ac:dyDescent="0.2">
      <c r="A46" s="18"/>
      <c r="B46" s="297"/>
      <c r="C46" s="297"/>
      <c r="D46" s="70"/>
      <c r="E46" s="90"/>
      <c r="F46" s="27"/>
      <c r="G46" s="76"/>
      <c r="H46" s="20"/>
      <c r="I46" s="63"/>
    </row>
    <row r="47" spans="1:9" x14ac:dyDescent="0.2">
      <c r="A47" s="18"/>
      <c r="B47" s="297"/>
      <c r="C47" s="297"/>
      <c r="D47" s="70"/>
      <c r="E47" s="90"/>
      <c r="F47" s="27"/>
      <c r="G47" s="76"/>
      <c r="H47" s="20"/>
      <c r="I47" s="63"/>
    </row>
    <row r="48" spans="1:9" x14ac:dyDescent="0.2">
      <c r="A48" s="18"/>
      <c r="B48" s="297"/>
      <c r="C48" s="297"/>
      <c r="D48" s="70"/>
      <c r="E48" s="90"/>
      <c r="F48" s="27"/>
      <c r="G48" s="76"/>
      <c r="H48" s="20"/>
      <c r="I48" s="63"/>
    </row>
    <row r="49" spans="1:9" x14ac:dyDescent="0.2">
      <c r="A49" s="18"/>
      <c r="B49" s="297"/>
      <c r="C49" s="297"/>
      <c r="D49" s="70"/>
      <c r="E49" s="90"/>
      <c r="F49" s="27"/>
      <c r="G49" s="76"/>
      <c r="H49" s="20"/>
      <c r="I49" s="63"/>
    </row>
    <row r="50" spans="1:9" x14ac:dyDescent="0.2">
      <c r="A50" s="18">
        <f>A36 + 1</f>
        <v>18</v>
      </c>
      <c r="B50" s="288" t="s">
        <v>135</v>
      </c>
      <c r="C50" s="289"/>
      <c r="D50" s="70"/>
      <c r="E50" s="22"/>
      <c r="F50" s="27"/>
      <c r="G50" s="76"/>
      <c r="H50" s="20"/>
      <c r="I50" s="63"/>
    </row>
    <row r="51" spans="1:9" x14ac:dyDescent="0.2">
      <c r="A51" s="18">
        <f t="shared" ref="A51:A83" si="1">A50 + 1</f>
        <v>19</v>
      </c>
      <c r="B51" s="288" t="s">
        <v>183</v>
      </c>
      <c r="C51" s="289"/>
      <c r="D51" s="70" t="s">
        <v>105</v>
      </c>
      <c r="E51" s="22"/>
      <c r="F51" s="27"/>
      <c r="G51" s="76"/>
      <c r="H51" s="20"/>
      <c r="I51" s="63"/>
    </row>
    <row r="52" spans="1:9" x14ac:dyDescent="0.2">
      <c r="A52" s="18">
        <f t="shared" si="1"/>
        <v>20</v>
      </c>
      <c r="B52" s="288" t="s">
        <v>184</v>
      </c>
      <c r="C52" s="289"/>
      <c r="D52" s="70" t="s">
        <v>105</v>
      </c>
      <c r="E52" s="22"/>
      <c r="F52" s="27"/>
      <c r="G52" s="76"/>
      <c r="H52" s="20"/>
      <c r="I52" s="63"/>
    </row>
    <row r="53" spans="1:9" x14ac:dyDescent="0.2">
      <c r="A53" s="18">
        <f t="shared" si="1"/>
        <v>21</v>
      </c>
      <c r="B53" s="288" t="s">
        <v>185</v>
      </c>
      <c r="C53" s="289"/>
      <c r="D53" s="70" t="s">
        <v>105</v>
      </c>
      <c r="E53" s="22"/>
      <c r="F53" s="27"/>
      <c r="G53" s="76"/>
      <c r="H53" s="20"/>
      <c r="I53" s="63"/>
    </row>
    <row r="54" spans="1:9" x14ac:dyDescent="0.2">
      <c r="A54" s="18">
        <f t="shared" si="1"/>
        <v>22</v>
      </c>
      <c r="B54" s="288" t="s">
        <v>186</v>
      </c>
      <c r="C54" s="289"/>
      <c r="D54" s="70" t="s">
        <v>105</v>
      </c>
      <c r="E54" s="22"/>
      <c r="F54" s="27"/>
      <c r="G54" s="76"/>
      <c r="H54" s="20"/>
      <c r="I54" s="63"/>
    </row>
    <row r="55" spans="1:9" x14ac:dyDescent="0.2">
      <c r="A55" s="18">
        <f t="shared" si="1"/>
        <v>23</v>
      </c>
      <c r="B55" s="288" t="s">
        <v>187</v>
      </c>
      <c r="C55" s="289"/>
      <c r="D55" s="70" t="s">
        <v>105</v>
      </c>
      <c r="E55" s="22"/>
      <c r="F55" s="27"/>
      <c r="G55" s="76"/>
      <c r="H55" s="20"/>
      <c r="I55" s="63"/>
    </row>
    <row r="56" spans="1:9" x14ac:dyDescent="0.2">
      <c r="A56" s="18">
        <f t="shared" si="1"/>
        <v>24</v>
      </c>
      <c r="B56" s="288" t="s">
        <v>188</v>
      </c>
      <c r="C56" s="289"/>
      <c r="D56" s="70" t="s">
        <v>105</v>
      </c>
      <c r="E56" s="22"/>
      <c r="F56" s="27"/>
      <c r="G56" s="76"/>
      <c r="H56" s="20"/>
      <c r="I56" s="63"/>
    </row>
    <row r="57" spans="1:9" x14ac:dyDescent="0.2">
      <c r="A57" s="18">
        <f t="shared" si="1"/>
        <v>25</v>
      </c>
      <c r="B57" s="288" t="s">
        <v>189</v>
      </c>
      <c r="C57" s="289"/>
      <c r="D57" s="70" t="s">
        <v>105</v>
      </c>
      <c r="E57" s="22"/>
      <c r="F57" s="27"/>
      <c r="G57" s="76"/>
      <c r="H57" s="20"/>
      <c r="I57" s="63"/>
    </row>
    <row r="58" spans="1:9" x14ac:dyDescent="0.2">
      <c r="A58" s="18">
        <f t="shared" si="1"/>
        <v>26</v>
      </c>
      <c r="B58" s="288" t="s">
        <v>190</v>
      </c>
      <c r="C58" s="289"/>
      <c r="D58" s="70" t="s">
        <v>105</v>
      </c>
      <c r="E58" s="22"/>
      <c r="F58" s="27"/>
      <c r="G58" s="76"/>
      <c r="H58" s="20"/>
      <c r="I58" s="63"/>
    </row>
    <row r="59" spans="1:9" x14ac:dyDescent="0.2">
      <c r="A59" s="18">
        <f t="shared" si="1"/>
        <v>27</v>
      </c>
      <c r="B59" s="288" t="s">
        <v>140</v>
      </c>
      <c r="C59" s="289"/>
      <c r="D59" s="70"/>
      <c r="E59" s="22"/>
      <c r="F59" s="27"/>
      <c r="G59" s="76"/>
      <c r="H59" s="20"/>
      <c r="I59" s="63"/>
    </row>
    <row r="60" spans="1:9" x14ac:dyDescent="0.2">
      <c r="A60" s="18">
        <f t="shared" si="1"/>
        <v>28</v>
      </c>
      <c r="B60" s="288" t="s">
        <v>191</v>
      </c>
      <c r="C60" s="289"/>
      <c r="D60" s="70" t="s">
        <v>105</v>
      </c>
      <c r="E60" s="22"/>
      <c r="F60" s="27"/>
      <c r="G60" s="76"/>
      <c r="H60" s="20"/>
      <c r="I60" s="63"/>
    </row>
    <row r="61" spans="1:9" x14ac:dyDescent="0.2">
      <c r="A61" s="18">
        <f t="shared" si="1"/>
        <v>29</v>
      </c>
      <c r="B61" s="288" t="s">
        <v>192</v>
      </c>
      <c r="C61" s="289"/>
      <c r="D61" s="70" t="s">
        <v>105</v>
      </c>
      <c r="E61" s="22"/>
      <c r="F61" s="27"/>
      <c r="G61" s="76"/>
      <c r="H61" s="20"/>
      <c r="I61" s="63"/>
    </row>
    <row r="62" spans="1:9" x14ac:dyDescent="0.2">
      <c r="A62" s="18">
        <f t="shared" si="1"/>
        <v>30</v>
      </c>
      <c r="B62" s="288" t="s">
        <v>193</v>
      </c>
      <c r="C62" s="289"/>
      <c r="D62" s="70" t="s">
        <v>105</v>
      </c>
      <c r="E62" s="22"/>
      <c r="F62" s="27"/>
      <c r="G62" s="76"/>
      <c r="H62" s="20"/>
      <c r="I62" s="63"/>
    </row>
    <row r="63" spans="1:9" x14ac:dyDescent="0.2">
      <c r="A63" s="18">
        <f t="shared" si="1"/>
        <v>31</v>
      </c>
      <c r="B63" s="288" t="s">
        <v>194</v>
      </c>
      <c r="C63" s="289"/>
      <c r="D63" s="70" t="s">
        <v>105</v>
      </c>
      <c r="E63" s="22"/>
      <c r="F63" s="27"/>
      <c r="G63" s="76"/>
      <c r="H63" s="20"/>
      <c r="I63" s="63"/>
    </row>
    <row r="64" spans="1:9" x14ac:dyDescent="0.2">
      <c r="A64" s="18">
        <f t="shared" si="1"/>
        <v>32</v>
      </c>
      <c r="B64" s="288" t="s">
        <v>195</v>
      </c>
      <c r="C64" s="289"/>
      <c r="D64" s="70" t="s">
        <v>105</v>
      </c>
      <c r="E64" s="22"/>
      <c r="F64" s="27"/>
      <c r="G64" s="76"/>
      <c r="H64" s="20"/>
      <c r="I64" s="63"/>
    </row>
    <row r="65" spans="1:9" x14ac:dyDescent="0.2">
      <c r="A65" s="18">
        <f t="shared" si="1"/>
        <v>33</v>
      </c>
      <c r="B65" s="288" t="s">
        <v>196</v>
      </c>
      <c r="C65" s="289"/>
      <c r="D65" s="70" t="s">
        <v>105</v>
      </c>
      <c r="E65" s="22"/>
      <c r="F65" s="27"/>
      <c r="G65" s="76"/>
      <c r="H65" s="20"/>
      <c r="I65" s="63"/>
    </row>
    <row r="66" spans="1:9" x14ac:dyDescent="0.2">
      <c r="A66" s="18">
        <f t="shared" si="1"/>
        <v>34</v>
      </c>
      <c r="B66" s="288" t="s">
        <v>197</v>
      </c>
      <c r="C66" s="289"/>
      <c r="D66" s="70" t="s">
        <v>105</v>
      </c>
      <c r="E66" s="22"/>
      <c r="F66" s="27"/>
      <c r="G66" s="76"/>
      <c r="H66" s="20"/>
      <c r="I66" s="63"/>
    </row>
    <row r="67" spans="1:9" x14ac:dyDescent="0.2">
      <c r="A67" s="18">
        <f t="shared" si="1"/>
        <v>35</v>
      </c>
      <c r="B67" s="288" t="s">
        <v>198</v>
      </c>
      <c r="C67" s="289"/>
      <c r="D67" s="70" t="s">
        <v>105</v>
      </c>
      <c r="E67" s="22"/>
      <c r="F67" s="27"/>
      <c r="G67" s="76"/>
      <c r="H67" s="20"/>
      <c r="I67" s="63"/>
    </row>
    <row r="68" spans="1:9" x14ac:dyDescent="0.2">
      <c r="A68" s="18">
        <f t="shared" si="1"/>
        <v>36</v>
      </c>
      <c r="B68" s="288" t="s">
        <v>141</v>
      </c>
      <c r="C68" s="289"/>
      <c r="D68" s="70"/>
      <c r="E68" s="22"/>
      <c r="F68" s="27"/>
      <c r="G68" s="76"/>
      <c r="H68" s="20"/>
      <c r="I68" s="63"/>
    </row>
    <row r="69" spans="1:9" x14ac:dyDescent="0.2">
      <c r="A69" s="18">
        <f t="shared" si="1"/>
        <v>37</v>
      </c>
      <c r="B69" s="288" t="s">
        <v>199</v>
      </c>
      <c r="C69" s="289"/>
      <c r="D69" s="70" t="s">
        <v>105</v>
      </c>
      <c r="E69" s="22"/>
      <c r="F69" s="27"/>
      <c r="G69" s="76"/>
      <c r="H69" s="20"/>
      <c r="I69" s="63"/>
    </row>
    <row r="70" spans="1:9" x14ac:dyDescent="0.2">
      <c r="A70" s="18">
        <f t="shared" si="1"/>
        <v>38</v>
      </c>
      <c r="B70" s="288" t="s">
        <v>494</v>
      </c>
      <c r="C70" s="289"/>
      <c r="D70" s="70" t="s">
        <v>105</v>
      </c>
      <c r="E70" s="22"/>
      <c r="F70" s="27"/>
      <c r="G70" s="76"/>
      <c r="H70" s="20"/>
      <c r="I70" s="63"/>
    </row>
    <row r="71" spans="1:9" x14ac:dyDescent="0.2">
      <c r="A71" s="18">
        <f t="shared" si="1"/>
        <v>39</v>
      </c>
      <c r="B71" s="288" t="s">
        <v>200</v>
      </c>
      <c r="C71" s="289"/>
      <c r="D71" s="70" t="s">
        <v>105</v>
      </c>
      <c r="E71" s="22"/>
      <c r="F71" s="27"/>
      <c r="G71" s="76"/>
      <c r="H71" s="20"/>
      <c r="I71" s="63"/>
    </row>
    <row r="72" spans="1:9" x14ac:dyDescent="0.2">
      <c r="A72" s="18">
        <f t="shared" si="1"/>
        <v>40</v>
      </c>
      <c r="B72" s="288" t="s">
        <v>201</v>
      </c>
      <c r="C72" s="289"/>
      <c r="D72" s="70" t="s">
        <v>105</v>
      </c>
      <c r="E72" s="22"/>
      <c r="F72" s="27"/>
      <c r="G72" s="76"/>
      <c r="H72" s="20"/>
      <c r="I72" s="63"/>
    </row>
    <row r="73" spans="1:9" x14ac:dyDescent="0.2">
      <c r="A73" s="18">
        <f t="shared" si="1"/>
        <v>41</v>
      </c>
      <c r="B73" s="288" t="s">
        <v>202</v>
      </c>
      <c r="C73" s="289"/>
      <c r="D73" s="70" t="s">
        <v>105</v>
      </c>
      <c r="E73" s="22"/>
      <c r="F73" s="27"/>
      <c r="G73" s="76"/>
      <c r="H73" s="20"/>
      <c r="I73" s="63"/>
    </row>
    <row r="74" spans="1:9" x14ac:dyDescent="0.2">
      <c r="A74" s="18">
        <f t="shared" si="1"/>
        <v>42</v>
      </c>
      <c r="B74" s="288" t="s">
        <v>203</v>
      </c>
      <c r="C74" s="289"/>
      <c r="D74" s="70"/>
      <c r="E74" s="22"/>
      <c r="F74" s="27"/>
      <c r="G74" s="76"/>
      <c r="H74" s="20"/>
      <c r="I74" s="63"/>
    </row>
    <row r="75" spans="1:9" x14ac:dyDescent="0.2">
      <c r="A75" s="18">
        <f t="shared" si="1"/>
        <v>43</v>
      </c>
      <c r="B75" s="288" t="s">
        <v>204</v>
      </c>
      <c r="C75" s="289"/>
      <c r="D75" s="70" t="s">
        <v>105</v>
      </c>
      <c r="E75" s="22"/>
      <c r="F75" s="27"/>
      <c r="G75" s="76"/>
      <c r="H75" s="20"/>
      <c r="I75" s="63"/>
    </row>
    <row r="76" spans="1:9" x14ac:dyDescent="0.2">
      <c r="A76" s="18">
        <f t="shared" si="1"/>
        <v>44</v>
      </c>
      <c r="B76" s="288" t="s">
        <v>205</v>
      </c>
      <c r="C76" s="289"/>
      <c r="D76" s="70" t="s">
        <v>105</v>
      </c>
      <c r="E76" s="22"/>
      <c r="F76" s="27"/>
      <c r="G76" s="76"/>
      <c r="H76" s="20"/>
      <c r="I76" s="63"/>
    </row>
    <row r="77" spans="1:9" x14ac:dyDescent="0.2">
      <c r="A77" s="18">
        <f t="shared" si="1"/>
        <v>45</v>
      </c>
      <c r="B77" s="288" t="s">
        <v>495</v>
      </c>
      <c r="C77" s="289"/>
      <c r="D77" s="70" t="s">
        <v>105</v>
      </c>
      <c r="E77" s="22"/>
      <c r="F77" s="27"/>
      <c r="G77" s="76"/>
      <c r="H77" s="20"/>
      <c r="I77" s="63"/>
    </row>
    <row r="78" spans="1:9" x14ac:dyDescent="0.2">
      <c r="A78" s="18">
        <f t="shared" si="1"/>
        <v>46</v>
      </c>
      <c r="B78" s="288" t="s">
        <v>206</v>
      </c>
      <c r="C78" s="289"/>
      <c r="D78" s="70" t="s">
        <v>105</v>
      </c>
      <c r="E78" s="22"/>
      <c r="F78" s="27"/>
      <c r="G78" s="76"/>
      <c r="H78" s="20"/>
      <c r="I78" s="63"/>
    </row>
    <row r="79" spans="1:9" x14ac:dyDescent="0.2">
      <c r="A79" s="18">
        <f t="shared" si="1"/>
        <v>47</v>
      </c>
      <c r="B79" s="288" t="s">
        <v>1</v>
      </c>
      <c r="C79" s="289"/>
      <c r="D79" s="70"/>
      <c r="E79" s="22"/>
      <c r="F79" s="27"/>
      <c r="G79" s="76"/>
      <c r="H79" s="20"/>
      <c r="I79" s="63"/>
    </row>
    <row r="80" spans="1:9" x14ac:dyDescent="0.2">
      <c r="A80" s="18">
        <f t="shared" si="1"/>
        <v>48</v>
      </c>
      <c r="B80" s="288" t="s">
        <v>496</v>
      </c>
      <c r="C80" s="289"/>
      <c r="D80" s="70" t="s">
        <v>105</v>
      </c>
      <c r="E80" s="22"/>
      <c r="F80" s="27"/>
      <c r="G80" s="76"/>
      <c r="H80" s="20"/>
      <c r="I80" s="63"/>
    </row>
    <row r="81" spans="1:9" x14ac:dyDescent="0.2">
      <c r="A81" s="18">
        <f t="shared" si="1"/>
        <v>49</v>
      </c>
      <c r="B81" s="288" t="s">
        <v>2</v>
      </c>
      <c r="C81" s="289"/>
      <c r="D81" s="70"/>
      <c r="E81" s="22"/>
      <c r="F81" s="27"/>
      <c r="G81" s="76"/>
      <c r="H81" s="20"/>
      <c r="I81" s="63"/>
    </row>
    <row r="82" spans="1:9" x14ac:dyDescent="0.2">
      <c r="A82" s="18">
        <f t="shared" si="1"/>
        <v>50</v>
      </c>
      <c r="B82" s="288" t="s">
        <v>207</v>
      </c>
      <c r="C82" s="289"/>
      <c r="D82" s="70" t="s">
        <v>105</v>
      </c>
      <c r="E82" s="22"/>
      <c r="F82" s="27"/>
      <c r="G82" s="76"/>
      <c r="H82" s="20"/>
      <c r="I82" s="63"/>
    </row>
    <row r="83" spans="1:9" x14ac:dyDescent="0.2">
      <c r="A83" s="18">
        <f t="shared" si="1"/>
        <v>51</v>
      </c>
      <c r="B83" s="288" t="s">
        <v>208</v>
      </c>
      <c r="C83" s="289"/>
      <c r="D83" s="70" t="s">
        <v>105</v>
      </c>
      <c r="E83" s="22"/>
      <c r="F83" s="27"/>
      <c r="G83" s="76"/>
      <c r="H83" s="20"/>
      <c r="I83" s="63"/>
    </row>
    <row r="84" spans="1:9" ht="15" x14ac:dyDescent="0.2">
      <c r="A84" s="24"/>
      <c r="B84" s="293" t="s">
        <v>3</v>
      </c>
      <c r="C84" s="289"/>
      <c r="D84" s="71"/>
      <c r="E84" s="22"/>
      <c r="F84" s="27"/>
      <c r="G84" s="76"/>
      <c r="H84" s="20"/>
      <c r="I84" s="63"/>
    </row>
    <row r="85" spans="1:9" x14ac:dyDescent="0.2">
      <c r="A85" s="24">
        <f>A83 + 1</f>
        <v>52</v>
      </c>
      <c r="B85" s="288" t="s">
        <v>23</v>
      </c>
      <c r="C85" s="289"/>
      <c r="D85" s="70" t="s">
        <v>105</v>
      </c>
      <c r="E85" s="22"/>
      <c r="F85" s="27"/>
      <c r="G85" s="76"/>
      <c r="H85" s="20"/>
      <c r="I85" s="63"/>
    </row>
    <row r="86" spans="1:9" x14ac:dyDescent="0.2">
      <c r="A86" s="24">
        <f>A85 + 1</f>
        <v>53</v>
      </c>
      <c r="B86" s="288" t="s">
        <v>24</v>
      </c>
      <c r="C86" s="289"/>
      <c r="D86" s="70" t="s">
        <v>105</v>
      </c>
      <c r="E86" s="22"/>
      <c r="F86" s="27"/>
      <c r="G86" s="76"/>
      <c r="H86" s="20"/>
      <c r="I86" s="63"/>
    </row>
    <row r="87" spans="1:9" x14ac:dyDescent="0.2">
      <c r="A87" s="24"/>
      <c r="B87" s="298" t="s">
        <v>223</v>
      </c>
      <c r="C87" s="299"/>
      <c r="D87" s="70"/>
      <c r="E87" s="61"/>
      <c r="F87" s="27"/>
      <c r="G87" s="76"/>
      <c r="H87" s="25"/>
      <c r="I87" s="64"/>
    </row>
    <row r="88" spans="1:9" x14ac:dyDescent="0.2">
      <c r="A88" s="24"/>
      <c r="B88" s="299"/>
      <c r="C88" s="299"/>
      <c r="D88" s="70"/>
      <c r="E88" s="61"/>
      <c r="F88" s="27"/>
      <c r="G88" s="76"/>
      <c r="H88" s="25"/>
      <c r="I88" s="64"/>
    </row>
    <row r="89" spans="1:9" x14ac:dyDescent="0.2">
      <c r="A89" s="24"/>
      <c r="B89" s="299"/>
      <c r="C89" s="299"/>
      <c r="D89" s="70"/>
      <c r="E89" s="61"/>
      <c r="F89" s="27"/>
      <c r="G89" s="76"/>
      <c r="H89" s="25"/>
      <c r="I89" s="64"/>
    </row>
    <row r="90" spans="1:9" x14ac:dyDescent="0.2">
      <c r="A90" s="24"/>
      <c r="B90" s="29" t="s">
        <v>65</v>
      </c>
      <c r="C90" s="61"/>
      <c r="D90" s="70"/>
      <c r="E90" s="61"/>
      <c r="F90" s="27"/>
      <c r="G90" s="76"/>
      <c r="H90" s="25"/>
      <c r="I90" s="64"/>
    </row>
    <row r="91" spans="1:9" ht="19.5" customHeight="1" x14ac:dyDescent="0.2">
      <c r="A91" s="24"/>
      <c r="B91" s="61"/>
      <c r="C91" s="61" t="s">
        <v>497</v>
      </c>
      <c r="D91" s="70"/>
      <c r="E91" s="61"/>
      <c r="F91" s="27"/>
      <c r="G91" s="76"/>
      <c r="H91" s="25"/>
      <c r="I91" s="64"/>
    </row>
    <row r="92" spans="1:9" ht="34.5" customHeight="1" x14ac:dyDescent="0.2">
      <c r="A92" s="24"/>
      <c r="B92" s="61"/>
      <c r="C92" s="79" t="s">
        <v>101</v>
      </c>
      <c r="D92" s="70"/>
      <c r="E92" s="61"/>
      <c r="F92" s="27"/>
      <c r="G92" s="76"/>
      <c r="H92" s="25"/>
      <c r="I92" s="64"/>
    </row>
    <row r="93" spans="1:9" ht="75" customHeight="1" x14ac:dyDescent="0.2">
      <c r="A93" s="24"/>
      <c r="B93" s="61"/>
      <c r="C93" s="79" t="s">
        <v>498</v>
      </c>
      <c r="D93" s="70"/>
      <c r="E93" s="61"/>
      <c r="F93" s="27"/>
      <c r="G93" s="76"/>
      <c r="H93" s="25"/>
      <c r="I93" s="64"/>
    </row>
    <row r="94" spans="1:9" ht="29.25" customHeight="1" x14ac:dyDescent="0.2">
      <c r="A94" s="24"/>
      <c r="B94" s="61"/>
      <c r="C94" s="61" t="s">
        <v>64</v>
      </c>
      <c r="D94" s="70"/>
      <c r="E94" s="61"/>
      <c r="F94" s="27"/>
      <c r="G94" s="76"/>
      <c r="H94" s="25"/>
      <c r="I94" s="64"/>
    </row>
    <row r="95" spans="1:9" ht="18" customHeight="1" x14ac:dyDescent="0.2">
      <c r="A95" s="24"/>
      <c r="B95" s="61"/>
      <c r="C95" s="61" t="s">
        <v>222</v>
      </c>
      <c r="D95" s="70"/>
      <c r="E95" s="61"/>
      <c r="F95" s="27"/>
      <c r="G95" s="76"/>
      <c r="H95" s="25"/>
      <c r="I95" s="64"/>
    </row>
    <row r="96" spans="1:9" ht="16.5" customHeight="1" x14ac:dyDescent="0.2">
      <c r="A96" s="24"/>
      <c r="B96" s="61"/>
      <c r="C96" s="61" t="s">
        <v>13</v>
      </c>
      <c r="D96" s="70"/>
      <c r="E96" s="61"/>
      <c r="F96" s="27"/>
      <c r="G96" s="76"/>
      <c r="H96" s="25"/>
      <c r="I96" s="64"/>
    </row>
    <row r="97" spans="1:9" ht="44.25" customHeight="1" x14ac:dyDescent="0.2">
      <c r="A97" s="24"/>
      <c r="B97" s="299" t="s">
        <v>499</v>
      </c>
      <c r="C97" s="297"/>
      <c r="D97" s="70"/>
      <c r="E97" s="90"/>
      <c r="F97" s="27"/>
      <c r="G97" s="76"/>
      <c r="H97" s="25"/>
      <c r="I97" s="64"/>
    </row>
    <row r="98" spans="1:9" x14ac:dyDescent="0.2">
      <c r="A98" s="24">
        <f>A86 + 1</f>
        <v>54</v>
      </c>
      <c r="B98" s="26" t="s">
        <v>25</v>
      </c>
      <c r="C98" s="24"/>
      <c r="D98" s="70" t="s">
        <v>105</v>
      </c>
      <c r="E98" s="24"/>
      <c r="F98" s="17"/>
      <c r="G98" s="76"/>
      <c r="H98" s="20"/>
      <c r="I98" s="63"/>
    </row>
    <row r="99" spans="1:9" x14ac:dyDescent="0.2">
      <c r="A99" s="24">
        <f>A98 + 1</f>
        <v>55</v>
      </c>
      <c r="B99" s="288" t="s">
        <v>26</v>
      </c>
      <c r="C99" s="289"/>
      <c r="D99" s="70" t="s">
        <v>105</v>
      </c>
      <c r="E99" s="22"/>
      <c r="F99" s="17"/>
      <c r="G99" s="76"/>
      <c r="H99" s="20"/>
      <c r="I99" s="63"/>
    </row>
    <row r="100" spans="1:9" x14ac:dyDescent="0.2">
      <c r="A100" s="24">
        <f>A99 + 1</f>
        <v>56</v>
      </c>
      <c r="B100" s="288" t="s">
        <v>27</v>
      </c>
      <c r="C100" s="289"/>
      <c r="D100" s="70" t="s">
        <v>105</v>
      </c>
      <c r="E100" s="22"/>
      <c r="F100" s="17"/>
      <c r="G100" s="76"/>
      <c r="H100" s="20"/>
      <c r="I100" s="63"/>
    </row>
    <row r="101" spans="1:9" x14ac:dyDescent="0.2">
      <c r="A101" s="24">
        <f>A100 + 1</f>
        <v>57</v>
      </c>
      <c r="B101" s="288" t="s">
        <v>28</v>
      </c>
      <c r="C101" s="289"/>
      <c r="D101" s="70" t="s">
        <v>105</v>
      </c>
      <c r="E101" s="22"/>
      <c r="F101" s="17"/>
      <c r="G101" s="76"/>
      <c r="H101" s="20"/>
      <c r="I101" s="63"/>
    </row>
    <row r="102" spans="1:9" x14ac:dyDescent="0.2">
      <c r="A102" s="24">
        <f>A101 + 1</f>
        <v>58</v>
      </c>
      <c r="B102" s="288" t="s">
        <v>29</v>
      </c>
      <c r="C102" s="289"/>
      <c r="D102" s="70" t="s">
        <v>105</v>
      </c>
      <c r="E102" s="22"/>
      <c r="F102" s="17"/>
      <c r="G102" s="76"/>
      <c r="H102" s="20"/>
      <c r="I102" s="63"/>
    </row>
    <row r="103" spans="1:9" x14ac:dyDescent="0.2">
      <c r="A103" s="24"/>
      <c r="B103" s="26" t="s">
        <v>30</v>
      </c>
      <c r="C103" s="22"/>
      <c r="D103" s="70" t="s">
        <v>105</v>
      </c>
      <c r="E103" s="22"/>
      <c r="F103" s="17"/>
      <c r="G103" s="76"/>
      <c r="H103" s="20"/>
      <c r="I103" s="63"/>
    </row>
    <row r="104" spans="1:9" x14ac:dyDescent="0.2">
      <c r="A104" s="24"/>
      <c r="B104" s="26" t="s">
        <v>31</v>
      </c>
      <c r="C104" s="22"/>
      <c r="D104" s="70" t="s">
        <v>105</v>
      </c>
      <c r="E104" s="22"/>
      <c r="F104" s="17"/>
      <c r="G104" s="76"/>
      <c r="H104" s="20"/>
      <c r="I104" s="63"/>
    </row>
    <row r="105" spans="1:9" x14ac:dyDescent="0.2">
      <c r="A105" s="24"/>
      <c r="B105" s="26" t="s">
        <v>32</v>
      </c>
      <c r="C105" s="22"/>
      <c r="D105" s="70" t="s">
        <v>105</v>
      </c>
      <c r="E105" s="22"/>
      <c r="F105" s="17"/>
      <c r="G105" s="76"/>
      <c r="H105" s="20"/>
      <c r="I105" s="63"/>
    </row>
    <row r="106" spans="1:9" x14ac:dyDescent="0.2">
      <c r="A106" s="24"/>
      <c r="B106" s="26" t="s">
        <v>33</v>
      </c>
      <c r="C106" s="22"/>
      <c r="D106" s="70" t="s">
        <v>105</v>
      </c>
      <c r="E106" s="22"/>
      <c r="F106" s="17"/>
      <c r="G106" s="76"/>
      <c r="H106" s="20"/>
      <c r="I106" s="63"/>
    </row>
    <row r="107" spans="1:9" x14ac:dyDescent="0.2">
      <c r="A107" s="24">
        <f>A102 + 1</f>
        <v>59</v>
      </c>
      <c r="B107" s="288" t="s">
        <v>34</v>
      </c>
      <c r="C107" s="289"/>
      <c r="D107" s="70" t="s">
        <v>105</v>
      </c>
      <c r="E107" s="22"/>
      <c r="F107" s="17"/>
      <c r="G107" s="76"/>
      <c r="H107" s="20"/>
      <c r="I107" s="63"/>
    </row>
    <row r="108" spans="1:9" ht="15" x14ac:dyDescent="0.2">
      <c r="A108" s="24"/>
      <c r="B108" s="288" t="s">
        <v>4</v>
      </c>
      <c r="C108" s="289"/>
      <c r="D108" s="71"/>
      <c r="E108" s="22"/>
      <c r="F108" s="17"/>
      <c r="G108" s="76"/>
      <c r="H108" s="20"/>
      <c r="I108" s="63"/>
    </row>
    <row r="109" spans="1:9" ht="15" x14ac:dyDescent="0.2">
      <c r="A109" s="24"/>
      <c r="B109" s="288" t="s">
        <v>500</v>
      </c>
      <c r="C109" s="295"/>
      <c r="D109" s="71"/>
      <c r="E109" s="89"/>
      <c r="F109" s="17"/>
      <c r="G109" s="76"/>
      <c r="H109" s="20"/>
      <c r="I109" s="63"/>
    </row>
    <row r="110" spans="1:9" ht="15" x14ac:dyDescent="0.2">
      <c r="A110" s="24"/>
      <c r="B110" s="295"/>
      <c r="C110" s="295"/>
      <c r="D110" s="71"/>
      <c r="E110" s="89"/>
      <c r="F110" s="17"/>
      <c r="G110" s="76"/>
      <c r="H110" s="20"/>
      <c r="I110" s="63"/>
    </row>
    <row r="111" spans="1:9" ht="15" x14ac:dyDescent="0.2">
      <c r="A111" s="24"/>
      <c r="B111" s="295"/>
      <c r="C111" s="295"/>
      <c r="D111" s="71"/>
      <c r="E111" s="89"/>
      <c r="F111" s="17"/>
      <c r="G111" s="76"/>
      <c r="H111" s="20"/>
      <c r="I111" s="63"/>
    </row>
    <row r="112" spans="1:9" x14ac:dyDescent="0.2">
      <c r="A112" s="24">
        <f>A107 + 1</f>
        <v>60</v>
      </c>
      <c r="B112" s="288" t="s">
        <v>35</v>
      </c>
      <c r="C112" s="289"/>
      <c r="D112" s="70" t="s">
        <v>105</v>
      </c>
      <c r="E112" s="22"/>
      <c r="F112" s="17"/>
      <c r="G112" s="76"/>
      <c r="H112" s="20"/>
      <c r="I112" s="63"/>
    </row>
    <row r="113" spans="1:9" x14ac:dyDescent="0.2">
      <c r="A113" s="24">
        <f>A112 + 1</f>
        <v>61</v>
      </c>
      <c r="B113" s="288" t="s">
        <v>36</v>
      </c>
      <c r="C113" s="289"/>
      <c r="D113" s="70" t="s">
        <v>105</v>
      </c>
      <c r="E113" s="22"/>
      <c r="F113" s="17"/>
      <c r="G113" s="76"/>
      <c r="H113" s="20"/>
      <c r="I113" s="63"/>
    </row>
    <row r="114" spans="1:9" x14ac:dyDescent="0.2">
      <c r="A114" s="24">
        <f>A113 + 1</f>
        <v>62</v>
      </c>
      <c r="B114" s="26" t="s">
        <v>37</v>
      </c>
      <c r="C114" s="24"/>
      <c r="D114" s="70" t="s">
        <v>105</v>
      </c>
      <c r="E114" s="24"/>
      <c r="F114" s="17"/>
      <c r="G114" s="76"/>
      <c r="H114" s="20"/>
      <c r="I114" s="63"/>
    </row>
    <row r="115" spans="1:9" x14ac:dyDescent="0.2">
      <c r="A115" s="24">
        <f>A114 + 1</f>
        <v>63</v>
      </c>
      <c r="B115" s="288" t="s">
        <v>38</v>
      </c>
      <c r="C115" s="289"/>
      <c r="D115" s="70" t="s">
        <v>105</v>
      </c>
      <c r="E115" s="22"/>
      <c r="F115" s="17"/>
      <c r="G115" s="76"/>
      <c r="H115" s="20"/>
      <c r="I115" s="63"/>
    </row>
    <row r="116" spans="1:9" ht="15" x14ac:dyDescent="0.2">
      <c r="A116" s="14"/>
      <c r="B116" s="290" t="s">
        <v>5</v>
      </c>
      <c r="C116" s="291"/>
      <c r="D116" s="72"/>
      <c r="E116" s="91"/>
      <c r="F116" s="17"/>
      <c r="G116" s="77"/>
      <c r="H116" s="17"/>
      <c r="I116" s="65"/>
    </row>
    <row r="117" spans="1:9" x14ac:dyDescent="0.2">
      <c r="A117" s="11">
        <f>A115 + 1</f>
        <v>64</v>
      </c>
      <c r="B117" s="300" t="s">
        <v>6</v>
      </c>
      <c r="C117" s="291"/>
      <c r="D117" s="56" t="s">
        <v>105</v>
      </c>
      <c r="E117" s="91"/>
      <c r="F117" s="17"/>
      <c r="G117" s="77"/>
      <c r="H117" s="17"/>
      <c r="I117" s="65"/>
    </row>
    <row r="118" spans="1:9" ht="45.75" customHeight="1" x14ac:dyDescent="0.2">
      <c r="A118" s="11"/>
      <c r="B118" s="11"/>
      <c r="C118" s="80" t="s">
        <v>501</v>
      </c>
      <c r="D118" s="56"/>
      <c r="E118" s="80"/>
      <c r="F118" s="17"/>
      <c r="G118" s="77"/>
      <c r="H118" s="17"/>
      <c r="I118" s="65"/>
    </row>
    <row r="119" spans="1:9" x14ac:dyDescent="0.2">
      <c r="A119" s="11">
        <f>+A117+1</f>
        <v>65</v>
      </c>
      <c r="B119" s="300" t="s">
        <v>10</v>
      </c>
      <c r="C119" s="291"/>
      <c r="D119" s="56" t="s">
        <v>105</v>
      </c>
      <c r="E119" s="91"/>
      <c r="F119" s="17"/>
      <c r="G119" s="77"/>
      <c r="H119" s="17"/>
      <c r="I119" s="65"/>
    </row>
    <row r="120" spans="1:9" ht="42.75" customHeight="1" x14ac:dyDescent="0.2">
      <c r="A120" s="11"/>
      <c r="B120" s="11"/>
      <c r="C120" s="80" t="s">
        <v>502</v>
      </c>
      <c r="D120" s="56"/>
      <c r="E120" s="80"/>
      <c r="F120" s="17"/>
      <c r="G120" s="77"/>
      <c r="H120" s="17"/>
      <c r="I120" s="65"/>
    </row>
    <row r="121" spans="1:9" x14ac:dyDescent="0.2">
      <c r="A121" s="11">
        <f>A119 + 1</f>
        <v>66</v>
      </c>
      <c r="B121" s="300" t="s">
        <v>45</v>
      </c>
      <c r="C121" s="291"/>
      <c r="D121" s="56" t="s">
        <v>105</v>
      </c>
      <c r="E121" s="91"/>
      <c r="F121" s="17"/>
      <c r="G121" s="77"/>
      <c r="H121" s="17"/>
      <c r="I121" s="65"/>
    </row>
    <row r="122" spans="1:9" ht="102" customHeight="1" x14ac:dyDescent="0.2">
      <c r="A122" s="11"/>
      <c r="B122" s="11"/>
      <c r="C122" s="80" t="s">
        <v>509</v>
      </c>
      <c r="D122" s="56"/>
      <c r="E122" s="80"/>
      <c r="F122" s="17"/>
      <c r="G122" s="77"/>
      <c r="H122" s="17"/>
      <c r="I122" s="65"/>
    </row>
    <row r="123" spans="1:9" x14ac:dyDescent="0.2">
      <c r="A123" s="11">
        <f>A121 + 1</f>
        <v>67</v>
      </c>
      <c r="B123" s="300" t="s">
        <v>68</v>
      </c>
      <c r="C123" s="291"/>
      <c r="D123" s="56" t="s">
        <v>105</v>
      </c>
      <c r="E123" s="91"/>
      <c r="F123" s="17"/>
      <c r="G123" s="77"/>
      <c r="H123" s="17"/>
      <c r="I123" s="65"/>
    </row>
    <row r="124" spans="1:9" ht="49.5" customHeight="1" x14ac:dyDescent="0.2">
      <c r="A124" s="11"/>
      <c r="B124" s="11"/>
      <c r="C124" s="80" t="s">
        <v>373</v>
      </c>
      <c r="D124" s="56"/>
      <c r="E124" s="80"/>
      <c r="F124" s="16"/>
      <c r="G124" s="77"/>
      <c r="H124" s="17"/>
      <c r="I124" s="65"/>
    </row>
    <row r="125" spans="1:9" ht="18.399999999999999" customHeight="1" x14ac:dyDescent="0.2">
      <c r="A125" s="11">
        <f>A123 + 1</f>
        <v>68</v>
      </c>
      <c r="B125" s="300" t="s">
        <v>374</v>
      </c>
      <c r="C125" s="291"/>
      <c r="D125" s="56" t="s">
        <v>105</v>
      </c>
      <c r="E125" s="80"/>
      <c r="F125" s="16"/>
      <c r="G125" s="77"/>
      <c r="H125" s="17"/>
      <c r="I125" s="65"/>
    </row>
    <row r="126" spans="1:9" ht="49.5" customHeight="1" x14ac:dyDescent="0.2">
      <c r="A126" s="11"/>
      <c r="B126" s="11"/>
      <c r="C126" s="80" t="s">
        <v>503</v>
      </c>
      <c r="D126" s="56"/>
      <c r="E126" s="80"/>
      <c r="F126" s="16"/>
      <c r="G126" s="77"/>
      <c r="H126" s="17"/>
      <c r="I126" s="65"/>
    </row>
    <row r="127" spans="1:9" x14ac:dyDescent="0.2">
      <c r="A127" s="11"/>
      <c r="B127" s="11"/>
      <c r="C127" s="80"/>
      <c r="D127" s="56"/>
      <c r="E127" s="80"/>
      <c r="F127" s="16"/>
      <c r="G127" s="77"/>
      <c r="H127" s="17"/>
      <c r="I127" s="65"/>
    </row>
    <row r="128" spans="1:9" x14ac:dyDescent="0.2">
      <c r="A128" s="11"/>
      <c r="B128" s="91"/>
      <c r="C128" s="91"/>
      <c r="D128" s="73"/>
      <c r="E128" s="91"/>
      <c r="F128" s="27"/>
      <c r="G128" s="78"/>
      <c r="H128" s="28"/>
      <c r="I128" s="66"/>
    </row>
  </sheetData>
  <sheetProtection password="E103" sheet="1" objects="1" scenarios="1"/>
  <mergeCells count="78">
    <mergeCell ref="B117:C117"/>
    <mergeCell ref="B119:C119"/>
    <mergeCell ref="B121:C121"/>
    <mergeCell ref="B123:C123"/>
    <mergeCell ref="B125:C125"/>
    <mergeCell ref="B109:C111"/>
    <mergeCell ref="B85:C85"/>
    <mergeCell ref="B86:C86"/>
    <mergeCell ref="B87:C89"/>
    <mergeCell ref="B97:C97"/>
    <mergeCell ref="B99:C99"/>
    <mergeCell ref="B100:C100"/>
    <mergeCell ref="B101:C101"/>
    <mergeCell ref="B102:C102"/>
    <mergeCell ref="B107:C107"/>
    <mergeCell ref="B108:C108"/>
    <mergeCell ref="B68:C68"/>
    <mergeCell ref="B69:C69"/>
    <mergeCell ref="B70:C70"/>
    <mergeCell ref="B71:C71"/>
    <mergeCell ref="B84:C84"/>
    <mergeCell ref="B73:C73"/>
    <mergeCell ref="B74:C74"/>
    <mergeCell ref="B75:C75"/>
    <mergeCell ref="B76:C76"/>
    <mergeCell ref="B77:C77"/>
    <mergeCell ref="B78:C78"/>
    <mergeCell ref="B79:C79"/>
    <mergeCell ref="B80:C80"/>
    <mergeCell ref="B81:C81"/>
    <mergeCell ref="B82:C82"/>
    <mergeCell ref="B83:C83"/>
    <mergeCell ref="B33:C33"/>
    <mergeCell ref="B34:C34"/>
    <mergeCell ref="B56:C56"/>
    <mergeCell ref="B36:C36"/>
    <mergeCell ref="B37:C37"/>
    <mergeCell ref="B38:C40"/>
    <mergeCell ref="B41:C41"/>
    <mergeCell ref="B42:C49"/>
    <mergeCell ref="B50:C50"/>
    <mergeCell ref="B51:C51"/>
    <mergeCell ref="B52:C52"/>
    <mergeCell ref="B53:C53"/>
    <mergeCell ref="B54:C54"/>
    <mergeCell ref="B55:C55"/>
    <mergeCell ref="B35:C35"/>
    <mergeCell ref="B9:C9"/>
    <mergeCell ref="B18:C18"/>
    <mergeCell ref="B20:C20"/>
    <mergeCell ref="B21:C21"/>
    <mergeCell ref="B22:C22"/>
    <mergeCell ref="B23:C23"/>
    <mergeCell ref="B24:C24"/>
    <mergeCell ref="B25:C25"/>
    <mergeCell ref="B26:C26"/>
    <mergeCell ref="B27:C27"/>
    <mergeCell ref="B28:C28"/>
    <mergeCell ref="B29:C29"/>
    <mergeCell ref="B30:C30"/>
    <mergeCell ref="B31:C31"/>
    <mergeCell ref="B32:C32"/>
    <mergeCell ref="B112:C112"/>
    <mergeCell ref="B113:C113"/>
    <mergeCell ref="B115:C115"/>
    <mergeCell ref="B116:C116"/>
    <mergeCell ref="B57:C57"/>
    <mergeCell ref="B58:C58"/>
    <mergeCell ref="B59:C59"/>
    <mergeCell ref="B60:C60"/>
    <mergeCell ref="B72:C72"/>
    <mergeCell ref="B61:C61"/>
    <mergeCell ref="B62:C62"/>
    <mergeCell ref="B63:C63"/>
    <mergeCell ref="B64:C64"/>
    <mergeCell ref="B65:C65"/>
    <mergeCell ref="B66:C66"/>
    <mergeCell ref="B67:C67"/>
  </mergeCells>
  <pageMargins left="0.75" right="0.75" top="1" bottom="1" header="0.5" footer="0.5"/>
  <pageSetup paperSize="9" scale="69" orientation="portrait" horizontalDpi="429496729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11"/>
  <sheetViews>
    <sheetView view="pageBreakPreview" zoomScale="130" zoomScaleNormal="130" zoomScaleSheetLayoutView="130" workbookViewId="0">
      <pane ySplit="3" topLeftCell="A30" activePane="bottomLeft" state="frozen"/>
      <selection activeCell="K24" sqref="K24"/>
      <selection pane="bottomLeft" activeCell="E42" sqref="E42"/>
    </sheetView>
  </sheetViews>
  <sheetFormatPr defaultColWidth="9.28515625" defaultRowHeight="12.75" outlineLevelRow="1" x14ac:dyDescent="0.2"/>
  <cols>
    <col min="1" max="1" width="6.5703125" style="96" customWidth="1"/>
    <col min="2" max="2" width="52.7109375" style="104" customWidth="1"/>
    <col min="3" max="3" width="9.140625" style="96" customWidth="1"/>
    <col min="4" max="4" width="7.5703125" style="101" customWidth="1"/>
    <col min="5" max="5" width="14.42578125" style="106" customWidth="1"/>
    <col min="6" max="6" width="16.140625" style="106" customWidth="1"/>
    <col min="7" max="7" width="12.7109375" customWidth="1"/>
    <col min="8" max="8" width="9.28515625" style="102" customWidth="1"/>
    <col min="9" max="16384" width="9.28515625" style="102"/>
  </cols>
  <sheetData>
    <row r="1" spans="1:6" ht="15" x14ac:dyDescent="0.2">
      <c r="A1" s="95" t="s">
        <v>609</v>
      </c>
      <c r="C1" s="105" t="s">
        <v>401</v>
      </c>
      <c r="F1" s="107">
        <v>45520</v>
      </c>
    </row>
    <row r="2" spans="1:6" ht="15" hidden="1" customHeight="1" x14ac:dyDescent="0.2">
      <c r="B2" s="108" t="s">
        <v>81</v>
      </c>
      <c r="C2" s="109"/>
      <c r="D2" s="110"/>
      <c r="E2" s="111">
        <v>0.05</v>
      </c>
      <c r="F2" s="112"/>
    </row>
    <row r="3" spans="1:6" x14ac:dyDescent="0.2">
      <c r="A3" s="97" t="s">
        <v>78</v>
      </c>
      <c r="B3" s="113" t="s">
        <v>98</v>
      </c>
      <c r="C3" s="97" t="s">
        <v>96</v>
      </c>
      <c r="D3" s="114" t="s">
        <v>95</v>
      </c>
      <c r="E3" s="115" t="s">
        <v>97</v>
      </c>
      <c r="F3" s="115" t="s">
        <v>77</v>
      </c>
    </row>
    <row r="4" spans="1:6" ht="15" x14ac:dyDescent="0.2">
      <c r="B4" s="104" t="s">
        <v>510</v>
      </c>
      <c r="C4" s="96" t="s">
        <v>402</v>
      </c>
      <c r="D4" s="101">
        <v>375</v>
      </c>
      <c r="E4" s="102"/>
    </row>
    <row r="5" spans="1:6" ht="15" x14ac:dyDescent="0.2">
      <c r="B5" s="104" t="s">
        <v>596</v>
      </c>
      <c r="C5" s="96" t="s">
        <v>402</v>
      </c>
      <c r="D5" s="101">
        <v>320</v>
      </c>
      <c r="E5" s="102"/>
    </row>
    <row r="6" spans="1:6" ht="15" x14ac:dyDescent="0.2">
      <c r="B6" s="108" t="s">
        <v>597</v>
      </c>
      <c r="C6" s="96" t="s">
        <v>402</v>
      </c>
      <c r="D6" s="228">
        <v>695</v>
      </c>
    </row>
    <row r="7" spans="1:6" outlineLevel="1" x14ac:dyDescent="0.2">
      <c r="D7" s="116"/>
      <c r="E7" s="102"/>
    </row>
    <row r="8" spans="1:6" x14ac:dyDescent="0.2">
      <c r="B8" s="118" t="str">
        <f>"SECTION "&amp;1</f>
        <v>SECTION 1</v>
      </c>
      <c r="D8" s="116"/>
      <c r="E8" s="102"/>
    </row>
    <row r="9" spans="1:6" x14ac:dyDescent="0.2">
      <c r="B9" s="108" t="s">
        <v>383</v>
      </c>
      <c r="C9" s="119">
        <f>E9/SUM(F85:F279)</f>
        <v>0</v>
      </c>
      <c r="D9" s="102"/>
      <c r="E9" s="120">
        <f>SUM(F9:F35)</f>
        <v>0</v>
      </c>
      <c r="F9" s="99"/>
    </row>
    <row r="10" spans="1:6" outlineLevel="1" x14ac:dyDescent="0.2">
      <c r="B10" s="121" t="s">
        <v>391</v>
      </c>
      <c r="C10" s="120">
        <f>+E9/$D$6</f>
        <v>0</v>
      </c>
      <c r="D10" s="122" t="s">
        <v>393</v>
      </c>
      <c r="E10" s="123">
        <f>E9/D11</f>
        <v>0</v>
      </c>
      <c r="F10" s="124"/>
    </row>
    <row r="11" spans="1:6" outlineLevel="1" x14ac:dyDescent="0.2">
      <c r="A11" s="98">
        <v>1</v>
      </c>
      <c r="B11" s="125" t="s">
        <v>70</v>
      </c>
      <c r="C11" s="126" t="s">
        <v>419</v>
      </c>
      <c r="D11" s="127">
        <v>7</v>
      </c>
      <c r="E11" s="233"/>
      <c r="F11" s="106">
        <f t="shared" ref="F11:F33" si="0">ROUND(D11*E11,2)</f>
        <v>0</v>
      </c>
    </row>
    <row r="12" spans="1:6" outlineLevel="1" x14ac:dyDescent="0.2">
      <c r="A12" s="98">
        <f t="shared" ref="A12:A31" si="1">+A11+1</f>
        <v>2</v>
      </c>
      <c r="B12" s="125" t="s">
        <v>392</v>
      </c>
      <c r="C12" s="126" t="s">
        <v>419</v>
      </c>
      <c r="D12" s="127">
        <v>7</v>
      </c>
      <c r="E12" s="233"/>
      <c r="F12" s="106">
        <f t="shared" si="0"/>
        <v>0</v>
      </c>
    </row>
    <row r="13" spans="1:6" outlineLevel="1" x14ac:dyDescent="0.2">
      <c r="A13" s="98">
        <f t="shared" si="1"/>
        <v>3</v>
      </c>
      <c r="B13" s="125" t="s">
        <v>69</v>
      </c>
      <c r="C13" s="126" t="s">
        <v>419</v>
      </c>
      <c r="D13" s="127">
        <v>7</v>
      </c>
      <c r="E13" s="233"/>
      <c r="F13" s="106">
        <f t="shared" si="0"/>
        <v>0</v>
      </c>
    </row>
    <row r="14" spans="1:6" outlineLevel="1" x14ac:dyDescent="0.2">
      <c r="A14" s="98">
        <f t="shared" si="1"/>
        <v>4</v>
      </c>
      <c r="B14" s="125" t="s">
        <v>7</v>
      </c>
      <c r="C14" s="126" t="s">
        <v>419</v>
      </c>
      <c r="D14" s="127">
        <v>7</v>
      </c>
      <c r="E14" s="233"/>
      <c r="F14" s="106">
        <f t="shared" si="0"/>
        <v>0</v>
      </c>
    </row>
    <row r="15" spans="1:6" outlineLevel="1" x14ac:dyDescent="0.2">
      <c r="A15" s="98">
        <f t="shared" si="1"/>
        <v>5</v>
      </c>
      <c r="B15" s="125" t="s">
        <v>18</v>
      </c>
      <c r="C15" s="126" t="s">
        <v>419</v>
      </c>
      <c r="D15" s="127">
        <v>0</v>
      </c>
      <c r="E15" s="233"/>
      <c r="F15" s="106">
        <f t="shared" si="0"/>
        <v>0</v>
      </c>
    </row>
    <row r="16" spans="1:6" outlineLevel="1" x14ac:dyDescent="0.2">
      <c r="A16" s="98">
        <f t="shared" si="1"/>
        <v>6</v>
      </c>
      <c r="B16" s="125" t="s">
        <v>388</v>
      </c>
      <c r="C16" s="126" t="s">
        <v>419</v>
      </c>
      <c r="D16" s="127">
        <v>7</v>
      </c>
      <c r="E16" s="233"/>
      <c r="F16" s="106">
        <f t="shared" si="0"/>
        <v>0</v>
      </c>
    </row>
    <row r="17" spans="1:6" outlineLevel="1" x14ac:dyDescent="0.2">
      <c r="A17" s="98">
        <f t="shared" si="1"/>
        <v>7</v>
      </c>
      <c r="B17" s="125" t="s">
        <v>406</v>
      </c>
      <c r="C17" s="126" t="s">
        <v>419</v>
      </c>
      <c r="D17" s="127">
        <v>7</v>
      </c>
      <c r="E17" s="233"/>
      <c r="F17" s="106">
        <f t="shared" si="0"/>
        <v>0</v>
      </c>
    </row>
    <row r="18" spans="1:6" outlineLevel="1" x14ac:dyDescent="0.2">
      <c r="A18" s="98">
        <f t="shared" si="1"/>
        <v>8</v>
      </c>
      <c r="B18" s="125" t="s">
        <v>62</v>
      </c>
      <c r="C18" s="126" t="s">
        <v>419</v>
      </c>
      <c r="D18" s="127">
        <v>7</v>
      </c>
      <c r="E18" s="233"/>
      <c r="F18" s="106">
        <f t="shared" si="0"/>
        <v>0</v>
      </c>
    </row>
    <row r="19" spans="1:6" outlineLevel="1" x14ac:dyDescent="0.2">
      <c r="A19" s="98">
        <f t="shared" si="1"/>
        <v>9</v>
      </c>
      <c r="B19" s="125" t="s">
        <v>505</v>
      </c>
      <c r="C19" s="126" t="s">
        <v>116</v>
      </c>
      <c r="D19" s="126">
        <v>0</v>
      </c>
      <c r="E19" s="233"/>
      <c r="F19" s="106">
        <f t="shared" si="0"/>
        <v>0</v>
      </c>
    </row>
    <row r="20" spans="1:6" outlineLevel="1" x14ac:dyDescent="0.2">
      <c r="A20" s="98">
        <f t="shared" si="1"/>
        <v>10</v>
      </c>
      <c r="B20" s="125" t="s">
        <v>72</v>
      </c>
      <c r="C20" s="126" t="s">
        <v>419</v>
      </c>
      <c r="D20" s="127">
        <v>7</v>
      </c>
      <c r="E20" s="233"/>
      <c r="F20" s="106">
        <f t="shared" si="0"/>
        <v>0</v>
      </c>
    </row>
    <row r="21" spans="1:6" outlineLevel="1" x14ac:dyDescent="0.2">
      <c r="A21" s="98">
        <f t="shared" si="1"/>
        <v>11</v>
      </c>
      <c r="B21" s="125" t="s">
        <v>8</v>
      </c>
      <c r="C21" s="126" t="s">
        <v>419</v>
      </c>
      <c r="D21" s="127">
        <v>7</v>
      </c>
      <c r="E21" s="233"/>
      <c r="F21" s="106">
        <f t="shared" si="0"/>
        <v>0</v>
      </c>
    </row>
    <row r="22" spans="1:6" outlineLevel="1" x14ac:dyDescent="0.2">
      <c r="A22" s="98">
        <f t="shared" si="1"/>
        <v>12</v>
      </c>
      <c r="B22" s="125" t="s">
        <v>138</v>
      </c>
      <c r="C22" s="126" t="s">
        <v>116</v>
      </c>
      <c r="D22" s="127">
        <v>0</v>
      </c>
      <c r="E22" s="233"/>
      <c r="F22" s="106">
        <f t="shared" si="0"/>
        <v>0</v>
      </c>
    </row>
    <row r="23" spans="1:6" outlineLevel="1" x14ac:dyDescent="0.2">
      <c r="A23" s="98">
        <f t="shared" si="1"/>
        <v>13</v>
      </c>
      <c r="B23" s="125" t="s">
        <v>139</v>
      </c>
      <c r="C23" s="126" t="s">
        <v>116</v>
      </c>
      <c r="D23" s="127">
        <v>0</v>
      </c>
      <c r="E23" s="233"/>
      <c r="F23" s="106">
        <f t="shared" si="0"/>
        <v>0</v>
      </c>
    </row>
    <row r="24" spans="1:6" outlineLevel="1" x14ac:dyDescent="0.2">
      <c r="A24" s="98">
        <f t="shared" si="1"/>
        <v>14</v>
      </c>
      <c r="B24" s="125" t="s">
        <v>74</v>
      </c>
      <c r="C24" s="126" t="s">
        <v>419</v>
      </c>
      <c r="D24" s="127">
        <v>7</v>
      </c>
      <c r="E24" s="233"/>
      <c r="F24" s="106">
        <f t="shared" si="0"/>
        <v>0</v>
      </c>
    </row>
    <row r="25" spans="1:6" outlineLevel="1" x14ac:dyDescent="0.2">
      <c r="A25" s="98">
        <f t="shared" si="1"/>
        <v>15</v>
      </c>
      <c r="B25" s="125" t="s">
        <v>377</v>
      </c>
      <c r="C25" s="126" t="s">
        <v>419</v>
      </c>
      <c r="D25" s="127">
        <v>7</v>
      </c>
      <c r="E25" s="233"/>
      <c r="F25" s="106">
        <f t="shared" si="0"/>
        <v>0</v>
      </c>
    </row>
    <row r="26" spans="1:6" outlineLevel="1" x14ac:dyDescent="0.2">
      <c r="A26" s="98">
        <f t="shared" si="1"/>
        <v>16</v>
      </c>
      <c r="B26" s="125" t="s">
        <v>407</v>
      </c>
      <c r="C26" s="126" t="s">
        <v>419</v>
      </c>
      <c r="D26" s="127">
        <v>7</v>
      </c>
      <c r="E26" s="233"/>
      <c r="F26" s="106">
        <f t="shared" si="0"/>
        <v>0</v>
      </c>
    </row>
    <row r="27" spans="1:6" outlineLevel="1" x14ac:dyDescent="0.2">
      <c r="A27" s="98">
        <f t="shared" si="1"/>
        <v>17</v>
      </c>
      <c r="B27" s="125" t="s">
        <v>75</v>
      </c>
      <c r="C27" s="126" t="s">
        <v>419</v>
      </c>
      <c r="D27" s="127">
        <v>7</v>
      </c>
      <c r="E27" s="233"/>
      <c r="F27" s="106">
        <f t="shared" si="0"/>
        <v>0</v>
      </c>
    </row>
    <row r="28" spans="1:6" outlineLevel="1" x14ac:dyDescent="0.2">
      <c r="A28" s="98">
        <f t="shared" si="1"/>
        <v>18</v>
      </c>
      <c r="B28" s="125" t="s">
        <v>66</v>
      </c>
      <c r="C28" s="126" t="s">
        <v>116</v>
      </c>
      <c r="D28" s="126">
        <v>0</v>
      </c>
      <c r="E28" s="233"/>
      <c r="F28" s="106">
        <f t="shared" si="0"/>
        <v>0</v>
      </c>
    </row>
    <row r="29" spans="1:6" outlineLevel="1" x14ac:dyDescent="0.2">
      <c r="A29" s="98">
        <f t="shared" si="1"/>
        <v>19</v>
      </c>
      <c r="B29" s="125" t="s">
        <v>42</v>
      </c>
      <c r="C29" s="126" t="s">
        <v>419</v>
      </c>
      <c r="D29" s="127">
        <v>7</v>
      </c>
      <c r="E29" s="233"/>
      <c r="F29" s="106">
        <f t="shared" si="0"/>
        <v>0</v>
      </c>
    </row>
    <row r="30" spans="1:6" outlineLevel="1" x14ac:dyDescent="0.2">
      <c r="A30" s="98">
        <f t="shared" si="1"/>
        <v>20</v>
      </c>
      <c r="B30" s="125" t="s">
        <v>39</v>
      </c>
      <c r="C30" s="126" t="s">
        <v>419</v>
      </c>
      <c r="D30" s="126">
        <v>7</v>
      </c>
      <c r="E30" s="233"/>
      <c r="F30" s="106">
        <f t="shared" si="0"/>
        <v>0</v>
      </c>
    </row>
    <row r="31" spans="1:6" ht="25.5" outlineLevel="1" x14ac:dyDescent="0.2">
      <c r="A31" s="98">
        <f t="shared" si="1"/>
        <v>21</v>
      </c>
      <c r="B31" s="125" t="s">
        <v>598</v>
      </c>
      <c r="C31" s="126" t="s">
        <v>419</v>
      </c>
      <c r="D31" s="126">
        <v>7</v>
      </c>
      <c r="E31" s="233"/>
      <c r="F31" s="106">
        <f t="shared" ref="F31" si="2">ROUND(D31*E31,2)</f>
        <v>0</v>
      </c>
    </row>
    <row r="32" spans="1:6" ht="13.5" customHeight="1" outlineLevel="1" x14ac:dyDescent="0.2">
      <c r="B32" s="125"/>
      <c r="C32" s="126"/>
      <c r="D32" s="126"/>
      <c r="E32" s="233"/>
      <c r="F32" s="106">
        <f t="shared" si="0"/>
        <v>0</v>
      </c>
    </row>
    <row r="33" spans="1:6" outlineLevel="1" x14ac:dyDescent="0.2">
      <c r="A33" s="98">
        <f>+A31+1</f>
        <v>22</v>
      </c>
      <c r="B33" s="125" t="s">
        <v>389</v>
      </c>
      <c r="C33" s="130" t="s">
        <v>390</v>
      </c>
      <c r="D33" s="126">
        <v>695</v>
      </c>
      <c r="E33" s="233"/>
      <c r="F33" s="106">
        <f t="shared" si="0"/>
        <v>0</v>
      </c>
    </row>
    <row r="34" spans="1:6" outlineLevel="1" x14ac:dyDescent="0.2">
      <c r="A34" s="98"/>
      <c r="B34" s="125"/>
      <c r="C34" s="126"/>
      <c r="D34" s="126"/>
      <c r="E34"/>
    </row>
    <row r="35" spans="1:6" outlineLevel="1" x14ac:dyDescent="0.2">
      <c r="A35" s="98"/>
      <c r="B35" s="125"/>
      <c r="C35" s="126"/>
      <c r="D35" s="126"/>
      <c r="E35" s="129"/>
    </row>
    <row r="36" spans="1:6" outlineLevel="1" x14ac:dyDescent="0.2">
      <c r="A36" s="98"/>
      <c r="B36" s="125"/>
      <c r="C36" s="126"/>
      <c r="D36" s="126"/>
      <c r="E36" s="129"/>
    </row>
    <row r="37" spans="1:6" outlineLevel="1" x14ac:dyDescent="0.2">
      <c r="A37" s="98"/>
      <c r="B37" s="118" t="s">
        <v>83</v>
      </c>
      <c r="C37" s="99"/>
      <c r="D37" s="126"/>
      <c r="E37" s="128"/>
    </row>
    <row r="38" spans="1:6" outlineLevel="1" x14ac:dyDescent="0.2">
      <c r="A38" s="98"/>
      <c r="B38" s="118"/>
      <c r="C38" s="99"/>
      <c r="D38" s="126"/>
      <c r="E38" s="128"/>
    </row>
    <row r="39" spans="1:6" outlineLevel="1" x14ac:dyDescent="0.2">
      <c r="A39" s="98"/>
      <c r="B39" s="118" t="str">
        <f>"BILL NO "&amp;A40</f>
        <v>BILL NO 1</v>
      </c>
      <c r="C39" s="125"/>
      <c r="D39" s="126"/>
      <c r="E39" s="128"/>
    </row>
    <row r="40" spans="1:6" ht="15" x14ac:dyDescent="0.2">
      <c r="A40" s="100">
        <v>1</v>
      </c>
      <c r="B40" s="108" t="s">
        <v>397</v>
      </c>
      <c r="C40" s="131">
        <v>874.40639486554767</v>
      </c>
      <c r="D40" s="105" t="s">
        <v>403</v>
      </c>
      <c r="E40" s="120">
        <f>SUM(F42:F53)</f>
        <v>0</v>
      </c>
    </row>
    <row r="41" spans="1:6" outlineLevel="1" x14ac:dyDescent="0.2">
      <c r="A41" s="94">
        <f t="shared" ref="A41:A53" si="3">+A40+0.01</f>
        <v>1.01</v>
      </c>
      <c r="B41" s="108" t="s">
        <v>398</v>
      </c>
      <c r="C41" s="132"/>
      <c r="D41" s="133"/>
      <c r="E41" s="120"/>
    </row>
    <row r="42" spans="1:6" ht="15" outlineLevel="1" x14ac:dyDescent="0.2">
      <c r="A42" s="94">
        <f t="shared" si="3"/>
        <v>1.02</v>
      </c>
      <c r="B42" s="104" t="s">
        <v>399</v>
      </c>
      <c r="C42" s="96" t="s">
        <v>405</v>
      </c>
      <c r="D42" s="101">
        <v>7.63</v>
      </c>
      <c r="E42" s="234"/>
      <c r="F42" s="106">
        <f t="shared" ref="F42:F43" si="4">ROUND(D42*E42,2)</f>
        <v>0</v>
      </c>
    </row>
    <row r="43" spans="1:6" ht="15" outlineLevel="1" x14ac:dyDescent="0.2">
      <c r="A43" s="94">
        <f t="shared" si="3"/>
        <v>1.03</v>
      </c>
      <c r="B43" s="104" t="s">
        <v>590</v>
      </c>
      <c r="C43" s="96" t="s">
        <v>405</v>
      </c>
      <c r="D43" s="101">
        <v>6</v>
      </c>
      <c r="E43" s="234"/>
      <c r="F43" s="106">
        <f t="shared" si="4"/>
        <v>0</v>
      </c>
    </row>
    <row r="44" spans="1:6" ht="15" outlineLevel="1" x14ac:dyDescent="0.2">
      <c r="A44" s="94">
        <f t="shared" si="3"/>
        <v>1.04</v>
      </c>
      <c r="B44" s="104" t="s">
        <v>591</v>
      </c>
      <c r="C44" s="96" t="s">
        <v>402</v>
      </c>
      <c r="D44" s="117">
        <v>63</v>
      </c>
      <c r="E44" s="234"/>
      <c r="F44" s="106">
        <f t="shared" ref="F44" si="5">D44*E44</f>
        <v>0</v>
      </c>
    </row>
    <row r="45" spans="1:6" ht="15" outlineLevel="1" x14ac:dyDescent="0.2">
      <c r="A45" s="94">
        <f t="shared" si="3"/>
        <v>1.05</v>
      </c>
      <c r="B45" s="104" t="s">
        <v>592</v>
      </c>
      <c r="C45" s="96" t="s">
        <v>402</v>
      </c>
      <c r="D45" s="117">
        <v>92</v>
      </c>
      <c r="E45" s="234"/>
      <c r="F45" s="106">
        <f t="shared" ref="F45" si="6">D45*E45</f>
        <v>0</v>
      </c>
    </row>
    <row r="46" spans="1:6" ht="15" outlineLevel="1" x14ac:dyDescent="0.2">
      <c r="A46" s="94">
        <f t="shared" si="3"/>
        <v>1.06</v>
      </c>
      <c r="B46" s="104" t="s">
        <v>554</v>
      </c>
      <c r="C46" s="96" t="s">
        <v>402</v>
      </c>
      <c r="D46" s="117">
        <v>160</v>
      </c>
      <c r="E46" s="234"/>
      <c r="F46" s="106">
        <f t="shared" ref="F46:F47" si="7">D46*E46</f>
        <v>0</v>
      </c>
    </row>
    <row r="47" spans="1:6" ht="25.5" outlineLevel="1" x14ac:dyDescent="0.2">
      <c r="A47" s="94">
        <f t="shared" si="3"/>
        <v>1.07</v>
      </c>
      <c r="B47" s="104" t="s">
        <v>549</v>
      </c>
      <c r="C47" s="96" t="s">
        <v>106</v>
      </c>
      <c r="D47" s="117">
        <v>56</v>
      </c>
      <c r="E47" s="234"/>
      <c r="F47" s="106">
        <f t="shared" si="7"/>
        <v>0</v>
      </c>
    </row>
    <row r="48" spans="1:6" ht="15.75" customHeight="1" outlineLevel="1" x14ac:dyDescent="0.2">
      <c r="A48" s="94">
        <f t="shared" si="3"/>
        <v>1.08</v>
      </c>
      <c r="B48" s="104" t="s">
        <v>514</v>
      </c>
      <c r="C48" s="96" t="s">
        <v>78</v>
      </c>
      <c r="D48" s="101">
        <v>1</v>
      </c>
      <c r="E48" s="234"/>
      <c r="F48" s="106">
        <f t="shared" ref="F48" si="8">ROUND(D48*E48,2)</f>
        <v>0</v>
      </c>
    </row>
    <row r="49" spans="1:6" ht="27.75" customHeight="1" outlineLevel="1" x14ac:dyDescent="0.2">
      <c r="A49" s="94">
        <f t="shared" si="3"/>
        <v>1.0900000000000001</v>
      </c>
      <c r="B49" s="104" t="s">
        <v>555</v>
      </c>
      <c r="C49" s="96" t="s">
        <v>78</v>
      </c>
      <c r="D49" s="101">
        <v>6</v>
      </c>
      <c r="E49" s="234"/>
      <c r="F49" s="106">
        <f t="shared" ref="F49" si="9">ROUND(D49*E49,2)</f>
        <v>0</v>
      </c>
    </row>
    <row r="50" spans="1:6" ht="26.25" customHeight="1" outlineLevel="1" x14ac:dyDescent="0.2">
      <c r="A50" s="94">
        <f t="shared" si="3"/>
        <v>1.1000000000000001</v>
      </c>
      <c r="B50" s="104" t="s">
        <v>556</v>
      </c>
      <c r="C50" s="96" t="s">
        <v>78</v>
      </c>
      <c r="D50" s="101">
        <v>2</v>
      </c>
      <c r="E50" s="234"/>
      <c r="F50" s="106">
        <f t="shared" ref="F50" si="10">ROUND(D50*E50,2)</f>
        <v>0</v>
      </c>
    </row>
    <row r="51" spans="1:6" outlineLevel="1" x14ac:dyDescent="0.2">
      <c r="A51" s="94">
        <f t="shared" si="3"/>
        <v>1.1100000000000001</v>
      </c>
      <c r="B51" s="125" t="s">
        <v>508</v>
      </c>
      <c r="C51" s="96" t="s">
        <v>78</v>
      </c>
      <c r="D51" s="101">
        <v>2</v>
      </c>
      <c r="E51" s="234"/>
      <c r="F51" s="106">
        <f t="shared" ref="F51" si="11">ROUND(D51*E51,2)</f>
        <v>0</v>
      </c>
    </row>
    <row r="52" spans="1:6" outlineLevel="1" x14ac:dyDescent="0.2">
      <c r="A52" s="94">
        <f t="shared" si="3"/>
        <v>1.1200000000000001</v>
      </c>
      <c r="B52" s="227" t="s">
        <v>515</v>
      </c>
      <c r="E52" s="234"/>
    </row>
    <row r="53" spans="1:6" outlineLevel="1" x14ac:dyDescent="0.2">
      <c r="A53" s="94">
        <f t="shared" si="3"/>
        <v>1.1300000000000001</v>
      </c>
      <c r="B53" s="125" t="s">
        <v>400</v>
      </c>
      <c r="C53" s="96" t="s">
        <v>78</v>
      </c>
      <c r="D53" s="101">
        <v>5</v>
      </c>
      <c r="E53" s="234"/>
      <c r="F53" s="106">
        <f>ROUND(D53*E53,2)</f>
        <v>0</v>
      </c>
    </row>
    <row r="54" spans="1:6" outlineLevel="1" x14ac:dyDescent="0.2">
      <c r="A54" s="98"/>
      <c r="B54" s="118"/>
      <c r="C54" s="99"/>
      <c r="D54" s="126"/>
      <c r="E54" s="128"/>
    </row>
    <row r="55" spans="1:6" outlineLevel="1" x14ac:dyDescent="0.2">
      <c r="A55" s="99"/>
      <c r="B55" s="118" t="str">
        <f>"BILL NO "&amp;A56</f>
        <v>BILL NO 2</v>
      </c>
      <c r="C55" s="99"/>
      <c r="D55" s="126"/>
      <c r="E55" s="128"/>
    </row>
    <row r="56" spans="1:6" ht="15" x14ac:dyDescent="0.2">
      <c r="A56" s="100">
        <f>+A40+1</f>
        <v>2</v>
      </c>
      <c r="B56" s="108" t="s">
        <v>595</v>
      </c>
      <c r="C56" s="131">
        <f>+E56/$D$6</f>
        <v>0</v>
      </c>
      <c r="D56" s="105" t="s">
        <v>403</v>
      </c>
      <c r="E56" s="120">
        <f>SUM(F58:F83)</f>
        <v>0</v>
      </c>
    </row>
    <row r="57" spans="1:6" outlineLevel="1" x14ac:dyDescent="0.2">
      <c r="A57" s="94">
        <f>+A56+0.01</f>
        <v>2.0099999999999998</v>
      </c>
      <c r="B57" s="108" t="s">
        <v>644</v>
      </c>
      <c r="C57" s="132"/>
      <c r="D57" s="133"/>
      <c r="E57" s="235"/>
    </row>
    <row r="58" spans="1:6" outlineLevel="1" x14ac:dyDescent="0.2">
      <c r="A58" s="94">
        <f t="shared" ref="A58:A74" si="12">+A57+0.01</f>
        <v>2.0199999999999996</v>
      </c>
      <c r="B58" s="104" t="s">
        <v>623</v>
      </c>
      <c r="C58" s="96" t="s">
        <v>639</v>
      </c>
      <c r="D58" s="101">
        <v>1</v>
      </c>
      <c r="E58" s="235"/>
      <c r="F58" s="106">
        <f t="shared" ref="F58:F73" si="13">ROUND(D58*E58,2)</f>
        <v>0</v>
      </c>
    </row>
    <row r="59" spans="1:6" outlineLevel="1" x14ac:dyDescent="0.2">
      <c r="A59" s="94">
        <f t="shared" si="12"/>
        <v>2.0299999999999994</v>
      </c>
      <c r="B59" s="104" t="s">
        <v>624</v>
      </c>
      <c r="C59" s="96" t="s">
        <v>645</v>
      </c>
      <c r="D59" s="101">
        <v>84</v>
      </c>
      <c r="E59" s="235"/>
      <c r="F59" s="106">
        <f t="shared" si="13"/>
        <v>0</v>
      </c>
    </row>
    <row r="60" spans="1:6" outlineLevel="1" x14ac:dyDescent="0.2">
      <c r="A60" s="94">
        <f t="shared" si="12"/>
        <v>2.0399999999999991</v>
      </c>
      <c r="B60" s="104" t="s">
        <v>625</v>
      </c>
      <c r="C60" s="96" t="s">
        <v>641</v>
      </c>
      <c r="D60" s="101">
        <v>84</v>
      </c>
      <c r="E60" s="235"/>
      <c r="F60" s="106">
        <f t="shared" si="13"/>
        <v>0</v>
      </c>
    </row>
    <row r="61" spans="1:6" outlineLevel="1" x14ac:dyDescent="0.2">
      <c r="A61" s="94">
        <f t="shared" si="12"/>
        <v>2.0499999999999989</v>
      </c>
      <c r="B61" s="104" t="s">
        <v>626</v>
      </c>
      <c r="C61" s="96" t="s">
        <v>642</v>
      </c>
      <c r="D61" s="101">
        <v>1</v>
      </c>
      <c r="E61" s="235"/>
      <c r="F61" s="106">
        <f t="shared" si="13"/>
        <v>0</v>
      </c>
    </row>
    <row r="62" spans="1:6" outlineLevel="1" x14ac:dyDescent="0.2">
      <c r="A62" s="94">
        <f t="shared" si="12"/>
        <v>2.0599999999999987</v>
      </c>
      <c r="B62" s="104" t="s">
        <v>627</v>
      </c>
      <c r="C62" s="96" t="s">
        <v>106</v>
      </c>
      <c r="D62" s="117">
        <v>1560</v>
      </c>
      <c r="E62" s="235"/>
      <c r="F62" s="106">
        <f t="shared" si="13"/>
        <v>0</v>
      </c>
    </row>
    <row r="63" spans="1:6" outlineLevel="1" x14ac:dyDescent="0.2">
      <c r="A63" s="94">
        <f t="shared" si="12"/>
        <v>2.0699999999999985</v>
      </c>
      <c r="B63" s="104" t="s">
        <v>628</v>
      </c>
      <c r="C63" s="96" t="s">
        <v>106</v>
      </c>
      <c r="D63" s="101">
        <v>720</v>
      </c>
      <c r="E63" s="235"/>
      <c r="F63" s="106">
        <f t="shared" si="13"/>
        <v>0</v>
      </c>
    </row>
    <row r="64" spans="1:6" outlineLevel="1" x14ac:dyDescent="0.2">
      <c r="A64" s="94">
        <f t="shared" si="12"/>
        <v>2.0799999999999983</v>
      </c>
      <c r="B64" s="104" t="s">
        <v>629</v>
      </c>
      <c r="C64" s="96" t="s">
        <v>106</v>
      </c>
      <c r="D64" s="101">
        <v>840</v>
      </c>
      <c r="E64" s="235"/>
      <c r="F64" s="106">
        <f t="shared" si="13"/>
        <v>0</v>
      </c>
    </row>
    <row r="65" spans="1:6" outlineLevel="1" x14ac:dyDescent="0.2">
      <c r="A65" s="94">
        <f t="shared" si="12"/>
        <v>2.0899999999999981</v>
      </c>
      <c r="B65" s="104" t="s">
        <v>630</v>
      </c>
      <c r="C65" s="96" t="s">
        <v>641</v>
      </c>
      <c r="D65" s="101">
        <v>84</v>
      </c>
      <c r="E65" s="235"/>
      <c r="F65" s="106">
        <f t="shared" si="13"/>
        <v>0</v>
      </c>
    </row>
    <row r="66" spans="1:6" outlineLevel="1" x14ac:dyDescent="0.2">
      <c r="A66" s="94">
        <f t="shared" si="12"/>
        <v>2.0999999999999979</v>
      </c>
      <c r="B66" s="104" t="s">
        <v>631</v>
      </c>
      <c r="C66" s="96" t="s">
        <v>643</v>
      </c>
      <c r="D66" s="101">
        <v>110</v>
      </c>
      <c r="E66" s="235"/>
      <c r="F66" s="106">
        <f t="shared" si="13"/>
        <v>0</v>
      </c>
    </row>
    <row r="67" spans="1:6" outlineLevel="1" x14ac:dyDescent="0.2">
      <c r="A67" s="94">
        <f t="shared" si="12"/>
        <v>2.1099999999999977</v>
      </c>
      <c r="B67" s="104" t="s">
        <v>632</v>
      </c>
      <c r="C67" s="96" t="s">
        <v>641</v>
      </c>
      <c r="D67" s="101">
        <v>84</v>
      </c>
      <c r="E67" s="235"/>
      <c r="F67" s="106">
        <f t="shared" si="13"/>
        <v>0</v>
      </c>
    </row>
    <row r="68" spans="1:6" outlineLevel="1" x14ac:dyDescent="0.2">
      <c r="A68" s="94">
        <f t="shared" si="12"/>
        <v>2.1199999999999974</v>
      </c>
      <c r="B68" s="104" t="s">
        <v>633</v>
      </c>
      <c r="C68" s="96" t="s">
        <v>641</v>
      </c>
      <c r="D68" s="101">
        <v>84</v>
      </c>
      <c r="E68" s="235"/>
      <c r="F68" s="106">
        <f t="shared" si="13"/>
        <v>0</v>
      </c>
    </row>
    <row r="69" spans="1:6" outlineLevel="1" x14ac:dyDescent="0.2">
      <c r="A69" s="94">
        <f t="shared" si="12"/>
        <v>2.1299999999999972</v>
      </c>
      <c r="B69" s="104" t="s">
        <v>634</v>
      </c>
      <c r="C69" s="96" t="s">
        <v>641</v>
      </c>
      <c r="D69" s="101">
        <v>84</v>
      </c>
      <c r="E69" s="235"/>
      <c r="F69" s="106">
        <f t="shared" si="13"/>
        <v>0</v>
      </c>
    </row>
    <row r="70" spans="1:6" outlineLevel="1" x14ac:dyDescent="0.2">
      <c r="A70" s="94">
        <f t="shared" si="12"/>
        <v>2.139999999999997</v>
      </c>
      <c r="B70" s="104" t="s">
        <v>635</v>
      </c>
      <c r="C70" s="96" t="s">
        <v>643</v>
      </c>
      <c r="D70" s="117">
        <v>6</v>
      </c>
      <c r="E70" s="235"/>
      <c r="F70" s="106">
        <f t="shared" si="13"/>
        <v>0</v>
      </c>
    </row>
    <row r="71" spans="1:6" outlineLevel="1" x14ac:dyDescent="0.2">
      <c r="A71" s="94">
        <f t="shared" si="12"/>
        <v>2.1499999999999968</v>
      </c>
      <c r="B71" s="104" t="s">
        <v>636</v>
      </c>
      <c r="C71" s="96" t="s">
        <v>643</v>
      </c>
      <c r="D71" s="101">
        <v>4</v>
      </c>
      <c r="E71" s="235"/>
      <c r="F71" s="106">
        <f t="shared" si="13"/>
        <v>0</v>
      </c>
    </row>
    <row r="72" spans="1:6" outlineLevel="1" x14ac:dyDescent="0.2">
      <c r="A72" s="94">
        <f t="shared" si="12"/>
        <v>2.1599999999999966</v>
      </c>
      <c r="B72" s="104" t="s">
        <v>637</v>
      </c>
      <c r="C72" s="96" t="s">
        <v>640</v>
      </c>
      <c r="D72" s="101">
        <v>26</v>
      </c>
      <c r="E72" s="235"/>
      <c r="F72" s="106">
        <f t="shared" si="13"/>
        <v>0</v>
      </c>
    </row>
    <row r="73" spans="1:6" outlineLevel="1" x14ac:dyDescent="0.2">
      <c r="A73" s="94">
        <f t="shared" si="12"/>
        <v>2.1699999999999964</v>
      </c>
      <c r="B73" s="104" t="s">
        <v>638</v>
      </c>
      <c r="C73" s="132"/>
      <c r="D73" s="101">
        <v>84</v>
      </c>
      <c r="E73" s="235"/>
      <c r="F73" s="106">
        <f t="shared" si="13"/>
        <v>0</v>
      </c>
    </row>
    <row r="74" spans="1:6" outlineLevel="1" x14ac:dyDescent="0.2">
      <c r="A74" s="94">
        <f t="shared" si="12"/>
        <v>2.1799999999999962</v>
      </c>
      <c r="B74" s="108" t="s">
        <v>607</v>
      </c>
      <c r="D74" s="117"/>
      <c r="E74" s="234"/>
    </row>
    <row r="75" spans="1:6" ht="25.5" outlineLevel="1" x14ac:dyDescent="0.2">
      <c r="A75" s="94">
        <f t="shared" ref="A75:A83" si="14">+A74+0.01</f>
        <v>2.1899999999999959</v>
      </c>
      <c r="B75" s="104" t="s">
        <v>603</v>
      </c>
      <c r="C75" s="96" t="s">
        <v>78</v>
      </c>
      <c r="D75" s="117">
        <v>48</v>
      </c>
      <c r="E75" s="234"/>
      <c r="F75" s="106">
        <f>ROUND(D75*E75,2)</f>
        <v>0</v>
      </c>
    </row>
    <row r="76" spans="1:6" ht="25.5" outlineLevel="1" x14ac:dyDescent="0.2">
      <c r="A76" s="94">
        <f t="shared" si="14"/>
        <v>2.1999999999999957</v>
      </c>
      <c r="B76" s="104" t="s">
        <v>605</v>
      </c>
      <c r="C76" s="96" t="s">
        <v>78</v>
      </c>
      <c r="D76" s="117">
        <v>36</v>
      </c>
      <c r="E76" s="234"/>
      <c r="F76" s="106">
        <f>ROUND(D76*E76,2)</f>
        <v>0</v>
      </c>
    </row>
    <row r="77" spans="1:6" ht="25.5" outlineLevel="1" x14ac:dyDescent="0.2">
      <c r="A77" s="94">
        <f t="shared" si="14"/>
        <v>2.2099999999999955</v>
      </c>
      <c r="B77" s="104" t="s">
        <v>604</v>
      </c>
      <c r="C77" s="96" t="s">
        <v>78</v>
      </c>
      <c r="D77" s="117">
        <v>48</v>
      </c>
      <c r="E77" s="234"/>
      <c r="F77" s="106">
        <f>ROUND(D77*E77,2)</f>
        <v>0</v>
      </c>
    </row>
    <row r="78" spans="1:6" ht="25.5" outlineLevel="1" x14ac:dyDescent="0.2">
      <c r="A78" s="94">
        <f t="shared" si="14"/>
        <v>2.2199999999999953</v>
      </c>
      <c r="B78" s="104" t="s">
        <v>606</v>
      </c>
      <c r="C78" s="96" t="s">
        <v>78</v>
      </c>
      <c r="D78" s="117">
        <v>36</v>
      </c>
      <c r="E78" s="234"/>
      <c r="F78" s="106">
        <f>ROUND(D78*E78,2)</f>
        <v>0</v>
      </c>
    </row>
    <row r="79" spans="1:6" outlineLevel="1" x14ac:dyDescent="0.2">
      <c r="A79" s="94">
        <f t="shared" si="14"/>
        <v>2.2299999999999951</v>
      </c>
      <c r="B79" s="108" t="s">
        <v>599</v>
      </c>
      <c r="E79" s="234"/>
    </row>
    <row r="80" spans="1:6" ht="25.5" outlineLevel="1" x14ac:dyDescent="0.2">
      <c r="A80" s="94">
        <f t="shared" si="14"/>
        <v>2.2399999999999949</v>
      </c>
      <c r="B80" s="104" t="s">
        <v>600</v>
      </c>
      <c r="C80" s="96" t="s">
        <v>105</v>
      </c>
      <c r="D80" s="117">
        <v>1</v>
      </c>
      <c r="E80" s="234"/>
      <c r="F80" s="106">
        <f>ROUND(D80*E80,2)</f>
        <v>0</v>
      </c>
    </row>
    <row r="81" spans="1:6" outlineLevel="1" x14ac:dyDescent="0.2">
      <c r="A81" s="94">
        <f t="shared" si="14"/>
        <v>2.2499999999999947</v>
      </c>
      <c r="B81" s="108" t="s">
        <v>575</v>
      </c>
      <c r="C81" s="132"/>
      <c r="D81" s="133"/>
      <c r="E81" s="235"/>
      <c r="F81" s="139"/>
    </row>
    <row r="82" spans="1:6" outlineLevel="1" x14ac:dyDescent="0.2">
      <c r="A82" s="94">
        <f t="shared" si="14"/>
        <v>2.2599999999999945</v>
      </c>
      <c r="B82" s="136" t="s">
        <v>576</v>
      </c>
      <c r="C82" s="96" t="s">
        <v>106</v>
      </c>
      <c r="D82" s="117">
        <v>965</v>
      </c>
      <c r="E82" s="234"/>
      <c r="F82" s="106">
        <f>ROUND(D82*E82,2)</f>
        <v>0</v>
      </c>
    </row>
    <row r="83" spans="1:6" outlineLevel="1" x14ac:dyDescent="0.2">
      <c r="A83" s="94">
        <f t="shared" si="14"/>
        <v>2.2699999999999942</v>
      </c>
      <c r="B83" s="136" t="s">
        <v>608</v>
      </c>
      <c r="C83" s="96" t="s">
        <v>106</v>
      </c>
      <c r="D83" s="117">
        <v>724</v>
      </c>
      <c r="E83" s="234"/>
      <c r="F83" s="106">
        <f>ROUND(D83*E83,2)</f>
        <v>0</v>
      </c>
    </row>
    <row r="84" spans="1:6" outlineLevel="1" x14ac:dyDescent="0.2">
      <c r="A84" s="94"/>
      <c r="D84" s="117"/>
    </row>
    <row r="85" spans="1:6" outlineLevel="1" x14ac:dyDescent="0.2">
      <c r="A85" s="99"/>
      <c r="B85" s="118" t="str">
        <f>"BILL NO "&amp;A86</f>
        <v>BILL NO 3</v>
      </c>
      <c r="C85" s="99"/>
      <c r="D85" s="126"/>
      <c r="E85" s="128"/>
    </row>
    <row r="86" spans="1:6" ht="15" x14ac:dyDescent="0.2">
      <c r="A86" s="100">
        <f>+A56+1</f>
        <v>3</v>
      </c>
      <c r="B86" s="108" t="s">
        <v>16</v>
      </c>
      <c r="C86" s="131">
        <f>+E86/$D$6</f>
        <v>0</v>
      </c>
      <c r="D86" s="105" t="s">
        <v>403</v>
      </c>
      <c r="E86" s="120">
        <f>SUM(F87:F133)</f>
        <v>0</v>
      </c>
    </row>
    <row r="87" spans="1:6" outlineLevel="1" x14ac:dyDescent="0.2">
      <c r="A87" s="94">
        <f>+A86+0.01</f>
        <v>3.01</v>
      </c>
      <c r="B87" s="108" t="s">
        <v>146</v>
      </c>
      <c r="C87" s="132"/>
      <c r="D87" s="133"/>
      <c r="E87" s="120"/>
    </row>
    <row r="88" spans="1:6" ht="38.25" outlineLevel="1" x14ac:dyDescent="0.2">
      <c r="A88" s="94">
        <f t="shared" ref="A88:A122" si="15">+A87+0.01</f>
        <v>3.0199999999999996</v>
      </c>
      <c r="B88" s="104" t="s">
        <v>512</v>
      </c>
      <c r="C88" s="96" t="s">
        <v>402</v>
      </c>
      <c r="D88" s="101">
        <v>1500</v>
      </c>
      <c r="E88" s="234"/>
      <c r="F88" s="106">
        <f>ROUND(D88*E88,2)</f>
        <v>0</v>
      </c>
    </row>
    <row r="89" spans="1:6" ht="25.5" outlineLevel="1" x14ac:dyDescent="0.2">
      <c r="A89" s="94">
        <f t="shared" si="15"/>
        <v>3.0299999999999994</v>
      </c>
      <c r="B89" s="104" t="s">
        <v>513</v>
      </c>
      <c r="C89" s="96" t="s">
        <v>402</v>
      </c>
      <c r="D89" s="101">
        <v>1500</v>
      </c>
      <c r="E89" s="234"/>
      <c r="F89" s="106">
        <f>ROUND(D89*E89,2)</f>
        <v>0</v>
      </c>
    </row>
    <row r="90" spans="1:6" ht="39.75" customHeight="1" outlineLevel="1" x14ac:dyDescent="0.2">
      <c r="A90" s="94">
        <f t="shared" si="15"/>
        <v>3.0399999999999991</v>
      </c>
      <c r="B90" s="104" t="s">
        <v>55</v>
      </c>
      <c r="C90" s="96" t="s">
        <v>78</v>
      </c>
      <c r="D90" s="101">
        <v>15</v>
      </c>
      <c r="E90" s="234"/>
      <c r="F90" s="106">
        <f>ROUND(D90*E90,2)</f>
        <v>0</v>
      </c>
    </row>
    <row r="91" spans="1:6" ht="39.75" customHeight="1" outlineLevel="1" x14ac:dyDescent="0.2">
      <c r="A91" s="94">
        <f t="shared" si="15"/>
        <v>3.0499999999999989</v>
      </c>
      <c r="B91" s="104" t="s">
        <v>511</v>
      </c>
      <c r="C91" s="96" t="s">
        <v>78</v>
      </c>
      <c r="D91" s="101">
        <v>5</v>
      </c>
      <c r="E91" s="234"/>
      <c r="F91" s="106">
        <f>ROUND(D91*E91,2)</f>
        <v>0</v>
      </c>
    </row>
    <row r="92" spans="1:6" ht="14.25" customHeight="1" outlineLevel="1" x14ac:dyDescent="0.2">
      <c r="A92" s="94">
        <f t="shared" si="15"/>
        <v>3.0599999999999987</v>
      </c>
      <c r="B92" s="108" t="s">
        <v>385</v>
      </c>
      <c r="E92" s="234"/>
    </row>
    <row r="93" spans="1:6" ht="25.5" outlineLevel="1" x14ac:dyDescent="0.2">
      <c r="A93" s="94">
        <f t="shared" si="15"/>
        <v>3.0699999999999985</v>
      </c>
      <c r="B93" s="104" t="s">
        <v>147</v>
      </c>
      <c r="C93" s="96" t="s">
        <v>404</v>
      </c>
      <c r="D93" s="117">
        <v>200</v>
      </c>
      <c r="E93" s="234"/>
      <c r="F93" s="106">
        <f t="shared" ref="F93:F101" si="16">ROUND(D93*E93,2)</f>
        <v>0</v>
      </c>
    </row>
    <row r="94" spans="1:6" ht="29.25" customHeight="1" outlineLevel="1" x14ac:dyDescent="0.2">
      <c r="A94" s="94">
        <f t="shared" si="15"/>
        <v>3.0799999999999983</v>
      </c>
      <c r="B94" s="104" t="s">
        <v>213</v>
      </c>
      <c r="C94" s="96" t="s">
        <v>404</v>
      </c>
      <c r="D94" s="117">
        <v>309</v>
      </c>
      <c r="E94" s="234"/>
      <c r="F94" s="106">
        <f t="shared" si="16"/>
        <v>0</v>
      </c>
    </row>
    <row r="95" spans="1:6" ht="29.25" customHeight="1" outlineLevel="1" x14ac:dyDescent="0.2">
      <c r="A95" s="94">
        <f t="shared" si="15"/>
        <v>3.0899999999999981</v>
      </c>
      <c r="B95" s="104" t="s">
        <v>379</v>
      </c>
      <c r="C95" s="96" t="s">
        <v>404</v>
      </c>
      <c r="D95" s="101">
        <v>10</v>
      </c>
      <c r="E95" s="234"/>
      <c r="F95" s="106">
        <f t="shared" si="16"/>
        <v>0</v>
      </c>
    </row>
    <row r="96" spans="1:6" ht="29.25" customHeight="1" outlineLevel="1" x14ac:dyDescent="0.2">
      <c r="A96" s="94">
        <f t="shared" si="15"/>
        <v>3.0999999999999979</v>
      </c>
      <c r="B96" s="104" t="s">
        <v>378</v>
      </c>
      <c r="C96" s="96" t="s">
        <v>404</v>
      </c>
      <c r="D96" s="101">
        <v>3</v>
      </c>
      <c r="E96" s="234"/>
      <c r="F96" s="106">
        <f t="shared" si="16"/>
        <v>0</v>
      </c>
    </row>
    <row r="97" spans="1:6" ht="16.5" customHeight="1" outlineLevel="1" x14ac:dyDescent="0.2">
      <c r="A97" s="94">
        <f t="shared" si="15"/>
        <v>3.1099999999999977</v>
      </c>
      <c r="B97" s="104" t="s">
        <v>149</v>
      </c>
      <c r="C97" s="96" t="s">
        <v>404</v>
      </c>
      <c r="D97" s="101">
        <v>89</v>
      </c>
      <c r="E97" s="234"/>
      <c r="F97" s="106">
        <f t="shared" si="16"/>
        <v>0</v>
      </c>
    </row>
    <row r="98" spans="1:6" ht="43.5" customHeight="1" outlineLevel="1" x14ac:dyDescent="0.2">
      <c r="A98" s="94">
        <f t="shared" si="15"/>
        <v>3.1199999999999974</v>
      </c>
      <c r="B98" s="104" t="s">
        <v>602</v>
      </c>
      <c r="C98" s="96" t="s">
        <v>404</v>
      </c>
      <c r="D98" s="101">
        <v>421</v>
      </c>
      <c r="E98" s="234"/>
      <c r="F98" s="106">
        <f t="shared" si="16"/>
        <v>0</v>
      </c>
    </row>
    <row r="99" spans="1:6" ht="25.5" outlineLevel="1" x14ac:dyDescent="0.2">
      <c r="A99" s="94">
        <f t="shared" si="15"/>
        <v>3.1299999999999972</v>
      </c>
      <c r="B99" s="104" t="s">
        <v>148</v>
      </c>
      <c r="C99" s="96" t="s">
        <v>402</v>
      </c>
      <c r="D99" s="101">
        <v>62</v>
      </c>
      <c r="E99" s="234"/>
      <c r="F99" s="106">
        <f t="shared" si="16"/>
        <v>0</v>
      </c>
    </row>
    <row r="100" spans="1:6" ht="15" outlineLevel="1" x14ac:dyDescent="0.2">
      <c r="A100" s="94">
        <f t="shared" si="15"/>
        <v>3.139999999999997</v>
      </c>
      <c r="B100" s="104" t="s">
        <v>586</v>
      </c>
      <c r="C100" s="96" t="s">
        <v>402</v>
      </c>
      <c r="D100" s="101">
        <v>354</v>
      </c>
      <c r="E100" s="234"/>
      <c r="F100" s="106">
        <f t="shared" ref="F100" si="17">ROUND(D100*E100,2)</f>
        <v>0</v>
      </c>
    </row>
    <row r="101" spans="1:6" outlineLevel="1" x14ac:dyDescent="0.2">
      <c r="A101" s="94">
        <f t="shared" si="15"/>
        <v>3.1499999999999968</v>
      </c>
      <c r="B101" s="104" t="s">
        <v>104</v>
      </c>
      <c r="C101" s="96" t="s">
        <v>105</v>
      </c>
      <c r="D101" s="101">
        <v>1</v>
      </c>
      <c r="E101" s="234"/>
      <c r="F101" s="106">
        <f t="shared" si="16"/>
        <v>0</v>
      </c>
    </row>
    <row r="102" spans="1:6" ht="13.5" customHeight="1" outlineLevel="1" x14ac:dyDescent="0.2">
      <c r="A102" s="94">
        <f t="shared" si="15"/>
        <v>3.1599999999999966</v>
      </c>
      <c r="B102" s="108" t="s">
        <v>150</v>
      </c>
      <c r="C102" s="102"/>
      <c r="D102" s="102"/>
      <c r="E102" s="236"/>
      <c r="F102" s="102"/>
    </row>
    <row r="103" spans="1:6" ht="15" outlineLevel="1" x14ac:dyDescent="0.2">
      <c r="A103" s="94">
        <f t="shared" si="15"/>
        <v>3.1699999999999964</v>
      </c>
      <c r="B103" s="104" t="s">
        <v>9</v>
      </c>
      <c r="C103" s="96" t="s">
        <v>402</v>
      </c>
      <c r="D103" s="117">
        <v>354</v>
      </c>
      <c r="E103" s="234"/>
      <c r="F103" s="106">
        <f>ROUND(D103*E103,2)</f>
        <v>0</v>
      </c>
    </row>
    <row r="104" spans="1:6" outlineLevel="1" x14ac:dyDescent="0.2">
      <c r="A104" s="94">
        <f t="shared" si="15"/>
        <v>3.1799999999999962</v>
      </c>
      <c r="B104" s="108" t="s">
        <v>50</v>
      </c>
      <c r="D104" s="117"/>
      <c r="E104" s="234"/>
    </row>
    <row r="105" spans="1:6" outlineLevel="1" x14ac:dyDescent="0.2">
      <c r="A105" s="94">
        <f t="shared" si="15"/>
        <v>3.1899999999999959</v>
      </c>
      <c r="B105" s="108" t="s">
        <v>519</v>
      </c>
      <c r="D105" s="117"/>
      <c r="E105" s="234"/>
    </row>
    <row r="106" spans="1:6" outlineLevel="1" x14ac:dyDescent="0.2">
      <c r="A106" s="94">
        <f t="shared" si="15"/>
        <v>3.1999999999999957</v>
      </c>
      <c r="B106" s="135" t="s">
        <v>158</v>
      </c>
      <c r="D106" s="117"/>
      <c r="E106" s="234"/>
    </row>
    <row r="107" spans="1:6" ht="15" outlineLevel="1" x14ac:dyDescent="0.2">
      <c r="A107" s="94">
        <f t="shared" si="15"/>
        <v>3.2099999999999955</v>
      </c>
      <c r="B107" s="104" t="s">
        <v>518</v>
      </c>
      <c r="C107" s="96" t="s">
        <v>404</v>
      </c>
      <c r="D107" s="117">
        <v>49</v>
      </c>
      <c r="E107" s="234"/>
      <c r="F107" s="106">
        <f>ROUND(D107*E107,2)</f>
        <v>0</v>
      </c>
    </row>
    <row r="108" spans="1:6" outlineLevel="1" x14ac:dyDescent="0.2">
      <c r="A108" s="94">
        <f t="shared" si="15"/>
        <v>3.2199999999999953</v>
      </c>
      <c r="B108" s="108" t="s">
        <v>151</v>
      </c>
      <c r="D108" s="117"/>
      <c r="E108" s="234"/>
    </row>
    <row r="109" spans="1:6" ht="27" customHeight="1" outlineLevel="1" x14ac:dyDescent="0.2">
      <c r="A109" s="94">
        <f t="shared" si="15"/>
        <v>3.2299999999999951</v>
      </c>
      <c r="B109" s="135" t="s">
        <v>589</v>
      </c>
      <c r="D109" s="117"/>
      <c r="E109" s="234"/>
    </row>
    <row r="110" spans="1:6" ht="15" outlineLevel="1" x14ac:dyDescent="0.2">
      <c r="A110" s="94">
        <f t="shared" si="15"/>
        <v>3.2399999999999949</v>
      </c>
      <c r="B110" s="136" t="s">
        <v>226</v>
      </c>
      <c r="C110" s="96" t="s">
        <v>404</v>
      </c>
      <c r="D110" s="117">
        <v>261</v>
      </c>
      <c r="E110" s="234"/>
      <c r="F110" s="106">
        <f>ROUND(D110*E110,2)</f>
        <v>0</v>
      </c>
    </row>
    <row r="111" spans="1:6" outlineLevel="1" x14ac:dyDescent="0.2">
      <c r="A111" s="94">
        <f t="shared" si="15"/>
        <v>3.2499999999999947</v>
      </c>
      <c r="B111" s="108" t="s">
        <v>152</v>
      </c>
      <c r="D111" s="117"/>
      <c r="E111" s="234"/>
    </row>
    <row r="112" spans="1:6" outlineLevel="1" x14ac:dyDescent="0.2">
      <c r="A112" s="94">
        <f t="shared" si="15"/>
        <v>3.2599999999999945</v>
      </c>
      <c r="B112" s="135" t="s">
        <v>158</v>
      </c>
      <c r="D112" s="117"/>
      <c r="E112" s="234"/>
    </row>
    <row r="113" spans="1:6" outlineLevel="1" x14ac:dyDescent="0.2">
      <c r="A113" s="94">
        <f t="shared" si="15"/>
        <v>3.2699999999999942</v>
      </c>
      <c r="B113" s="135" t="s">
        <v>236</v>
      </c>
      <c r="D113" s="117"/>
      <c r="E113" s="234"/>
    </row>
    <row r="114" spans="1:6" outlineLevel="1" x14ac:dyDescent="0.2">
      <c r="A114" s="94">
        <f t="shared" si="15"/>
        <v>3.279999999999994</v>
      </c>
      <c r="B114" s="104" t="s">
        <v>235</v>
      </c>
      <c r="C114" s="96" t="s">
        <v>78</v>
      </c>
      <c r="D114" s="117">
        <v>4</v>
      </c>
      <c r="E114" s="234"/>
      <c r="F114" s="106">
        <f t="shared" ref="F114:F117" si="18">ROUND(D114*E114,2)</f>
        <v>0</v>
      </c>
    </row>
    <row r="115" spans="1:6" ht="25.5" outlineLevel="1" x14ac:dyDescent="0.2">
      <c r="A115" s="94">
        <f t="shared" si="15"/>
        <v>3.2899999999999938</v>
      </c>
      <c r="B115" s="134" t="s">
        <v>507</v>
      </c>
      <c r="C115" s="96" t="s">
        <v>78</v>
      </c>
      <c r="D115" s="117">
        <v>4</v>
      </c>
      <c r="E115" s="234"/>
      <c r="F115" s="106">
        <f t="shared" si="18"/>
        <v>0</v>
      </c>
    </row>
    <row r="116" spans="1:6" ht="15" outlineLevel="1" x14ac:dyDescent="0.2">
      <c r="A116" s="94">
        <f t="shared" si="15"/>
        <v>3.2999999999999936</v>
      </c>
      <c r="B116" s="104" t="s">
        <v>237</v>
      </c>
      <c r="C116" s="96" t="s">
        <v>404</v>
      </c>
      <c r="D116" s="117">
        <v>261</v>
      </c>
      <c r="E116" s="234"/>
      <c r="F116" s="106">
        <f t="shared" si="18"/>
        <v>0</v>
      </c>
    </row>
    <row r="117" spans="1:6" ht="15" outlineLevel="1" x14ac:dyDescent="0.2">
      <c r="A117" s="94">
        <f t="shared" si="15"/>
        <v>3.3099999999999934</v>
      </c>
      <c r="B117" s="104" t="s">
        <v>587</v>
      </c>
      <c r="C117" s="96" t="s">
        <v>402</v>
      </c>
      <c r="D117" s="101">
        <v>354</v>
      </c>
      <c r="E117" s="234"/>
      <c r="F117" s="106">
        <f t="shared" si="18"/>
        <v>0</v>
      </c>
    </row>
    <row r="118" spans="1:6" outlineLevel="1" x14ac:dyDescent="0.2">
      <c r="A118" s="94">
        <f t="shared" si="15"/>
        <v>3.3199999999999932</v>
      </c>
      <c r="B118" s="135" t="s">
        <v>154</v>
      </c>
      <c r="E118" s="234"/>
    </row>
    <row r="119" spans="1:6" outlineLevel="1" x14ac:dyDescent="0.2">
      <c r="A119" s="94">
        <f t="shared" si="15"/>
        <v>3.329999999999993</v>
      </c>
      <c r="B119" s="135" t="s">
        <v>218</v>
      </c>
      <c r="E119" s="234"/>
    </row>
    <row r="120" spans="1:6" ht="14.25" customHeight="1" outlineLevel="1" x14ac:dyDescent="0.2">
      <c r="A120" s="94">
        <f t="shared" si="15"/>
        <v>3.3399999999999928</v>
      </c>
      <c r="B120" s="134" t="s">
        <v>164</v>
      </c>
      <c r="C120" s="96" t="s">
        <v>106</v>
      </c>
      <c r="D120" s="101">
        <v>103</v>
      </c>
      <c r="E120" s="234"/>
      <c r="F120" s="106">
        <f>ROUND(D120*E120,2)</f>
        <v>0</v>
      </c>
    </row>
    <row r="121" spans="1:6" outlineLevel="1" x14ac:dyDescent="0.2">
      <c r="A121" s="94">
        <f t="shared" si="15"/>
        <v>3.3499999999999925</v>
      </c>
      <c r="B121" s="134" t="s">
        <v>588</v>
      </c>
      <c r="C121" s="96" t="s">
        <v>106</v>
      </c>
      <c r="D121" s="101">
        <v>103</v>
      </c>
      <c r="E121" s="234"/>
      <c r="F121" s="106">
        <f>ROUND(D121*E121,2)</f>
        <v>0</v>
      </c>
    </row>
    <row r="122" spans="1:6" outlineLevel="1" x14ac:dyDescent="0.2">
      <c r="A122" s="94">
        <f t="shared" si="15"/>
        <v>3.3599999999999923</v>
      </c>
      <c r="B122" s="135" t="s">
        <v>155</v>
      </c>
      <c r="E122" s="234"/>
    </row>
    <row r="123" spans="1:6" ht="25.5" outlineLevel="1" x14ac:dyDescent="0.2">
      <c r="A123" s="94">
        <f t="shared" ref="A123:A133" si="19">+A122+0.01</f>
        <v>3.3699999999999921</v>
      </c>
      <c r="B123" s="135" t="s">
        <v>506</v>
      </c>
      <c r="E123" s="234"/>
    </row>
    <row r="124" spans="1:6" ht="15" outlineLevel="1" x14ac:dyDescent="0.2">
      <c r="A124" s="94">
        <f t="shared" si="19"/>
        <v>3.3799999999999919</v>
      </c>
      <c r="B124" s="104" t="s">
        <v>580</v>
      </c>
      <c r="C124" s="96" t="s">
        <v>402</v>
      </c>
      <c r="D124" s="101">
        <v>119</v>
      </c>
      <c r="E124" s="234"/>
      <c r="F124" s="106">
        <f>ROUND(D124*E124,2)</f>
        <v>0</v>
      </c>
    </row>
    <row r="125" spans="1:6" ht="25.5" outlineLevel="1" x14ac:dyDescent="0.2">
      <c r="A125" s="94">
        <f t="shared" si="19"/>
        <v>3.3899999999999917</v>
      </c>
      <c r="B125" s="104" t="s">
        <v>585</v>
      </c>
      <c r="C125" s="96" t="s">
        <v>78</v>
      </c>
      <c r="D125" s="101">
        <v>48</v>
      </c>
      <c r="E125" s="234"/>
      <c r="F125" s="106">
        <f>ROUND(D125*E125,2)</f>
        <v>0</v>
      </c>
    </row>
    <row r="126" spans="1:6" outlineLevel="1" x14ac:dyDescent="0.2">
      <c r="A126" s="94">
        <f t="shared" si="19"/>
        <v>3.3999999999999915</v>
      </c>
      <c r="B126" s="135" t="s">
        <v>214</v>
      </c>
      <c r="E126" s="234"/>
    </row>
    <row r="127" spans="1:6" ht="25.5" outlineLevel="1" x14ac:dyDescent="0.2">
      <c r="A127" s="94">
        <f t="shared" si="19"/>
        <v>3.4099999999999913</v>
      </c>
      <c r="B127" s="104" t="s">
        <v>215</v>
      </c>
      <c r="C127" s="96" t="s">
        <v>106</v>
      </c>
      <c r="D127" s="101">
        <v>26</v>
      </c>
      <c r="E127" s="234"/>
      <c r="F127" s="106">
        <f>ROUND(D127*E127,2)</f>
        <v>0</v>
      </c>
    </row>
    <row r="128" spans="1:6" outlineLevel="1" x14ac:dyDescent="0.2">
      <c r="A128" s="94">
        <f t="shared" si="19"/>
        <v>3.419999999999991</v>
      </c>
      <c r="B128" s="108" t="s">
        <v>153</v>
      </c>
      <c r="E128" s="234"/>
    </row>
    <row r="129" spans="1:6" outlineLevel="1" x14ac:dyDescent="0.2">
      <c r="A129" s="94">
        <f t="shared" si="19"/>
        <v>3.4299999999999908</v>
      </c>
      <c r="B129" s="226" t="s">
        <v>161</v>
      </c>
      <c r="D129" s="117"/>
      <c r="E129" s="234"/>
    </row>
    <row r="130" spans="1:6" ht="25.5" outlineLevel="1" x14ac:dyDescent="0.2">
      <c r="A130" s="94">
        <f t="shared" si="19"/>
        <v>3.4399999999999906</v>
      </c>
      <c r="B130" s="104" t="s">
        <v>577</v>
      </c>
      <c r="C130" s="96" t="s">
        <v>78</v>
      </c>
      <c r="D130" s="101">
        <v>88</v>
      </c>
      <c r="E130" s="234"/>
      <c r="F130" s="106">
        <f>ROUND(D130*E130,2)</f>
        <v>0</v>
      </c>
    </row>
    <row r="131" spans="1:6" outlineLevel="1" x14ac:dyDescent="0.2">
      <c r="A131" s="94">
        <f t="shared" si="19"/>
        <v>3.4499999999999904</v>
      </c>
      <c r="B131" s="99" t="s">
        <v>159</v>
      </c>
      <c r="C131" s="96" t="s">
        <v>382</v>
      </c>
      <c r="D131" s="137">
        <v>13.712999999999999</v>
      </c>
      <c r="E131" s="234"/>
      <c r="F131" s="106">
        <f>ROUND(D131*E131,2)</f>
        <v>0</v>
      </c>
    </row>
    <row r="132" spans="1:6" outlineLevel="1" x14ac:dyDescent="0.2">
      <c r="A132" s="94">
        <f t="shared" si="19"/>
        <v>3.4599999999999902</v>
      </c>
      <c r="B132" s="135" t="s">
        <v>157</v>
      </c>
      <c r="D132" s="138"/>
      <c r="E132" s="234"/>
    </row>
    <row r="133" spans="1:6" ht="15" outlineLevel="1" x14ac:dyDescent="0.2">
      <c r="A133" s="94">
        <f t="shared" si="19"/>
        <v>3.46999999999999</v>
      </c>
      <c r="B133" s="104" t="s">
        <v>384</v>
      </c>
      <c r="C133" s="96" t="s">
        <v>402</v>
      </c>
      <c r="D133" s="117">
        <v>709</v>
      </c>
      <c r="E133" s="234"/>
      <c r="F133" s="106">
        <f>ROUND(D133*E133,2)</f>
        <v>0</v>
      </c>
    </row>
    <row r="134" spans="1:6" outlineLevel="1" x14ac:dyDescent="0.2">
      <c r="A134" s="94"/>
      <c r="B134" s="136"/>
    </row>
    <row r="135" spans="1:6" outlineLevel="1" x14ac:dyDescent="0.2">
      <c r="A135" s="101"/>
      <c r="B135" s="118" t="str">
        <f>"BILL NO "&amp;A136</f>
        <v>BILL NO 4</v>
      </c>
      <c r="D135" s="117"/>
    </row>
    <row r="136" spans="1:6" ht="15" x14ac:dyDescent="0.2">
      <c r="A136" s="100">
        <f>+A86+1</f>
        <v>4</v>
      </c>
      <c r="B136" s="108" t="s">
        <v>107</v>
      </c>
      <c r="C136" s="131">
        <f>+E136/$D$6</f>
        <v>0</v>
      </c>
      <c r="D136" s="105" t="s">
        <v>403</v>
      </c>
      <c r="E136" s="120">
        <f>SUM(F138:F148)</f>
        <v>0</v>
      </c>
      <c r="F136" s="139"/>
    </row>
    <row r="137" spans="1:6" outlineLevel="1" x14ac:dyDescent="0.2">
      <c r="A137" s="94">
        <f>+A136+0.01</f>
        <v>4.01</v>
      </c>
      <c r="B137" s="108" t="s">
        <v>162</v>
      </c>
      <c r="C137" s="132"/>
      <c r="D137" s="133"/>
      <c r="E137" s="120"/>
      <c r="F137" s="139"/>
    </row>
    <row r="138" spans="1:6" outlineLevel="1" x14ac:dyDescent="0.2">
      <c r="A138" s="94">
        <f t="shared" ref="A138:A148" si="20">+A137+0.01</f>
        <v>4.0199999999999996</v>
      </c>
      <c r="B138" s="108" t="s">
        <v>163</v>
      </c>
      <c r="C138" s="132"/>
      <c r="D138" s="133"/>
      <c r="E138" s="120"/>
      <c r="F138" s="139"/>
    </row>
    <row r="139" spans="1:6" ht="25.5" outlineLevel="1" x14ac:dyDescent="0.2">
      <c r="A139" s="94">
        <f t="shared" si="20"/>
        <v>4.0299999999999994</v>
      </c>
      <c r="B139" s="136" t="s">
        <v>114</v>
      </c>
      <c r="C139" s="96" t="s">
        <v>106</v>
      </c>
      <c r="D139" s="117">
        <v>14</v>
      </c>
      <c r="E139" s="234"/>
      <c r="F139" s="106">
        <f>ROUND(D139*E139,2)</f>
        <v>0</v>
      </c>
    </row>
    <row r="140" spans="1:6" outlineLevel="1" x14ac:dyDescent="0.2">
      <c r="A140" s="94">
        <f t="shared" si="20"/>
        <v>4.0399999999999991</v>
      </c>
      <c r="B140" s="108" t="s">
        <v>578</v>
      </c>
      <c r="D140" s="117"/>
      <c r="E140" s="234"/>
    </row>
    <row r="141" spans="1:6" ht="15.75" customHeight="1" outlineLevel="1" x14ac:dyDescent="0.2">
      <c r="A141" s="94">
        <f t="shared" si="20"/>
        <v>4.0499999999999989</v>
      </c>
      <c r="B141" s="136" t="s">
        <v>579</v>
      </c>
      <c r="C141" s="96" t="s">
        <v>106</v>
      </c>
      <c r="D141" s="117">
        <v>26</v>
      </c>
      <c r="E141" s="234"/>
      <c r="F141" s="106">
        <f>ROUND(D141*E141,2)</f>
        <v>0</v>
      </c>
    </row>
    <row r="142" spans="1:6" ht="75.75" customHeight="1" outlineLevel="1" x14ac:dyDescent="0.2">
      <c r="A142" s="94">
        <f t="shared" si="20"/>
        <v>4.0599999999999987</v>
      </c>
      <c r="B142" s="104" t="s">
        <v>582</v>
      </c>
      <c r="D142" s="117"/>
      <c r="E142" s="234"/>
    </row>
    <row r="143" spans="1:6" ht="15.75" customHeight="1" outlineLevel="1" x14ac:dyDescent="0.2">
      <c r="A143" s="94">
        <f t="shared" si="20"/>
        <v>4.0699999999999985</v>
      </c>
      <c r="B143" s="108" t="s">
        <v>583</v>
      </c>
      <c r="D143" s="117"/>
      <c r="E143" s="234"/>
    </row>
    <row r="144" spans="1:6" ht="15.75" customHeight="1" outlineLevel="1" x14ac:dyDescent="0.2">
      <c r="A144" s="94">
        <f t="shared" si="20"/>
        <v>4.0799999999999983</v>
      </c>
      <c r="B144" s="104" t="s">
        <v>584</v>
      </c>
      <c r="C144" s="96" t="s">
        <v>78</v>
      </c>
      <c r="D144" s="117">
        <v>48</v>
      </c>
      <c r="E144" s="234"/>
      <c r="F144" s="106">
        <f>ROUND(D144*E144,2)</f>
        <v>0</v>
      </c>
    </row>
    <row r="145" spans="1:6" ht="15.75" customHeight="1" outlineLevel="1" x14ac:dyDescent="0.2">
      <c r="A145" s="94">
        <f t="shared" si="20"/>
        <v>4.0899999999999981</v>
      </c>
      <c r="B145" s="108" t="s">
        <v>593</v>
      </c>
      <c r="D145" s="117"/>
      <c r="E145" s="234"/>
    </row>
    <row r="146" spans="1:6" ht="15.75" customHeight="1" outlineLevel="1" x14ac:dyDescent="0.2">
      <c r="A146" s="94">
        <f t="shared" si="20"/>
        <v>4.0999999999999979</v>
      </c>
      <c r="B146" s="136" t="s">
        <v>594</v>
      </c>
      <c r="C146" s="96" t="s">
        <v>402</v>
      </c>
      <c r="D146" s="117">
        <v>120</v>
      </c>
      <c r="E146" s="234"/>
      <c r="F146" s="106">
        <f>ROUND(D146*E146,2)</f>
        <v>0</v>
      </c>
    </row>
    <row r="147" spans="1:6" ht="15.75" customHeight="1" outlineLevel="1" x14ac:dyDescent="0.2">
      <c r="A147" s="94">
        <f t="shared" si="20"/>
        <v>4.1099999999999977</v>
      </c>
      <c r="B147" s="135" t="s">
        <v>156</v>
      </c>
      <c r="D147" s="117"/>
      <c r="E147" s="234"/>
    </row>
    <row r="148" spans="1:6" ht="42" customHeight="1" outlineLevel="1" x14ac:dyDescent="0.2">
      <c r="A148" s="94">
        <f t="shared" si="20"/>
        <v>4.1199999999999974</v>
      </c>
      <c r="B148" s="134" t="s">
        <v>581</v>
      </c>
      <c r="C148" s="96" t="s">
        <v>106</v>
      </c>
      <c r="D148" s="117">
        <v>225</v>
      </c>
      <c r="E148" s="234"/>
      <c r="F148" s="106">
        <f>ROUND(D148*E148,2)</f>
        <v>0</v>
      </c>
    </row>
    <row r="149" spans="1:6" outlineLevel="1" x14ac:dyDescent="0.2">
      <c r="A149" s="101"/>
      <c r="B149" s="134"/>
      <c r="D149" s="117"/>
    </row>
    <row r="150" spans="1:6" outlineLevel="1" x14ac:dyDescent="0.2">
      <c r="A150" s="101"/>
      <c r="B150" s="118" t="str">
        <f>"BILL NO "&amp;A151</f>
        <v>BILL NO 5</v>
      </c>
      <c r="D150" s="117"/>
    </row>
    <row r="151" spans="1:6" ht="15" x14ac:dyDescent="0.2">
      <c r="A151" s="100">
        <f>+A136+1</f>
        <v>5</v>
      </c>
      <c r="B151" s="108" t="s">
        <v>516</v>
      </c>
      <c r="C151" s="131">
        <f>+E151/$D$6</f>
        <v>0</v>
      </c>
      <c r="D151" s="105" t="s">
        <v>403</v>
      </c>
      <c r="E151" s="120">
        <f>SUM(F153:F207)</f>
        <v>0</v>
      </c>
      <c r="F151" s="139"/>
    </row>
    <row r="152" spans="1:6" x14ac:dyDescent="0.2">
      <c r="A152" s="94">
        <f>+A151+0.01</f>
        <v>5.01</v>
      </c>
      <c r="B152" s="108" t="s">
        <v>574</v>
      </c>
      <c r="C152" s="131"/>
      <c r="D152" s="105"/>
      <c r="E152" s="120"/>
      <c r="F152" s="139"/>
    </row>
    <row r="153" spans="1:6" outlineLevel="1" x14ac:dyDescent="0.2">
      <c r="A153" s="94">
        <f>+A152+0.01</f>
        <v>5.0199999999999996</v>
      </c>
      <c r="B153" s="108" t="s">
        <v>517</v>
      </c>
      <c r="C153" s="132"/>
      <c r="D153" s="133"/>
      <c r="E153" s="120"/>
      <c r="F153" s="139"/>
    </row>
    <row r="154" spans="1:6" outlineLevel="1" x14ac:dyDescent="0.2">
      <c r="A154" s="94">
        <f>+A153+0.01</f>
        <v>5.0299999999999994</v>
      </c>
      <c r="B154" s="104" t="s">
        <v>538</v>
      </c>
      <c r="C154" s="96" t="s">
        <v>529</v>
      </c>
      <c r="D154" s="101">
        <v>676</v>
      </c>
      <c r="E154" s="234"/>
      <c r="F154" s="106">
        <f t="shared" ref="F154:F170" si="21">ROUND(D154*E154,2)</f>
        <v>0</v>
      </c>
    </row>
    <row r="155" spans="1:6" outlineLevel="1" x14ac:dyDescent="0.2">
      <c r="A155" s="94">
        <f>+A154+0.01</f>
        <v>5.0399999999999991</v>
      </c>
      <c r="B155" s="104" t="s">
        <v>539</v>
      </c>
      <c r="C155" s="96" t="s">
        <v>529</v>
      </c>
      <c r="D155" s="101">
        <v>2529</v>
      </c>
      <c r="E155" s="234"/>
      <c r="F155" s="106">
        <f t="shared" si="21"/>
        <v>0</v>
      </c>
    </row>
    <row r="156" spans="1:6" outlineLevel="1" x14ac:dyDescent="0.2">
      <c r="A156" s="94">
        <f t="shared" ref="A156:A166" si="22">+A155+0.01</f>
        <v>5.0499999999999989</v>
      </c>
      <c r="B156" s="104" t="s">
        <v>544</v>
      </c>
      <c r="C156" s="96" t="s">
        <v>529</v>
      </c>
      <c r="D156" s="101">
        <v>4212</v>
      </c>
      <c r="E156" s="234"/>
      <c r="F156" s="106">
        <f t="shared" si="21"/>
        <v>0</v>
      </c>
    </row>
    <row r="157" spans="1:6" outlineLevel="1" x14ac:dyDescent="0.2">
      <c r="A157" s="94">
        <f t="shared" si="22"/>
        <v>5.0599999999999987</v>
      </c>
      <c r="B157" s="104" t="s">
        <v>542</v>
      </c>
      <c r="C157" s="96" t="s">
        <v>529</v>
      </c>
      <c r="D157" s="101">
        <v>198</v>
      </c>
      <c r="E157" s="234"/>
      <c r="F157" s="106">
        <f t="shared" si="21"/>
        <v>0</v>
      </c>
    </row>
    <row r="158" spans="1:6" outlineLevel="1" x14ac:dyDescent="0.2">
      <c r="A158" s="94">
        <f t="shared" si="22"/>
        <v>5.0699999999999985</v>
      </c>
      <c r="B158" s="104" t="s">
        <v>543</v>
      </c>
      <c r="C158" s="96" t="s">
        <v>529</v>
      </c>
      <c r="D158" s="101">
        <v>777</v>
      </c>
      <c r="E158" s="234"/>
      <c r="F158" s="106">
        <f t="shared" si="21"/>
        <v>0</v>
      </c>
    </row>
    <row r="159" spans="1:6" outlineLevel="1" x14ac:dyDescent="0.2">
      <c r="A159" s="94">
        <f t="shared" si="22"/>
        <v>5.0799999999999983</v>
      </c>
      <c r="B159" s="104" t="s">
        <v>533</v>
      </c>
      <c r="C159" s="96" t="s">
        <v>529</v>
      </c>
      <c r="D159" s="101">
        <v>2240</v>
      </c>
      <c r="E159" s="234"/>
      <c r="F159" s="106">
        <f t="shared" si="21"/>
        <v>0</v>
      </c>
    </row>
    <row r="160" spans="1:6" outlineLevel="1" x14ac:dyDescent="0.2">
      <c r="A160" s="94">
        <f t="shared" si="22"/>
        <v>5.0899999999999981</v>
      </c>
      <c r="B160" s="136" t="s">
        <v>540</v>
      </c>
      <c r="C160" s="96" t="s">
        <v>529</v>
      </c>
      <c r="D160" s="101">
        <v>1169</v>
      </c>
      <c r="E160" s="234"/>
      <c r="F160" s="106">
        <f t="shared" si="21"/>
        <v>0</v>
      </c>
    </row>
    <row r="161" spans="1:6" outlineLevel="1" x14ac:dyDescent="0.2">
      <c r="A161" s="94">
        <f t="shared" si="22"/>
        <v>5.0999999999999979</v>
      </c>
      <c r="B161" s="136" t="s">
        <v>536</v>
      </c>
      <c r="C161" s="96" t="s">
        <v>529</v>
      </c>
      <c r="D161" s="101">
        <v>152</v>
      </c>
      <c r="E161" s="234"/>
      <c r="F161" s="106">
        <f t="shared" si="21"/>
        <v>0</v>
      </c>
    </row>
    <row r="162" spans="1:6" outlineLevel="1" x14ac:dyDescent="0.2">
      <c r="A162" s="94">
        <f t="shared" si="22"/>
        <v>5.1099999999999977</v>
      </c>
      <c r="B162" s="104" t="s">
        <v>545</v>
      </c>
      <c r="C162" s="96" t="s">
        <v>529</v>
      </c>
      <c r="D162" s="101">
        <v>351</v>
      </c>
      <c r="E162" s="234"/>
      <c r="F162" s="106">
        <f t="shared" si="21"/>
        <v>0</v>
      </c>
    </row>
    <row r="163" spans="1:6" outlineLevel="1" x14ac:dyDescent="0.2">
      <c r="A163" s="94">
        <f t="shared" si="22"/>
        <v>5.1199999999999974</v>
      </c>
      <c r="B163" s="104" t="s">
        <v>535</v>
      </c>
      <c r="C163" s="96" t="s">
        <v>529</v>
      </c>
      <c r="D163" s="101">
        <v>793</v>
      </c>
      <c r="E163" s="234"/>
      <c r="F163" s="106">
        <f t="shared" si="21"/>
        <v>0</v>
      </c>
    </row>
    <row r="164" spans="1:6" outlineLevel="1" x14ac:dyDescent="0.2">
      <c r="A164" s="94">
        <f t="shared" si="22"/>
        <v>5.1299999999999972</v>
      </c>
      <c r="B164" s="104" t="s">
        <v>532</v>
      </c>
      <c r="C164" s="96" t="s">
        <v>529</v>
      </c>
      <c r="D164" s="101">
        <v>176</v>
      </c>
      <c r="E164" s="234"/>
      <c r="F164" s="106">
        <f t="shared" si="21"/>
        <v>0</v>
      </c>
    </row>
    <row r="165" spans="1:6" outlineLevel="1" x14ac:dyDescent="0.2">
      <c r="A165" s="94">
        <f t="shared" si="22"/>
        <v>5.139999999999997</v>
      </c>
      <c r="B165" s="104" t="s">
        <v>531</v>
      </c>
      <c r="C165" s="96" t="s">
        <v>529</v>
      </c>
      <c r="D165" s="101">
        <v>201</v>
      </c>
      <c r="E165" s="234"/>
      <c r="F165" s="106">
        <f t="shared" si="21"/>
        <v>0</v>
      </c>
    </row>
    <row r="166" spans="1:6" outlineLevel="1" x14ac:dyDescent="0.2">
      <c r="A166" s="94">
        <f t="shared" si="22"/>
        <v>5.1499999999999968</v>
      </c>
      <c r="B166" s="104" t="s">
        <v>534</v>
      </c>
      <c r="C166" s="96" t="s">
        <v>529</v>
      </c>
      <c r="D166" s="101">
        <v>487</v>
      </c>
      <c r="E166" s="234"/>
      <c r="F166" s="106">
        <f t="shared" si="21"/>
        <v>0</v>
      </c>
    </row>
    <row r="167" spans="1:6" outlineLevel="1" x14ac:dyDescent="0.2">
      <c r="A167" s="94">
        <f t="shared" ref="A167:A178" si="23">+A166+0.01</f>
        <v>5.1599999999999966</v>
      </c>
      <c r="B167" s="104" t="s">
        <v>537</v>
      </c>
      <c r="C167" s="96" t="s">
        <v>529</v>
      </c>
      <c r="D167" s="101">
        <v>134</v>
      </c>
      <c r="E167" s="234"/>
      <c r="F167" s="106">
        <f t="shared" si="21"/>
        <v>0</v>
      </c>
    </row>
    <row r="168" spans="1:6" outlineLevel="1" x14ac:dyDescent="0.2">
      <c r="A168" s="94">
        <f t="shared" si="23"/>
        <v>5.1699999999999964</v>
      </c>
      <c r="B168" s="104" t="s">
        <v>530</v>
      </c>
      <c r="C168" s="96" t="s">
        <v>529</v>
      </c>
      <c r="D168" s="101">
        <v>1147</v>
      </c>
      <c r="E168" s="234"/>
      <c r="F168" s="106">
        <f t="shared" si="21"/>
        <v>0</v>
      </c>
    </row>
    <row r="169" spans="1:6" outlineLevel="1" x14ac:dyDescent="0.2">
      <c r="A169" s="94">
        <f t="shared" si="23"/>
        <v>5.1799999999999962</v>
      </c>
      <c r="B169" s="104" t="s">
        <v>212</v>
      </c>
      <c r="C169" s="96" t="s">
        <v>529</v>
      </c>
      <c r="D169" s="101">
        <v>365</v>
      </c>
      <c r="E169" s="234"/>
      <c r="F169" s="106">
        <f t="shared" si="21"/>
        <v>0</v>
      </c>
    </row>
    <row r="170" spans="1:6" outlineLevel="1" x14ac:dyDescent="0.2">
      <c r="A170" s="94">
        <f t="shared" si="23"/>
        <v>5.1899999999999959</v>
      </c>
      <c r="B170" s="104" t="s">
        <v>541</v>
      </c>
      <c r="C170" s="96" t="s">
        <v>78</v>
      </c>
      <c r="D170" s="101">
        <v>132</v>
      </c>
      <c r="E170" s="234"/>
      <c r="F170" s="106">
        <f t="shared" si="21"/>
        <v>0</v>
      </c>
    </row>
    <row r="171" spans="1:6" outlineLevel="1" x14ac:dyDescent="0.2">
      <c r="A171" s="94">
        <f t="shared" si="23"/>
        <v>5.1999999999999957</v>
      </c>
      <c r="B171" s="108" t="s">
        <v>520</v>
      </c>
      <c r="C171" s="102"/>
      <c r="D171" s="102"/>
      <c r="E171" s="236"/>
      <c r="F171" s="102"/>
    </row>
    <row r="172" spans="1:6" outlineLevel="1" x14ac:dyDescent="0.2">
      <c r="A172" s="94">
        <f t="shared" si="23"/>
        <v>5.2099999999999955</v>
      </c>
      <c r="B172" s="104" t="s">
        <v>522</v>
      </c>
      <c r="C172" s="96" t="s">
        <v>78</v>
      </c>
      <c r="D172" s="101">
        <v>410</v>
      </c>
      <c r="E172" s="234"/>
      <c r="F172" s="106">
        <f t="shared" ref="F172:F179" si="24">ROUND(D172*E172,2)</f>
        <v>0</v>
      </c>
    </row>
    <row r="173" spans="1:6" outlineLevel="1" x14ac:dyDescent="0.2">
      <c r="A173" s="94">
        <f t="shared" si="23"/>
        <v>5.2199999999999953</v>
      </c>
      <c r="B173" s="104" t="s">
        <v>523</v>
      </c>
      <c r="C173" s="96" t="s">
        <v>78</v>
      </c>
      <c r="D173" s="101">
        <v>48</v>
      </c>
      <c r="E173" s="234"/>
      <c r="F173" s="106">
        <f t="shared" si="24"/>
        <v>0</v>
      </c>
    </row>
    <row r="174" spans="1:6" outlineLevel="1" x14ac:dyDescent="0.2">
      <c r="A174" s="94">
        <f t="shared" si="23"/>
        <v>5.2299999999999951</v>
      </c>
      <c r="B174" s="104" t="s">
        <v>521</v>
      </c>
      <c r="C174" s="96" t="s">
        <v>78</v>
      </c>
      <c r="D174" s="101">
        <v>24</v>
      </c>
      <c r="E174" s="234"/>
      <c r="F174" s="106">
        <f t="shared" si="24"/>
        <v>0</v>
      </c>
    </row>
    <row r="175" spans="1:6" outlineLevel="1" x14ac:dyDescent="0.2">
      <c r="A175" s="94">
        <f t="shared" si="23"/>
        <v>5.2399999999999949</v>
      </c>
      <c r="B175" s="104" t="s">
        <v>524</v>
      </c>
      <c r="C175" s="96" t="s">
        <v>78</v>
      </c>
      <c r="D175" s="101">
        <v>144</v>
      </c>
      <c r="E175" s="234"/>
      <c r="F175" s="106">
        <f t="shared" si="24"/>
        <v>0</v>
      </c>
    </row>
    <row r="176" spans="1:6" outlineLevel="1" x14ac:dyDescent="0.2">
      <c r="A176" s="94">
        <f t="shared" si="23"/>
        <v>5.2499999999999947</v>
      </c>
      <c r="B176" s="104" t="s">
        <v>525</v>
      </c>
      <c r="C176" s="96" t="s">
        <v>78</v>
      </c>
      <c r="D176" s="101">
        <v>36</v>
      </c>
      <c r="E176" s="234"/>
      <c r="F176" s="106">
        <f t="shared" si="24"/>
        <v>0</v>
      </c>
    </row>
    <row r="177" spans="1:6" outlineLevel="1" x14ac:dyDescent="0.2">
      <c r="A177" s="94">
        <f t="shared" si="23"/>
        <v>5.2599999999999945</v>
      </c>
      <c r="B177" s="104" t="s">
        <v>526</v>
      </c>
      <c r="C177" s="96" t="s">
        <v>78</v>
      </c>
      <c r="D177" s="101">
        <v>72</v>
      </c>
      <c r="E177" s="234"/>
      <c r="F177" s="106">
        <f t="shared" si="24"/>
        <v>0</v>
      </c>
    </row>
    <row r="178" spans="1:6" outlineLevel="1" x14ac:dyDescent="0.2">
      <c r="A178" s="94">
        <f t="shared" si="23"/>
        <v>5.2699999999999942</v>
      </c>
      <c r="B178" s="104" t="s">
        <v>527</v>
      </c>
      <c r="C178" s="96" t="s">
        <v>78</v>
      </c>
      <c r="D178" s="101">
        <v>4</v>
      </c>
      <c r="E178" s="234"/>
      <c r="F178" s="106">
        <f t="shared" si="24"/>
        <v>0</v>
      </c>
    </row>
    <row r="179" spans="1:6" outlineLevel="1" x14ac:dyDescent="0.2">
      <c r="A179" s="94">
        <f t="shared" ref="A179" si="25">+A178+0.01</f>
        <v>5.279999999999994</v>
      </c>
      <c r="B179" s="104" t="s">
        <v>528</v>
      </c>
      <c r="C179" s="96" t="s">
        <v>78</v>
      </c>
      <c r="D179" s="101">
        <v>36</v>
      </c>
      <c r="E179" s="234"/>
      <c r="F179" s="106">
        <f t="shared" si="24"/>
        <v>0</v>
      </c>
    </row>
    <row r="180" spans="1:6" outlineLevel="1" x14ac:dyDescent="0.2">
      <c r="A180" s="94">
        <f>+A179+0.01</f>
        <v>5.2899999999999938</v>
      </c>
      <c r="B180" s="108" t="s">
        <v>601</v>
      </c>
      <c r="C180" s="131"/>
      <c r="D180" s="105"/>
      <c r="E180" s="235"/>
      <c r="F180" s="139"/>
    </row>
    <row r="181" spans="1:6" outlineLevel="1" x14ac:dyDescent="0.2">
      <c r="A181" s="94">
        <f>+A180+0.01</f>
        <v>5.2999999999999936</v>
      </c>
      <c r="B181" s="108" t="s">
        <v>517</v>
      </c>
      <c r="C181" s="132"/>
      <c r="D181" s="133"/>
      <c r="E181" s="235"/>
      <c r="F181" s="139"/>
    </row>
    <row r="182" spans="1:6" outlineLevel="1" x14ac:dyDescent="0.2">
      <c r="A182" s="94">
        <f>+A181+0.01</f>
        <v>5.3099999999999934</v>
      </c>
      <c r="B182" s="104" t="s">
        <v>538</v>
      </c>
      <c r="C182" s="96" t="s">
        <v>529</v>
      </c>
      <c r="D182" s="101">
        <v>531</v>
      </c>
      <c r="E182" s="234"/>
      <c r="F182" s="106">
        <f t="shared" ref="F182:F207" si="26">ROUND(D182*E182,2)</f>
        <v>0</v>
      </c>
    </row>
    <row r="183" spans="1:6" outlineLevel="1" x14ac:dyDescent="0.2">
      <c r="A183" s="94">
        <f>+A182+0.01</f>
        <v>5.3199999999999932</v>
      </c>
      <c r="B183" s="104" t="s">
        <v>539</v>
      </c>
      <c r="C183" s="96" t="s">
        <v>529</v>
      </c>
      <c r="D183" s="101">
        <v>1978</v>
      </c>
      <c r="E183" s="234"/>
      <c r="F183" s="106">
        <f t="shared" si="26"/>
        <v>0</v>
      </c>
    </row>
    <row r="184" spans="1:6" outlineLevel="1" x14ac:dyDescent="0.2">
      <c r="A184" s="94">
        <f t="shared" ref="A184:A207" si="27">+A183+0.01</f>
        <v>5.329999999999993</v>
      </c>
      <c r="B184" s="104" t="s">
        <v>544</v>
      </c>
      <c r="C184" s="96" t="s">
        <v>529</v>
      </c>
      <c r="D184" s="101">
        <v>4212</v>
      </c>
      <c r="E184" s="234"/>
      <c r="F184" s="106">
        <f t="shared" si="26"/>
        <v>0</v>
      </c>
    </row>
    <row r="185" spans="1:6" outlineLevel="1" x14ac:dyDescent="0.2">
      <c r="A185" s="94">
        <f t="shared" si="27"/>
        <v>5.3399999999999928</v>
      </c>
      <c r="B185" s="104" t="s">
        <v>542</v>
      </c>
      <c r="C185" s="96" t="s">
        <v>529</v>
      </c>
      <c r="D185" s="101">
        <v>198</v>
      </c>
      <c r="E185" s="234"/>
      <c r="F185" s="106">
        <f t="shared" si="26"/>
        <v>0</v>
      </c>
    </row>
    <row r="186" spans="1:6" outlineLevel="1" x14ac:dyDescent="0.2">
      <c r="A186" s="94">
        <f t="shared" si="27"/>
        <v>5.3499999999999925</v>
      </c>
      <c r="B186" s="104" t="s">
        <v>543</v>
      </c>
      <c r="C186" s="96" t="s">
        <v>529</v>
      </c>
      <c r="D186" s="101">
        <v>610</v>
      </c>
      <c r="E186" s="234"/>
      <c r="F186" s="106">
        <f t="shared" si="26"/>
        <v>0</v>
      </c>
    </row>
    <row r="187" spans="1:6" outlineLevel="1" x14ac:dyDescent="0.2">
      <c r="A187" s="94">
        <f t="shared" si="27"/>
        <v>5.3599999999999923</v>
      </c>
      <c r="B187" s="104" t="s">
        <v>533</v>
      </c>
      <c r="C187" s="96" t="s">
        <v>529</v>
      </c>
      <c r="D187" s="101">
        <v>1752</v>
      </c>
      <c r="E187" s="234"/>
      <c r="F187" s="106">
        <f t="shared" si="26"/>
        <v>0</v>
      </c>
    </row>
    <row r="188" spans="1:6" outlineLevel="1" x14ac:dyDescent="0.2">
      <c r="A188" s="94">
        <f t="shared" si="27"/>
        <v>5.3699999999999921</v>
      </c>
      <c r="B188" s="136" t="s">
        <v>540</v>
      </c>
      <c r="C188" s="96" t="s">
        <v>529</v>
      </c>
      <c r="D188" s="101">
        <v>914</v>
      </c>
      <c r="E188" s="234"/>
      <c r="F188" s="106">
        <f t="shared" si="26"/>
        <v>0</v>
      </c>
    </row>
    <row r="189" spans="1:6" outlineLevel="1" x14ac:dyDescent="0.2">
      <c r="A189" s="94">
        <f t="shared" si="27"/>
        <v>5.3799999999999919</v>
      </c>
      <c r="B189" s="136" t="s">
        <v>536</v>
      </c>
      <c r="C189" s="96" t="s">
        <v>529</v>
      </c>
      <c r="D189" s="101">
        <v>152</v>
      </c>
      <c r="E189" s="234"/>
      <c r="F189" s="106">
        <f t="shared" si="26"/>
        <v>0</v>
      </c>
    </row>
    <row r="190" spans="1:6" outlineLevel="1" x14ac:dyDescent="0.2">
      <c r="A190" s="94">
        <f t="shared" si="27"/>
        <v>5.3899999999999917</v>
      </c>
      <c r="B190" s="104" t="s">
        <v>545</v>
      </c>
      <c r="C190" s="96" t="s">
        <v>529</v>
      </c>
      <c r="D190" s="101">
        <v>351</v>
      </c>
      <c r="E190" s="234"/>
      <c r="F190" s="106">
        <f t="shared" si="26"/>
        <v>0</v>
      </c>
    </row>
    <row r="191" spans="1:6" outlineLevel="1" x14ac:dyDescent="0.2">
      <c r="A191" s="94">
        <f t="shared" si="27"/>
        <v>5.3999999999999915</v>
      </c>
      <c r="B191" s="104" t="s">
        <v>535</v>
      </c>
      <c r="C191" s="96" t="s">
        <v>529</v>
      </c>
      <c r="D191" s="101">
        <v>793</v>
      </c>
      <c r="E191" s="234"/>
      <c r="F191" s="106">
        <f t="shared" si="26"/>
        <v>0</v>
      </c>
    </row>
    <row r="192" spans="1:6" outlineLevel="1" x14ac:dyDescent="0.2">
      <c r="A192" s="94">
        <f t="shared" si="27"/>
        <v>5.4099999999999913</v>
      </c>
      <c r="B192" s="104" t="s">
        <v>532</v>
      </c>
      <c r="C192" s="96" t="s">
        <v>529</v>
      </c>
      <c r="D192" s="101">
        <v>1605</v>
      </c>
      <c r="E192" s="234"/>
      <c r="F192" s="106">
        <f t="shared" si="26"/>
        <v>0</v>
      </c>
    </row>
    <row r="193" spans="1:6" outlineLevel="1" x14ac:dyDescent="0.2">
      <c r="A193" s="94">
        <f t="shared" si="27"/>
        <v>5.419999999999991</v>
      </c>
      <c r="B193" s="104" t="s">
        <v>531</v>
      </c>
      <c r="C193" s="96" t="s">
        <v>529</v>
      </c>
      <c r="D193" s="101">
        <v>201</v>
      </c>
      <c r="E193" s="234"/>
      <c r="F193" s="106">
        <f t="shared" si="26"/>
        <v>0</v>
      </c>
    </row>
    <row r="194" spans="1:6" outlineLevel="1" x14ac:dyDescent="0.2">
      <c r="A194" s="94">
        <f t="shared" si="27"/>
        <v>5.4299999999999908</v>
      </c>
      <c r="B194" s="104" t="s">
        <v>534</v>
      </c>
      <c r="C194" s="96" t="s">
        <v>529</v>
      </c>
      <c r="D194" s="101">
        <v>487</v>
      </c>
      <c r="E194" s="234"/>
      <c r="F194" s="106">
        <f t="shared" si="26"/>
        <v>0</v>
      </c>
    </row>
    <row r="195" spans="1:6" outlineLevel="1" x14ac:dyDescent="0.2">
      <c r="A195" s="94">
        <f t="shared" si="27"/>
        <v>5.4399999999999906</v>
      </c>
      <c r="B195" s="104" t="s">
        <v>537</v>
      </c>
      <c r="C195" s="96" t="s">
        <v>529</v>
      </c>
      <c r="D195" s="101">
        <v>134</v>
      </c>
      <c r="E195" s="234"/>
      <c r="F195" s="106">
        <f t="shared" si="26"/>
        <v>0</v>
      </c>
    </row>
    <row r="196" spans="1:6" outlineLevel="1" x14ac:dyDescent="0.2">
      <c r="A196" s="94">
        <f t="shared" si="27"/>
        <v>5.4499999999999904</v>
      </c>
      <c r="B196" s="104" t="s">
        <v>530</v>
      </c>
      <c r="C196" s="96" t="s">
        <v>529</v>
      </c>
      <c r="D196" s="101">
        <v>1147</v>
      </c>
      <c r="E196" s="234"/>
      <c r="F196" s="106">
        <f t="shared" si="26"/>
        <v>0</v>
      </c>
    </row>
    <row r="197" spans="1:6" outlineLevel="1" x14ac:dyDescent="0.2">
      <c r="A197" s="94">
        <f t="shared" si="27"/>
        <v>5.4599999999999902</v>
      </c>
      <c r="B197" s="104" t="s">
        <v>212</v>
      </c>
      <c r="C197" s="96" t="s">
        <v>529</v>
      </c>
      <c r="D197" s="101">
        <v>365</v>
      </c>
      <c r="E197" s="234"/>
      <c r="F197" s="106">
        <f t="shared" si="26"/>
        <v>0</v>
      </c>
    </row>
    <row r="198" spans="1:6" outlineLevel="1" x14ac:dyDescent="0.2">
      <c r="A198" s="94">
        <f t="shared" si="27"/>
        <v>5.46999999999999</v>
      </c>
      <c r="B198" s="104" t="s">
        <v>541</v>
      </c>
      <c r="C198" s="96" t="s">
        <v>78</v>
      </c>
      <c r="D198" s="101">
        <v>132</v>
      </c>
      <c r="E198" s="234"/>
      <c r="F198" s="106">
        <f t="shared" si="26"/>
        <v>0</v>
      </c>
    </row>
    <row r="199" spans="1:6" outlineLevel="1" x14ac:dyDescent="0.2">
      <c r="A199" s="94">
        <f t="shared" si="27"/>
        <v>5.4799999999999898</v>
      </c>
      <c r="B199" s="108" t="s">
        <v>520</v>
      </c>
      <c r="C199" s="102"/>
      <c r="D199" s="102"/>
      <c r="E199" s="236"/>
      <c r="F199"/>
    </row>
    <row r="200" spans="1:6" outlineLevel="1" x14ac:dyDescent="0.2">
      <c r="A200" s="94">
        <f t="shared" si="27"/>
        <v>5.4899999999999896</v>
      </c>
      <c r="B200" s="104" t="s">
        <v>522</v>
      </c>
      <c r="C200" s="96" t="s">
        <v>78</v>
      </c>
      <c r="D200" s="101">
        <v>410</v>
      </c>
      <c r="E200" s="234"/>
      <c r="F200" s="106">
        <f t="shared" si="26"/>
        <v>0</v>
      </c>
    </row>
    <row r="201" spans="1:6" outlineLevel="1" x14ac:dyDescent="0.2">
      <c r="A201" s="94">
        <f t="shared" si="27"/>
        <v>5.4999999999999893</v>
      </c>
      <c r="B201" s="104" t="s">
        <v>523</v>
      </c>
      <c r="C201" s="96" t="s">
        <v>78</v>
      </c>
      <c r="D201" s="101">
        <v>48</v>
      </c>
      <c r="E201" s="234"/>
      <c r="F201" s="106">
        <f t="shared" si="26"/>
        <v>0</v>
      </c>
    </row>
    <row r="202" spans="1:6" outlineLevel="1" x14ac:dyDescent="0.2">
      <c r="A202" s="94">
        <f t="shared" si="27"/>
        <v>5.5099999999999891</v>
      </c>
      <c r="B202" s="104" t="s">
        <v>521</v>
      </c>
      <c r="C202" s="96" t="s">
        <v>78</v>
      </c>
      <c r="D202" s="101">
        <v>24</v>
      </c>
      <c r="E202" s="234"/>
      <c r="F202" s="106">
        <f t="shared" si="26"/>
        <v>0</v>
      </c>
    </row>
    <row r="203" spans="1:6" outlineLevel="1" x14ac:dyDescent="0.2">
      <c r="A203" s="94">
        <f t="shared" si="27"/>
        <v>5.5199999999999889</v>
      </c>
      <c r="B203" s="104" t="s">
        <v>524</v>
      </c>
      <c r="C203" s="96" t="s">
        <v>78</v>
      </c>
      <c r="D203" s="101">
        <v>144</v>
      </c>
      <c r="E203" s="234"/>
      <c r="F203" s="106">
        <f t="shared" si="26"/>
        <v>0</v>
      </c>
    </row>
    <row r="204" spans="1:6" outlineLevel="1" x14ac:dyDescent="0.2">
      <c r="A204" s="94">
        <f t="shared" si="27"/>
        <v>5.5299999999999887</v>
      </c>
      <c r="B204" s="104" t="s">
        <v>525</v>
      </c>
      <c r="C204" s="96" t="s">
        <v>78</v>
      </c>
      <c r="D204" s="101">
        <v>36</v>
      </c>
      <c r="E204" s="234"/>
      <c r="F204" s="106">
        <f t="shared" si="26"/>
        <v>0</v>
      </c>
    </row>
    <row r="205" spans="1:6" outlineLevel="1" x14ac:dyDescent="0.2">
      <c r="A205" s="94">
        <f t="shared" si="27"/>
        <v>5.5399999999999885</v>
      </c>
      <c r="B205" s="104" t="s">
        <v>526</v>
      </c>
      <c r="C205" s="96" t="s">
        <v>78</v>
      </c>
      <c r="D205" s="101">
        <v>72</v>
      </c>
      <c r="E205" s="234"/>
      <c r="F205" s="106">
        <f t="shared" si="26"/>
        <v>0</v>
      </c>
    </row>
    <row r="206" spans="1:6" outlineLevel="1" x14ac:dyDescent="0.2">
      <c r="A206" s="94">
        <f t="shared" si="27"/>
        <v>5.5499999999999883</v>
      </c>
      <c r="B206" s="104" t="s">
        <v>527</v>
      </c>
      <c r="C206" s="96" t="s">
        <v>78</v>
      </c>
      <c r="D206" s="101">
        <v>4</v>
      </c>
      <c r="E206" s="234"/>
      <c r="F206" s="106">
        <f t="shared" si="26"/>
        <v>0</v>
      </c>
    </row>
    <row r="207" spans="1:6" outlineLevel="1" x14ac:dyDescent="0.2">
      <c r="A207" s="94">
        <f t="shared" si="27"/>
        <v>5.5599999999999881</v>
      </c>
      <c r="B207" s="104" t="s">
        <v>528</v>
      </c>
      <c r="C207" s="96" t="s">
        <v>78</v>
      </c>
      <c r="D207" s="101">
        <v>36</v>
      </c>
      <c r="E207" s="234"/>
      <c r="F207" s="106">
        <f t="shared" si="26"/>
        <v>0</v>
      </c>
    </row>
    <row r="208" spans="1:6" outlineLevel="1" x14ac:dyDescent="0.2">
      <c r="A208" s="101"/>
      <c r="B208" s="134"/>
      <c r="D208" s="117"/>
    </row>
    <row r="209" spans="1:6" outlineLevel="1" x14ac:dyDescent="0.2">
      <c r="A209" s="101"/>
      <c r="B209" s="118" t="str">
        <f>"BILL NO "&amp;A210</f>
        <v>BILL NO 5</v>
      </c>
      <c r="D209" s="117"/>
    </row>
    <row r="210" spans="1:6" ht="15" x14ac:dyDescent="0.2">
      <c r="A210" s="100">
        <f>+A136+1</f>
        <v>5</v>
      </c>
      <c r="B210" s="108" t="s">
        <v>216</v>
      </c>
      <c r="C210" s="131">
        <f>+E210/$D$6</f>
        <v>0</v>
      </c>
      <c r="D210" s="105" t="s">
        <v>403</v>
      </c>
      <c r="E210" s="120">
        <f>SUM(F211:F223)</f>
        <v>0</v>
      </c>
      <c r="F210" s="139"/>
    </row>
    <row r="211" spans="1:6" outlineLevel="1" x14ac:dyDescent="0.2">
      <c r="A211" s="94">
        <f t="shared" ref="A211:A223" si="28">+A210+0.01</f>
        <v>5.01</v>
      </c>
      <c r="B211" s="109" t="s">
        <v>547</v>
      </c>
      <c r="D211" s="117"/>
    </row>
    <row r="212" spans="1:6" ht="25.5" outlineLevel="1" x14ac:dyDescent="0.2">
      <c r="A212" s="94">
        <f t="shared" si="28"/>
        <v>5.0199999999999996</v>
      </c>
      <c r="B212" s="104" t="s">
        <v>546</v>
      </c>
      <c r="C212" s="96" t="s">
        <v>402</v>
      </c>
      <c r="D212" s="117">
        <v>356</v>
      </c>
      <c r="E212" s="234"/>
      <c r="F212" s="106">
        <f>ROUND(D212*E212,2)</f>
        <v>0</v>
      </c>
    </row>
    <row r="213" spans="1:6" ht="25.5" outlineLevel="1" x14ac:dyDescent="0.2">
      <c r="A213" s="94">
        <f t="shared" si="28"/>
        <v>5.0299999999999994</v>
      </c>
      <c r="B213" s="104" t="s">
        <v>548</v>
      </c>
      <c r="C213" s="96" t="s">
        <v>402</v>
      </c>
      <c r="D213" s="117">
        <v>539</v>
      </c>
      <c r="E213" s="234"/>
      <c r="F213" s="106">
        <f>ROUND(D213*E213,2)</f>
        <v>0</v>
      </c>
    </row>
    <row r="214" spans="1:6" outlineLevel="1" x14ac:dyDescent="0.2">
      <c r="A214" s="94">
        <f t="shared" si="28"/>
        <v>5.0399999999999991</v>
      </c>
      <c r="B214" s="108" t="s">
        <v>217</v>
      </c>
      <c r="D214" s="117"/>
      <c r="E214" s="234"/>
    </row>
    <row r="215" spans="1:6" outlineLevel="1" x14ac:dyDescent="0.2">
      <c r="A215" s="94">
        <f t="shared" si="28"/>
        <v>5.0499999999999989</v>
      </c>
      <c r="B215" s="104" t="s">
        <v>145</v>
      </c>
      <c r="C215" s="96" t="s">
        <v>106</v>
      </c>
      <c r="D215" s="117">
        <v>30</v>
      </c>
      <c r="E215" s="234"/>
      <c r="F215" s="106">
        <f>ROUND(D215*E215,2)</f>
        <v>0</v>
      </c>
    </row>
    <row r="216" spans="1:6" outlineLevel="1" x14ac:dyDescent="0.2">
      <c r="A216" s="94">
        <f t="shared" si="28"/>
        <v>5.0599999999999987</v>
      </c>
      <c r="B216" s="104" t="s">
        <v>550</v>
      </c>
      <c r="C216" s="96" t="s">
        <v>106</v>
      </c>
      <c r="D216" s="117">
        <v>60</v>
      </c>
      <c r="E216" s="234"/>
      <c r="F216" s="106">
        <f>ROUND(D216*E216,2)</f>
        <v>0</v>
      </c>
    </row>
    <row r="217" spans="1:6" ht="25.5" outlineLevel="1" x14ac:dyDescent="0.2">
      <c r="A217" s="94">
        <f t="shared" si="28"/>
        <v>5.0699999999999985</v>
      </c>
      <c r="B217" s="104" t="s">
        <v>553</v>
      </c>
      <c r="C217" s="96" t="s">
        <v>106</v>
      </c>
      <c r="D217" s="117">
        <v>21</v>
      </c>
      <c r="E217" s="234"/>
      <c r="F217" s="106">
        <f>ROUND(D217*E217,2)</f>
        <v>0</v>
      </c>
    </row>
    <row r="218" spans="1:6" outlineLevel="1" x14ac:dyDescent="0.2">
      <c r="A218" s="94">
        <f t="shared" si="28"/>
        <v>5.0799999999999983</v>
      </c>
      <c r="B218" s="108" t="s">
        <v>414</v>
      </c>
      <c r="D218" s="117"/>
      <c r="E218" s="234"/>
    </row>
    <row r="219" spans="1:6" outlineLevel="1" x14ac:dyDescent="0.2">
      <c r="A219" s="94">
        <f t="shared" si="28"/>
        <v>5.0899999999999981</v>
      </c>
      <c r="B219" s="104" t="s">
        <v>220</v>
      </c>
      <c r="C219" s="96" t="s">
        <v>106</v>
      </c>
      <c r="D219" s="117">
        <v>28</v>
      </c>
      <c r="E219" s="234"/>
      <c r="F219" s="106">
        <f>ROUND(D219*E219,2)</f>
        <v>0</v>
      </c>
    </row>
    <row r="220" spans="1:6" outlineLevel="1" x14ac:dyDescent="0.2">
      <c r="A220" s="94">
        <f t="shared" si="28"/>
        <v>5.0999999999999979</v>
      </c>
      <c r="B220" s="104" t="s">
        <v>221</v>
      </c>
      <c r="C220" s="96" t="s">
        <v>106</v>
      </c>
      <c r="D220" s="117">
        <v>28</v>
      </c>
      <c r="E220" s="234"/>
      <c r="F220" s="106">
        <f>ROUND(D220*E220,2)</f>
        <v>0</v>
      </c>
    </row>
    <row r="221" spans="1:6" outlineLevel="1" x14ac:dyDescent="0.2">
      <c r="A221" s="94">
        <f t="shared" si="28"/>
        <v>5.1099999999999977</v>
      </c>
      <c r="B221" s="108" t="s">
        <v>376</v>
      </c>
      <c r="D221" s="117"/>
      <c r="E221" s="235"/>
    </row>
    <row r="222" spans="1:6" ht="25.5" outlineLevel="1" x14ac:dyDescent="0.2">
      <c r="A222" s="94">
        <f t="shared" si="28"/>
        <v>5.1199999999999974</v>
      </c>
      <c r="B222" s="104" t="s">
        <v>415</v>
      </c>
      <c r="C222" s="96" t="s">
        <v>106</v>
      </c>
      <c r="D222" s="117">
        <v>60</v>
      </c>
      <c r="E222" s="234"/>
      <c r="F222" s="106">
        <f t="shared" ref="F222:F223" si="29">ROUND(D222*E222,2)</f>
        <v>0</v>
      </c>
    </row>
    <row r="223" spans="1:6" ht="38.25" outlineLevel="1" x14ac:dyDescent="0.2">
      <c r="A223" s="94">
        <f t="shared" si="28"/>
        <v>5.1299999999999972</v>
      </c>
      <c r="B223" s="104" t="s">
        <v>416</v>
      </c>
      <c r="C223" s="96" t="s">
        <v>106</v>
      </c>
      <c r="D223" s="117">
        <v>26</v>
      </c>
      <c r="E223" s="234"/>
      <c r="F223" s="106">
        <f t="shared" si="29"/>
        <v>0</v>
      </c>
    </row>
    <row r="224" spans="1:6" outlineLevel="1" x14ac:dyDescent="0.2">
      <c r="A224" s="101"/>
      <c r="D224" s="117"/>
    </row>
    <row r="225" spans="1:6" outlineLevel="1" x14ac:dyDescent="0.2">
      <c r="A225" s="101"/>
      <c r="B225" s="118" t="str">
        <f>"BILL NO "&amp;A226</f>
        <v>BILL NO 6</v>
      </c>
    </row>
    <row r="226" spans="1:6" ht="14.25" customHeight="1" x14ac:dyDescent="0.2">
      <c r="A226" s="100">
        <f>+A210+1</f>
        <v>6</v>
      </c>
      <c r="B226" s="108" t="s">
        <v>108</v>
      </c>
      <c r="C226" s="131">
        <f>+E226/$D$6</f>
        <v>0</v>
      </c>
      <c r="D226" s="105" t="s">
        <v>403</v>
      </c>
      <c r="E226" s="120">
        <f>SUM(F226:F230)</f>
        <v>0</v>
      </c>
      <c r="F226" s="139"/>
    </row>
    <row r="227" spans="1:6" outlineLevel="1" x14ac:dyDescent="0.2">
      <c r="A227" s="94">
        <f>+A226+0.01</f>
        <v>6.01</v>
      </c>
      <c r="B227" s="108" t="s">
        <v>109</v>
      </c>
      <c r="F227" s="139"/>
    </row>
    <row r="228" spans="1:6" outlineLevel="1" x14ac:dyDescent="0.2">
      <c r="A228" s="94">
        <f t="shared" ref="A228:A229" si="30">+A227+0.01</f>
        <v>6.02</v>
      </c>
      <c r="B228" s="108" t="s">
        <v>219</v>
      </c>
      <c r="F228" s="139"/>
    </row>
    <row r="229" spans="1:6" outlineLevel="1" x14ac:dyDescent="0.2">
      <c r="A229" s="94">
        <f t="shared" si="30"/>
        <v>6.0299999999999994</v>
      </c>
      <c r="B229" s="104" t="s">
        <v>22</v>
      </c>
      <c r="C229" s="96" t="s">
        <v>78</v>
      </c>
      <c r="D229" s="117">
        <v>2</v>
      </c>
      <c r="E229" s="234"/>
      <c r="F229" s="106">
        <f>ROUND(D229*E229,2)</f>
        <v>0</v>
      </c>
    </row>
    <row r="230" spans="1:6" outlineLevel="1" x14ac:dyDescent="0.2">
      <c r="A230" s="101"/>
    </row>
    <row r="231" spans="1:6" outlineLevel="1" x14ac:dyDescent="0.2">
      <c r="A231" s="101"/>
      <c r="B231" s="118" t="str">
        <f>"BILL NO "&amp;A232</f>
        <v>BILL NO 7</v>
      </c>
    </row>
    <row r="232" spans="1:6" ht="25.5" x14ac:dyDescent="0.2">
      <c r="A232" s="100">
        <f>+A226+1</f>
        <v>7</v>
      </c>
      <c r="B232" s="108" t="s">
        <v>375</v>
      </c>
      <c r="C232" s="131">
        <f>+E232/$D$6</f>
        <v>0</v>
      </c>
      <c r="D232" s="105" t="s">
        <v>403</v>
      </c>
      <c r="E232" s="120">
        <f>SUM(F232:F234)</f>
        <v>0</v>
      </c>
      <c r="F232" s="139"/>
    </row>
    <row r="233" spans="1:6" ht="25.5" outlineLevel="1" collapsed="1" x14ac:dyDescent="0.2">
      <c r="A233" s="94">
        <f>+A232+0.01</f>
        <v>7.01</v>
      </c>
      <c r="B233" s="140" t="s">
        <v>417</v>
      </c>
      <c r="C233" s="96" t="s">
        <v>78</v>
      </c>
      <c r="D233" s="101">
        <v>2</v>
      </c>
      <c r="E233" s="234"/>
      <c r="F233" s="106">
        <f>ROUND(D233*E233,2)</f>
        <v>0</v>
      </c>
    </row>
    <row r="234" spans="1:6" outlineLevel="1" x14ac:dyDescent="0.2">
      <c r="A234" s="101"/>
      <c r="B234" s="140"/>
      <c r="D234" s="117"/>
    </row>
    <row r="235" spans="1:6" outlineLevel="1" x14ac:dyDescent="0.2">
      <c r="A235" s="101"/>
      <c r="B235" s="118" t="str">
        <f>"BILL NO "&amp;A236</f>
        <v>BILL NO 8</v>
      </c>
    </row>
    <row r="236" spans="1:6" ht="15" x14ac:dyDescent="0.2">
      <c r="A236" s="100">
        <f>+A232+1</f>
        <v>8</v>
      </c>
      <c r="B236" s="108" t="s">
        <v>110</v>
      </c>
      <c r="C236" s="131">
        <f>+E236/$D$6</f>
        <v>0</v>
      </c>
      <c r="D236" s="105" t="s">
        <v>403</v>
      </c>
      <c r="E236" s="120">
        <f>SUM(F236:F243)</f>
        <v>0</v>
      </c>
      <c r="F236" s="139"/>
    </row>
    <row r="237" spans="1:6" outlineLevel="1" x14ac:dyDescent="0.2">
      <c r="A237" s="94">
        <f t="shared" ref="A237:A242" si="31">+A236+0.01</f>
        <v>8.01</v>
      </c>
      <c r="B237" s="108" t="s">
        <v>160</v>
      </c>
      <c r="C237" s="132"/>
      <c r="D237" s="133"/>
      <c r="E237" s="120"/>
      <c r="F237" s="139"/>
    </row>
    <row r="238" spans="1:6" ht="15" outlineLevel="1" x14ac:dyDescent="0.2">
      <c r="A238" s="94">
        <f t="shared" si="31"/>
        <v>8.02</v>
      </c>
      <c r="B238" s="136" t="s">
        <v>136</v>
      </c>
      <c r="C238" s="96" t="s">
        <v>402</v>
      </c>
      <c r="D238" s="117">
        <v>354</v>
      </c>
      <c r="E238" s="234"/>
      <c r="F238" s="106">
        <f>ROUND(D238*E238,2)</f>
        <v>0</v>
      </c>
    </row>
    <row r="239" spans="1:6" ht="15" outlineLevel="1" x14ac:dyDescent="0.2">
      <c r="A239" s="94">
        <f t="shared" si="31"/>
        <v>8.0299999999999994</v>
      </c>
      <c r="B239" s="104" t="s">
        <v>14</v>
      </c>
      <c r="C239" s="96" t="s">
        <v>402</v>
      </c>
      <c r="D239" s="117">
        <v>0</v>
      </c>
      <c r="E239" s="234"/>
      <c r="F239" s="106">
        <f>ROUND(D239*E239,2)</f>
        <v>0</v>
      </c>
    </row>
    <row r="240" spans="1:6" ht="15" outlineLevel="1" x14ac:dyDescent="0.2">
      <c r="A240" s="94">
        <f t="shared" si="31"/>
        <v>8.0399999999999991</v>
      </c>
      <c r="B240" s="136" t="s">
        <v>111</v>
      </c>
      <c r="C240" s="96" t="s">
        <v>402</v>
      </c>
      <c r="D240" s="101">
        <v>0</v>
      </c>
      <c r="E240" s="234"/>
      <c r="F240" s="106">
        <f>ROUND(D240*E240,2)</f>
        <v>0</v>
      </c>
    </row>
    <row r="241" spans="1:6" outlineLevel="1" x14ac:dyDescent="0.2">
      <c r="A241" s="94">
        <f t="shared" si="31"/>
        <v>8.0499999999999989</v>
      </c>
      <c r="B241" s="108" t="s">
        <v>210</v>
      </c>
      <c r="C241" s="132"/>
      <c r="D241" s="133"/>
      <c r="E241" s="235"/>
      <c r="F241" s="139"/>
    </row>
    <row r="242" spans="1:6" ht="15" outlineLevel="1" x14ac:dyDescent="0.2">
      <c r="A242" s="94">
        <f t="shared" si="31"/>
        <v>8.0599999999999987</v>
      </c>
      <c r="B242" s="136" t="s">
        <v>211</v>
      </c>
      <c r="C242" s="96" t="s">
        <v>402</v>
      </c>
      <c r="D242" s="117">
        <v>3</v>
      </c>
      <c r="E242" s="234"/>
      <c r="F242" s="106">
        <f>ROUND(D242*E242,2)</f>
        <v>0</v>
      </c>
    </row>
    <row r="243" spans="1:6" outlineLevel="1" x14ac:dyDescent="0.2">
      <c r="B243" s="141"/>
      <c r="C243" s="142"/>
      <c r="D243" s="143"/>
      <c r="E243" s="144"/>
      <c r="F243" s="145"/>
    </row>
    <row r="244" spans="1:6" outlineLevel="1" x14ac:dyDescent="0.2">
      <c r="A244" s="101"/>
      <c r="B244" s="118" t="str">
        <f>"BILL NO "&amp;A245</f>
        <v>BILL NO 9</v>
      </c>
      <c r="D244" s="117"/>
    </row>
    <row r="245" spans="1:6" ht="15" x14ac:dyDescent="0.2">
      <c r="A245" s="100">
        <f>+A236+1</f>
        <v>9</v>
      </c>
      <c r="B245" s="108" t="s">
        <v>44</v>
      </c>
      <c r="C245" s="131">
        <f>+E245/$D$6</f>
        <v>0</v>
      </c>
      <c r="D245" s="105" t="s">
        <v>403</v>
      </c>
      <c r="E245" s="120">
        <f>SUM(F245:F259)</f>
        <v>0</v>
      </c>
    </row>
    <row r="246" spans="1:6" ht="18" customHeight="1" outlineLevel="1" x14ac:dyDescent="0.2">
      <c r="A246" s="94">
        <f>+A245+0.01</f>
        <v>9.01</v>
      </c>
      <c r="B246" s="104" t="s">
        <v>209</v>
      </c>
      <c r="C246" s="132"/>
      <c r="D246" s="133"/>
      <c r="E246" s="120"/>
    </row>
    <row r="247" spans="1:6" outlineLevel="1" x14ac:dyDescent="0.2">
      <c r="A247" s="94">
        <f t="shared" ref="A247:A259" si="32">+A246+0.01</f>
        <v>9.02</v>
      </c>
      <c r="B247" s="108" t="s">
        <v>20</v>
      </c>
      <c r="C247" s="132"/>
      <c r="D247" s="133"/>
      <c r="E247" s="120"/>
    </row>
    <row r="248" spans="1:6" outlineLevel="1" x14ac:dyDescent="0.2">
      <c r="A248" s="94">
        <f t="shared" si="32"/>
        <v>9.0299999999999994</v>
      </c>
      <c r="B248" s="140" t="s">
        <v>86</v>
      </c>
      <c r="C248" s="96" t="s">
        <v>106</v>
      </c>
      <c r="D248" s="117">
        <v>90</v>
      </c>
      <c r="E248" s="234"/>
      <c r="F248" s="106">
        <f t="shared" ref="F248:F250" si="33">ROUND(D248*E248,2)</f>
        <v>0</v>
      </c>
    </row>
    <row r="249" spans="1:6" outlineLevel="1" x14ac:dyDescent="0.2">
      <c r="A249" s="94">
        <f t="shared" si="32"/>
        <v>9.0399999999999991</v>
      </c>
      <c r="B249" s="140" t="s">
        <v>67</v>
      </c>
      <c r="C249" s="96" t="s">
        <v>78</v>
      </c>
      <c r="D249" s="117">
        <v>1</v>
      </c>
      <c r="E249" s="234"/>
      <c r="F249" s="106">
        <f t="shared" si="33"/>
        <v>0</v>
      </c>
    </row>
    <row r="250" spans="1:6" outlineLevel="1" x14ac:dyDescent="0.2">
      <c r="A250" s="94">
        <f t="shared" si="32"/>
        <v>9.0499999999999989</v>
      </c>
      <c r="B250" s="140" t="s">
        <v>418</v>
      </c>
      <c r="C250" s="96" t="s">
        <v>105</v>
      </c>
      <c r="D250" s="117">
        <v>1</v>
      </c>
      <c r="E250" s="234"/>
      <c r="F250" s="106">
        <f t="shared" si="33"/>
        <v>0</v>
      </c>
    </row>
    <row r="251" spans="1:6" outlineLevel="1" x14ac:dyDescent="0.2">
      <c r="A251" s="94">
        <f t="shared" si="32"/>
        <v>9.0599999999999987</v>
      </c>
      <c r="B251" s="146" t="s">
        <v>87</v>
      </c>
      <c r="D251" s="117"/>
      <c r="E251" s="237"/>
    </row>
    <row r="252" spans="1:6" outlineLevel="1" x14ac:dyDescent="0.2">
      <c r="A252" s="94">
        <f t="shared" si="32"/>
        <v>9.0699999999999985</v>
      </c>
      <c r="B252" s="146" t="s">
        <v>11</v>
      </c>
      <c r="D252" s="117"/>
      <c r="E252" s="99"/>
    </row>
    <row r="253" spans="1:6" outlineLevel="1" x14ac:dyDescent="0.2">
      <c r="A253" s="94">
        <f t="shared" si="32"/>
        <v>9.0799999999999983</v>
      </c>
      <c r="B253" s="140" t="s">
        <v>113</v>
      </c>
      <c r="C253" s="96" t="s">
        <v>78</v>
      </c>
      <c r="D253" s="117">
        <v>0</v>
      </c>
      <c r="E253" s="234"/>
      <c r="F253" s="106">
        <f>ROUND(D253*E253,2)</f>
        <v>0</v>
      </c>
    </row>
    <row r="254" spans="1:6" outlineLevel="1" x14ac:dyDescent="0.2">
      <c r="A254" s="94">
        <f t="shared" si="32"/>
        <v>9.0899999999999981</v>
      </c>
      <c r="B254" s="140" t="s">
        <v>112</v>
      </c>
      <c r="C254" s="96" t="s">
        <v>78</v>
      </c>
      <c r="D254" s="117">
        <v>0</v>
      </c>
      <c r="E254" s="234"/>
      <c r="F254" s="106">
        <f>ROUND(D254*E254,2)</f>
        <v>0</v>
      </c>
    </row>
    <row r="255" spans="1:6" outlineLevel="1" x14ac:dyDescent="0.2">
      <c r="A255" s="94">
        <f t="shared" si="32"/>
        <v>9.0999999999999979</v>
      </c>
      <c r="B255" s="140" t="s">
        <v>60</v>
      </c>
      <c r="C255" s="96" t="s">
        <v>78</v>
      </c>
      <c r="D255" s="117">
        <v>0</v>
      </c>
      <c r="E255" s="234"/>
      <c r="F255" s="106">
        <f>D255*E255</f>
        <v>0</v>
      </c>
    </row>
    <row r="256" spans="1:6" outlineLevel="1" x14ac:dyDescent="0.2">
      <c r="A256" s="94">
        <f t="shared" si="32"/>
        <v>9.1099999999999977</v>
      </c>
      <c r="B256" s="146" t="s">
        <v>12</v>
      </c>
      <c r="D256" s="99"/>
      <c r="E256" s="237"/>
    </row>
    <row r="257" spans="1:6" outlineLevel="1" x14ac:dyDescent="0.2">
      <c r="A257" s="94">
        <f t="shared" si="32"/>
        <v>9.1199999999999974</v>
      </c>
      <c r="B257" s="140" t="s">
        <v>88</v>
      </c>
      <c r="C257" s="96" t="s">
        <v>78</v>
      </c>
      <c r="D257" s="117">
        <v>6</v>
      </c>
      <c r="E257" s="234"/>
      <c r="F257" s="106">
        <f t="shared" ref="F257:F259" si="34">ROUND(D257*E257,2)</f>
        <v>0</v>
      </c>
    </row>
    <row r="258" spans="1:6" outlineLevel="1" x14ac:dyDescent="0.2">
      <c r="A258" s="94">
        <f t="shared" si="32"/>
        <v>9.1299999999999972</v>
      </c>
      <c r="B258" s="140" t="s">
        <v>89</v>
      </c>
      <c r="C258" s="96" t="s">
        <v>78</v>
      </c>
      <c r="D258" s="117">
        <v>6</v>
      </c>
      <c r="E258" s="234"/>
      <c r="F258" s="106">
        <f t="shared" si="34"/>
        <v>0</v>
      </c>
    </row>
    <row r="259" spans="1:6" outlineLevel="1" x14ac:dyDescent="0.2">
      <c r="A259" s="94">
        <f t="shared" si="32"/>
        <v>9.139999999999997</v>
      </c>
      <c r="B259" s="140" t="s">
        <v>61</v>
      </c>
      <c r="C259" s="96" t="s">
        <v>78</v>
      </c>
      <c r="D259" s="117">
        <v>12</v>
      </c>
      <c r="E259" s="234"/>
      <c r="F259" s="106">
        <f t="shared" si="34"/>
        <v>0</v>
      </c>
    </row>
    <row r="260" spans="1:6" outlineLevel="1" x14ac:dyDescent="0.2">
      <c r="A260" s="94"/>
      <c r="B260" s="140"/>
      <c r="D260" s="117"/>
    </row>
    <row r="261" spans="1:6" outlineLevel="1" x14ac:dyDescent="0.2">
      <c r="A261" s="101"/>
      <c r="B261" s="118" t="str">
        <f>"BILL NO "&amp;A262</f>
        <v>BILL NO 10</v>
      </c>
      <c r="D261" s="117"/>
    </row>
    <row r="262" spans="1:6" ht="15" x14ac:dyDescent="0.2">
      <c r="A262" s="100">
        <f>+A245+1</f>
        <v>10</v>
      </c>
      <c r="B262" s="108" t="s">
        <v>79</v>
      </c>
      <c r="C262" s="131">
        <f>+E262/$D$6</f>
        <v>0</v>
      </c>
      <c r="D262" s="105" t="s">
        <v>403</v>
      </c>
      <c r="E262" s="120">
        <f>SUM(F262:F266)</f>
        <v>0</v>
      </c>
    </row>
    <row r="263" spans="1:6" outlineLevel="1" x14ac:dyDescent="0.2">
      <c r="A263" s="94">
        <f>+A262+0.01</f>
        <v>10.01</v>
      </c>
      <c r="B263" s="108" t="s">
        <v>79</v>
      </c>
      <c r="C263" s="132"/>
      <c r="D263" s="133"/>
      <c r="E263" s="120"/>
    </row>
    <row r="264" spans="1:6" ht="15" outlineLevel="1" x14ac:dyDescent="0.2">
      <c r="A264" s="94">
        <f t="shared" ref="A264:A265" si="35">+A263+0.01</f>
        <v>10.02</v>
      </c>
      <c r="B264" s="104" t="s">
        <v>551</v>
      </c>
      <c r="C264" s="96" t="s">
        <v>402</v>
      </c>
      <c r="D264" s="117">
        <v>9</v>
      </c>
      <c r="E264" s="234"/>
      <c r="F264" s="106">
        <f t="shared" ref="F264:F265" si="36">ROUND(D264*E264,2)</f>
        <v>0</v>
      </c>
    </row>
    <row r="265" spans="1:6" ht="18.75" customHeight="1" outlineLevel="1" x14ac:dyDescent="0.2">
      <c r="A265" s="94">
        <f t="shared" si="35"/>
        <v>10.029999999999999</v>
      </c>
      <c r="B265" s="104" t="s">
        <v>227</v>
      </c>
      <c r="C265" s="96" t="s">
        <v>402</v>
      </c>
      <c r="D265" s="117">
        <v>196</v>
      </c>
      <c r="E265" s="234"/>
      <c r="F265" s="106">
        <f t="shared" si="36"/>
        <v>0</v>
      </c>
    </row>
    <row r="266" spans="1:6" outlineLevel="1" x14ac:dyDescent="0.2">
      <c r="A266" s="101"/>
      <c r="B266" s="108"/>
      <c r="C266" s="132"/>
      <c r="D266" s="147"/>
      <c r="E266" s="148"/>
    </row>
    <row r="267" spans="1:6" outlineLevel="1" x14ac:dyDescent="0.2">
      <c r="A267" s="101"/>
      <c r="B267" s="118" t="str">
        <f>"BILL NO "&amp;A268</f>
        <v>BILL NO 11</v>
      </c>
      <c r="C267" s="132"/>
      <c r="D267" s="147"/>
      <c r="E267" s="148"/>
    </row>
    <row r="268" spans="1:6" ht="15" x14ac:dyDescent="0.2">
      <c r="A268" s="100">
        <f>+A262+1</f>
        <v>11</v>
      </c>
      <c r="B268" s="108" t="s">
        <v>85</v>
      </c>
      <c r="C268" s="131">
        <f>+E268/$D$6</f>
        <v>28.201438848920862</v>
      </c>
      <c r="D268" s="105" t="s">
        <v>403</v>
      </c>
      <c r="E268" s="120">
        <f>SUM(F268:F277)</f>
        <v>19600</v>
      </c>
    </row>
    <row r="269" spans="1:6" x14ac:dyDescent="0.2">
      <c r="A269" s="100">
        <f>+A268+1</f>
        <v>12</v>
      </c>
      <c r="B269" s="108" t="s">
        <v>408</v>
      </c>
      <c r="D269" s="117"/>
      <c r="E269" s="120">
        <f>SUM(F269:F272)</f>
        <v>10000</v>
      </c>
    </row>
    <row r="270" spans="1:6" outlineLevel="1" x14ac:dyDescent="0.2">
      <c r="A270" s="94">
        <f>+A269+0.01</f>
        <v>12.01</v>
      </c>
      <c r="B270" s="140" t="s">
        <v>225</v>
      </c>
      <c r="C270" s="96" t="s">
        <v>78</v>
      </c>
      <c r="D270" s="101">
        <v>2</v>
      </c>
      <c r="E270" s="106">
        <v>1000</v>
      </c>
      <c r="F270" s="106">
        <f>ROUND(D270*E270,2)</f>
        <v>2000</v>
      </c>
    </row>
    <row r="271" spans="1:6" outlineLevel="1" x14ac:dyDescent="0.2">
      <c r="A271" s="94">
        <f>+A270+0.01</f>
        <v>12.02</v>
      </c>
      <c r="B271" s="140" t="s">
        <v>90</v>
      </c>
      <c r="C271" s="96" t="s">
        <v>78</v>
      </c>
      <c r="D271" s="101">
        <v>2</v>
      </c>
      <c r="E271" s="106">
        <v>3000</v>
      </c>
      <c r="F271" s="106">
        <f>ROUND(D271*E271,2)</f>
        <v>6000</v>
      </c>
    </row>
    <row r="272" spans="1:6" outlineLevel="1" x14ac:dyDescent="0.2">
      <c r="A272" s="94">
        <f>+A271+0.01</f>
        <v>12.03</v>
      </c>
      <c r="B272" s="140" t="s">
        <v>91</v>
      </c>
      <c r="C272" s="96" t="s">
        <v>78</v>
      </c>
      <c r="D272" s="101">
        <v>2</v>
      </c>
      <c r="E272" s="106">
        <v>1000</v>
      </c>
      <c r="F272" s="106">
        <f>ROUND(D272*E272,2)</f>
        <v>2000</v>
      </c>
    </row>
    <row r="273" spans="1:6" x14ac:dyDescent="0.2">
      <c r="A273" s="100">
        <f>+A269+1</f>
        <v>13</v>
      </c>
      <c r="B273" s="108" t="s">
        <v>409</v>
      </c>
      <c r="E273" s="120">
        <f>SUM(F273:F274)</f>
        <v>9600</v>
      </c>
    </row>
    <row r="274" spans="1:6" outlineLevel="1" x14ac:dyDescent="0.2">
      <c r="A274" s="94">
        <f>+A273+0.01</f>
        <v>13.01</v>
      </c>
      <c r="B274" s="104" t="s">
        <v>40</v>
      </c>
      <c r="C274" s="96" t="s">
        <v>105</v>
      </c>
      <c r="D274" s="101">
        <v>12</v>
      </c>
      <c r="E274" s="106">
        <v>800</v>
      </c>
      <c r="F274" s="106">
        <f>ROUND(D274*E274,2)</f>
        <v>9600</v>
      </c>
    </row>
    <row r="275" spans="1:6" ht="6.75" customHeight="1" outlineLevel="1" x14ac:dyDescent="0.2">
      <c r="A275" s="102"/>
      <c r="B275" s="102"/>
      <c r="C275" s="102"/>
      <c r="D275" s="102"/>
      <c r="E275" s="102"/>
      <c r="F275" s="102"/>
    </row>
    <row r="276" spans="1:6" outlineLevel="1" x14ac:dyDescent="0.2">
      <c r="A276" s="94">
        <f>+A273+1</f>
        <v>14</v>
      </c>
      <c r="B276" s="104" t="s">
        <v>84</v>
      </c>
      <c r="C276" s="102" t="s">
        <v>105</v>
      </c>
      <c r="D276" s="233"/>
      <c r="E276" s="150">
        <f>SUM(F268:F275)</f>
        <v>19600</v>
      </c>
      <c r="F276" s="106">
        <f>D276*E276</f>
        <v>0</v>
      </c>
    </row>
    <row r="277" spans="1:6" ht="7.5" customHeight="1" outlineLevel="1" collapsed="1" x14ac:dyDescent="0.2">
      <c r="A277" s="101"/>
      <c r="C277" s="102"/>
      <c r="D277" s="149"/>
      <c r="F277" s="151"/>
    </row>
    <row r="278" spans="1:6" x14ac:dyDescent="0.2">
      <c r="A278" s="101"/>
      <c r="B278" s="118" t="s">
        <v>394</v>
      </c>
      <c r="C278" s="132"/>
      <c r="D278" s="147"/>
      <c r="E278" s="148"/>
    </row>
    <row r="279" spans="1:6" ht="15" x14ac:dyDescent="0.2">
      <c r="A279" s="103">
        <v>1</v>
      </c>
      <c r="B279" s="108" t="s">
        <v>47</v>
      </c>
      <c r="C279" s="131">
        <f>+E279/$D$6</f>
        <v>263.61151079136692</v>
      </c>
      <c r="D279" s="105" t="s">
        <v>403</v>
      </c>
      <c r="E279" s="120">
        <f>SUM(F279:F302)</f>
        <v>183210</v>
      </c>
    </row>
    <row r="280" spans="1:6" x14ac:dyDescent="0.2">
      <c r="A280" s="103" t="s">
        <v>92</v>
      </c>
      <c r="B280" s="108" t="s">
        <v>230</v>
      </c>
      <c r="C280" s="132"/>
      <c r="D280" s="147"/>
      <c r="E280" s="120">
        <f>SUM(F280:F296)*(1+D301)</f>
        <v>152700</v>
      </c>
    </row>
    <row r="281" spans="1:6" x14ac:dyDescent="0.2">
      <c r="A281" s="100">
        <v>1</v>
      </c>
      <c r="B281" s="118" t="s">
        <v>395</v>
      </c>
      <c r="C281" s="126"/>
      <c r="D281" s="126"/>
      <c r="E281" s="120">
        <f>SUM(F281:F288)*(1+D$301)</f>
        <v>57400</v>
      </c>
    </row>
    <row r="282" spans="1:6" outlineLevel="1" x14ac:dyDescent="0.2">
      <c r="A282" s="94">
        <f t="shared" ref="A282:A287" si="37">+A281+0.01</f>
        <v>1.01</v>
      </c>
      <c r="B282" s="125" t="s">
        <v>386</v>
      </c>
      <c r="C282" s="126" t="s">
        <v>419</v>
      </c>
      <c r="D282" s="126">
        <v>0</v>
      </c>
      <c r="E282" s="106">
        <v>3750</v>
      </c>
      <c r="F282" s="106">
        <f t="shared" ref="F282:F287" si="38">ROUND(D282*E282,2)</f>
        <v>0</v>
      </c>
    </row>
    <row r="283" spans="1:6" outlineLevel="1" x14ac:dyDescent="0.2">
      <c r="A283" s="94">
        <f t="shared" si="37"/>
        <v>1.02</v>
      </c>
      <c r="B283" s="125" t="s">
        <v>19</v>
      </c>
      <c r="C283" s="126" t="s">
        <v>105</v>
      </c>
      <c r="D283" s="127">
        <v>1</v>
      </c>
      <c r="E283" s="106">
        <v>20000</v>
      </c>
      <c r="F283" s="106">
        <f t="shared" si="38"/>
        <v>20000</v>
      </c>
    </row>
    <row r="284" spans="1:6" outlineLevel="1" x14ac:dyDescent="0.2">
      <c r="A284" s="94">
        <f t="shared" si="37"/>
        <v>1.03</v>
      </c>
      <c r="B284" s="125" t="s">
        <v>137</v>
      </c>
      <c r="C284" s="126" t="s">
        <v>419</v>
      </c>
      <c r="D284" s="127">
        <v>7</v>
      </c>
      <c r="E284" s="106">
        <v>1100</v>
      </c>
      <c r="F284" s="106">
        <f t="shared" si="38"/>
        <v>7700</v>
      </c>
    </row>
    <row r="285" spans="1:6" outlineLevel="1" x14ac:dyDescent="0.2">
      <c r="A285" s="94">
        <f t="shared" si="37"/>
        <v>1.04</v>
      </c>
      <c r="B285" s="125" t="s">
        <v>73</v>
      </c>
      <c r="C285" s="126" t="s">
        <v>419</v>
      </c>
      <c r="D285" s="127">
        <v>7</v>
      </c>
      <c r="E285" s="106">
        <v>1100</v>
      </c>
      <c r="F285" s="106">
        <f t="shared" si="38"/>
        <v>7700</v>
      </c>
    </row>
    <row r="286" spans="1:6" outlineLevel="1" x14ac:dyDescent="0.2">
      <c r="A286" s="94">
        <f t="shared" si="37"/>
        <v>1.05</v>
      </c>
      <c r="B286" s="125" t="s">
        <v>387</v>
      </c>
      <c r="C286" s="126" t="s">
        <v>105</v>
      </c>
      <c r="D286" s="127">
        <v>1</v>
      </c>
      <c r="E286" s="106">
        <v>10000</v>
      </c>
      <c r="F286" s="106">
        <f t="shared" si="38"/>
        <v>10000</v>
      </c>
    </row>
    <row r="287" spans="1:6" outlineLevel="1" x14ac:dyDescent="0.2">
      <c r="A287" s="94">
        <f t="shared" si="37"/>
        <v>1.06</v>
      </c>
      <c r="B287" s="125" t="s">
        <v>76</v>
      </c>
      <c r="C287" s="126" t="s">
        <v>105</v>
      </c>
      <c r="D287" s="126">
        <v>1</v>
      </c>
      <c r="E287" s="106">
        <v>12000</v>
      </c>
      <c r="F287" s="106">
        <f t="shared" si="38"/>
        <v>12000</v>
      </c>
    </row>
    <row r="288" spans="1:6" x14ac:dyDescent="0.2">
      <c r="A288" s="100">
        <f>+A281+1</f>
        <v>2</v>
      </c>
      <c r="B288" s="152" t="s">
        <v>53</v>
      </c>
      <c r="C288" s="153" t="s">
        <v>105</v>
      </c>
      <c r="D288" s="153">
        <v>1</v>
      </c>
      <c r="E288" s="120">
        <f>SUM(F288:F296)*(1+D$301)</f>
        <v>95300</v>
      </c>
      <c r="F288" s="99"/>
    </row>
    <row r="289" spans="1:6" outlineLevel="1" x14ac:dyDescent="0.2">
      <c r="A289" s="94">
        <f t="shared" ref="A289:A294" si="39">+A288+0.01</f>
        <v>2.0099999999999998</v>
      </c>
      <c r="B289" s="154" t="s">
        <v>231</v>
      </c>
      <c r="C289" s="155" t="s">
        <v>78</v>
      </c>
      <c r="D289" s="155">
        <v>1</v>
      </c>
      <c r="E289" s="106">
        <v>6500</v>
      </c>
      <c r="F289" s="106">
        <f t="shared" ref="F289:F294" si="40">D289*E289</f>
        <v>6500</v>
      </c>
    </row>
    <row r="290" spans="1:6" outlineLevel="1" x14ac:dyDescent="0.2">
      <c r="A290" s="94">
        <f t="shared" si="39"/>
        <v>2.0199999999999996</v>
      </c>
      <c r="B290" s="154" t="s">
        <v>232</v>
      </c>
      <c r="C290" s="155" t="s">
        <v>78</v>
      </c>
      <c r="D290" s="155">
        <v>10</v>
      </c>
      <c r="E290" s="106">
        <v>3500</v>
      </c>
      <c r="F290" s="106">
        <f t="shared" si="40"/>
        <v>35000</v>
      </c>
    </row>
    <row r="291" spans="1:6" outlineLevel="1" x14ac:dyDescent="0.2">
      <c r="A291" s="94">
        <f t="shared" si="39"/>
        <v>2.0299999999999994</v>
      </c>
      <c r="B291" s="154" t="s">
        <v>233</v>
      </c>
      <c r="C291" s="126" t="s">
        <v>419</v>
      </c>
      <c r="D291" s="155">
        <v>7</v>
      </c>
      <c r="E291" s="106">
        <v>1200</v>
      </c>
      <c r="F291" s="106">
        <f t="shared" si="40"/>
        <v>8400</v>
      </c>
    </row>
    <row r="292" spans="1:6" outlineLevel="1" x14ac:dyDescent="0.2">
      <c r="A292" s="94">
        <f t="shared" si="39"/>
        <v>2.0399999999999991</v>
      </c>
      <c r="B292" s="154" t="s">
        <v>228</v>
      </c>
      <c r="C292" s="126" t="s">
        <v>419</v>
      </c>
      <c r="D292" s="155">
        <v>7</v>
      </c>
      <c r="E292" s="106">
        <v>3500</v>
      </c>
      <c r="F292" s="106">
        <f t="shared" si="40"/>
        <v>24500</v>
      </c>
    </row>
    <row r="293" spans="1:6" outlineLevel="1" x14ac:dyDescent="0.2">
      <c r="A293" s="94">
        <f t="shared" si="39"/>
        <v>2.0499999999999989</v>
      </c>
      <c r="B293" s="154" t="s">
        <v>229</v>
      </c>
      <c r="C293" s="155" t="s">
        <v>78</v>
      </c>
      <c r="D293" s="155">
        <v>22</v>
      </c>
      <c r="E293" s="106">
        <v>400</v>
      </c>
      <c r="F293" s="106">
        <f t="shared" si="40"/>
        <v>8800</v>
      </c>
    </row>
    <row r="294" spans="1:6" outlineLevel="1" x14ac:dyDescent="0.2">
      <c r="A294" s="94">
        <f t="shared" si="39"/>
        <v>2.0599999999999987</v>
      </c>
      <c r="B294" s="125" t="s">
        <v>234</v>
      </c>
      <c r="C294" s="126" t="s">
        <v>78</v>
      </c>
      <c r="D294" s="126">
        <v>22</v>
      </c>
      <c r="E294" s="106">
        <v>550</v>
      </c>
      <c r="F294" s="106">
        <f t="shared" si="40"/>
        <v>12100</v>
      </c>
    </row>
    <row r="295" spans="1:6" outlineLevel="1" x14ac:dyDescent="0.2">
      <c r="A295" s="103"/>
      <c r="B295" s="108"/>
      <c r="C295" s="132"/>
      <c r="D295" s="147"/>
      <c r="E295" s="120"/>
    </row>
    <row r="296" spans="1:6" x14ac:dyDescent="0.2">
      <c r="A296" s="103" t="s">
        <v>93</v>
      </c>
      <c r="B296" s="108" t="s">
        <v>557</v>
      </c>
      <c r="C296" s="132"/>
      <c r="D296" s="147"/>
      <c r="E296" s="120">
        <f>SUM(F296:F300)*(1+D$301)</f>
        <v>30510</v>
      </c>
    </row>
    <row r="297" spans="1:6" outlineLevel="1" x14ac:dyDescent="0.2">
      <c r="A297" s="103"/>
      <c r="B297" s="108"/>
      <c r="C297" s="132"/>
      <c r="D297" s="147"/>
      <c r="E297" s="120"/>
    </row>
    <row r="298" spans="1:6" x14ac:dyDescent="0.2">
      <c r="A298" s="229">
        <f>+A288+1</f>
        <v>3</v>
      </c>
      <c r="B298" s="146" t="s">
        <v>41</v>
      </c>
      <c r="D298" s="117"/>
      <c r="E298" s="120">
        <f>SUM(F298:F299)*(1+D$301)</f>
        <v>30510</v>
      </c>
    </row>
    <row r="299" spans="1:6" ht="25.5" outlineLevel="1" x14ac:dyDescent="0.2">
      <c r="A299" s="94">
        <f>+A298+0.01</f>
        <v>3.01</v>
      </c>
      <c r="B299" s="104" t="s">
        <v>552</v>
      </c>
      <c r="C299" s="96" t="s">
        <v>78</v>
      </c>
      <c r="D299" s="101">
        <v>6</v>
      </c>
      <c r="E299" s="106">
        <f>ROUND(1.13*1.5*3000,2)</f>
        <v>5085</v>
      </c>
      <c r="F299" s="106">
        <f>D299*E299</f>
        <v>30510</v>
      </c>
    </row>
    <row r="300" spans="1:6" outlineLevel="1" x14ac:dyDescent="0.2">
      <c r="A300" s="94"/>
      <c r="B300" s="140"/>
      <c r="D300" s="117"/>
    </row>
    <row r="301" spans="1:6" outlineLevel="1" x14ac:dyDescent="0.2">
      <c r="A301" s="94">
        <f>+A298+1</f>
        <v>4</v>
      </c>
      <c r="B301" s="104" t="s">
        <v>144</v>
      </c>
      <c r="C301" s="102" t="s">
        <v>105</v>
      </c>
      <c r="D301" s="233"/>
      <c r="E301" s="150">
        <f>ROUND(SUM(F279:F300),2)</f>
        <v>183210</v>
      </c>
      <c r="F301" s="106">
        <f>ROUND(D301*E301,2)</f>
        <v>0</v>
      </c>
    </row>
    <row r="302" spans="1:6" ht="7.5" customHeight="1" x14ac:dyDescent="0.2">
      <c r="A302" s="101"/>
      <c r="C302" s="102"/>
      <c r="D302" s="149"/>
      <c r="E302" s="150"/>
      <c r="F302" s="151"/>
    </row>
    <row r="303" spans="1:6" ht="15" x14ac:dyDescent="0.2">
      <c r="B303" s="104" t="s">
        <v>0</v>
      </c>
      <c r="C303" s="131">
        <f>+F303/$D$6</f>
        <v>291.8129496402878</v>
      </c>
      <c r="D303" s="105" t="s">
        <v>403</v>
      </c>
      <c r="E303" s="99"/>
      <c r="F303" s="106">
        <f>SUM(F4:F302)</f>
        <v>202810</v>
      </c>
    </row>
    <row r="304" spans="1:6" outlineLevel="1" x14ac:dyDescent="0.2">
      <c r="B304" s="99"/>
      <c r="C304" s="99"/>
      <c r="D304" s="99"/>
      <c r="E304" s="99"/>
    </row>
    <row r="305" spans="2:6" x14ac:dyDescent="0.2">
      <c r="B305" s="104" t="s">
        <v>504</v>
      </c>
      <c r="C305" s="131">
        <f>+F305/$D$6</f>
        <v>575.53956834532369</v>
      </c>
      <c r="D305"/>
      <c r="E305"/>
      <c r="F305" s="106">
        <v>400000</v>
      </c>
    </row>
    <row r="306" spans="2:6" ht="7.5" customHeight="1" x14ac:dyDescent="0.2">
      <c r="C306" s="148"/>
      <c r="D306" s="148"/>
      <c r="E306" s="150"/>
      <c r="F306" s="151"/>
    </row>
    <row r="307" spans="2:6" ht="15" x14ac:dyDescent="0.2">
      <c r="B307" s="104" t="s">
        <v>0</v>
      </c>
      <c r="C307" s="131">
        <f>+F307/$D$6</f>
        <v>867.35251798561148</v>
      </c>
      <c r="D307" s="105" t="s">
        <v>403</v>
      </c>
      <c r="E307" s="102"/>
      <c r="F307" s="106">
        <f>SUM(F302:F306)</f>
        <v>602810</v>
      </c>
    </row>
    <row r="308" spans="2:6" outlineLevel="1" x14ac:dyDescent="0.2">
      <c r="C308" s="116"/>
      <c r="D308" s="116"/>
      <c r="E308" s="102"/>
    </row>
    <row r="309" spans="2:6" ht="15" x14ac:dyDescent="0.2">
      <c r="B309" s="146" t="s">
        <v>15</v>
      </c>
      <c r="C309" s="131">
        <f>+F309/$D$6</f>
        <v>130.10287769784173</v>
      </c>
      <c r="D309" s="105" t="s">
        <v>403</v>
      </c>
      <c r="E309" s="149">
        <v>0.15</v>
      </c>
      <c r="F309" s="106">
        <f>ROUND(F307*$E309,2)</f>
        <v>90421.5</v>
      </c>
    </row>
    <row r="310" spans="2:6" ht="6.75" customHeight="1" x14ac:dyDescent="0.2">
      <c r="B310" s="146"/>
      <c r="C310" s="116"/>
      <c r="D310" s="116"/>
      <c r="E310" s="149"/>
      <c r="F310" s="156"/>
    </row>
    <row r="311" spans="2:6" ht="15" x14ac:dyDescent="0.2">
      <c r="B311" s="146" t="s">
        <v>48</v>
      </c>
      <c r="C311" s="131">
        <f>+F311/$D$6</f>
        <v>997.45539568345328</v>
      </c>
      <c r="D311" s="105" t="s">
        <v>403</v>
      </c>
      <c r="E311" s="149"/>
      <c r="F311" s="157">
        <f>SUM(F306:F310)</f>
        <v>693231.5</v>
      </c>
    </row>
  </sheetData>
  <sheetProtection algorithmName="SHA-512" hashValue="/pvNjVjFAd9Dm6Y1s0hl48R6SaqyjCbAI0Kyefb6rNkkhRTikI7SGPz+y0WE1YMrUVC13+a/axegjhgvNJmH2A==" saltValue="GJP2KsNgHSHjJoz8X+rcZw==" spinCount="100000" sheet="1" objects="1" scenarios="1"/>
  <phoneticPr fontId="0" type="noConversion"/>
  <conditionalFormatting sqref="C58:C72">
    <cfRule type="colorScale" priority="3">
      <colorScale>
        <cfvo type="min"/>
        <cfvo type="percentile" val="50"/>
        <cfvo type="max"/>
        <color rgb="FFF8696B"/>
        <color rgb="FFFFEB84"/>
        <color rgb="FF63BE7B"/>
      </colorScale>
    </cfRule>
  </conditionalFormatting>
  <conditionalFormatting sqref="C79">
    <cfRule type="colorScale" priority="2">
      <colorScale>
        <cfvo type="min"/>
        <cfvo type="percentile" val="50"/>
        <cfvo type="max"/>
        <color rgb="FFF8696B"/>
        <color rgb="FFFFEB84"/>
        <color rgb="FF63BE7B"/>
      </colorScale>
    </cfRule>
  </conditionalFormatting>
  <pageMargins left="0.15748031496062992" right="0" top="0.98425196850393704" bottom="0.98425196850393704" header="0.51181102362204722" footer="0.51181102362204722"/>
  <pageSetup paperSize="9" scale="96" orientation="portrait" horizontalDpi="4294967294" verticalDpi="300" r:id="rId1"/>
  <headerFooter alignWithMargins="0">
    <oddFooter>&amp;L&amp;F&amp;CPage &amp;P&amp;R&amp;A</oddFooter>
  </headerFooter>
  <rowBreaks count="1" manualBreakCount="1">
    <brk id="277"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55"/>
  <sheetViews>
    <sheetView workbookViewId="0">
      <selection activeCell="C8" sqref="C8"/>
    </sheetView>
  </sheetViews>
  <sheetFormatPr defaultColWidth="9.28515625" defaultRowHeight="14.25" x14ac:dyDescent="0.2"/>
  <cols>
    <col min="1" max="1" width="3.28515625" style="34" customWidth="1"/>
    <col min="2" max="2" width="58.42578125" style="33" customWidth="1"/>
    <col min="3" max="3" width="13.28515625" style="44" customWidth="1"/>
    <col min="4" max="4" width="13" style="34" customWidth="1"/>
    <col min="5" max="5" width="12.7109375" style="42" customWidth="1"/>
    <col min="6" max="6" width="11.5703125" style="36" customWidth="1"/>
    <col min="7" max="16384" width="9.28515625" style="36"/>
  </cols>
  <sheetData>
    <row r="1" spans="1:6" x14ac:dyDescent="0.2">
      <c r="B1" s="33" t="str">
        <f>+'Bills of Quantities'!A1</f>
        <v xml:space="preserve">THABANA  PIPE STORE BUILDING EXTENSION </v>
      </c>
      <c r="C1" s="35"/>
      <c r="E1" s="36"/>
      <c r="F1" s="37"/>
    </row>
    <row r="2" spans="1:6" x14ac:dyDescent="0.2">
      <c r="A2" s="38"/>
      <c r="B2" s="93">
        <f>+'Bills of Quantities'!F1</f>
        <v>45520</v>
      </c>
      <c r="C2"/>
      <c r="D2"/>
      <c r="E2"/>
      <c r="F2"/>
    </row>
    <row r="3" spans="1:6" x14ac:dyDescent="0.2">
      <c r="C3" s="39"/>
      <c r="E3" s="36"/>
      <c r="F3" s="37"/>
    </row>
    <row r="4" spans="1:6" ht="15" x14ac:dyDescent="0.2">
      <c r="B4" s="40" t="s">
        <v>142</v>
      </c>
      <c r="C4" s="39"/>
      <c r="E4" s="36"/>
      <c r="F4" s="37"/>
    </row>
    <row r="5" spans="1:6" ht="16.5" x14ac:dyDescent="0.2">
      <c r="B5" s="40" t="s">
        <v>103</v>
      </c>
      <c r="C5" s="41">
        <f>+'Bills of Quantities'!D6</f>
        <v>695</v>
      </c>
      <c r="D5" s="34" t="s">
        <v>51</v>
      </c>
    </row>
    <row r="6" spans="1:6" ht="16.5" x14ac:dyDescent="0.2">
      <c r="C6" s="39"/>
      <c r="D6" s="36" t="s">
        <v>56</v>
      </c>
      <c r="E6" s="36"/>
      <c r="F6" s="37"/>
    </row>
    <row r="7" spans="1:6" ht="15" x14ac:dyDescent="0.2">
      <c r="A7" s="43" t="s">
        <v>92</v>
      </c>
      <c r="B7" s="40" t="s">
        <v>143</v>
      </c>
      <c r="C7" s="49">
        <f>+'Bills of Quantities'!F311</f>
        <v>693231.5</v>
      </c>
      <c r="D7" s="50">
        <f>C7/$C$5</f>
        <v>997.45539568345328</v>
      </c>
      <c r="E7"/>
      <c r="F7"/>
    </row>
    <row r="8" spans="1:6" x14ac:dyDescent="0.2">
      <c r="A8" s="43">
        <v>1</v>
      </c>
      <c r="B8"/>
      <c r="C8" s="55">
        <v>0</v>
      </c>
      <c r="D8" s="50">
        <f>C8/$C$5</f>
        <v>0</v>
      </c>
      <c r="E8" s="45"/>
      <c r="F8" s="46"/>
    </row>
    <row r="9" spans="1:6" x14ac:dyDescent="0.2">
      <c r="A9" s="43">
        <f>+A8+1</f>
        <v>2</v>
      </c>
      <c r="C9" s="55"/>
      <c r="D9" s="55"/>
      <c r="E9" s="45"/>
      <c r="F9" s="46"/>
    </row>
    <row r="10" spans="1:6" x14ac:dyDescent="0.2">
      <c r="A10" s="43">
        <f>+A9+1</f>
        <v>3</v>
      </c>
      <c r="C10" s="55"/>
      <c r="D10" s="55"/>
      <c r="E10" s="45"/>
      <c r="F10" s="46"/>
    </row>
    <row r="11" spans="1:6" x14ac:dyDescent="0.2">
      <c r="A11" s="43">
        <f>+A10+1</f>
        <v>4</v>
      </c>
      <c r="C11" s="55"/>
      <c r="D11" s="55"/>
      <c r="E11" s="45"/>
      <c r="F11" s="46"/>
    </row>
    <row r="12" spans="1:6" x14ac:dyDescent="0.2">
      <c r="A12" s="43">
        <f>+A11+1</f>
        <v>5</v>
      </c>
      <c r="C12" s="55"/>
      <c r="D12" s="55"/>
      <c r="E12" s="45"/>
      <c r="F12" s="46"/>
    </row>
    <row r="13" spans="1:6" x14ac:dyDescent="0.2">
      <c r="A13" s="43"/>
      <c r="C13" s="55"/>
      <c r="D13" s="55"/>
      <c r="E13" s="45"/>
      <c r="F13" s="46"/>
    </row>
    <row r="14" spans="1:6" x14ac:dyDescent="0.2">
      <c r="A14" s="43"/>
      <c r="C14" s="55"/>
      <c r="D14" s="55"/>
      <c r="E14" s="45"/>
      <c r="F14" s="46"/>
    </row>
    <row r="15" spans="1:6" x14ac:dyDescent="0.2">
      <c r="A15" s="43"/>
      <c r="C15" s="55"/>
      <c r="D15" s="55"/>
      <c r="E15" s="45"/>
      <c r="F15" s="46"/>
    </row>
    <row r="16" spans="1:6" ht="15" x14ac:dyDescent="0.2">
      <c r="A16" s="43"/>
      <c r="B16" s="40"/>
      <c r="C16" s="55"/>
      <c r="D16" s="55"/>
      <c r="E16" s="45"/>
      <c r="F16" s="46"/>
    </row>
    <row r="17" spans="1:6" ht="15" x14ac:dyDescent="0.2">
      <c r="A17" s="43"/>
      <c r="B17" s="40"/>
      <c r="C17" s="54"/>
      <c r="E17" s="45"/>
      <c r="F17" s="46"/>
    </row>
    <row r="18" spans="1:6" ht="15" x14ac:dyDescent="0.2">
      <c r="A18" s="43"/>
      <c r="B18" s="40" t="s">
        <v>49</v>
      </c>
      <c r="C18" s="44">
        <f>ROUND(C19-SUM(C7:C17),0)</f>
        <v>0</v>
      </c>
      <c r="D18" s="50">
        <f>C18/$C$5</f>
        <v>0</v>
      </c>
      <c r="E18" s="45"/>
      <c r="F18" s="46"/>
    </row>
    <row r="19" spans="1:6" ht="15" x14ac:dyDescent="0.2">
      <c r="B19" s="48" t="s">
        <v>115</v>
      </c>
      <c r="C19" s="49">
        <f>+'Bills of Quantities'!F311</f>
        <v>693231.5</v>
      </c>
      <c r="D19" s="50">
        <f>C19/$C$5</f>
        <v>997.45539568345328</v>
      </c>
      <c r="E19" s="36"/>
    </row>
    <row r="20" spans="1:6" x14ac:dyDescent="0.2">
      <c r="B20" s="47"/>
      <c r="C20" s="39"/>
      <c r="D20" s="36"/>
      <c r="E20" s="36"/>
    </row>
    <row r="21" spans="1:6" x14ac:dyDescent="0.2">
      <c r="B21" s="47"/>
      <c r="C21" s="39"/>
      <c r="D21" s="36"/>
      <c r="E21" s="36"/>
    </row>
    <row r="22" spans="1:6" x14ac:dyDescent="0.2">
      <c r="B22" s="47"/>
      <c r="C22" s="39"/>
      <c r="D22" s="36"/>
      <c r="E22" s="36"/>
    </row>
    <row r="23" spans="1:6" x14ac:dyDescent="0.2">
      <c r="B23" s="47"/>
      <c r="C23" s="39"/>
      <c r="D23" s="36"/>
      <c r="E23" s="36"/>
    </row>
    <row r="24" spans="1:6" x14ac:dyDescent="0.2">
      <c r="B24" s="47"/>
      <c r="C24" s="39"/>
      <c r="D24" s="36"/>
      <c r="E24" s="36"/>
    </row>
    <row r="25" spans="1:6" x14ac:dyDescent="0.2">
      <c r="B25" s="47"/>
      <c r="C25" s="39"/>
      <c r="D25" s="36"/>
      <c r="E25" s="36"/>
    </row>
    <row r="26" spans="1:6" x14ac:dyDescent="0.2">
      <c r="B26" s="47"/>
      <c r="C26" s="39"/>
      <c r="D26" s="36"/>
      <c r="E26" s="36"/>
    </row>
    <row r="27" spans="1:6" x14ac:dyDescent="0.2">
      <c r="B27" s="47"/>
      <c r="C27" s="39"/>
      <c r="D27" s="36"/>
      <c r="E27" s="36"/>
    </row>
    <row r="28" spans="1:6" x14ac:dyDescent="0.2">
      <c r="B28" s="47"/>
      <c r="C28" s="39"/>
      <c r="D28" s="36"/>
      <c r="E28" s="36"/>
    </row>
    <row r="29" spans="1:6" x14ac:dyDescent="0.2">
      <c r="B29" s="47"/>
      <c r="C29" s="39"/>
      <c r="D29" s="36"/>
      <c r="E29" s="36"/>
    </row>
    <row r="30" spans="1:6" x14ac:dyDescent="0.2">
      <c r="B30" s="47"/>
      <c r="C30" s="39"/>
      <c r="D30" s="36"/>
      <c r="E30" s="36"/>
    </row>
    <row r="31" spans="1:6" x14ac:dyDescent="0.2">
      <c r="B31" s="47"/>
      <c r="C31" s="39"/>
      <c r="D31" s="36"/>
      <c r="E31" s="36"/>
    </row>
    <row r="32" spans="1:6" x14ac:dyDescent="0.2">
      <c r="B32" s="47"/>
      <c r="C32" s="39"/>
      <c r="D32" s="36"/>
      <c r="E32" s="36"/>
    </row>
    <row r="33" spans="1:6" x14ac:dyDescent="0.2">
      <c r="B33" s="47"/>
      <c r="C33" s="39"/>
      <c r="D33" s="36"/>
      <c r="E33" s="36"/>
    </row>
    <row r="34" spans="1:6" x14ac:dyDescent="0.2">
      <c r="B34" s="47"/>
      <c r="F34" s="37"/>
    </row>
    <row r="35" spans="1:6" ht="15" x14ac:dyDescent="0.2">
      <c r="A35" s="51"/>
      <c r="F35" s="37"/>
    </row>
    <row r="36" spans="1:6" ht="15" x14ac:dyDescent="0.2">
      <c r="A36" s="51"/>
      <c r="F36" s="37"/>
    </row>
    <row r="37" spans="1:6" ht="15" x14ac:dyDescent="0.2">
      <c r="A37" s="51"/>
      <c r="F37" s="37"/>
    </row>
    <row r="38" spans="1:6" x14ac:dyDescent="0.2">
      <c r="F38" s="37"/>
    </row>
    <row r="39" spans="1:6" x14ac:dyDescent="0.2">
      <c r="F39" s="37"/>
    </row>
    <row r="48" spans="1:6" ht="15" x14ac:dyDescent="0.2">
      <c r="A48" s="51"/>
      <c r="B48" s="47"/>
      <c r="C48" s="52"/>
      <c r="D48" s="51"/>
    </row>
    <row r="49" spans="1:1" ht="15" x14ac:dyDescent="0.2">
      <c r="A49" s="51"/>
    </row>
    <row r="50" spans="1:1" ht="15" x14ac:dyDescent="0.2">
      <c r="A50" s="51"/>
    </row>
    <row r="51" spans="1:1" ht="15" x14ac:dyDescent="0.2">
      <c r="A51" s="51"/>
    </row>
    <row r="52" spans="1:1" ht="15" x14ac:dyDescent="0.2">
      <c r="A52" s="51"/>
    </row>
    <row r="53" spans="1:1" ht="15" x14ac:dyDescent="0.2">
      <c r="A53" s="51"/>
    </row>
    <row r="54" spans="1:1" ht="15" x14ac:dyDescent="0.2">
      <c r="A54" s="51"/>
    </row>
    <row r="55" spans="1:1" ht="15" x14ac:dyDescent="0.2">
      <c r="A55" s="51"/>
    </row>
  </sheetData>
  <phoneticPr fontId="0" type="noConversion"/>
  <printOptions headings="1"/>
  <pageMargins left="0.15748031496062992" right="0" top="0.98425196850393704" bottom="0.98425196850393704" header="0.51181102362204722" footer="0.51181102362204722"/>
  <pageSetup paperSize="9" orientation="portrait" horizontalDpi="4294967294" verticalDpi="300" r:id="rId1"/>
  <headerFooter alignWithMargins="0">
    <oddFooter>&amp;L&amp;F&amp;CPage &amp;P&amp;R&amp;A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22"/>
  <sheetViews>
    <sheetView view="pageBreakPreview" zoomScaleNormal="100" zoomScaleSheetLayoutView="100" workbookViewId="0">
      <selection activeCell="B24" sqref="B24"/>
    </sheetView>
  </sheetViews>
  <sheetFormatPr defaultColWidth="10.28515625" defaultRowHeight="12.75" x14ac:dyDescent="0.2"/>
  <cols>
    <col min="1" max="1" width="8.42578125" style="160" customWidth="1"/>
    <col min="2" max="2" width="19.5703125" style="158" customWidth="1"/>
    <col min="3" max="3" width="23.7109375" style="158" customWidth="1"/>
    <col min="4" max="4" width="16.7109375" style="158" customWidth="1"/>
    <col min="5" max="5" width="20.7109375" style="158" customWidth="1"/>
    <col min="6" max="6" width="0.42578125" style="158" customWidth="1"/>
    <col min="7" max="7" width="20.7109375" style="158" customWidth="1"/>
    <col min="8" max="8" width="29.28515625" style="158" customWidth="1"/>
    <col min="9" max="11" width="10.28515625" style="158" customWidth="1"/>
    <col min="12" max="16384" width="10.28515625" style="158"/>
  </cols>
  <sheetData>
    <row r="1" spans="1:6" ht="15" customHeight="1" x14ac:dyDescent="0.2">
      <c r="B1" s="313" t="s">
        <v>94</v>
      </c>
      <c r="C1" s="313"/>
      <c r="D1" s="313"/>
      <c r="E1" s="313"/>
      <c r="F1" s="171"/>
    </row>
    <row r="2" spans="1:6" x14ac:dyDescent="0.2">
      <c r="D2" s="159"/>
      <c r="E2" s="165"/>
      <c r="F2" s="165"/>
    </row>
    <row r="3" spans="1:6" x14ac:dyDescent="0.2">
      <c r="B3" s="171" t="s">
        <v>52</v>
      </c>
      <c r="D3" s="159"/>
      <c r="E3" s="165"/>
      <c r="F3" s="165"/>
    </row>
    <row r="4" spans="1:6" x14ac:dyDescent="0.2">
      <c r="B4" s="99" t="str">
        <f>+'Bills of Quantities'!A1</f>
        <v xml:space="preserve">THABANA  PIPE STORE BUILDING EXTENSION </v>
      </c>
      <c r="E4" s="165"/>
      <c r="F4" s="165"/>
    </row>
    <row r="5" spans="1:6" x14ac:dyDescent="0.2">
      <c r="D5" s="172"/>
    </row>
    <row r="6" spans="1:6" x14ac:dyDescent="0.2">
      <c r="A6" s="174"/>
      <c r="B6" s="171"/>
    </row>
    <row r="7" spans="1:6" x14ac:dyDescent="0.2">
      <c r="A7" s="173" t="s">
        <v>80</v>
      </c>
      <c r="B7" s="171" t="s">
        <v>340</v>
      </c>
      <c r="C7" s="159"/>
      <c r="D7" s="159"/>
      <c r="E7" s="159"/>
      <c r="F7" s="159"/>
    </row>
    <row r="8" spans="1:6" x14ac:dyDescent="0.2">
      <c r="A8" s="175"/>
      <c r="B8" s="159"/>
      <c r="C8" s="159"/>
      <c r="D8" s="159"/>
      <c r="E8" s="159"/>
      <c r="F8" s="159"/>
    </row>
    <row r="9" spans="1:6" x14ac:dyDescent="0.2">
      <c r="A9" s="175">
        <v>11</v>
      </c>
      <c r="B9" s="176" t="s">
        <v>341</v>
      </c>
      <c r="C9" s="159"/>
      <c r="D9" s="159"/>
      <c r="E9" s="159"/>
      <c r="F9" s="159"/>
    </row>
    <row r="10" spans="1:6" x14ac:dyDescent="0.2">
      <c r="A10" s="161"/>
      <c r="D10" s="177" t="s">
        <v>342</v>
      </c>
      <c r="E10" s="238" t="s">
        <v>343</v>
      </c>
    </row>
    <row r="11" spans="1:6" x14ac:dyDescent="0.2">
      <c r="A11" s="161"/>
      <c r="D11" s="165"/>
      <c r="E11" s="165"/>
    </row>
    <row r="12" spans="1:6" ht="15.4" customHeight="1" x14ac:dyDescent="0.2">
      <c r="A12" s="161" t="s">
        <v>344</v>
      </c>
      <c r="B12" s="171" t="s">
        <v>420</v>
      </c>
      <c r="D12" s="314" t="s">
        <v>421</v>
      </c>
      <c r="E12" s="315"/>
    </row>
    <row r="13" spans="1:6" x14ac:dyDescent="0.2">
      <c r="A13" s="174"/>
      <c r="D13" s="314"/>
      <c r="E13" s="316"/>
    </row>
    <row r="14" spans="1:6" x14ac:dyDescent="0.2">
      <c r="A14" s="161"/>
      <c r="C14" s="159"/>
      <c r="D14" s="159"/>
      <c r="E14" s="159"/>
      <c r="F14" s="159"/>
    </row>
    <row r="15" spans="1:6" x14ac:dyDescent="0.2">
      <c r="A15" s="161" t="s">
        <v>345</v>
      </c>
      <c r="B15" s="159" t="s">
        <v>422</v>
      </c>
      <c r="C15" s="159"/>
      <c r="D15" s="317" t="s">
        <v>421</v>
      </c>
      <c r="E15" s="315"/>
      <c r="F15" s="159"/>
    </row>
    <row r="16" spans="1:6" x14ac:dyDescent="0.2">
      <c r="A16" s="161"/>
      <c r="D16" s="317"/>
      <c r="E16" s="316"/>
    </row>
    <row r="17" spans="1:6" x14ac:dyDescent="0.2">
      <c r="A17" s="161"/>
      <c r="C17" s="159"/>
      <c r="D17" s="159"/>
      <c r="E17" s="159"/>
      <c r="F17" s="159"/>
    </row>
    <row r="18" spans="1:6" x14ac:dyDescent="0.2">
      <c r="A18" s="161"/>
      <c r="B18" s="158" t="s">
        <v>380</v>
      </c>
      <c r="C18" s="159"/>
      <c r="D18" s="159"/>
      <c r="E18" s="315"/>
      <c r="F18" s="159"/>
    </row>
    <row r="19" spans="1:6" x14ac:dyDescent="0.2">
      <c r="A19" s="161"/>
      <c r="C19" s="159"/>
      <c r="D19" s="159"/>
      <c r="E19" s="316"/>
      <c r="F19" s="159"/>
    </row>
    <row r="20" spans="1:6" x14ac:dyDescent="0.2">
      <c r="A20" s="161"/>
      <c r="C20" s="159"/>
      <c r="D20" s="159"/>
      <c r="E20" s="159"/>
      <c r="F20" s="159"/>
    </row>
    <row r="21" spans="1:6" ht="25.5" x14ac:dyDescent="0.2">
      <c r="A21" s="161" t="s">
        <v>346</v>
      </c>
      <c r="B21" s="318" t="s">
        <v>347</v>
      </c>
      <c r="C21" s="318"/>
      <c r="D21" s="178" t="s">
        <v>423</v>
      </c>
      <c r="E21" s="239" t="s">
        <v>78</v>
      </c>
      <c r="F21" s="159"/>
    </row>
    <row r="22" spans="1:6" ht="15" customHeight="1" x14ac:dyDescent="0.2">
      <c r="A22" s="161"/>
      <c r="B22" s="159" t="s">
        <v>481</v>
      </c>
      <c r="C22" s="159"/>
      <c r="D22" s="159"/>
      <c r="E22" s="159"/>
      <c r="F22" s="159"/>
    </row>
    <row r="23" spans="1:6" ht="15" customHeight="1" x14ac:dyDescent="0.2">
      <c r="A23" s="161"/>
      <c r="B23" s="159"/>
      <c r="C23" s="159"/>
      <c r="D23" s="159"/>
      <c r="E23" s="159"/>
      <c r="F23" s="159"/>
    </row>
    <row r="24" spans="1:6" x14ac:dyDescent="0.2">
      <c r="A24" s="161"/>
      <c r="B24" s="158" t="s">
        <v>348</v>
      </c>
      <c r="C24" s="319"/>
      <c r="D24" s="320"/>
      <c r="E24" s="321"/>
      <c r="F24" s="159"/>
    </row>
    <row r="25" spans="1:6" x14ac:dyDescent="0.2">
      <c r="A25" s="161"/>
      <c r="B25" s="159" t="s">
        <v>328</v>
      </c>
      <c r="C25" s="240"/>
      <c r="D25" s="167" t="s">
        <v>17</v>
      </c>
      <c r="E25" s="241"/>
      <c r="F25" s="159"/>
    </row>
    <row r="26" spans="1:6" x14ac:dyDescent="0.2">
      <c r="A26" s="161"/>
      <c r="B26" s="159"/>
      <c r="C26" s="159"/>
      <c r="D26" s="159"/>
      <c r="E26" s="159"/>
      <c r="F26" s="159"/>
    </row>
    <row r="27" spans="1:6" ht="25.5" x14ac:dyDescent="0.2">
      <c r="A27" s="161">
        <v>11.4</v>
      </c>
      <c r="B27" s="181" t="s">
        <v>482</v>
      </c>
      <c r="C27" s="159"/>
      <c r="D27" s="178" t="s">
        <v>424</v>
      </c>
      <c r="E27" s="241"/>
      <c r="F27" s="159"/>
    </row>
    <row r="28" spans="1:6" x14ac:dyDescent="0.2">
      <c r="A28" s="161"/>
      <c r="B28" s="181"/>
      <c r="C28" s="159"/>
      <c r="D28" s="178"/>
      <c r="E28" s="159"/>
      <c r="F28" s="159"/>
    </row>
    <row r="29" spans="1:6" x14ac:dyDescent="0.2">
      <c r="A29" s="161"/>
      <c r="B29" s="159" t="s">
        <v>328</v>
      </c>
      <c r="C29" s="240"/>
      <c r="D29" s="167" t="s">
        <v>17</v>
      </c>
      <c r="E29" s="241"/>
      <c r="F29" s="159"/>
    </row>
    <row r="30" spans="1:6" x14ac:dyDescent="0.2">
      <c r="A30" s="161"/>
      <c r="B30" s="159"/>
      <c r="C30" s="159"/>
      <c r="D30" s="159"/>
      <c r="E30" s="159"/>
      <c r="F30" s="159"/>
    </row>
    <row r="31" spans="1:6" x14ac:dyDescent="0.2">
      <c r="A31" s="161"/>
      <c r="B31" s="159"/>
      <c r="C31" s="159"/>
      <c r="D31" s="159"/>
      <c r="E31" s="159"/>
      <c r="F31" s="159"/>
    </row>
    <row r="32" spans="1:6" x14ac:dyDescent="0.2">
      <c r="A32" s="174">
        <v>19</v>
      </c>
      <c r="B32" s="182" t="s">
        <v>349</v>
      </c>
      <c r="C32" s="159"/>
      <c r="D32" s="159"/>
      <c r="E32" s="159"/>
      <c r="F32" s="159"/>
    </row>
    <row r="33" spans="1:6" x14ac:dyDescent="0.2">
      <c r="A33" s="174"/>
      <c r="B33" s="182"/>
      <c r="C33" s="159"/>
      <c r="D33" s="159"/>
      <c r="E33" s="159"/>
      <c r="F33" s="159"/>
    </row>
    <row r="34" spans="1:6" x14ac:dyDescent="0.2">
      <c r="A34" s="174"/>
      <c r="B34" s="171"/>
      <c r="C34" s="159"/>
      <c r="D34" s="164" t="s">
        <v>350</v>
      </c>
      <c r="E34" s="164" t="s">
        <v>483</v>
      </c>
      <c r="F34" s="159"/>
    </row>
    <row r="35" spans="1:6" x14ac:dyDescent="0.2">
      <c r="A35" s="161"/>
      <c r="B35" s="159" t="s">
        <v>425</v>
      </c>
      <c r="C35" s="159"/>
      <c r="D35" s="242"/>
      <c r="E35" s="242"/>
      <c r="F35" s="159"/>
    </row>
    <row r="36" spans="1:6" x14ac:dyDescent="0.2">
      <c r="A36" s="161"/>
      <c r="B36" s="159" t="s">
        <v>426</v>
      </c>
      <c r="C36" s="159"/>
      <c r="D36" s="242"/>
      <c r="E36" s="242"/>
      <c r="F36" s="159"/>
    </row>
    <row r="37" spans="1:6" x14ac:dyDescent="0.2">
      <c r="A37" s="161"/>
      <c r="B37" s="159" t="s">
        <v>427</v>
      </c>
      <c r="C37" s="159"/>
      <c r="D37" s="242"/>
      <c r="E37" s="242"/>
      <c r="F37" s="159"/>
    </row>
    <row r="38" spans="1:6" x14ac:dyDescent="0.2">
      <c r="A38" s="161"/>
      <c r="B38" s="159" t="s">
        <v>428</v>
      </c>
      <c r="C38" s="159"/>
      <c r="D38" s="242"/>
      <c r="E38" s="242"/>
      <c r="F38" s="159"/>
    </row>
    <row r="39" spans="1:6" x14ac:dyDescent="0.2">
      <c r="A39" s="161"/>
      <c r="B39" s="159" t="s">
        <v>429</v>
      </c>
      <c r="C39" s="159"/>
      <c r="D39" s="242"/>
      <c r="E39" s="242"/>
      <c r="F39" s="159"/>
    </row>
    <row r="40" spans="1:6" x14ac:dyDescent="0.2">
      <c r="A40" s="161"/>
      <c r="B40" s="159" t="s">
        <v>430</v>
      </c>
      <c r="C40" s="159"/>
      <c r="D40" s="242"/>
      <c r="E40" s="242"/>
      <c r="F40" s="159"/>
    </row>
    <row r="41" spans="1:6" x14ac:dyDescent="0.2">
      <c r="A41" s="161"/>
      <c r="B41" s="159"/>
      <c r="C41" s="159"/>
      <c r="D41" s="159"/>
      <c r="E41" s="159"/>
      <c r="F41" s="159"/>
    </row>
    <row r="42" spans="1:6" x14ac:dyDescent="0.2">
      <c r="A42" s="161"/>
      <c r="B42" s="159"/>
      <c r="C42" s="159"/>
      <c r="D42" s="159"/>
      <c r="E42" s="159"/>
      <c r="F42" s="159"/>
    </row>
    <row r="43" spans="1:6" x14ac:dyDescent="0.2">
      <c r="A43" s="183">
        <v>26</v>
      </c>
      <c r="B43" s="184" t="s">
        <v>351</v>
      </c>
      <c r="C43" s="159"/>
      <c r="D43" s="159"/>
      <c r="E43" s="159"/>
      <c r="F43" s="159"/>
    </row>
    <row r="44" spans="1:6" x14ac:dyDescent="0.2">
      <c r="A44" s="161"/>
      <c r="B44" s="159"/>
      <c r="C44" s="159"/>
      <c r="D44" s="159"/>
      <c r="E44" s="159"/>
      <c r="F44" s="159"/>
    </row>
    <row r="45" spans="1:6" x14ac:dyDescent="0.2">
      <c r="A45" s="161"/>
      <c r="B45" s="159"/>
      <c r="C45" s="159"/>
      <c r="D45" s="159"/>
      <c r="E45" s="159"/>
      <c r="F45" s="159"/>
    </row>
    <row r="46" spans="1:6" x14ac:dyDescent="0.2">
      <c r="A46" s="161"/>
      <c r="B46" s="181" t="s">
        <v>352</v>
      </c>
      <c r="C46" s="159"/>
      <c r="D46" s="159"/>
      <c r="E46" s="159"/>
      <c r="F46" s="159"/>
    </row>
    <row r="47" spans="1:6" ht="50.65" customHeight="1" x14ac:dyDescent="0.2">
      <c r="A47" s="162" t="s">
        <v>410</v>
      </c>
      <c r="B47" s="256" t="s">
        <v>431</v>
      </c>
      <c r="C47" s="312"/>
      <c r="D47" s="312"/>
      <c r="E47" s="243"/>
      <c r="F47" s="159"/>
    </row>
    <row r="48" spans="1:6" x14ac:dyDescent="0.2">
      <c r="A48" s="161"/>
      <c r="B48" s="185"/>
      <c r="C48" s="185"/>
      <c r="D48" s="185"/>
      <c r="E48" s="185"/>
      <c r="F48" s="99"/>
    </row>
    <row r="49" spans="1:6" x14ac:dyDescent="0.2">
      <c r="A49" s="161"/>
      <c r="B49" s="159" t="s">
        <v>298</v>
      </c>
      <c r="C49" s="159"/>
      <c r="D49" s="159"/>
      <c r="E49" s="99"/>
    </row>
    <row r="50" spans="1:6" ht="40.9" customHeight="1" x14ac:dyDescent="0.2">
      <c r="A50" s="162" t="s">
        <v>411</v>
      </c>
      <c r="B50" s="256" t="s">
        <v>432</v>
      </c>
      <c r="C50" s="312"/>
      <c r="D50" s="312"/>
      <c r="E50" s="239"/>
      <c r="F50" s="159"/>
    </row>
    <row r="51" spans="1:6" x14ac:dyDescent="0.2">
      <c r="A51" s="161"/>
      <c r="B51" s="159"/>
      <c r="C51" s="159"/>
      <c r="D51" s="159"/>
      <c r="E51" s="159"/>
      <c r="F51" s="99"/>
    </row>
    <row r="52" spans="1:6" x14ac:dyDescent="0.2">
      <c r="A52" s="161"/>
      <c r="B52" s="254" t="s">
        <v>353</v>
      </c>
      <c r="C52" s="254"/>
      <c r="D52" s="254"/>
      <c r="E52" s="254"/>
      <c r="F52" s="159"/>
    </row>
    <row r="53" spans="1:6" x14ac:dyDescent="0.2">
      <c r="A53" s="161"/>
      <c r="B53" s="159"/>
      <c r="C53" s="159"/>
      <c r="D53" s="159"/>
      <c r="E53" s="159"/>
      <c r="F53" s="159"/>
    </row>
    <row r="54" spans="1:6" x14ac:dyDescent="0.2">
      <c r="A54" s="161"/>
      <c r="B54" s="159" t="s">
        <v>433</v>
      </c>
      <c r="C54" s="159"/>
      <c r="D54" s="159"/>
      <c r="E54" s="159"/>
      <c r="F54" s="159"/>
    </row>
    <row r="55" spans="1:6" ht="15" customHeight="1" x14ac:dyDescent="0.2">
      <c r="A55" s="309" t="s">
        <v>410</v>
      </c>
      <c r="B55" s="256" t="s">
        <v>354</v>
      </c>
      <c r="C55" s="256"/>
      <c r="D55" s="256"/>
      <c r="E55" s="256"/>
      <c r="F55" s="159"/>
    </row>
    <row r="56" spans="1:6" x14ac:dyDescent="0.2">
      <c r="A56" s="309"/>
      <c r="B56" s="256"/>
      <c r="C56" s="256"/>
      <c r="D56" s="256"/>
      <c r="E56" s="256"/>
      <c r="F56" s="159"/>
    </row>
    <row r="57" spans="1:6" x14ac:dyDescent="0.2">
      <c r="A57" s="161"/>
      <c r="B57" s="256"/>
      <c r="C57" s="256"/>
      <c r="D57" s="256"/>
      <c r="E57" s="256"/>
      <c r="F57" s="159"/>
    </row>
    <row r="58" spans="1:6" ht="15" customHeight="1" x14ac:dyDescent="0.2">
      <c r="A58" s="161"/>
      <c r="B58" s="186" t="s">
        <v>355</v>
      </c>
      <c r="C58" s="159"/>
      <c r="D58" s="159"/>
      <c r="E58" s="159"/>
      <c r="F58" s="159"/>
    </row>
    <row r="59" spans="1:6" x14ac:dyDescent="0.2">
      <c r="A59" s="161"/>
      <c r="B59" s="159" t="s">
        <v>434</v>
      </c>
      <c r="C59" s="159"/>
      <c r="D59" s="159"/>
      <c r="E59" s="159"/>
      <c r="F59" s="159"/>
    </row>
    <row r="60" spans="1:6" x14ac:dyDescent="0.2">
      <c r="A60" s="161"/>
      <c r="B60" s="256" t="s">
        <v>435</v>
      </c>
      <c r="C60" s="256"/>
      <c r="D60" s="256"/>
      <c r="E60" s="256"/>
      <c r="F60" s="168"/>
    </row>
    <row r="61" spans="1:6" ht="15" customHeight="1" x14ac:dyDescent="0.2">
      <c r="A61" s="161"/>
      <c r="B61" s="256"/>
      <c r="C61" s="256"/>
      <c r="D61" s="256"/>
      <c r="E61" s="256"/>
      <c r="F61" s="159"/>
    </row>
    <row r="62" spans="1:6" x14ac:dyDescent="0.2">
      <c r="A62" s="161"/>
      <c r="B62" s="256"/>
      <c r="C62" s="256"/>
      <c r="D62" s="256"/>
      <c r="E62" s="256"/>
      <c r="F62" s="159"/>
    </row>
    <row r="63" spans="1:6" x14ac:dyDescent="0.2">
      <c r="A63" s="161"/>
      <c r="B63" s="159"/>
      <c r="C63" s="159"/>
      <c r="D63" s="159"/>
      <c r="E63" s="159"/>
      <c r="F63" s="159"/>
    </row>
    <row r="64" spans="1:6" ht="15" customHeight="1" x14ac:dyDescent="0.2">
      <c r="A64" s="161"/>
      <c r="B64" s="256" t="s">
        <v>436</v>
      </c>
      <c r="C64" s="256"/>
      <c r="D64" s="256"/>
      <c r="E64" s="256"/>
      <c r="F64" s="159"/>
    </row>
    <row r="65" spans="1:6" x14ac:dyDescent="0.2">
      <c r="A65" s="161"/>
      <c r="B65" s="256"/>
      <c r="C65" s="256"/>
      <c r="D65" s="256"/>
      <c r="E65" s="256"/>
      <c r="F65" s="159"/>
    </row>
    <row r="66" spans="1:6" x14ac:dyDescent="0.2">
      <c r="A66" s="161"/>
      <c r="B66" s="159"/>
      <c r="C66" s="159"/>
      <c r="D66" s="159"/>
      <c r="E66" s="159"/>
      <c r="F66" s="159"/>
    </row>
    <row r="67" spans="1:6" x14ac:dyDescent="0.2">
      <c r="A67" s="161"/>
      <c r="B67" s="159" t="s">
        <v>356</v>
      </c>
      <c r="C67" s="159"/>
      <c r="D67" s="159"/>
      <c r="E67" s="159"/>
      <c r="F67" s="159"/>
    </row>
    <row r="68" spans="1:6" x14ac:dyDescent="0.2">
      <c r="A68" s="161"/>
      <c r="B68" s="168" t="s">
        <v>357</v>
      </c>
      <c r="C68" s="159"/>
      <c r="D68" s="159"/>
      <c r="E68" s="310"/>
      <c r="F68" s="159"/>
    </row>
    <row r="69" spans="1:6" x14ac:dyDescent="0.2">
      <c r="A69" s="161"/>
      <c r="B69" s="159" t="s">
        <v>437</v>
      </c>
      <c r="C69" s="159"/>
      <c r="D69" s="159"/>
      <c r="E69" s="311"/>
    </row>
    <row r="70" spans="1:6" ht="27" customHeight="1" x14ac:dyDescent="0.2">
      <c r="A70" s="161"/>
      <c r="B70" s="256" t="s">
        <v>438</v>
      </c>
      <c r="C70" s="295"/>
      <c r="D70" s="295"/>
      <c r="E70" s="295"/>
    </row>
    <row r="71" spans="1:6" x14ac:dyDescent="0.2">
      <c r="A71" s="161"/>
      <c r="B71" s="159"/>
      <c r="C71" s="159"/>
      <c r="D71" s="159"/>
      <c r="E71" s="159"/>
      <c r="F71" s="159"/>
    </row>
    <row r="72" spans="1:6" x14ac:dyDescent="0.2">
      <c r="A72" s="161"/>
      <c r="B72" s="159" t="s">
        <v>298</v>
      </c>
      <c r="C72" s="159"/>
      <c r="D72" s="159"/>
      <c r="E72" s="99"/>
    </row>
    <row r="73" spans="1:6" ht="67.5" customHeight="1" x14ac:dyDescent="0.2">
      <c r="A73" s="162" t="s">
        <v>411</v>
      </c>
      <c r="B73" s="256" t="s">
        <v>484</v>
      </c>
      <c r="C73" s="312"/>
      <c r="D73" s="312"/>
      <c r="E73" s="239"/>
      <c r="F73" s="99"/>
    </row>
    <row r="74" spans="1:6" x14ac:dyDescent="0.2">
      <c r="A74" s="162"/>
      <c r="B74" s="99"/>
      <c r="C74" s="99"/>
      <c r="D74" s="99"/>
      <c r="E74" s="159"/>
      <c r="F74" s="99"/>
    </row>
    <row r="75" spans="1:6" x14ac:dyDescent="0.2">
      <c r="A75" s="183" t="s">
        <v>358</v>
      </c>
      <c r="B75" s="159"/>
      <c r="C75" s="159"/>
      <c r="D75" s="159"/>
      <c r="E75" s="159"/>
      <c r="F75" s="159"/>
    </row>
    <row r="76" spans="1:6" ht="15" customHeight="1" x14ac:dyDescent="0.2">
      <c r="A76" s="163">
        <v>1</v>
      </c>
      <c r="B76" s="256" t="s">
        <v>439</v>
      </c>
      <c r="C76" s="256"/>
      <c r="D76" s="256"/>
      <c r="E76" s="256"/>
      <c r="F76" s="159"/>
    </row>
    <row r="77" spans="1:6" x14ac:dyDescent="0.2">
      <c r="A77" s="163"/>
      <c r="B77" s="256"/>
      <c r="C77" s="256"/>
      <c r="D77" s="256"/>
      <c r="E77" s="256"/>
      <c r="F77" s="159"/>
    </row>
    <row r="78" spans="1:6" x14ac:dyDescent="0.2">
      <c r="A78" s="163"/>
      <c r="B78" s="256"/>
      <c r="C78" s="256"/>
      <c r="D78" s="256"/>
      <c r="E78" s="256"/>
      <c r="F78" s="159"/>
    </row>
    <row r="79" spans="1:6" ht="15" customHeight="1" x14ac:dyDescent="0.2">
      <c r="A79" s="163">
        <v>2</v>
      </c>
      <c r="B79" s="256" t="s">
        <v>485</v>
      </c>
      <c r="C79" s="256"/>
      <c r="D79" s="256"/>
      <c r="E79" s="256"/>
      <c r="F79" s="159"/>
    </row>
    <row r="80" spans="1:6" x14ac:dyDescent="0.2">
      <c r="A80" s="163"/>
      <c r="B80" s="256"/>
      <c r="C80" s="256"/>
      <c r="D80" s="256"/>
      <c r="E80" s="256"/>
      <c r="F80" s="159"/>
    </row>
    <row r="81" spans="1:11" x14ac:dyDescent="0.2">
      <c r="A81" s="163"/>
      <c r="B81" s="256"/>
      <c r="C81" s="256"/>
      <c r="D81" s="256"/>
      <c r="E81" s="256"/>
      <c r="F81" s="159"/>
    </row>
    <row r="82" spans="1:11" x14ac:dyDescent="0.2">
      <c r="A82" s="163">
        <v>3</v>
      </c>
      <c r="B82" s="256" t="s">
        <v>440</v>
      </c>
      <c r="C82" s="256"/>
      <c r="D82" s="256"/>
      <c r="E82" s="256"/>
      <c r="F82" s="159"/>
    </row>
    <row r="83" spans="1:11" x14ac:dyDescent="0.2">
      <c r="A83" s="163"/>
      <c r="B83" s="256"/>
      <c r="C83" s="256"/>
      <c r="D83" s="256"/>
      <c r="E83" s="256"/>
      <c r="F83" s="159"/>
    </row>
    <row r="84" spans="1:11" ht="15" customHeight="1" x14ac:dyDescent="0.2">
      <c r="A84" s="163">
        <v>4</v>
      </c>
      <c r="B84" s="256" t="s">
        <v>441</v>
      </c>
      <c r="C84" s="256"/>
      <c r="D84" s="256"/>
      <c r="E84" s="256"/>
      <c r="F84" s="159"/>
    </row>
    <row r="85" spans="1:11" x14ac:dyDescent="0.2">
      <c r="A85" s="163"/>
      <c r="B85" s="256"/>
      <c r="C85" s="256"/>
      <c r="D85" s="256"/>
      <c r="E85" s="256"/>
      <c r="F85" s="159"/>
    </row>
    <row r="86" spans="1:11" x14ac:dyDescent="0.2">
      <c r="A86" s="163">
        <v>5</v>
      </c>
      <c r="B86" s="159" t="s">
        <v>359</v>
      </c>
      <c r="C86" s="159"/>
      <c r="D86" s="159"/>
      <c r="E86" s="159"/>
      <c r="F86" s="159"/>
    </row>
    <row r="87" spans="1:11" x14ac:dyDescent="0.2">
      <c r="A87" s="163">
        <v>6</v>
      </c>
      <c r="B87" s="159" t="s">
        <v>486</v>
      </c>
      <c r="C87" s="159"/>
      <c r="D87" s="159"/>
      <c r="E87" s="159"/>
      <c r="F87" s="159"/>
    </row>
    <row r="88" spans="1:11" x14ac:dyDescent="0.2">
      <c r="A88" s="161"/>
      <c r="B88" s="159"/>
      <c r="C88" s="159"/>
      <c r="D88" s="159"/>
      <c r="E88" s="159"/>
      <c r="F88" s="159"/>
    </row>
    <row r="89" spans="1:11" x14ac:dyDescent="0.2">
      <c r="A89" s="161"/>
      <c r="B89" s="181" t="s">
        <v>360</v>
      </c>
      <c r="C89" s="159"/>
      <c r="D89" s="159"/>
      <c r="E89" s="159"/>
      <c r="F89" s="159"/>
    </row>
    <row r="90" spans="1:11" x14ac:dyDescent="0.2">
      <c r="A90" s="161"/>
      <c r="B90" s="181"/>
      <c r="C90" s="159"/>
      <c r="D90" s="159"/>
      <c r="E90" s="159"/>
      <c r="F90" s="159"/>
    </row>
    <row r="91" spans="1:11" x14ac:dyDescent="0.2">
      <c r="A91" s="161"/>
      <c r="B91" s="168"/>
      <c r="C91" s="159"/>
      <c r="D91" s="164" t="s">
        <v>328</v>
      </c>
      <c r="E91" s="164" t="s">
        <v>17</v>
      </c>
      <c r="F91" s="159"/>
      <c r="I91"/>
      <c r="J91"/>
      <c r="K91"/>
    </row>
    <row r="92" spans="1:11" x14ac:dyDescent="0.2">
      <c r="A92" s="161"/>
      <c r="B92" s="159" t="s">
        <v>412</v>
      </c>
      <c r="C92" s="159"/>
      <c r="D92" s="187" t="s">
        <v>371</v>
      </c>
      <c r="E92" s="239"/>
      <c r="I92"/>
      <c r="J92"/>
      <c r="K92"/>
    </row>
    <row r="93" spans="1:11" x14ac:dyDescent="0.2">
      <c r="A93" s="161"/>
      <c r="B93" s="159"/>
      <c r="C93" s="159"/>
      <c r="D93" s="188"/>
      <c r="E93" s="189"/>
      <c r="I93"/>
      <c r="J93"/>
      <c r="K93"/>
    </row>
    <row r="94" spans="1:11" x14ac:dyDescent="0.2">
      <c r="A94" s="161"/>
      <c r="B94" s="159" t="s">
        <v>413</v>
      </c>
      <c r="C94" s="159"/>
      <c r="D94" s="190">
        <v>0.15</v>
      </c>
      <c r="E94" s="179"/>
      <c r="F94" s="159"/>
      <c r="I94"/>
      <c r="J94"/>
      <c r="K94"/>
    </row>
    <row r="95" spans="1:11" x14ac:dyDescent="0.2">
      <c r="A95" s="161"/>
      <c r="B95" s="159"/>
      <c r="C95" s="159"/>
      <c r="D95" s="188"/>
      <c r="E95" s="189"/>
      <c r="F95" s="159"/>
      <c r="I95"/>
      <c r="J95"/>
      <c r="K95"/>
    </row>
    <row r="96" spans="1:11" x14ac:dyDescent="0.2">
      <c r="A96" s="161"/>
      <c r="B96" s="168" t="s">
        <v>442</v>
      </c>
      <c r="C96" s="159"/>
      <c r="D96" s="187" t="s">
        <v>371</v>
      </c>
      <c r="E96" s="179">
        <f>SUM(E91:E95)</f>
        <v>0</v>
      </c>
      <c r="F96" s="159"/>
    </row>
    <row r="97" spans="1:7" x14ac:dyDescent="0.2">
      <c r="A97" s="161"/>
      <c r="B97" s="159"/>
      <c r="C97" s="159"/>
      <c r="D97" s="159"/>
      <c r="E97" s="159"/>
      <c r="F97" s="159"/>
    </row>
    <row r="98" spans="1:7" x14ac:dyDescent="0.2">
      <c r="A98" s="161"/>
      <c r="B98" s="159" t="s">
        <v>361</v>
      </c>
      <c r="C98" s="303"/>
      <c r="D98" s="304"/>
      <c r="E98" s="305"/>
      <c r="F98" s="99"/>
    </row>
    <row r="99" spans="1:7" x14ac:dyDescent="0.2">
      <c r="A99" s="161"/>
      <c r="B99" s="159"/>
      <c r="C99" s="306"/>
      <c r="D99" s="307"/>
      <c r="E99" s="308"/>
      <c r="F99" s="159"/>
    </row>
    <row r="100" spans="1:7" x14ac:dyDescent="0.2">
      <c r="A100" s="161"/>
      <c r="B100" s="159"/>
      <c r="C100" s="185"/>
      <c r="D100" s="185"/>
      <c r="E100" s="185"/>
      <c r="F100" s="159"/>
    </row>
    <row r="101" spans="1:7" x14ac:dyDescent="0.2">
      <c r="A101" s="161"/>
      <c r="B101" s="159"/>
      <c r="C101" s="185"/>
      <c r="D101" s="185"/>
      <c r="E101" s="185"/>
      <c r="F101" s="159"/>
    </row>
    <row r="102" spans="1:7" x14ac:dyDescent="0.2">
      <c r="A102" s="244"/>
      <c r="B102" s="244"/>
      <c r="C102" s="244"/>
      <c r="D102" s="244"/>
      <c r="E102" s="244"/>
    </row>
    <row r="103" spans="1:7" ht="25.5" x14ac:dyDescent="0.2">
      <c r="A103" s="164" t="s">
        <v>363</v>
      </c>
      <c r="B103" s="164" t="s">
        <v>362</v>
      </c>
      <c r="C103" s="191" t="s">
        <v>364</v>
      </c>
      <c r="D103" s="164" t="s">
        <v>102</v>
      </c>
      <c r="E103" s="165" t="s">
        <v>365</v>
      </c>
    </row>
    <row r="104" spans="1:7" x14ac:dyDescent="0.2">
      <c r="A104" s="161"/>
      <c r="B104" s="159"/>
      <c r="C104" s="185"/>
      <c r="D104" s="185"/>
      <c r="E104" s="185"/>
      <c r="F104" s="159"/>
    </row>
    <row r="105" spans="1:7" x14ac:dyDescent="0.2">
      <c r="A105" s="161"/>
      <c r="B105" s="159"/>
      <c r="C105" s="185"/>
      <c r="D105" s="185"/>
      <c r="E105" s="185"/>
      <c r="F105" s="159"/>
    </row>
    <row r="106" spans="1:7" x14ac:dyDescent="0.2">
      <c r="A106" s="245"/>
      <c r="B106" s="246"/>
      <c r="C106" s="247"/>
      <c r="D106" s="246"/>
      <c r="E106" s="246"/>
      <c r="F106" s="159"/>
    </row>
    <row r="107" spans="1:7" x14ac:dyDescent="0.2">
      <c r="A107" s="164" t="s">
        <v>363</v>
      </c>
      <c r="B107" s="164" t="s">
        <v>366</v>
      </c>
      <c r="C107" s="166" t="s">
        <v>367</v>
      </c>
      <c r="D107" s="164" t="s">
        <v>102</v>
      </c>
      <c r="E107" s="165" t="s">
        <v>365</v>
      </c>
    </row>
    <row r="108" spans="1:7" x14ac:dyDescent="0.2">
      <c r="A108" s="161"/>
      <c r="B108" s="164"/>
      <c r="C108" s="164"/>
      <c r="D108" s="164"/>
      <c r="E108" s="164"/>
      <c r="F108" s="164"/>
      <c r="G108" s="165"/>
    </row>
    <row r="109" spans="1:7" x14ac:dyDescent="0.2">
      <c r="A109" s="161"/>
      <c r="B109" s="159"/>
      <c r="C109" s="159"/>
      <c r="D109" s="159"/>
      <c r="E109" s="159"/>
      <c r="F109" s="159"/>
    </row>
    <row r="110" spans="1:7" x14ac:dyDescent="0.2">
      <c r="A110" s="161"/>
      <c r="B110" s="193" t="s">
        <v>368</v>
      </c>
      <c r="C110" s="159"/>
      <c r="D110" s="159"/>
      <c r="E110" s="159"/>
      <c r="F110" s="159"/>
    </row>
    <row r="111" spans="1:7" x14ac:dyDescent="0.2">
      <c r="A111" s="161"/>
      <c r="B111" s="159"/>
      <c r="C111" s="159"/>
      <c r="D111" s="159"/>
      <c r="E111" s="159"/>
      <c r="F111" s="159"/>
    </row>
    <row r="112" spans="1:7" x14ac:dyDescent="0.2">
      <c r="A112" s="161"/>
      <c r="B112" s="159" t="s">
        <v>255</v>
      </c>
      <c r="C112" s="302"/>
      <c r="D112" s="302"/>
      <c r="E112" s="302"/>
      <c r="F112" s="159"/>
    </row>
    <row r="113" spans="1:6" x14ac:dyDescent="0.2">
      <c r="A113" s="161"/>
      <c r="B113" s="159" t="s">
        <v>479</v>
      </c>
      <c r="C113" s="302"/>
      <c r="D113" s="302"/>
      <c r="E113" s="302"/>
      <c r="F113" s="159"/>
    </row>
    <row r="114" spans="1:6" x14ac:dyDescent="0.2">
      <c r="A114" s="161"/>
      <c r="B114" s="159" t="s">
        <v>480</v>
      </c>
      <c r="C114" s="247"/>
      <c r="D114" s="167" t="s">
        <v>258</v>
      </c>
      <c r="E114" s="247"/>
      <c r="F114" s="159"/>
    </row>
    <row r="115" spans="1:6" x14ac:dyDescent="0.2">
      <c r="A115" s="161"/>
      <c r="B115" s="168" t="s">
        <v>259</v>
      </c>
      <c r="C115" s="247"/>
      <c r="D115" s="167" t="s">
        <v>260</v>
      </c>
      <c r="E115" s="247"/>
      <c r="F115" s="159"/>
    </row>
    <row r="116" spans="1:6" x14ac:dyDescent="0.2">
      <c r="A116" s="161"/>
      <c r="B116" s="159" t="s">
        <v>261</v>
      </c>
      <c r="C116" s="301"/>
      <c r="D116" s="302"/>
      <c r="E116" s="302"/>
      <c r="F116" s="159"/>
    </row>
    <row r="117" spans="1:6" x14ac:dyDescent="0.2">
      <c r="A117" s="161"/>
      <c r="B117" s="159" t="s">
        <v>262</v>
      </c>
      <c r="C117" s="301"/>
      <c r="D117" s="302"/>
      <c r="E117" s="302"/>
      <c r="F117" s="159"/>
    </row>
    <row r="118" spans="1:6" x14ac:dyDescent="0.2">
      <c r="A118" s="161"/>
      <c r="B118" s="159" t="s">
        <v>58</v>
      </c>
      <c r="C118" s="301"/>
      <c r="D118" s="302"/>
      <c r="E118" s="302"/>
      <c r="F118" s="159"/>
    </row>
    <row r="119" spans="1:6" x14ac:dyDescent="0.2">
      <c r="A119" s="161"/>
      <c r="B119" s="159"/>
      <c r="C119" s="159"/>
      <c r="D119" s="167" t="s">
        <v>263</v>
      </c>
      <c r="E119" s="248"/>
      <c r="F119" s="159"/>
    </row>
    <row r="120" spans="1:6" x14ac:dyDescent="0.2">
      <c r="A120" s="161"/>
      <c r="B120" s="168" t="s">
        <v>264</v>
      </c>
      <c r="C120" s="247"/>
      <c r="D120" s="99"/>
      <c r="E120" s="99"/>
      <c r="F120" s="159"/>
    </row>
    <row r="121" spans="1:6" x14ac:dyDescent="0.2">
      <c r="A121" s="161"/>
      <c r="B121" s="159"/>
      <c r="C121" s="159"/>
      <c r="D121" s="159"/>
      <c r="E121" s="159"/>
      <c r="F121" s="159"/>
    </row>
    <row r="122" spans="1:6" x14ac:dyDescent="0.2">
      <c r="A122" s="194"/>
    </row>
  </sheetData>
  <sheetProtection algorithmName="SHA-512" hashValue="Pg7JO+q9U/Nw1bBulL1wrYtDIZvLVX0HiIa7IyvqvUt/QhfDA67YDEFc7+44LJGz0zjWGRj2czbbRsw9L53VbQ==" saltValue="HF99gaahG/wXNzNCyN0TdA==" spinCount="100000" sheet="1" objects="1" scenarios="1"/>
  <mergeCells count="28">
    <mergeCell ref="B1:E1"/>
    <mergeCell ref="B52:E52"/>
    <mergeCell ref="D12:D13"/>
    <mergeCell ref="E12:E13"/>
    <mergeCell ref="D15:D16"/>
    <mergeCell ref="E15:E16"/>
    <mergeCell ref="E18:E19"/>
    <mergeCell ref="B21:C21"/>
    <mergeCell ref="C24:E24"/>
    <mergeCell ref="B47:D47"/>
    <mergeCell ref="B50:D50"/>
    <mergeCell ref="B76:E78"/>
    <mergeCell ref="B79:E81"/>
    <mergeCell ref="B82:E83"/>
    <mergeCell ref="B84:E85"/>
    <mergeCell ref="A55:A56"/>
    <mergeCell ref="B55:E57"/>
    <mergeCell ref="B60:E62"/>
    <mergeCell ref="B64:E65"/>
    <mergeCell ref="E68:E69"/>
    <mergeCell ref="B73:D73"/>
    <mergeCell ref="B70:E70"/>
    <mergeCell ref="C118:E118"/>
    <mergeCell ref="C98:E99"/>
    <mergeCell ref="C112:E112"/>
    <mergeCell ref="C113:E113"/>
    <mergeCell ref="C116:E116"/>
    <mergeCell ref="C117:E117"/>
  </mergeCells>
  <hyperlinks>
    <hyperlink ref="C116" r:id="rId1" display="archecon@archecon.co.za" xr:uid="{00000000-0004-0000-0600-000000000000}"/>
    <hyperlink ref="C118" r:id="rId2" display="archecon@archecon.co.za" xr:uid="{00000000-0004-0000-0600-000002000000}"/>
  </hyperlinks>
  <pageMargins left="0.74803149606299213" right="0.74803149606299213" top="0.98425196850393704" bottom="0.98425196850393704" header="0.51181102362204722" footer="0.51181102362204722"/>
  <pageSetup paperSize="9" scale="94" orientation="portrait" horizontalDpi="4294967294" verticalDpi="300" r:id="rId3"/>
  <headerFooter alignWithMargins="0"/>
  <rowBreaks count="2" manualBreakCount="2">
    <brk id="49" max="5" man="1"/>
    <brk id="100" max="5" man="1"/>
  </rowBreaks>
  <colBreaks count="1" manualBreakCount="1">
    <brk id="5" max="15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CP</vt:lpstr>
      <vt:lpstr>tender req</vt:lpstr>
      <vt:lpstr>Pre-Tender</vt:lpstr>
      <vt:lpstr>Prelim</vt:lpstr>
      <vt:lpstr>Bills of Quantities</vt:lpstr>
      <vt:lpstr>Reconciliation</vt:lpstr>
      <vt:lpstr>frm</vt:lpstr>
      <vt:lpstr>'tender req'!_Toc156992825</vt:lpstr>
      <vt:lpstr>'Bills of Quantities'!Print_Area</vt:lpstr>
      <vt:lpstr>CP!Print_Area</vt:lpstr>
      <vt:lpstr>frm!Print_Area</vt:lpstr>
      <vt:lpstr>Reconciliation!Print_Area</vt:lpstr>
      <vt:lpstr>'Bills of Quantities'!Print_Titles</vt:lpstr>
      <vt:lpstr>Reconciliation!Print_Titles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dc:creator>
  <cp:lastModifiedBy>Steward Twala</cp:lastModifiedBy>
  <cp:lastPrinted>2024-06-18T10:59:25Z</cp:lastPrinted>
  <dcterms:created xsi:type="dcterms:W3CDTF">2003-02-26T10:42:38Z</dcterms:created>
  <dcterms:modified xsi:type="dcterms:W3CDTF">2024-08-16T07:35:26Z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S9Connected">
    <vt:bool>true</vt:bool>
  </property>
</Properties>
</file>