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27829\OneDrive\201801 Abaqulusi PMU\5-Programme Management\MIG\2022_23\Projects\Documents\admin\Mzolo Consulting\Nkomazi Local Municipality\Mbangwane project\2. Documentation\"/>
    </mc:Choice>
  </mc:AlternateContent>
  <xr:revisionPtr revIDLastSave="0" documentId="13_ncr:1_{92EDA260-98B4-49B4-850E-FBEE16FADFF9}" xr6:coauthVersionLast="47" xr6:coauthVersionMax="47" xr10:uidLastSave="{00000000-0000-0000-0000-000000000000}"/>
  <bookViews>
    <workbookView xWindow="-108" yWindow="-108" windowWidth="23256" windowHeight="12456" tabRatio="765" activeTab="1" xr2:uid="{F9A23328-4BAE-4E5F-9B9B-09E46BC1FF09}"/>
  </bookViews>
  <sheets>
    <sheet name="Schedule 1 - P&amp;Gs" sheetId="1" r:id="rId1"/>
    <sheet name="Schedule 2 -Masibekela RWPS&amp;WTW" sheetId="4" r:id="rId2"/>
    <sheet name="Schedule 3 - Hoyi Bulk Line" sheetId="3" r:id="rId3"/>
    <sheet name="Schedule 4 - Mbangwane BPS" sheetId="5" r:id="rId4"/>
    <sheet name="Schedule 5 - Mbangwane Bulkline" sheetId="6" r:id="rId5"/>
    <sheet name="Schedule 6 - Reticulation" sheetId="7" r:id="rId6"/>
    <sheet name="Summary" sheetId="8" r:id="rId7"/>
    <sheet name="Sheet2" sheetId="2" state="hidden" r:id="rId8"/>
  </sheets>
  <definedNames>
    <definedName name="_xlnm.Print_Area" localSheetId="0">'Schedule 1 - P&amp;Gs'!$A$1:$I$179</definedName>
    <definedName name="_xlnm.Print_Area" localSheetId="1">'Schedule 2 -Masibekela RWPS&amp;WTW'!$A$1:$J$211</definedName>
    <definedName name="_xlnm.Print_Area" localSheetId="2">'Schedule 3 - Hoyi Bulk Line'!$A$1:$I$185</definedName>
    <definedName name="_xlnm.Print_Area" localSheetId="3">'Schedule 4 - Mbangwane BPS'!$A$1:$J$277</definedName>
    <definedName name="_xlnm.Print_Area" localSheetId="4">'Schedule 5 - Mbangwane Bulkline'!$A$1:$I$195</definedName>
    <definedName name="_xlnm.Print_Area" localSheetId="5">'Schedule 6 - Reticulation'!$A$1:$I$281</definedName>
    <definedName name="_xlnm.Print_Area" localSheetId="6">Summary!$A$1:$G$32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63" i="6" l="1"/>
  <c r="H171" i="3"/>
  <c r="H169" i="3"/>
  <c r="H167" i="3"/>
  <c r="G71" i="4"/>
  <c r="G73" i="4" s="1"/>
  <c r="F173" i="3" l="1"/>
  <c r="F59" i="3" l="1"/>
  <c r="F37" i="3"/>
  <c r="F25" i="3"/>
  <c r="F23" i="3"/>
  <c r="F36" i="6"/>
  <c r="F24" i="6"/>
  <c r="F22" i="6"/>
  <c r="N214" i="5"/>
  <c r="H212" i="5"/>
  <c r="N212" i="5" s="1"/>
  <c r="L44" i="4"/>
  <c r="F143" i="6"/>
  <c r="G108" i="1"/>
  <c r="N36" i="6"/>
  <c r="N34" i="6"/>
  <c r="N24" i="6"/>
  <c r="N22" i="6"/>
  <c r="H132" i="1"/>
  <c r="F134" i="1" s="1"/>
  <c r="H126" i="1"/>
  <c r="F128" i="1" s="1"/>
  <c r="H159" i="1"/>
  <c r="F161" i="1" s="1"/>
  <c r="M141" i="1"/>
  <c r="M177" i="1" s="1"/>
  <c r="H118" i="1"/>
  <c r="F120" i="1" s="1"/>
  <c r="G51" i="5" l="1"/>
  <c r="I212" i="5"/>
  <c r="N275" i="5" s="1"/>
  <c r="I214" i="5"/>
  <c r="H108" i="1"/>
  <c r="F58" i="7"/>
  <c r="F53" i="7"/>
  <c r="F45" i="7"/>
  <c r="F56" i="7"/>
  <c r="F49" i="7"/>
  <c r="F43" i="7"/>
  <c r="F38" i="7"/>
  <c r="F36" i="7"/>
  <c r="F34" i="7"/>
  <c r="F65" i="7" l="1"/>
  <c r="G216" i="5"/>
  <c r="F35" i="3" l="1"/>
  <c r="F64" i="3" s="1"/>
  <c r="F62" i="6"/>
  <c r="F62" i="3"/>
  <c r="M44" i="4" l="1"/>
  <c r="H251" i="7" l="1"/>
  <c r="H252" i="7" s="1"/>
  <c r="F115" i="1" l="1"/>
</calcChain>
</file>

<file path=xl/sharedStrings.xml><?xml version="1.0" encoding="utf-8"?>
<sst xmlns="http://schemas.openxmlformats.org/spreadsheetml/2006/main" count="1706" uniqueCount="780">
  <si>
    <t>SCHEDULE 1 : PRELIMINARY AND GENERAL</t>
  </si>
  <si>
    <t>ITEM</t>
  </si>
  <si>
    <t>REF</t>
  </si>
  <si>
    <t>DESCRIPTION</t>
  </si>
  <si>
    <t>UNIT</t>
  </si>
  <si>
    <t>QUANT</t>
  </si>
  <si>
    <t>RATE</t>
  </si>
  <si>
    <t>AMOUNT</t>
  </si>
  <si>
    <t>NO.</t>
  </si>
  <si>
    <t>SABS</t>
  </si>
  <si>
    <t>1200A</t>
  </si>
  <si>
    <t>1.1</t>
  </si>
  <si>
    <t>8.3</t>
  </si>
  <si>
    <t>FIXED CHARGE AND VALUE RELATED ITEMS</t>
  </si>
  <si>
    <t>1.1.1</t>
  </si>
  <si>
    <t>PSA 4.1</t>
  </si>
  <si>
    <t xml:space="preserve">Contractual Requirements </t>
  </si>
  <si>
    <t>Sum</t>
  </si>
  <si>
    <t>1.1.2</t>
  </si>
  <si>
    <t>8.3.2</t>
  </si>
  <si>
    <t>Establish facilities on the site</t>
  </si>
  <si>
    <t>1.1.2.1</t>
  </si>
  <si>
    <t>8.3.2.1</t>
  </si>
  <si>
    <t>No</t>
  </si>
  <si>
    <t xml:space="preserve">     c)   Survey assistants and material</t>
  </si>
  <si>
    <t>1.1.2.2</t>
  </si>
  <si>
    <t>8.3.2.2</t>
  </si>
  <si>
    <t xml:space="preserve">     a)   Offices and storage sheds</t>
  </si>
  <si>
    <t xml:space="preserve">     b)   Workshops</t>
  </si>
  <si>
    <t xml:space="preserve">     c)   Laboratories</t>
  </si>
  <si>
    <t xml:space="preserve">     d)   Living accommodation</t>
  </si>
  <si>
    <t xml:space="preserve">     e)   Ablution and latrine facilities</t>
  </si>
  <si>
    <t xml:space="preserve">     f)   Tools and equipment</t>
  </si>
  <si>
    <t xml:space="preserve">     g)   Water supplies, electric power</t>
  </si>
  <si>
    <t xml:space="preserve">           &amp; communications</t>
  </si>
  <si>
    <t xml:space="preserve">     h)   Dealing with water</t>
  </si>
  <si>
    <t xml:space="preserve">     i)   Access</t>
  </si>
  <si>
    <t xml:space="preserve">     j)   Plant</t>
  </si>
  <si>
    <t>1.1.3</t>
  </si>
  <si>
    <t>8.3.3</t>
  </si>
  <si>
    <t>Other fixed charge obligations</t>
  </si>
  <si>
    <t>1.1.4</t>
  </si>
  <si>
    <t>8.3.4</t>
  </si>
  <si>
    <t xml:space="preserve"> Removal of Engineer's and Contractor's site</t>
  </si>
  <si>
    <t xml:space="preserve"> establishment from site on completion of works.</t>
  </si>
  <si>
    <t>1.2</t>
  </si>
  <si>
    <t>8.4</t>
  </si>
  <si>
    <t>TIME RELATED ITEMS</t>
  </si>
  <si>
    <t>1.2.1</t>
  </si>
  <si>
    <t>PSA 4.2</t>
  </si>
  <si>
    <t>Contractual requirements</t>
  </si>
  <si>
    <t>1.2.2</t>
  </si>
  <si>
    <t>8.4.2</t>
  </si>
  <si>
    <t>Operations and maintenance of facilities on site</t>
  </si>
  <si>
    <t xml:space="preserve"> </t>
  </si>
  <si>
    <t>1.2.2.1</t>
  </si>
  <si>
    <t>8.4.2.1</t>
  </si>
  <si>
    <t xml:space="preserve">     a) Engineer's office </t>
  </si>
  <si>
    <t xml:space="preserve">     b)   Name board</t>
  </si>
  <si>
    <t xml:space="preserve">     c) Survey assistants and material</t>
  </si>
  <si>
    <t>1.2.3</t>
  </si>
  <si>
    <t>1.2.3.1</t>
  </si>
  <si>
    <t>8.4.2.2</t>
  </si>
  <si>
    <t>Facilities for the Contractor for the duration of the Contract, except where otherwise stated</t>
  </si>
  <si>
    <t xml:space="preserve">      b)   Workshops</t>
  </si>
  <si>
    <t xml:space="preserve">      c)   Laboratories</t>
  </si>
  <si>
    <t>AMOUNT CARRIED FORWARD</t>
  </si>
  <si>
    <t>AMOOUNT BROUGHT FORWARD</t>
  </si>
  <si>
    <t xml:space="preserve">      d)   Ablution and latrine facilities</t>
  </si>
  <si>
    <t xml:space="preserve">      e)   Tools and equipment</t>
  </si>
  <si>
    <t xml:space="preserve">      f)   Water supplies, electric power &amp; communications</t>
  </si>
  <si>
    <t xml:space="preserve">      g)   Dealing with water</t>
  </si>
  <si>
    <t xml:space="preserve">      h)   Access</t>
  </si>
  <si>
    <t xml:space="preserve">      i)   Plant</t>
  </si>
  <si>
    <t>1.2.4</t>
  </si>
  <si>
    <t>8.4.3</t>
  </si>
  <si>
    <t>Supervision for duration of the construction</t>
  </si>
  <si>
    <t>1.2.5</t>
  </si>
  <si>
    <t>8.4.4</t>
  </si>
  <si>
    <t>Company and Head Office overhead costs for the duration of the Contract</t>
  </si>
  <si>
    <t>1.2.6</t>
  </si>
  <si>
    <t>8.4.5</t>
  </si>
  <si>
    <t>Other time related obligations</t>
  </si>
  <si>
    <t>1.2.7</t>
  </si>
  <si>
    <t>PSA</t>
  </si>
  <si>
    <t>Excavation by hand in all materials to expose existing services</t>
  </si>
  <si>
    <t>m³</t>
  </si>
  <si>
    <t>1.3</t>
  </si>
  <si>
    <t xml:space="preserve">Provision for the cost related to the Occupational Health </t>
  </si>
  <si>
    <t>and Safety Act, 85 of 1993, and the relevant Regulations:</t>
  </si>
  <si>
    <t xml:space="preserve">      a) Preparation of a Health &amp; safety Plan</t>
  </si>
  <si>
    <t xml:space="preserve">      b) Compilation of a Risk Assessment prior to Construction</t>
  </si>
  <si>
    <t xml:space="preserve">      c) Health &amp; Safety induction Training of employees</t>
  </si>
  <si>
    <t xml:space="preserve">      d) Compilation and keeping up to date the Health &amp;            </t>
  </si>
  <si>
    <t xml:space="preserve">           Safety file which shall include all documentation </t>
  </si>
  <si>
    <t xml:space="preserve">           required in terms of the act</t>
  </si>
  <si>
    <t xml:space="preserve">      e)  Implementation of the Health and Safety Plan over the </t>
  </si>
  <si>
    <t xml:space="preserve">           entire construction period</t>
  </si>
  <si>
    <t>1.4</t>
  </si>
  <si>
    <t>SUMS STATED PROVISIONALLY BY THE ENGINEER</t>
  </si>
  <si>
    <t>1.4.1</t>
  </si>
  <si>
    <t>a) Community Liaison Officer</t>
  </si>
  <si>
    <t>( Allowance for one person at R8000 a month)</t>
  </si>
  <si>
    <t>1.4.2</t>
  </si>
  <si>
    <t>Extra-over item 1.4.1 to 1.4.6 for:</t>
  </si>
  <si>
    <t xml:space="preserve">Contractor's handling fee </t>
  </si>
  <si>
    <t>%</t>
  </si>
  <si>
    <t xml:space="preserve">TOTAL SCHEDULE 1 CARRIED FORWARD TO SUMMARY                         </t>
  </si>
  <si>
    <t>Schedule</t>
  </si>
  <si>
    <t>Description</t>
  </si>
  <si>
    <t>Amount</t>
  </si>
  <si>
    <t>10% Contingencies</t>
  </si>
  <si>
    <t>Sub-Total</t>
  </si>
  <si>
    <t>15% VAT</t>
  </si>
  <si>
    <t>Mbangwane Water Reticulation Network</t>
  </si>
  <si>
    <t>Mbangwane Bulkline</t>
  </si>
  <si>
    <t>Mbangwane Booster Pump Station</t>
  </si>
  <si>
    <t>Hoyi Bulkline</t>
  </si>
  <si>
    <t>Masibekela Raw Water Pump Station and Water Treatment Works</t>
  </si>
  <si>
    <t>Preliminary and Generals</t>
  </si>
  <si>
    <t>Month</t>
  </si>
  <si>
    <t>month</t>
  </si>
  <si>
    <t>b) Underground water services survey and logging using GSM loggers</t>
  </si>
  <si>
    <t>loggers</t>
  </si>
  <si>
    <t>MASIBEKELA RWPS AND WTW</t>
  </si>
  <si>
    <t>SANS
1200</t>
  </si>
  <si>
    <t>Refurbishment of KSB ETANORM centrifugal pump</t>
  </si>
  <si>
    <t>set.</t>
  </si>
  <si>
    <t>Raw Water Pump Station</t>
  </si>
  <si>
    <t xml:space="preserve">Fabrication of  galvanized suction pipe inlet screen </t>
  </si>
  <si>
    <t>and installation</t>
  </si>
  <si>
    <t>Water Treatment Works</t>
  </si>
  <si>
    <t xml:space="preserve">Removal of dislodging DN300 PN10 butterfly valves </t>
  </si>
  <si>
    <t>on sedimentation tank and replacement with new</t>
  </si>
  <si>
    <t>No.</t>
  </si>
  <si>
    <t xml:space="preserve">Removal of D300 PN10 Okzan butterfly valves </t>
  </si>
  <si>
    <t xml:space="preserve">complete with gearbox and replace from sand filters  </t>
  </si>
  <si>
    <t>and replacement with new</t>
  </si>
  <si>
    <t>Removal of DN150 PN gate valve from sand filters</t>
  </si>
  <si>
    <t>Removal of sand media from filters and disposal</t>
  </si>
  <si>
    <t>at a dedicated dump site</t>
  </si>
  <si>
    <t>m</t>
  </si>
  <si>
    <t xml:space="preserve">(The rate to include removal of existing pump set and </t>
  </si>
  <si>
    <t>storage onsite)</t>
  </si>
  <si>
    <t xml:space="preserve">Supply, delivery, installation and commissioning of </t>
  </si>
  <si>
    <t xml:space="preserve"> duty head of 92.94m</t>
  </si>
  <si>
    <t>Set</t>
  </si>
  <si>
    <t>Pipework</t>
  </si>
  <si>
    <t xml:space="preserve">flow meter </t>
  </si>
  <si>
    <t>Upgrading of existing soft starter MCC panel to suit</t>
  </si>
  <si>
    <t>the new pump set</t>
  </si>
  <si>
    <t>SCHEDULE 2 : MASIBEKELA RAW WATER PUMP STATION AND WATER TREATMENT WORKS</t>
  </si>
  <si>
    <t>SCHEDULE 3 : HOYI BULKLINE</t>
  </si>
  <si>
    <t>SITE CLEARANCE</t>
  </si>
  <si>
    <t>8.3.1                   LI</t>
  </si>
  <si>
    <t>a) Clear vegetation and tress of girth up to 1 m, stockpile and reinstate topsoil (150mm deep) along route of pipeline</t>
  </si>
  <si>
    <t>8.3.1            LI</t>
  </si>
  <si>
    <t>b) Clear trees of girth over 1,0m and designated obstacles</t>
  </si>
  <si>
    <t>Earthworks:  Pipe Trenches</t>
  </si>
  <si>
    <t>EXCAVATION</t>
  </si>
  <si>
    <t>8.3.2 a)</t>
  </si>
  <si>
    <t>a) Excavate in all materials for trenches for 200ND pipes and smaller.  Rates to include backfill, compact, and dispose of surplus material</t>
  </si>
  <si>
    <t xml:space="preserve">        Over            Up to and including</t>
  </si>
  <si>
    <t>1)    0,00                     1,50m</t>
  </si>
  <si>
    <t>2)    1,50                     2,00m</t>
  </si>
  <si>
    <t>3)    2,00                     2,50m</t>
  </si>
  <si>
    <t>4)    2,50                     3,00m</t>
  </si>
  <si>
    <t>a) Excavate in all materials for trenches for 315ND pipes and smaller.  Rates to include backfill, compact, and dispose of surplus material</t>
  </si>
  <si>
    <t>b) Extra over Item 2.2.1 above for:</t>
  </si>
  <si>
    <t>1) Intermediate excavation</t>
  </si>
  <si>
    <t>2) Hard rock excavation</t>
  </si>
  <si>
    <t>c) Excavate and dispose of unsuitable material from trench bottom (Prov)</t>
  </si>
  <si>
    <t>Excavation ancillaries (Prov)</t>
  </si>
  <si>
    <t>2.4.1</t>
  </si>
  <si>
    <t>8.3.3.1</t>
  </si>
  <si>
    <t>Make up deficiency in backfill material</t>
  </si>
  <si>
    <t>a) From other necessary excavations on site</t>
  </si>
  <si>
    <t>b) by importation from designated borrow pits</t>
  </si>
  <si>
    <t>c) by importation from commercial or off-site sources selected by the contractor</t>
  </si>
  <si>
    <t>BEDDING</t>
  </si>
  <si>
    <t>8.2.1</t>
  </si>
  <si>
    <t>Provision of bedding from trench excavation:</t>
  </si>
  <si>
    <t>3.1.1</t>
  </si>
  <si>
    <t>a)  Selected granular material</t>
  </si>
  <si>
    <t>3.1.2</t>
  </si>
  <si>
    <t>b)  Selected fill material</t>
  </si>
  <si>
    <t>8.2.2.2</t>
  </si>
  <si>
    <t>Provision from approved borrow pits including all costs for additional handling and transport.</t>
  </si>
  <si>
    <t>3.2.1</t>
  </si>
  <si>
    <t>a) Selected granular material (Prov)</t>
  </si>
  <si>
    <t>3.2.2</t>
  </si>
  <si>
    <t>b) Selected fill material (Prov)</t>
  </si>
  <si>
    <t>8.2.2.3</t>
  </si>
  <si>
    <t>Provision from commercial or off-site sources, where ordered by the Engineer (Prov)</t>
  </si>
  <si>
    <t>3.3.1</t>
  </si>
  <si>
    <t>a) Selected granular material</t>
  </si>
  <si>
    <t>3.3.2</t>
  </si>
  <si>
    <t>b) Selected fill material</t>
  </si>
  <si>
    <t>3.3.3</t>
  </si>
  <si>
    <t>c) 19mm crushed stone</t>
  </si>
  <si>
    <t>Overhaul</t>
  </si>
  <si>
    <t>3.4.1</t>
  </si>
  <si>
    <t>a) Short haul over 0,5km up to 1,0km (Prov.)</t>
  </si>
  <si>
    <t>3.4.2</t>
  </si>
  <si>
    <t>b) Truck haul over 1,0km (Prov.)</t>
  </si>
  <si>
    <t>Medium Pressure Pipelines</t>
  </si>
  <si>
    <t>uPVC PIPES</t>
  </si>
  <si>
    <t>8.2.1
LI</t>
  </si>
  <si>
    <t>Supply, handle, lay, bed, joint, test  and disinfect uPVC Class "12" pipe with spigot and socket ends to SABS 966, Part 2 (1988)</t>
  </si>
  <si>
    <t>8.2.2</t>
  </si>
  <si>
    <t>Extra over Item D4.1 for the Supplying, Laying, and Bedding of Specials Complete with Couplings including jointing, cutting of pipes to length where required, testing and disinfecting.</t>
  </si>
  <si>
    <t>Specials and Fittings in uPVC</t>
  </si>
  <si>
    <t>90° Bends:</t>
  </si>
  <si>
    <t>Bends:</t>
  </si>
  <si>
    <t>Specials and Fittings in SG Iron</t>
  </si>
  <si>
    <t>Reducers (for uPVC pipe)</t>
  </si>
  <si>
    <t>Equal Tees (for uPVC pipe)</t>
  </si>
  <si>
    <t>a) 315mmØ</t>
  </si>
  <si>
    <t>Flange Adaptor (for uPVC pipes)</t>
  </si>
  <si>
    <t>a) 160mm diameter</t>
  </si>
  <si>
    <t>a) 315mm diameter</t>
  </si>
  <si>
    <t>Supply and Install CI RSV gate valves (socketed ends for uPVC pipe) to SABS 1123 Table 1600/3 and a cap top for key operation for the following diameters (include 15 Mpa concrete anchor block):</t>
  </si>
  <si>
    <t>Valves</t>
  </si>
  <si>
    <t>Valve key for opening isolating valves</t>
  </si>
  <si>
    <t>Supply and install the following material complete as per drawing:</t>
  </si>
  <si>
    <t xml:space="preserve">a) 80mm Airvalve on 315mm diameter </t>
  </si>
  <si>
    <t>AMOUNT BROUGHT FORWARD</t>
  </si>
  <si>
    <t>Valve Chambers</t>
  </si>
  <si>
    <t>Valve chamber</t>
  </si>
  <si>
    <t xml:space="preserve">Supply all material labour and equipment for the construction </t>
  </si>
  <si>
    <t>of valve chambers as per drawings:</t>
  </si>
  <si>
    <t>Equal Tees (Cast iron)</t>
  </si>
  <si>
    <t>b) 200 - 160mmØ</t>
  </si>
  <si>
    <t>Reducing Tees (for uPVC pipe)</t>
  </si>
  <si>
    <t>a) 200 x 160mm diameter</t>
  </si>
  <si>
    <t>a) 315 x 200mm diameter</t>
  </si>
  <si>
    <t>b) 250mm diameter</t>
  </si>
  <si>
    <t>8.2.11</t>
  </si>
  <si>
    <t>Anchor/Thrust Blocks and Pedestals</t>
  </si>
  <si>
    <t>SABS 1200L 8.2.11</t>
  </si>
  <si>
    <t>Construct anchor/thrust blocks to detail on D for tees, 90° bends and end caps:</t>
  </si>
  <si>
    <t xml:space="preserve">b) 250mmØ </t>
  </si>
  <si>
    <t>Connection chamber</t>
  </si>
  <si>
    <t>HORIZONTAL DIRECTIONAL DRILLING</t>
  </si>
  <si>
    <t xml:space="preserve">Horizontal directional drilling underneath a road to </t>
  </si>
  <si>
    <t>Steel pipes</t>
  </si>
  <si>
    <t xml:space="preserve">Steel short pieces (SABS 719, Grade B, 4,5 mm wall </t>
  </si>
  <si>
    <t xml:space="preserve">thickness), both end flanged, internally lined and </t>
  </si>
  <si>
    <t xml:space="preserve">externally coated with carboline 891, minimum </t>
  </si>
  <si>
    <t xml:space="preserve">(Proline Promag 50P, 53P compact or approved </t>
  </si>
  <si>
    <t xml:space="preserve">PN16 200 mm ND flanged electromagentic flow meter </t>
  </si>
  <si>
    <t>a) 45°</t>
  </si>
  <si>
    <t>b) 22.5°</t>
  </si>
  <si>
    <t>c) 11.25°</t>
  </si>
  <si>
    <t>a) 315 - 250mmØ</t>
  </si>
  <si>
    <r>
      <t>m</t>
    </r>
    <r>
      <rPr>
        <vertAlign val="superscript"/>
        <sz val="11"/>
        <rFont val="Arial Narrow"/>
        <family val="2"/>
      </rPr>
      <t>3</t>
    </r>
  </si>
  <si>
    <r>
      <t>m</t>
    </r>
    <r>
      <rPr>
        <vertAlign val="superscript"/>
        <sz val="11"/>
        <rFont val="Arial Narrow"/>
        <family val="2"/>
      </rPr>
      <t>3</t>
    </r>
    <r>
      <rPr>
        <sz val="11"/>
        <rFont val="Arial Narrow"/>
        <family val="2"/>
      </rPr>
      <t>.km</t>
    </r>
  </si>
  <si>
    <r>
      <t xml:space="preserve">i)   </t>
    </r>
    <r>
      <rPr>
        <u/>
        <sz val="10"/>
        <rFont val="Arial Narrow"/>
        <family val="2"/>
      </rPr>
      <t>Facilities for Engineer</t>
    </r>
  </si>
  <si>
    <r>
      <t xml:space="preserve">     a)   Engineer's office </t>
    </r>
    <r>
      <rPr>
        <b/>
        <sz val="10"/>
        <rFont val="Arial Narrow"/>
        <family val="2"/>
      </rPr>
      <t>(PSA 4.3.1)</t>
    </r>
  </si>
  <si>
    <r>
      <t xml:space="preserve">     b)   Name board</t>
    </r>
    <r>
      <rPr>
        <b/>
        <sz val="10"/>
        <rFont val="Arial Narrow"/>
        <family val="2"/>
      </rPr>
      <t xml:space="preserve"> (PSA 4.3.2)</t>
    </r>
  </si>
  <si>
    <r>
      <t xml:space="preserve">ii)   </t>
    </r>
    <r>
      <rPr>
        <u/>
        <sz val="10"/>
        <rFont val="Arial Narrow"/>
        <family val="2"/>
      </rPr>
      <t>Facilities for Contractor</t>
    </r>
  </si>
  <si>
    <r>
      <t>Occupational Health and Safety</t>
    </r>
    <r>
      <rPr>
        <b/>
        <sz val="10"/>
        <rFont val="Arial Narrow"/>
        <family val="2"/>
      </rPr>
      <t xml:space="preserve"> </t>
    </r>
  </si>
  <si>
    <t>booster pump set with capacity of 171m³/h and</t>
  </si>
  <si>
    <t>Supply, delivery and installation of 250mmØ ultrasonic</t>
  </si>
  <si>
    <t xml:space="preserve">TOTAL SCHEDULE 2 CARRIED FORWARD TO SUMMARY                 </t>
  </si>
  <si>
    <t xml:space="preserve">TOTAL SCHEDULE 3 CARRIED FORWARD TO SUMMARY    </t>
  </si>
  <si>
    <t>SCHEDULE 5 : MBANGWANE BULKLINE</t>
  </si>
  <si>
    <t>b) 75mm diameter class 9 (u-PVC)</t>
  </si>
  <si>
    <t>a) 63 mm diameter</t>
  </si>
  <si>
    <t>Rate Only</t>
  </si>
  <si>
    <t>b) 75 mm diameter</t>
  </si>
  <si>
    <t xml:space="preserve">c) 110mm diameter </t>
  </si>
  <si>
    <t xml:space="preserve">d) 160mm diameter </t>
  </si>
  <si>
    <t>45° Bends</t>
  </si>
  <si>
    <t>22½° Bends:</t>
  </si>
  <si>
    <t>11¼° Bends:</t>
  </si>
  <si>
    <t>b) 160 x 110mm diameter</t>
  </si>
  <si>
    <t>c) 110 x 75mm diameter</t>
  </si>
  <si>
    <t>d) 75 x 63mm diameter</t>
  </si>
  <si>
    <t>e) 63 x 50mm diameter</t>
  </si>
  <si>
    <t>a) 200mm diameter</t>
  </si>
  <si>
    <t>b) 160mm diameter</t>
  </si>
  <si>
    <t>c) 110mm diameter</t>
  </si>
  <si>
    <t>d) 75mm diameter</t>
  </si>
  <si>
    <t>e) 63mm diameter</t>
  </si>
  <si>
    <t>Socketed Hydrant tees (for uPVC pipes) as per detail on drawing  (if flanged, the branch should be flanged to SABS, 1123 Table 1600/3, include for "Denso-wrapping" bolted connections in accordance with PSL.5.3 and 5.4)</t>
  </si>
  <si>
    <t>a) 160 x 80mm diameter</t>
  </si>
  <si>
    <t>b) 110 x 80mm diameter</t>
  </si>
  <si>
    <t>c) 75 x 80mm diameter</t>
  </si>
  <si>
    <t>End Caps (for uPVC pipes):</t>
  </si>
  <si>
    <t>b) 110mm diameter</t>
  </si>
  <si>
    <t>c) 75mm diameter</t>
  </si>
  <si>
    <t>d) 63mm diamter</t>
  </si>
  <si>
    <t>8.2.3</t>
  </si>
  <si>
    <t>Extra over Item D4.1 for the Supplying, Fixing, and Bedding of Valves</t>
  </si>
  <si>
    <t>a) 63mm diameter</t>
  </si>
  <si>
    <t>b) 75mm diameter</t>
  </si>
  <si>
    <t>d) 160mm diameter</t>
  </si>
  <si>
    <t>e) 200mm diameter</t>
  </si>
  <si>
    <t>Hydrants</t>
  </si>
  <si>
    <t>a) Supply and install complete standard fire hydrant installation complete to detail,  Installation to include all fittings. Hydrant Tee and Chamber measured separately.</t>
  </si>
  <si>
    <t>As for Items D4.5.1 above but for lesser bends:</t>
  </si>
  <si>
    <t>As for Items D4.5.1 above but for reducers:</t>
  </si>
  <si>
    <t>8.2.13</t>
  </si>
  <si>
    <t>8.2.8</t>
  </si>
  <si>
    <t>Markings or Marker Posts</t>
  </si>
  <si>
    <t>ERF CONNECTIONS AND PIPEWORK</t>
  </si>
  <si>
    <t>Supply and Install ERF Connections Complete with all saddles and clamps, HDPE Connection Pipes, Reducers, Tees, Couplings and all sundries including for excavation and backfill. Allow for Double ERF Connections that cross the road.</t>
  </si>
  <si>
    <t>Supply and Install ERF Connections Complete with all saddles and clamps, HDPE Connection Pipes, Reducers, Tees, Couplings and all sundries including for excavation and backfill. Allow for Single ERF Connections that cross the road.</t>
  </si>
  <si>
    <t>Supply and Install ERF Connections Complete with all saddles and clamps, HDPE Connection Pipes, Reducers, Tees, Couplings and all sundries including for excavation and backfill. Allow for Double ERF Connections on near side from the road.</t>
  </si>
  <si>
    <t>Supply and Install ERF Connections Complete with all saddles and clamps, HDPE Connection Pipes, Reducers, Tees, Couplings and all sundries including for excavation and backfill. Allow for Single ERF Connections on near side from the road..</t>
  </si>
  <si>
    <t>8.2.4</t>
  </si>
  <si>
    <t>Supply and Install Meters Complete with Couplings Including Yard Tap</t>
  </si>
  <si>
    <t xml:space="preserve">SCHEDULE 6 : WATER RETICULATION </t>
  </si>
  <si>
    <t xml:space="preserve">TOTAL SCHEDULE 6 CARRIED FORWARD TO SUMMARY                         </t>
  </si>
  <si>
    <t xml:space="preserve">TOTAL SCHEDULE 5 CARRIED FORWARD TO SUMMARY    </t>
  </si>
  <si>
    <t>Supply, delivery and application of silica sand media</t>
  </si>
  <si>
    <t>SANS 1200DB</t>
  </si>
  <si>
    <t>SANS 1200LB</t>
  </si>
  <si>
    <t>SANS 
1200L</t>
  </si>
  <si>
    <t>SANS 1200L 8.2.11</t>
  </si>
  <si>
    <t>a) 250mmØ class 12 (u-PVC)</t>
  </si>
  <si>
    <t xml:space="preserve">a) 80mm Airvalve on 250mm diameter </t>
  </si>
  <si>
    <t>200-250mmØ</t>
  </si>
  <si>
    <r>
      <t>m</t>
    </r>
    <r>
      <rPr>
        <sz val="11"/>
        <color theme="1"/>
        <rFont val="Aptos Narrow"/>
        <family val="2"/>
      </rPr>
      <t>³</t>
    </r>
  </si>
  <si>
    <t>Supply, handle, lay, bed, joint, test  and disinfect uPVC pipe with spigot and socket ends to SABS 966, Part 2 (1988)</t>
  </si>
  <si>
    <t>c) 75mm diameter class 12 (u-PVC)</t>
  </si>
  <si>
    <t>d) 110mm diameter class 12 (u-PVC)</t>
  </si>
  <si>
    <t>e) 160mm diameter class 12 (u-PVC)</t>
  </si>
  <si>
    <t>b) 160 x 63mm diameter</t>
  </si>
  <si>
    <t>3.5.1</t>
  </si>
  <si>
    <t>3.5.2</t>
  </si>
  <si>
    <t>3.5.2.1</t>
  </si>
  <si>
    <t>3.5.2.1.1</t>
  </si>
  <si>
    <t>3.5.2.1.2</t>
  </si>
  <si>
    <t>3.5.2.1.3</t>
  </si>
  <si>
    <t>3.5.2.1.4</t>
  </si>
  <si>
    <t>3.5.2.1.5</t>
  </si>
  <si>
    <t>3.5.2.1.6</t>
  </si>
  <si>
    <t>SCHEDULE 4 : MBANGWANE BOOSTER PUMP STTION</t>
  </si>
  <si>
    <t>1200 D</t>
  </si>
  <si>
    <t>SITE PREPARATION</t>
  </si>
  <si>
    <t>Site Clearance</t>
  </si>
  <si>
    <t>8.3.1.1</t>
  </si>
  <si>
    <t>Clear and strip site</t>
  </si>
  <si>
    <t>i)</t>
  </si>
  <si>
    <t>Remove topsoil</t>
  </si>
  <si>
    <t>8.3.1.2</t>
  </si>
  <si>
    <t>Remove topsoil to a nominal depth of 150mm</t>
  </si>
  <si>
    <t>stockpile and maintain</t>
  </si>
  <si>
    <t>All structures</t>
  </si>
  <si>
    <t>RESTRICTED EXCAVATION</t>
  </si>
  <si>
    <t xml:space="preserve">8.3.3 a) </t>
  </si>
  <si>
    <t xml:space="preserve">Excavate for restricted foundations, footings and pipe </t>
  </si>
  <si>
    <t>PSD 2.1</t>
  </si>
  <si>
    <t xml:space="preserve">trenches in all materials and backfill to 95% Mod </t>
  </si>
  <si>
    <t>AASHTO density:</t>
  </si>
  <si>
    <t>iii)</t>
  </si>
  <si>
    <t>Pump Station</t>
  </si>
  <si>
    <t>trenches in all materials and dispose:</t>
  </si>
  <si>
    <t>8.3.3 b)</t>
  </si>
  <si>
    <t>Extra-over items 2.3.1 to 2.3.2 for excavation in:</t>
  </si>
  <si>
    <t>a)  Intermediate excavation (Provisional)</t>
  </si>
  <si>
    <t>b)  Hard rock excavation (Provisional)</t>
  </si>
  <si>
    <t>8.3.4 a)</t>
  </si>
  <si>
    <t>Importing of materials</t>
  </si>
  <si>
    <t xml:space="preserve">Extra-over for importation of materials from </t>
  </si>
  <si>
    <t xml:space="preserve">commercial sources for reservoir terrace. </t>
  </si>
  <si>
    <t>1200G</t>
  </si>
  <si>
    <t>CONCRETE WORK</t>
  </si>
  <si>
    <t>Concrete</t>
  </si>
  <si>
    <t>Blinding layer in class 15MPa/19mm to a minimum</t>
  </si>
  <si>
    <t>thickness of 50mm underneath structures</t>
  </si>
  <si>
    <t>Strength concrete - class 35MPa/19mm</t>
  </si>
  <si>
    <t>Strength concrete - Class 25 MPa/19mm</t>
  </si>
  <si>
    <t>All structures (provisional)</t>
  </si>
  <si>
    <t>Strength concrete - class 15MPa/10mm Mass</t>
  </si>
  <si>
    <t>concrete to:</t>
  </si>
  <si>
    <t>Screed to:</t>
  </si>
  <si>
    <t>CONCRETE: Formwork</t>
  </si>
  <si>
    <t>Formwork - Smooth:</t>
  </si>
  <si>
    <t>a)</t>
  </si>
  <si>
    <t>Vertical plane</t>
  </si>
  <si>
    <t>m²</t>
  </si>
  <si>
    <t>c)</t>
  </si>
  <si>
    <t>Inclined - to staircases</t>
  </si>
  <si>
    <t>Pump Station staircase</t>
  </si>
  <si>
    <t>d)</t>
  </si>
  <si>
    <t>Horizontal plane - elevated to walkways and slabs</t>
  </si>
  <si>
    <t>Pump Station walkway and roof</t>
  </si>
  <si>
    <t>8.2.5</t>
  </si>
  <si>
    <t>Narrow widths (up to 300mm wide) to:</t>
  </si>
  <si>
    <t>ii)</t>
  </si>
  <si>
    <t>e)</t>
  </si>
  <si>
    <t>Curved narrow widths (up to 300mm wide) to:</t>
  </si>
  <si>
    <t>Reservoir</t>
  </si>
  <si>
    <t>Box-out holes for pipes</t>
  </si>
  <si>
    <t>8.2.6</t>
  </si>
  <si>
    <t>Box-out holes, rectangular through concrete 200 to</t>
  </si>
  <si>
    <t>500 mm thick: for pipework supplied and installed</t>
  </si>
  <si>
    <t>by the Mechanical Contractor :</t>
  </si>
  <si>
    <t>280 x 280mm box-out for 80mm flanged steel pipe</t>
  </si>
  <si>
    <t>no</t>
  </si>
  <si>
    <t>370 x 370mm box-out for 150mm flanged steel pipe</t>
  </si>
  <si>
    <t>420 x 420mm box-out for 200mm flanged steel pipe</t>
  </si>
  <si>
    <t>REINFORCEMENT</t>
  </si>
  <si>
    <t>8.3.1</t>
  </si>
  <si>
    <t>Reinforcement, high tensile steel</t>
  </si>
  <si>
    <t>t</t>
  </si>
  <si>
    <t>Reinforcement, mild steel</t>
  </si>
  <si>
    <t>High tensile welded mesh - Ref No 295 (Provisional)</t>
  </si>
  <si>
    <t>Unformed surface finish</t>
  </si>
  <si>
    <t>PART</t>
  </si>
  <si>
    <t>PARTICULAR SPECIFICATION</t>
  </si>
  <si>
    <t>SPEC PB</t>
  </si>
  <si>
    <t>BUILDING WORK</t>
  </si>
  <si>
    <t>PB9</t>
  </si>
  <si>
    <t>Brickwork</t>
  </si>
  <si>
    <t>PB9.1.1</t>
  </si>
  <si>
    <t>Walls (including brickforcing every fourth course)</t>
  </si>
  <si>
    <t>One brick walls  (230 mm wide)</t>
  </si>
  <si>
    <t>Face bricks Type FBS external with 6 mm half</t>
  </si>
  <si>
    <t>round ruled joints and type NFP internal, the</t>
  </si>
  <si>
    <t>latter with joints raked for cement plaster</t>
  </si>
  <si>
    <t>b)</t>
  </si>
  <si>
    <t>Half brick walls  (115 mm wide)</t>
  </si>
  <si>
    <t xml:space="preserve">NFP bricks with joints raked for cement plaster </t>
  </si>
  <si>
    <t>both sides</t>
  </si>
  <si>
    <t>PB9.1.3</t>
  </si>
  <si>
    <t>Damp Proofing</t>
  </si>
  <si>
    <t>Single layer 375 micron "Gundle Brickgrip" plastic</t>
  </si>
  <si>
    <t>waterproof sheeting under all walls at top of floor</t>
  </si>
  <si>
    <t>level, and underneath window cills:</t>
  </si>
  <si>
    <t>Windows</t>
  </si>
  <si>
    <t>Doors and Frames</t>
  </si>
  <si>
    <t>Standard double sided FL&amp;B 815x2 032mm solid meranti door and frame</t>
  </si>
  <si>
    <t>Roof and celing</t>
  </si>
  <si>
    <t>PB9.1.2</t>
  </si>
  <si>
    <t>Plaster</t>
  </si>
  <si>
    <t>One layer cement plaster rendered 12 mm thick</t>
  </si>
  <si>
    <t>and finished smooth with steel trowel</t>
  </si>
  <si>
    <t>Painting wall finishes</t>
  </si>
  <si>
    <t>One coat universal undercoat, Type 1 to SABS 681</t>
  </si>
  <si>
    <t>Two coats of Plascon Double Velvet (Camel Hair)</t>
  </si>
  <si>
    <t>Mild steel and door frame,</t>
  </si>
  <si>
    <t>815 mm wide x 2 032 mm high</t>
  </si>
  <si>
    <t>thick complete with standard mild steel frame,</t>
  </si>
  <si>
    <t>3 lever lockset, chrome plated handles and painted</t>
  </si>
  <si>
    <t>2400 mm wide x 3000 mm high</t>
  </si>
  <si>
    <t>3 lever lockset, chrome plated handles and</t>
  </si>
  <si>
    <t>painted</t>
  </si>
  <si>
    <t>Waterproofing of pump station roof</t>
  </si>
  <si>
    <t>"Acrylastic" as supplied by "Gundle" coatings,  supplied</t>
  </si>
  <si>
    <t>and applied to manufacturer's specifications</t>
  </si>
  <si>
    <t>Pump Sets</t>
  </si>
  <si>
    <t>Supply, delivery, installation and commissioning of booster pump</t>
  </si>
  <si>
    <t>Plumbing works</t>
  </si>
  <si>
    <t>Electrifical works</t>
  </si>
  <si>
    <t>Septic Tank</t>
  </si>
  <si>
    <t xml:space="preserve">Supply, delivery and installation of 150mmØ electromagnetic </t>
  </si>
  <si>
    <t xml:space="preserve">Steel Tanks </t>
  </si>
  <si>
    <t>Resealing of existing steel tanks</t>
  </si>
  <si>
    <t xml:space="preserve">(Dismantling of the tank, Re-assembling of the tanks with new </t>
  </si>
  <si>
    <t xml:space="preserve">rubber seals, sealants, bolt and nuts including replacement of </t>
  </si>
  <si>
    <t>rusted steel panels)</t>
  </si>
  <si>
    <t>1 424kl</t>
  </si>
  <si>
    <t>565 kl</t>
  </si>
  <si>
    <t>Prov. Sum</t>
  </si>
  <si>
    <t>Contractor's handling fee for steel tanks</t>
  </si>
  <si>
    <t>Steel tank base slab</t>
  </si>
  <si>
    <t>Demolition of existing base slab</t>
  </si>
  <si>
    <t>Ground preparation</t>
  </si>
  <si>
    <r>
      <t>m</t>
    </r>
    <r>
      <rPr>
        <sz val="11"/>
        <color theme="1"/>
        <rFont val="Aptos Narrow"/>
        <family val="2"/>
        <charset val="1"/>
      </rPr>
      <t>²</t>
    </r>
  </si>
  <si>
    <t>Formwork</t>
  </si>
  <si>
    <t>iv)</t>
  </si>
  <si>
    <t>Strength concrete - class 30MPa/19mm</t>
  </si>
  <si>
    <t xml:space="preserve">v) </t>
  </si>
  <si>
    <t>vi)</t>
  </si>
  <si>
    <r>
      <t>m</t>
    </r>
    <r>
      <rPr>
        <sz val="11"/>
        <color theme="1"/>
        <rFont val="Aptos Narrow"/>
        <family val="2"/>
      </rPr>
      <t>²</t>
    </r>
  </si>
  <si>
    <t xml:space="preserve">Fencing </t>
  </si>
  <si>
    <t>Removal of existing barbwire fence and storing on-site</t>
  </si>
  <si>
    <t>Removal of existing concrete palisade and re-erection</t>
  </si>
  <si>
    <t>(The rate to include new bolts and nuts)</t>
  </si>
  <si>
    <t>Relocation of existing gate</t>
  </si>
  <si>
    <t>as per manufacturers specifications</t>
  </si>
  <si>
    <t>v)</t>
  </si>
  <si>
    <t>Gate - Install 6m sliding vehicle gate complete</t>
  </si>
  <si>
    <t xml:space="preserve">TOTAL SCHEDULE 4 CARRIED FORWARD TO SUMMARY    </t>
  </si>
  <si>
    <t>Mastlight</t>
  </si>
  <si>
    <t>Construction of mastlight base, supply and erection of 12m high</t>
  </si>
  <si>
    <t>set with capacity of 65m³/h and  duty head of 93.46m</t>
  </si>
  <si>
    <t>Steel and door frame,</t>
  </si>
  <si>
    <t>Standard aluminium windowPT69 at guard house</t>
  </si>
  <si>
    <t>Standard aluminium windowPT99 at guard house</t>
  </si>
  <si>
    <t>Standard aluminium window PT129 at guard house</t>
  </si>
  <si>
    <t>Standard aluminium window PT159 at guard house</t>
  </si>
  <si>
    <t>Standard aluminium window PT219 at guard house</t>
  </si>
  <si>
    <t>Roof trussees</t>
  </si>
  <si>
    <t>Ceiling</t>
  </si>
  <si>
    <t>MATERIAL</t>
  </si>
  <si>
    <t>Actual cost of materials delivered to site inclusive of transport charges. (supporting invoices to be supplied)</t>
  </si>
  <si>
    <t>Percentage adjustment to item 1.5.1 for materials</t>
  </si>
  <si>
    <t>PLANT</t>
  </si>
  <si>
    <t>a) Compressor</t>
  </si>
  <si>
    <t>With 2 Breakers and 2 Operators</t>
  </si>
  <si>
    <t>b) TLB</t>
  </si>
  <si>
    <t>c) 10kl Water Tanker</t>
  </si>
  <si>
    <t>c) Wacker</t>
  </si>
  <si>
    <t>d) Water Pump</t>
  </si>
  <si>
    <t>day</t>
  </si>
  <si>
    <t>hr</t>
  </si>
  <si>
    <t>SURVEY</t>
  </si>
  <si>
    <t>Allowance for any As-Built" survey"</t>
  </si>
  <si>
    <t>Contractor's markup to item 1.9.1</t>
  </si>
  <si>
    <t>QUALIFIED CIVIL ENGINEERING TECHNICIAN</t>
  </si>
  <si>
    <t>Allowance for payment of a Qualified Civil Engineering technician</t>
  </si>
  <si>
    <t>Contractor's markup to item 1.10.1</t>
  </si>
  <si>
    <t xml:space="preserve">TRAINING </t>
  </si>
  <si>
    <t>Removal of the suction pipes 500mmØ for cleaning</t>
  </si>
  <si>
    <t xml:space="preserve">accommodate 300mmØ Steel pipe 18m long ((SABS 719, </t>
  </si>
  <si>
    <t>Grade B, 4,5 mm wall thickness), both end flanged, internally</t>
  </si>
  <si>
    <t xml:space="preserve"> lined and externally coated with carboline 891, minimum </t>
  </si>
  <si>
    <t>thickness 250 microns as per drawing (HDD/01)</t>
  </si>
  <si>
    <t>a) Railway Crossing</t>
  </si>
  <si>
    <t>ROAD D2953 CROSSING</t>
  </si>
  <si>
    <t xml:space="preserve">Clearance, earthworks, beddings and medium pressure pipes are </t>
  </si>
  <si>
    <t>3.2.1.1</t>
  </si>
  <si>
    <t>3.2.1.2</t>
  </si>
  <si>
    <t>3.2.1.3</t>
  </si>
  <si>
    <t>3.2.1.4</t>
  </si>
  <si>
    <t>3.2.2.1</t>
  </si>
  <si>
    <t>3.2.2.2</t>
  </si>
  <si>
    <t>3.2.3</t>
  </si>
  <si>
    <t>3.2.4</t>
  </si>
  <si>
    <t>3.2.4.1</t>
  </si>
  <si>
    <t>covered under item no. 3.1, 3,2, 3,3 3.4.and 3.5</t>
  </si>
  <si>
    <t>a) Traffic accomodation</t>
  </si>
  <si>
    <t>b) Reinstatement of the road pavement structure:</t>
  </si>
  <si>
    <r>
      <t>m</t>
    </r>
    <r>
      <rPr>
        <sz val="11"/>
        <color theme="1"/>
        <rFont val="Arial"/>
        <family val="2"/>
      </rPr>
      <t>³</t>
    </r>
  </si>
  <si>
    <t>v) 30mm Medium Continoiusly Graded Asphalt including</t>
  </si>
  <si>
    <r>
      <t>prime @ 1l/m</t>
    </r>
    <r>
      <rPr>
        <sz val="11"/>
        <rFont val="Arial"/>
        <family val="2"/>
      </rPr>
      <t>²</t>
    </r>
  </si>
  <si>
    <r>
      <t>m</t>
    </r>
    <r>
      <rPr>
        <sz val="11"/>
        <color theme="1"/>
        <rFont val="Arial"/>
        <family val="2"/>
      </rPr>
      <t>²</t>
    </r>
  </si>
  <si>
    <t>ROAD D2950 CROSSING</t>
  </si>
  <si>
    <t>i) 150mm G7 Lower selected layer,93% ModAASHTO</t>
  </si>
  <si>
    <t>ii) 150mm G6 Upper selected layer, 95% ModAASHTO</t>
  </si>
  <si>
    <t>iii) 150mm C4 Subbase layer, 98% ModAASHTO</t>
  </si>
  <si>
    <t>iv) 150mm G2 base layer</t>
  </si>
  <si>
    <t>PN16 300 mm ND flanged resilient seal gate valve (Drawing No. CON/DET-01)</t>
  </si>
  <si>
    <t>Material to have a minimum quality of G5.</t>
  </si>
  <si>
    <t>Facilities for Engineer for duration of construction (SANS 1200 AB)</t>
  </si>
  <si>
    <t>b) Road D2953</t>
  </si>
  <si>
    <t>5% Contract Price Adjustment</t>
  </si>
  <si>
    <t>6.2.1</t>
  </si>
  <si>
    <t>6.2.2</t>
  </si>
  <si>
    <t>6.1.1</t>
  </si>
  <si>
    <t>6.1.2</t>
  </si>
  <si>
    <t>6.2.3</t>
  </si>
  <si>
    <t>6.2.4</t>
  </si>
  <si>
    <t>6.3.1</t>
  </si>
  <si>
    <t>6.3.2</t>
  </si>
  <si>
    <t>6.3.3</t>
  </si>
  <si>
    <t>6.3.4</t>
  </si>
  <si>
    <t>6.4.1</t>
  </si>
  <si>
    <t>6.4.2</t>
  </si>
  <si>
    <t>6.4.2.1</t>
  </si>
  <si>
    <t>6.4.2.2</t>
  </si>
  <si>
    <t>6.4.2.3</t>
  </si>
  <si>
    <t>6.4.2.4</t>
  </si>
  <si>
    <t>6.4.2.5</t>
  </si>
  <si>
    <t>6.4.2.6</t>
  </si>
  <si>
    <t>6.4.2.7</t>
  </si>
  <si>
    <t>6.4.2.8</t>
  </si>
  <si>
    <t>6.4.2.9</t>
  </si>
  <si>
    <t>6.4.2.10</t>
  </si>
  <si>
    <t>6.4.3</t>
  </si>
  <si>
    <t>6.4.4</t>
  </si>
  <si>
    <t>6.4.5</t>
  </si>
  <si>
    <t>6.4.5.1</t>
  </si>
  <si>
    <t>6.4.5.2</t>
  </si>
  <si>
    <t>6.4.5.3</t>
  </si>
  <si>
    <t>6.4.6</t>
  </si>
  <si>
    <t>6.4.7</t>
  </si>
  <si>
    <t>6.4.8</t>
  </si>
  <si>
    <t>6.5.1</t>
  </si>
  <si>
    <t>6.5.2</t>
  </si>
  <si>
    <t>6.5.3</t>
  </si>
  <si>
    <t>6.5.4</t>
  </si>
  <si>
    <t>6.5.5</t>
  </si>
  <si>
    <t>6.5.6</t>
  </si>
  <si>
    <t>5.1.1</t>
  </si>
  <si>
    <t>5.1.2</t>
  </si>
  <si>
    <t>5.2.1</t>
  </si>
  <si>
    <t>5.2.2</t>
  </si>
  <si>
    <t>5.2.3</t>
  </si>
  <si>
    <t>5.2.4</t>
  </si>
  <si>
    <t>5.3.1</t>
  </si>
  <si>
    <t>5.3.2</t>
  </si>
  <si>
    <t>5.3.3</t>
  </si>
  <si>
    <t>5.3.4</t>
  </si>
  <si>
    <t>5.4.1</t>
  </si>
  <si>
    <t>5.4.2</t>
  </si>
  <si>
    <t>5.4.2.1</t>
  </si>
  <si>
    <t>5.4.2.2</t>
  </si>
  <si>
    <t>5.4.2.3</t>
  </si>
  <si>
    <t>5.4.2.4</t>
  </si>
  <si>
    <t>5.4.3</t>
  </si>
  <si>
    <t>5.4.4</t>
  </si>
  <si>
    <t>b) Valve key for opening isolating valves</t>
  </si>
  <si>
    <t>5.4.5</t>
  </si>
  <si>
    <t>a) Valve chamber</t>
  </si>
  <si>
    <t>b) Connection chamber</t>
  </si>
  <si>
    <t>5.4.6</t>
  </si>
  <si>
    <t>5.5.1</t>
  </si>
  <si>
    <t>5.5.2</t>
  </si>
  <si>
    <t>thickness 250 microns as per drawing (CON/DET-01)</t>
  </si>
  <si>
    <t>a) PN16 250 mm ND flanged resilient seal gate valve ( Drawing No. CON/DE-02)</t>
  </si>
  <si>
    <t>similar) (Item No. 7 on Drawing No. CON/DET-02)</t>
  </si>
  <si>
    <t>4.1.1</t>
  </si>
  <si>
    <t>4.1.2</t>
  </si>
  <si>
    <t>4.1.3</t>
  </si>
  <si>
    <t>4.1.4</t>
  </si>
  <si>
    <t>4.1.5</t>
  </si>
  <si>
    <t>4.1.6</t>
  </si>
  <si>
    <t>4.1.7</t>
  </si>
  <si>
    <t>4.1.8</t>
  </si>
  <si>
    <t>4.1.9</t>
  </si>
  <si>
    <t>4.1.10</t>
  </si>
  <si>
    <t>4.1.11</t>
  </si>
  <si>
    <t>4.1.12</t>
  </si>
  <si>
    <t>Refurbishment of MCC units</t>
  </si>
  <si>
    <t>2.10.1</t>
  </si>
  <si>
    <t>2.10.2</t>
  </si>
  <si>
    <t>2.10.3</t>
  </si>
  <si>
    <t>2.10.4</t>
  </si>
  <si>
    <t>2.10.5</t>
  </si>
  <si>
    <t>2.10.7</t>
  </si>
  <si>
    <t>2.10.8</t>
  </si>
  <si>
    <t>2.10.9</t>
  </si>
  <si>
    <t>2.10.10</t>
  </si>
  <si>
    <t>2.10.11</t>
  </si>
  <si>
    <t>2.10.12</t>
  </si>
  <si>
    <t>2.10.13</t>
  </si>
  <si>
    <t>2.10.14</t>
  </si>
  <si>
    <t>2.10.15</t>
  </si>
  <si>
    <t>2.10.16</t>
  </si>
  <si>
    <t>2.10.17</t>
  </si>
  <si>
    <t>2.10.18</t>
  </si>
  <si>
    <t>2.10.19</t>
  </si>
  <si>
    <t>2.10.20</t>
  </si>
  <si>
    <t>2.10.21</t>
  </si>
  <si>
    <t>2.10.22</t>
  </si>
  <si>
    <t>2.10.23</t>
  </si>
  <si>
    <t>2.10.24</t>
  </si>
  <si>
    <t>2.10.25</t>
  </si>
  <si>
    <t>2.10.26</t>
  </si>
  <si>
    <t>2.10.27</t>
  </si>
  <si>
    <t>2.10.28</t>
  </si>
  <si>
    <t>2.10.29</t>
  </si>
  <si>
    <t>2.10.30</t>
  </si>
  <si>
    <t>2.10.31</t>
  </si>
  <si>
    <t>2.10.32</t>
  </si>
  <si>
    <t>2.10.33</t>
  </si>
  <si>
    <t>2.10.34</t>
  </si>
  <si>
    <t>2.10.35</t>
  </si>
  <si>
    <t>2.10.36</t>
  </si>
  <si>
    <t>2.10.39</t>
  </si>
  <si>
    <t>2.10.40</t>
  </si>
  <si>
    <t>2.10.41</t>
  </si>
  <si>
    <t>2.10.42</t>
  </si>
  <si>
    <t>Guardhouse</t>
  </si>
  <si>
    <t>Extra-over items 2.10.3 to 2.10.4 for excavation in:</t>
  </si>
  <si>
    <t>Strength concrete - class 25MPa/19mm</t>
  </si>
  <si>
    <t>Guard house</t>
  </si>
  <si>
    <t>Guardhouse footings</t>
  </si>
  <si>
    <t>Rate only</t>
  </si>
  <si>
    <t>Staircase</t>
  </si>
  <si>
    <t xml:space="preserve">Horizontal plane </t>
  </si>
  <si>
    <t xml:space="preserve">Inclined </t>
  </si>
  <si>
    <t>Guardhouse coverslabs and roof</t>
  </si>
  <si>
    <t>Truckfilling station</t>
  </si>
  <si>
    <t>borrow pit for foundation filling and under truckfilling point slab</t>
  </si>
  <si>
    <t>Material to have a minimum quality of G6</t>
  </si>
  <si>
    <t>Truckfilling point</t>
  </si>
  <si>
    <t>v-drains and aprons</t>
  </si>
  <si>
    <t>Guardhouse and truckfilling point</t>
  </si>
  <si>
    <t>Guardhouse, v-drains, and truckfilling point slab</t>
  </si>
  <si>
    <t>Standard double sided FL&amp;B 815x2 032mm solid meranti door and</t>
  </si>
  <si>
    <t>0.6mm IBR Chromadek roof sheeting on wooden rafters and fixed to wooden purlins.</t>
  </si>
  <si>
    <t>Chromadek IBR Roof Sheeting</t>
  </si>
  <si>
    <t>frame, 3 lever lockset, chrome plated handles and painted</t>
  </si>
  <si>
    <t>1.8.1</t>
  </si>
  <si>
    <t>1.8.2</t>
  </si>
  <si>
    <t>Establishment / Destablishment for item 1.8.1</t>
  </si>
  <si>
    <t>1.8.3</t>
  </si>
  <si>
    <t>1.8.4</t>
  </si>
  <si>
    <t>Establishment / Destablishment for item 1.8.3</t>
  </si>
  <si>
    <t>1.8.5</t>
  </si>
  <si>
    <t>1.8.6</t>
  </si>
  <si>
    <t>Establishment / Destablishment for item 1.8.5</t>
  </si>
  <si>
    <t>1.8.7</t>
  </si>
  <si>
    <t>1.8.8</t>
  </si>
  <si>
    <t>1.9.1</t>
  </si>
  <si>
    <t>1.9.2</t>
  </si>
  <si>
    <t>2.10.43</t>
  </si>
  <si>
    <t>DN100 smart-token-meter for truckfilling point</t>
  </si>
  <si>
    <t>Rate to include modification of pipework,connection and commissioning</t>
  </si>
  <si>
    <t xml:space="preserve">(The rate to include removal of existing pump sets, pipework and </t>
  </si>
  <si>
    <t>Installation of pre-chlronation system at the inlet
(System to include pipework, provision of cage to chlorine cylinders
dosing 2 dosing pumps)</t>
  </si>
  <si>
    <t>Pipe marker posts as shown on Drawing No. STD/PLM01</t>
  </si>
  <si>
    <t>a) 315mmØ class 16 (u-PVC)</t>
  </si>
  <si>
    <t>Removal of unathorized connections on the existing DN315 uPVC</t>
  </si>
  <si>
    <t>pipeline and repairs as and when required (ordered by the Engineer)</t>
  </si>
  <si>
    <t>Sealing of 2Ml concrete reservoir (Hoyi Reservoir) by specialist</t>
  </si>
  <si>
    <t>Contractor's markup to item 3.9 and 3.10</t>
  </si>
  <si>
    <t>4.1.13</t>
  </si>
  <si>
    <t>4.1.14</t>
  </si>
  <si>
    <t>4.1.15</t>
  </si>
  <si>
    <t>4.1.16</t>
  </si>
  <si>
    <t>4.1.17</t>
  </si>
  <si>
    <t>4.1.18</t>
  </si>
  <si>
    <t>4.1.19</t>
  </si>
  <si>
    <t>4.1.20</t>
  </si>
  <si>
    <t>4.1.21</t>
  </si>
  <si>
    <t>4.1.22</t>
  </si>
  <si>
    <t>0.6mm Chromadek IBR roof sheeting on wooden rafters and fixed to wooden purlins.</t>
  </si>
  <si>
    <t>4.1.23</t>
  </si>
  <si>
    <t>4.1.24</t>
  </si>
  <si>
    <t>4.1.25</t>
  </si>
  <si>
    <t>4.1.26</t>
  </si>
  <si>
    <t>4.1.27</t>
  </si>
  <si>
    <t>4.1.28</t>
  </si>
  <si>
    <t>4.1.29</t>
  </si>
  <si>
    <t>4.1.30</t>
  </si>
  <si>
    <t>4.2.1</t>
  </si>
  <si>
    <t>4.2.2</t>
  </si>
  <si>
    <t>4.2.3</t>
  </si>
  <si>
    <t>4.2.4</t>
  </si>
  <si>
    <t>4.3.1</t>
  </si>
  <si>
    <t>4.3.2</t>
  </si>
  <si>
    <t>Pipe marker posts as shown on Drawing No. STD/PM01</t>
  </si>
  <si>
    <t>Removal of unathorized connections on the existing DN250 uPVC</t>
  </si>
  <si>
    <t>5.6.1</t>
  </si>
  <si>
    <t>5.6.2</t>
  </si>
  <si>
    <t>Supply and install Elster Kent V130 water meter complete with ball valve, meter box, with Consumer Valve Box complete as per Detail on Drawing No. for Ø15mm size house connection pipe complete with all fittings and sundries including complete yard tap located a minimum of 1.0m and maximum of 5m inside property boundary to detail on Dwg No. STD/ERFCON01</t>
  </si>
  <si>
    <t>Total Tender Offer</t>
  </si>
  <si>
    <t>Name of Services Provider:</t>
  </si>
  <si>
    <t>_______________________________________________</t>
  </si>
  <si>
    <t>____________________________________________</t>
  </si>
  <si>
    <t>Name of Authorized Representative:</t>
  </si>
  <si>
    <t xml:space="preserve">Signature: </t>
  </si>
  <si>
    <t>Date:</t>
  </si>
  <si>
    <t>SANS 1200DB 8.3.3.4</t>
  </si>
  <si>
    <t>SANS</t>
  </si>
  <si>
    <t>SANS 1200LF</t>
  </si>
  <si>
    <t>SANS 1200L 8.2.3</t>
  </si>
  <si>
    <t>i) DN100</t>
  </si>
  <si>
    <t>Supply and Install PRV valves  (socketed ends for uPVC pipe) to SABS 1123 Table 1600/3 and a cap top for key operation for the following diameters (include 15 Mpa concrete anchor block) as per drawing:</t>
  </si>
  <si>
    <t>Construct valve chamber complete to detail on Dwg No. STD/VLVCH01 including manhole cover and locking bar.  Allow for painting above ground section of chamber with two coats of yellow road marking paint.</t>
  </si>
  <si>
    <t>Meter Chambers</t>
  </si>
  <si>
    <t>Construct meter chamber complete to detail on Dwg No. STD/MTRCH01 including manhole cover and locking bar.  Allow for painting above ground section of chamber with two coats of yellow road marking paint.</t>
  </si>
  <si>
    <t>Fencing of truckfilling point</t>
  </si>
  <si>
    <t xml:space="preserve">Deliver and erect 2.4m high concrete palisade fence complete </t>
  </si>
  <si>
    <t>Sealing of 2Ml concrete reservoir (KaMandulo Reservoir) by specialist</t>
  </si>
  <si>
    <t xml:space="preserve">Deliver and erect 1.8m high 50x50x2.5mm weldedmesh fence </t>
  </si>
  <si>
    <t>complete as per drawing DET/TFP-01</t>
  </si>
  <si>
    <t>Gate - 5m double swing gate as per drawing DET/TFP-01</t>
  </si>
  <si>
    <t>2.10.44</t>
  </si>
  <si>
    <t>Truckfilling Station and Guardhouse</t>
  </si>
  <si>
    <t>Plumbing works (guardhouse)</t>
  </si>
  <si>
    <t>Electrifical works (guardhouse)</t>
  </si>
  <si>
    <t>Septic Tank as per drawing STD-SEPT/01</t>
  </si>
  <si>
    <t>similar) (Item No. 7 on Drawing no. CON/DET-01 )</t>
  </si>
  <si>
    <t>mastlight with 4 100w floodlights and electrification</t>
  </si>
  <si>
    <t>Pump Station Crane</t>
  </si>
  <si>
    <t>254x146x37 I-beam</t>
  </si>
  <si>
    <t>1.5T Electric chain hoist complete with trolley to suit to beam</t>
  </si>
  <si>
    <t xml:space="preserve">pipeline and repairs as and when required </t>
  </si>
  <si>
    <t>(ordered by the Engineer)</t>
  </si>
  <si>
    <t>a) 63mm diameter class 9 (u-PVC)</t>
  </si>
  <si>
    <t>Allowance for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</si>
</sst>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0.00_-;\-&quot;R&quot;* #,##0.00_-;_-&quot;R&quot;* &quot;-&quot;??_-;_-@_-"/>
    <numFmt numFmtId="43" formatCode="_-* #,##0.00_-;\-* #,##0.00_-;_-* &quot;-&quot;??_-;_-@_-"/>
    <numFmt numFmtId="164" formatCode="_ &quot;R&quot;\ * #,##0.00_ ;_ &quot;R&quot;\ * \-#,##0.00_ ;_ &quot;R&quot;\ * &quot;-&quot;??_ ;_ @_ "/>
    <numFmt numFmtId="165" formatCode="_ [$R-1C09]\ * #,##0.00_ ;_ [$R-1C09]\ * \-#,##0.00_ ;_ [$R-1C09]\ * &quot;-&quot;??_ ;_ @_ "/>
    <numFmt numFmtId="166" formatCode="0.0"/>
    <numFmt numFmtId="167" formatCode="&quot;R &quot;\ #,##0_);\(&quot;R &quot;\ #,##0\)"/>
    <numFmt numFmtId="168" formatCode="&quot;R&quot;\ #,##0.00"/>
    <numFmt numFmtId="169" formatCode="&quot;R &quot;\ #,##0.00_);\(&quot;R &quot;\ #,##0.00\)"/>
    <numFmt numFmtId="170" formatCode="_-[$R-1C09]* #,##0.00_-;\-[$R-1C09]* #,##0.00_-;_-[$R-1C09]* &quot;-&quot;??_-;_-@_-"/>
  </numFmts>
  <fonts count="38">
    <font>
      <sz val="11"/>
      <color theme="1"/>
      <name val="Calibri"/>
      <family val="2"/>
      <scheme val="minor"/>
    </font>
    <font>
      <sz val="11"/>
      <color theme="1"/>
      <name val="Arial"/>
      <family val="2"/>
    </font>
    <font>
      <sz val="11"/>
      <color theme="1"/>
      <name val="Calibri"/>
      <family val="2"/>
      <scheme val="minor"/>
    </font>
    <font>
      <sz val="11"/>
      <color theme="1"/>
      <name val="Arial"/>
      <family val="2"/>
    </font>
    <font>
      <sz val="10"/>
      <name val="Arial"/>
      <family val="2"/>
    </font>
    <font>
      <b/>
      <sz val="11"/>
      <color theme="1"/>
      <name val="Arial"/>
      <family val="2"/>
    </font>
    <font>
      <b/>
      <sz val="11"/>
      <name val="Arial Narrow"/>
      <family val="2"/>
    </font>
    <font>
      <sz val="11"/>
      <color theme="1"/>
      <name val="Arial Narrow"/>
      <family val="2"/>
    </font>
    <font>
      <sz val="11"/>
      <name val="Arial Narrow"/>
      <family val="2"/>
    </font>
    <font>
      <b/>
      <sz val="11"/>
      <color theme="1"/>
      <name val="Arial Narrow"/>
      <family val="2"/>
    </font>
    <font>
      <vertAlign val="superscript"/>
      <sz val="11"/>
      <name val="Arial Narrow"/>
      <family val="2"/>
    </font>
    <font>
      <i/>
      <sz val="11"/>
      <name val="Arial Narrow"/>
      <family val="2"/>
    </font>
    <font>
      <i/>
      <sz val="11"/>
      <color theme="1"/>
      <name val="Arial Narrow"/>
      <family val="2"/>
    </font>
    <font>
      <u/>
      <sz val="11"/>
      <color theme="1"/>
      <name val="Arial Narrow"/>
      <family val="2"/>
    </font>
    <font>
      <sz val="11"/>
      <color indexed="8"/>
      <name val="Arial Narrow"/>
      <family val="2"/>
    </font>
    <font>
      <b/>
      <sz val="10"/>
      <name val="Arial Narrow"/>
      <family val="2"/>
    </font>
    <font>
      <sz val="10"/>
      <name val="Arial Narrow"/>
      <family val="2"/>
    </font>
    <font>
      <b/>
      <u/>
      <sz val="10"/>
      <name val="Arial Narrow"/>
      <family val="2"/>
    </font>
    <font>
      <u/>
      <sz val="10"/>
      <name val="Arial Narrow"/>
      <family val="2"/>
    </font>
    <font>
      <b/>
      <sz val="10"/>
      <color indexed="8"/>
      <name val="Arial Narrow"/>
      <family val="2"/>
    </font>
    <font>
      <sz val="10"/>
      <color indexed="8"/>
      <name val="Arial Narrow"/>
      <family val="2"/>
    </font>
    <font>
      <sz val="10"/>
      <color theme="1"/>
      <name val="Arial Narrow"/>
      <family val="2"/>
    </font>
    <font>
      <sz val="10"/>
      <color rgb="FFFF0000"/>
      <name val="Arial Narrow"/>
      <family val="2"/>
    </font>
    <font>
      <b/>
      <u/>
      <sz val="11"/>
      <color theme="1"/>
      <name val="Arial Narrow"/>
      <family val="2"/>
    </font>
    <font>
      <b/>
      <i/>
      <u/>
      <sz val="11"/>
      <color theme="1"/>
      <name val="Arial Narrow"/>
      <family val="2"/>
    </font>
    <font>
      <b/>
      <sz val="11"/>
      <color indexed="8"/>
      <name val="Arial Narrow"/>
      <family val="2"/>
    </font>
    <font>
      <sz val="11"/>
      <color theme="1"/>
      <name val="Aptos Narrow"/>
      <family val="2"/>
    </font>
    <font>
      <strike/>
      <sz val="11"/>
      <name val="Arial Narrow"/>
      <family val="2"/>
    </font>
    <font>
      <sz val="11"/>
      <color rgb="FFFF0000"/>
      <name val="Arial Narrow"/>
      <family val="2"/>
    </font>
    <font>
      <b/>
      <u/>
      <sz val="11"/>
      <name val="Arial Narrow"/>
      <family val="2"/>
    </font>
    <font>
      <u/>
      <sz val="11"/>
      <name val="Arial Narrow"/>
      <family val="2"/>
    </font>
    <font>
      <b/>
      <sz val="11"/>
      <color rgb="FFFF0000"/>
      <name val="Arial Narrow"/>
      <family val="2"/>
    </font>
    <font>
      <sz val="11"/>
      <color rgb="FF0070C0"/>
      <name val="Arial Narrow"/>
      <family val="2"/>
    </font>
    <font>
      <i/>
      <sz val="10"/>
      <color theme="1"/>
      <name val="Arial Narrow"/>
      <family val="2"/>
    </font>
    <font>
      <sz val="11"/>
      <color theme="1"/>
      <name val="Aptos Narrow"/>
      <family val="2"/>
      <charset val="1"/>
    </font>
    <font>
      <sz val="11"/>
      <name val="Arial"/>
      <family val="2"/>
    </font>
    <font>
      <b/>
      <sz val="14"/>
      <color theme="1"/>
      <name val="Arial"/>
      <family val="2"/>
    </font>
    <font>
      <sz val="14"/>
      <color theme="1"/>
      <name val="Arial"/>
      <family val="2"/>
    </font>
  </fonts>
  <fills count="3">
    <fill>
      <patternFill patternType="none"/>
    </fill>
    <fill>
      <patternFill patternType="gray125"/>
    </fill>
    <fill>
      <patternFill patternType="solid">
        <fgColor theme="0" tint="-0.14999847407452621"/>
        <bgColor indexed="64"/>
      </patternFill>
    </fill>
  </fills>
  <borders count="1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8"/>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bottom style="thin">
        <color indexed="64"/>
      </bottom>
      <diagonal/>
    </border>
    <border>
      <left style="thin">
        <color indexed="8"/>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style="thin">
        <color indexed="8"/>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bottom/>
      <diagonal/>
    </border>
    <border>
      <left style="thin">
        <color auto="1"/>
      </left>
      <right style="medium">
        <color indexed="64"/>
      </right>
      <top/>
      <bottom/>
      <diagonal/>
    </border>
    <border>
      <left style="thin">
        <color indexed="8"/>
      </left>
      <right style="thin">
        <color indexed="8"/>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auto="1"/>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8"/>
      </right>
      <top/>
      <bottom/>
      <diagonal/>
    </border>
    <border>
      <left/>
      <right style="thin">
        <color indexed="64"/>
      </right>
      <top/>
      <bottom/>
      <diagonal/>
    </border>
    <border>
      <left style="thin">
        <color indexed="8"/>
      </left>
      <right/>
      <top style="medium">
        <color indexed="64"/>
      </top>
      <bottom/>
      <diagonal/>
    </border>
    <border>
      <left style="thin">
        <color indexed="64"/>
      </left>
      <right style="thin">
        <color indexed="64"/>
      </right>
      <top style="medium">
        <color indexed="64"/>
      </top>
      <bottom/>
      <diagonal/>
    </border>
    <border>
      <left style="thin">
        <color auto="1"/>
      </left>
      <right style="thin">
        <color indexed="64"/>
      </right>
      <top/>
      <bottom/>
      <diagonal/>
    </border>
    <border>
      <left style="thin">
        <color indexed="64"/>
      </left>
      <right/>
      <top style="medium">
        <color indexed="64"/>
      </top>
      <bottom/>
      <diagonal/>
    </border>
    <border>
      <left style="thin">
        <color auto="1"/>
      </left>
      <right/>
      <top/>
      <bottom/>
      <diagonal/>
    </border>
    <border>
      <left style="thin">
        <color indexed="64"/>
      </left>
      <right style="medium">
        <color indexed="64"/>
      </right>
      <top style="medium">
        <color indexed="64"/>
      </top>
      <bottom/>
      <diagonal/>
    </border>
    <border>
      <left style="thin">
        <color auto="1"/>
      </left>
      <right/>
      <top style="medium">
        <color indexed="64"/>
      </top>
      <bottom/>
      <diagonal/>
    </border>
    <border>
      <left style="thin">
        <color auto="1"/>
      </left>
      <right style="thin">
        <color indexed="64"/>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8"/>
      </left>
      <right style="thin">
        <color indexed="8"/>
      </right>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8"/>
      </left>
      <right style="thin">
        <color indexed="64"/>
      </right>
      <top/>
      <bottom/>
      <diagonal/>
    </border>
    <border>
      <left style="thin">
        <color auto="1"/>
      </left>
      <right style="medium">
        <color indexed="64"/>
      </right>
      <top/>
      <bottom/>
      <diagonal/>
    </border>
    <border>
      <left style="thin">
        <color indexed="64"/>
      </left>
      <right style="thin">
        <color indexed="8"/>
      </right>
      <top style="medium">
        <color indexed="64"/>
      </top>
      <bottom/>
      <diagonal/>
    </border>
    <border>
      <left style="thin">
        <color indexed="8"/>
      </left>
      <right style="medium">
        <color indexed="64"/>
      </right>
      <top style="medium">
        <color indexed="64"/>
      </top>
      <bottom/>
      <diagonal/>
    </border>
    <border>
      <left/>
      <right style="thin">
        <color auto="1"/>
      </right>
      <top/>
      <bottom style="medium">
        <color indexed="64"/>
      </bottom>
      <diagonal/>
    </border>
    <border>
      <left/>
      <right style="thin">
        <color indexed="8"/>
      </right>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medium">
        <color indexed="64"/>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cellStyleXfs>
  <cellXfs count="630">
    <xf numFmtId="0" fontId="0" fillId="0" borderId="0" xfId="0"/>
    <xf numFmtId="0" fontId="3" fillId="0" borderId="0" xfId="0" applyFont="1"/>
    <xf numFmtId="0" fontId="5"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170" fontId="3" fillId="0" borderId="0" xfId="0" applyNumberFormat="1" applyFont="1" applyAlignment="1">
      <alignment vertical="center"/>
    </xf>
    <xf numFmtId="0" fontId="7" fillId="0" borderId="0" xfId="0" applyFont="1"/>
    <xf numFmtId="0" fontId="6" fillId="2" borderId="27" xfId="0" applyFont="1" applyFill="1" applyBorder="1" applyAlignment="1">
      <alignment horizontal="center" vertical="center"/>
    </xf>
    <xf numFmtId="0" fontId="6" fillId="2" borderId="40" xfId="0" applyFont="1" applyFill="1" applyBorder="1" applyAlignment="1">
      <alignment horizontal="center" vertical="center"/>
    </xf>
    <xf numFmtId="0" fontId="6" fillId="0" borderId="61" xfId="4" applyFont="1" applyBorder="1" applyAlignment="1">
      <alignment horizontal="center" vertical="center"/>
    </xf>
    <xf numFmtId="0" fontId="6" fillId="0" borderId="0" xfId="4" applyFont="1" applyAlignment="1">
      <alignment horizontal="center" vertical="center" wrapText="1"/>
    </xf>
    <xf numFmtId="0" fontId="6" fillId="0" borderId="52" xfId="4" applyFont="1" applyBorder="1" applyAlignment="1">
      <alignment vertical="center" wrapText="1"/>
    </xf>
    <xf numFmtId="0" fontId="7" fillId="0" borderId="0" xfId="0" applyFont="1" applyAlignment="1">
      <alignment horizontal="center"/>
    </xf>
    <xf numFmtId="43" fontId="7" fillId="0" borderId="52" xfId="1" applyFont="1" applyBorder="1" applyAlignment="1">
      <alignment horizontal="center"/>
    </xf>
    <xf numFmtId="0" fontId="7" fillId="0" borderId="61" xfId="0" applyFont="1" applyBorder="1"/>
    <xf numFmtId="0" fontId="7" fillId="0" borderId="52" xfId="0" applyFont="1" applyBorder="1"/>
    <xf numFmtId="0" fontId="8" fillId="0" borderId="61" xfId="4" applyFont="1" applyBorder="1" applyAlignment="1">
      <alignment horizontal="center" vertical="center"/>
    </xf>
    <xf numFmtId="0" fontId="8" fillId="0" borderId="0" xfId="4" applyFont="1" applyAlignment="1">
      <alignment horizontal="center" vertical="center" wrapText="1"/>
    </xf>
    <xf numFmtId="0" fontId="8" fillId="0" borderId="52" xfId="4" applyFont="1" applyBorder="1" applyAlignment="1">
      <alignment horizontal="left" vertical="top" wrapText="1"/>
    </xf>
    <xf numFmtId="0" fontId="8" fillId="0" borderId="0" xfId="4" applyFont="1" applyAlignment="1">
      <alignment horizontal="center" vertical="center"/>
    </xf>
    <xf numFmtId="43" fontId="8" fillId="0" borderId="52" xfId="1" applyFont="1" applyBorder="1" applyAlignment="1">
      <alignment horizontal="center" vertical="center" wrapText="1"/>
    </xf>
    <xf numFmtId="0" fontId="9" fillId="0" borderId="61" xfId="0" applyFont="1" applyBorder="1" applyAlignment="1">
      <alignment horizontal="center" vertical="center"/>
    </xf>
    <xf numFmtId="0" fontId="6" fillId="0" borderId="52" xfId="4" applyFont="1" applyBorder="1" applyAlignment="1">
      <alignment horizontal="left" vertical="center"/>
    </xf>
    <xf numFmtId="0" fontId="6" fillId="0" borderId="52" xfId="4" applyFont="1" applyBorder="1" applyAlignment="1">
      <alignment horizontal="left" vertical="top"/>
    </xf>
    <xf numFmtId="0" fontId="8" fillId="0" borderId="0" xfId="4" applyFont="1" applyAlignment="1">
      <alignment horizontal="center" vertical="top" wrapText="1"/>
    </xf>
    <xf numFmtId="0" fontId="8" fillId="0" borderId="52" xfId="4" applyFont="1" applyBorder="1" applyAlignment="1">
      <alignment vertical="top" wrapText="1"/>
    </xf>
    <xf numFmtId="0" fontId="8" fillId="0" borderId="52" xfId="4" applyFont="1" applyBorder="1" applyAlignment="1">
      <alignment horizontal="left" vertical="center"/>
    </xf>
    <xf numFmtId="0" fontId="8" fillId="0" borderId="52" xfId="4" applyFont="1" applyBorder="1" applyAlignment="1">
      <alignment horizontal="left" vertical="top"/>
    </xf>
    <xf numFmtId="0" fontId="6" fillId="0" borderId="52" xfId="4" applyFont="1" applyBorder="1" applyAlignment="1">
      <alignment vertical="top"/>
    </xf>
    <xf numFmtId="0" fontId="8" fillId="0" borderId="61" xfId="4" applyFont="1" applyBorder="1" applyAlignment="1">
      <alignment horizontal="center" vertical="center" wrapText="1"/>
    </xf>
    <xf numFmtId="0" fontId="8" fillId="0" borderId="0" xfId="4" applyFont="1" applyAlignment="1">
      <alignment horizontal="center" vertical="top"/>
    </xf>
    <xf numFmtId="0" fontId="7" fillId="0" borderId="52" xfId="0" applyFont="1" applyBorder="1" applyAlignment="1">
      <alignment horizontal="center"/>
    </xf>
    <xf numFmtId="0" fontId="8" fillId="0" borderId="52" xfId="4" applyFont="1" applyBorder="1" applyAlignment="1">
      <alignment horizontal="center" vertical="center"/>
    </xf>
    <xf numFmtId="0" fontId="8" fillId="0" borderId="0" xfId="4" applyFont="1" applyAlignment="1">
      <alignment horizontal="left" vertical="top"/>
    </xf>
    <xf numFmtId="0" fontId="8" fillId="0" borderId="52" xfId="4" applyFont="1" applyBorder="1" applyAlignment="1">
      <alignment horizontal="center" vertical="top"/>
    </xf>
    <xf numFmtId="0" fontId="8" fillId="0" borderId="52" xfId="4" applyFont="1" applyBorder="1" applyAlignment="1">
      <alignment horizontal="center" vertical="center" wrapText="1"/>
    </xf>
    <xf numFmtId="0" fontId="8" fillId="0" borderId="0" xfId="4" applyFont="1" applyAlignment="1">
      <alignment horizontal="left" vertical="top" wrapText="1"/>
    </xf>
    <xf numFmtId="0" fontId="6" fillId="0" borderId="52" xfId="4" applyFont="1" applyBorder="1" applyAlignment="1">
      <alignment horizontal="center" vertical="center" wrapText="1"/>
    </xf>
    <xf numFmtId="0" fontId="6" fillId="0" borderId="0" xfId="4" applyFont="1" applyAlignment="1">
      <alignment vertical="center"/>
    </xf>
    <xf numFmtId="49" fontId="8" fillId="0" borderId="61" xfId="4" applyNumberFormat="1" applyFont="1" applyBorder="1" applyAlignment="1">
      <alignment horizontal="center" vertical="center"/>
    </xf>
    <xf numFmtId="0" fontId="8" fillId="0" borderId="0" xfId="4" applyFont="1" applyAlignment="1">
      <alignment vertical="center"/>
    </xf>
    <xf numFmtId="0" fontId="8" fillId="0" borderId="0" xfId="4" applyFont="1" applyAlignment="1">
      <alignment horizontal="left" vertical="center" wrapText="1"/>
    </xf>
    <xf numFmtId="0" fontId="11" fillId="0" borderId="61" xfId="4" applyFont="1" applyBorder="1" applyAlignment="1">
      <alignment horizontal="center" vertical="center"/>
    </xf>
    <xf numFmtId="0" fontId="11" fillId="0" borderId="52" xfId="4" applyFont="1" applyBorder="1" applyAlignment="1">
      <alignment horizontal="center" vertical="center" wrapText="1"/>
    </xf>
    <xf numFmtId="0" fontId="11" fillId="0" borderId="0" xfId="4" applyFont="1" applyAlignment="1">
      <alignment horizontal="left" vertical="center" wrapText="1"/>
    </xf>
    <xf numFmtId="0" fontId="12" fillId="0" borderId="52" xfId="0" applyFont="1" applyBorder="1" applyAlignment="1">
      <alignment horizontal="center"/>
    </xf>
    <xf numFmtId="43" fontId="12" fillId="0" borderId="52" xfId="1" applyFont="1" applyBorder="1" applyAlignment="1">
      <alignment horizontal="center"/>
    </xf>
    <xf numFmtId="0" fontId="12" fillId="0" borderId="0" xfId="0" applyFont="1"/>
    <xf numFmtId="0" fontId="12" fillId="0" borderId="61" xfId="0" applyFont="1" applyBorder="1"/>
    <xf numFmtId="0" fontId="12" fillId="0" borderId="52" xfId="0" applyFont="1" applyBorder="1"/>
    <xf numFmtId="0" fontId="7" fillId="0" borderId="62" xfId="0" applyFont="1" applyBorder="1"/>
    <xf numFmtId="0" fontId="7" fillId="0" borderId="43" xfId="0" applyFont="1" applyBorder="1"/>
    <xf numFmtId="0" fontId="8" fillId="0" borderId="58" xfId="4" applyFont="1" applyBorder="1" applyAlignment="1">
      <alignment horizontal="left" vertical="center" wrapText="1"/>
    </xf>
    <xf numFmtId="0" fontId="8" fillId="0" borderId="43" xfId="4" applyFont="1" applyBorder="1" applyAlignment="1">
      <alignment horizontal="center" vertical="center"/>
    </xf>
    <xf numFmtId="43" fontId="7" fillId="0" borderId="43" xfId="1" applyFont="1" applyBorder="1" applyAlignment="1">
      <alignment horizontal="center"/>
    </xf>
    <xf numFmtId="0" fontId="7" fillId="0" borderId="58" xfId="0" applyFont="1" applyBorder="1"/>
    <xf numFmtId="0" fontId="7" fillId="0" borderId="50" xfId="0" applyFont="1" applyBorder="1"/>
    <xf numFmtId="0" fontId="7" fillId="0" borderId="46" xfId="0" applyFont="1" applyBorder="1"/>
    <xf numFmtId="0" fontId="8" fillId="0" borderId="52" xfId="4" applyFont="1" applyBorder="1" applyAlignment="1">
      <alignment horizontal="left" vertical="center" wrapText="1"/>
    </xf>
    <xf numFmtId="0" fontId="7" fillId="0" borderId="52" xfId="0" applyFont="1" applyBorder="1" applyAlignment="1">
      <alignment vertical="top" wrapText="1"/>
    </xf>
    <xf numFmtId="0" fontId="13" fillId="0" borderId="52" xfId="0" applyFont="1" applyBorder="1" applyAlignment="1">
      <alignment horizontal="left" vertical="top" wrapText="1"/>
    </xf>
    <xf numFmtId="0" fontId="9" fillId="0" borderId="52" xfId="0" applyFont="1" applyBorder="1" applyAlignment="1">
      <alignment horizontal="left" vertical="top" wrapText="1"/>
    </xf>
    <xf numFmtId="0" fontId="7" fillId="0" borderId="52" xfId="0" applyFont="1" applyBorder="1" applyAlignment="1">
      <alignment horizontal="left" vertical="top" wrapText="1"/>
    </xf>
    <xf numFmtId="49" fontId="8" fillId="0" borderId="0" xfId="0" applyNumberFormat="1" applyFont="1" applyAlignment="1">
      <alignment horizontal="center" vertical="top" wrapText="1"/>
    </xf>
    <xf numFmtId="0" fontId="6" fillId="0" borderId="52" xfId="5" applyFont="1" applyBorder="1" applyAlignment="1">
      <alignment horizontal="left" vertical="top"/>
    </xf>
    <xf numFmtId="0" fontId="14" fillId="0" borderId="52" xfId="0" applyFont="1" applyBorder="1" applyAlignment="1">
      <alignment vertical="top" wrapText="1"/>
    </xf>
    <xf numFmtId="0" fontId="14" fillId="0" borderId="0" xfId="0" applyFont="1" applyAlignment="1">
      <alignment horizontal="center" vertical="top"/>
    </xf>
    <xf numFmtId="0" fontId="8" fillId="0" borderId="52" xfId="5" applyFont="1" applyBorder="1" applyAlignment="1">
      <alignment horizontal="right" vertical="top"/>
    </xf>
    <xf numFmtId="0" fontId="8" fillId="0" borderId="52" xfId="5" applyFont="1" applyBorder="1" applyAlignment="1">
      <alignment vertical="top" wrapText="1"/>
    </xf>
    <xf numFmtId="43" fontId="7" fillId="0" borderId="0" xfId="1" applyFont="1" applyAlignment="1">
      <alignment horizontal="center"/>
    </xf>
    <xf numFmtId="0" fontId="15" fillId="2" borderId="27" xfId="0" applyFont="1" applyFill="1" applyBorder="1" applyAlignment="1">
      <alignment horizontal="center" vertical="center"/>
    </xf>
    <xf numFmtId="0" fontId="15" fillId="2" borderId="40" xfId="0" applyFont="1" applyFill="1" applyBorder="1" applyAlignment="1">
      <alignment horizontal="center" vertical="center"/>
    </xf>
    <xf numFmtId="0" fontId="15" fillId="0" borderId="14" xfId="0" applyFont="1" applyBorder="1" applyAlignment="1">
      <alignment horizontal="center"/>
    </xf>
    <xf numFmtId="0" fontId="17" fillId="0" borderId="4" xfId="0" applyFont="1" applyBorder="1"/>
    <xf numFmtId="165" fontId="16" fillId="0" borderId="4" xfId="2" applyNumberFormat="1" applyFont="1" applyBorder="1"/>
    <xf numFmtId="165" fontId="16" fillId="0" borderId="47" xfId="2" applyNumberFormat="1" applyFont="1" applyBorder="1"/>
    <xf numFmtId="0" fontId="16" fillId="0" borderId="14" xfId="0" applyFont="1" applyBorder="1" applyAlignment="1">
      <alignment horizontal="center"/>
    </xf>
    <xf numFmtId="0" fontId="17" fillId="0" borderId="4" xfId="0" applyFont="1" applyBorder="1" applyAlignment="1">
      <alignment horizontal="left"/>
    </xf>
    <xf numFmtId="0" fontId="16" fillId="0" borderId="4" xfId="0" applyFont="1" applyBorder="1" applyAlignment="1">
      <alignment horizontal="left"/>
    </xf>
    <xf numFmtId="0" fontId="16" fillId="0" borderId="4" xfId="0" applyFont="1" applyBorder="1" applyAlignment="1">
      <alignment horizontal="center"/>
    </xf>
    <xf numFmtId="165" fontId="16" fillId="0" borderId="4" xfId="2" applyNumberFormat="1" applyFont="1" applyBorder="1" applyAlignment="1">
      <alignment horizontal="center"/>
    </xf>
    <xf numFmtId="0" fontId="16" fillId="0" borderId="4" xfId="0" applyFont="1" applyBorder="1" applyProtection="1">
      <protection locked="0"/>
    </xf>
    <xf numFmtId="165" fontId="16" fillId="0" borderId="4" xfId="2" applyNumberFormat="1" applyFont="1" applyBorder="1" applyProtection="1">
      <protection locked="0"/>
    </xf>
    <xf numFmtId="0" fontId="16" fillId="0" borderId="14" xfId="0" applyFont="1" applyBorder="1" applyAlignment="1" applyProtection="1">
      <alignment horizontal="center"/>
      <protection locked="0"/>
    </xf>
    <xf numFmtId="0" fontId="16" fillId="0" borderId="14" xfId="0" applyFont="1" applyBorder="1"/>
    <xf numFmtId="0" fontId="16" fillId="0" borderId="4" xfId="0" applyFont="1" applyBorder="1" applyAlignment="1">
      <alignment horizontal="justify" wrapText="1"/>
    </xf>
    <xf numFmtId="0" fontId="16" fillId="0" borderId="4" xfId="0" applyFont="1" applyBorder="1" applyAlignment="1" applyProtection="1">
      <alignment horizontal="center"/>
      <protection locked="0"/>
    </xf>
    <xf numFmtId="165" fontId="16" fillId="0" borderId="4" xfId="2" applyNumberFormat="1" applyFont="1" applyBorder="1" applyAlignment="1" applyProtection="1">
      <alignment horizontal="center"/>
      <protection locked="0"/>
    </xf>
    <xf numFmtId="0" fontId="16" fillId="0" borderId="14" xfId="0" applyFont="1" applyBorder="1" applyAlignment="1">
      <alignment horizontal="left" wrapText="1"/>
    </xf>
    <xf numFmtId="0" fontId="16" fillId="0" borderId="4" xfId="0" applyFont="1" applyBorder="1" applyAlignment="1">
      <alignment horizontal="left" wrapText="1"/>
    </xf>
    <xf numFmtId="0" fontId="15" fillId="0" borderId="14" xfId="0" applyFont="1" applyBorder="1" applyAlignment="1" applyProtection="1">
      <alignment horizontal="center"/>
      <protection locked="0"/>
    </xf>
    <xf numFmtId="0" fontId="16" fillId="0" borderId="14" xfId="0" applyFont="1" applyBorder="1" applyAlignment="1">
      <alignment horizontal="center" vertical="top"/>
    </xf>
    <xf numFmtId="0" fontId="16" fillId="0" borderId="14" xfId="0" applyFont="1" applyBorder="1" applyAlignment="1">
      <alignment horizontal="justify" vertical="top" wrapText="1"/>
    </xf>
    <xf numFmtId="0" fontId="16" fillId="0" borderId="4" xfId="0" applyFont="1" applyBorder="1" applyAlignment="1">
      <alignment horizontal="justify" vertical="top" wrapText="1"/>
    </xf>
    <xf numFmtId="0" fontId="16" fillId="0" borderId="4" xfId="0" applyFont="1" applyBorder="1" applyAlignment="1" applyProtection="1">
      <alignment horizontal="left"/>
      <protection locked="0"/>
    </xf>
    <xf numFmtId="165" fontId="15" fillId="0" borderId="23" xfId="2" applyNumberFormat="1" applyFont="1" applyBorder="1" applyAlignment="1">
      <alignment vertical="center"/>
    </xf>
    <xf numFmtId="2" fontId="15" fillId="0" borderId="46" xfId="0" applyNumberFormat="1" applyFont="1" applyBorder="1" applyAlignment="1">
      <alignment horizontal="center" vertical="center"/>
    </xf>
    <xf numFmtId="165" fontId="15" fillId="0" borderId="47" xfId="2" applyNumberFormat="1" applyFont="1" applyBorder="1" applyAlignment="1">
      <alignment vertical="center"/>
    </xf>
    <xf numFmtId="166" fontId="16" fillId="0" borderId="4" xfId="0" applyNumberFormat="1" applyFont="1" applyBorder="1" applyAlignment="1">
      <alignment horizontal="center"/>
    </xf>
    <xf numFmtId="165" fontId="16" fillId="0" borderId="47" xfId="2" quotePrefix="1" applyNumberFormat="1" applyFont="1" applyBorder="1" applyAlignment="1">
      <alignment horizontal="right"/>
    </xf>
    <xf numFmtId="168" fontId="16" fillId="0" borderId="47" xfId="0" applyNumberFormat="1" applyFont="1" applyBorder="1"/>
    <xf numFmtId="0" fontId="21" fillId="0" borderId="47" xfId="0" applyFont="1" applyBorder="1"/>
    <xf numFmtId="168" fontId="21" fillId="0" borderId="47" xfId="0" applyNumberFormat="1" applyFont="1" applyBorder="1"/>
    <xf numFmtId="0" fontId="16" fillId="0" borderId="54" xfId="0" applyFont="1" applyBorder="1"/>
    <xf numFmtId="0" fontId="16" fillId="0" borderId="54" xfId="0" applyFont="1" applyBorder="1" applyAlignment="1">
      <alignment horizontal="left"/>
    </xf>
    <xf numFmtId="0" fontId="16" fillId="0" borderId="41" xfId="0" applyFont="1" applyBorder="1" applyAlignment="1">
      <alignment horizontal="center"/>
    </xf>
    <xf numFmtId="169" fontId="16" fillId="0" borderId="41" xfId="0" applyNumberFormat="1" applyFont="1" applyBorder="1" applyAlignment="1" applyProtection="1">
      <alignment horizontal="center"/>
      <protection locked="0"/>
    </xf>
    <xf numFmtId="165" fontId="16" fillId="0" borderId="54" xfId="2" applyNumberFormat="1" applyFont="1" applyBorder="1"/>
    <xf numFmtId="165" fontId="16" fillId="0" borderId="55" xfId="2" applyNumberFormat="1" applyFont="1" applyBorder="1"/>
    <xf numFmtId="0" fontId="9" fillId="0" borderId="35"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xf>
    <xf numFmtId="43" fontId="9" fillId="0" borderId="5" xfId="1" applyFont="1" applyBorder="1"/>
    <xf numFmtId="0" fontId="9" fillId="0" borderId="0" xfId="0" applyFont="1"/>
    <xf numFmtId="43" fontId="7" fillId="0" borderId="5" xfId="1" applyFont="1" applyBorder="1"/>
    <xf numFmtId="43" fontId="7" fillId="0" borderId="0" xfId="1" applyFont="1"/>
    <xf numFmtId="165" fontId="15" fillId="0" borderId="23" xfId="0" applyNumberFormat="1" applyFont="1" applyBorder="1" applyAlignment="1">
      <alignment vertical="center"/>
    </xf>
    <xf numFmtId="43" fontId="9" fillId="0" borderId="0" xfId="1" applyFont="1" applyBorder="1" applyAlignment="1">
      <alignment vertical="center"/>
    </xf>
    <xf numFmtId="43" fontId="9" fillId="0" borderId="0" xfId="1" applyFont="1" applyBorder="1"/>
    <xf numFmtId="43" fontId="7" fillId="0" borderId="0" xfId="1" applyFont="1" applyBorder="1"/>
    <xf numFmtId="170" fontId="9" fillId="0" borderId="36" xfId="0" applyNumberFormat="1" applyFont="1" applyBorder="1"/>
    <xf numFmtId="170" fontId="7" fillId="0" borderId="36" xfId="0" applyNumberFormat="1" applyFont="1" applyBorder="1"/>
    <xf numFmtId="170" fontId="9" fillId="0" borderId="23" xfId="0" applyNumberFormat="1" applyFont="1" applyBorder="1" applyAlignment="1">
      <alignment vertical="center"/>
    </xf>
    <xf numFmtId="170" fontId="7" fillId="0" borderId="0" xfId="0" applyNumberFormat="1" applyFont="1"/>
    <xf numFmtId="43" fontId="7" fillId="0" borderId="0" xfId="1" applyFont="1" applyBorder="1" applyAlignment="1">
      <alignment vertical="center"/>
    </xf>
    <xf numFmtId="43" fontId="12" fillId="0" borderId="0" xfId="1" applyFont="1" applyBorder="1" applyAlignment="1">
      <alignment vertical="center"/>
    </xf>
    <xf numFmtId="43" fontId="7" fillId="0" borderId="58" xfId="1" applyFont="1" applyBorder="1" applyAlignment="1">
      <alignment vertical="center"/>
    </xf>
    <xf numFmtId="43" fontId="7" fillId="0" borderId="0" xfId="1" applyFont="1" applyAlignment="1">
      <alignment vertical="center"/>
    </xf>
    <xf numFmtId="170" fontId="7" fillId="0" borderId="53" xfId="0" applyNumberFormat="1" applyFont="1" applyBorder="1" applyAlignment="1">
      <alignment vertical="center"/>
    </xf>
    <xf numFmtId="170" fontId="6" fillId="0" borderId="23" xfId="2" applyNumberFormat="1" applyFont="1" applyBorder="1" applyAlignment="1">
      <alignment vertical="center"/>
    </xf>
    <xf numFmtId="170" fontId="6" fillId="0" borderId="56" xfId="2" applyNumberFormat="1" applyFont="1" applyBorder="1" applyAlignment="1">
      <alignment vertical="center"/>
    </xf>
    <xf numFmtId="170" fontId="12" fillId="0" borderId="53" xfId="0" applyNumberFormat="1" applyFont="1" applyBorder="1" applyAlignment="1">
      <alignment vertical="center"/>
    </xf>
    <xf numFmtId="170" fontId="7" fillId="0" borderId="60" xfId="0" applyNumberFormat="1" applyFont="1" applyBorder="1" applyAlignment="1">
      <alignment vertical="center"/>
    </xf>
    <xf numFmtId="170" fontId="7" fillId="0" borderId="0" xfId="0" applyNumberFormat="1" applyFont="1" applyAlignment="1">
      <alignment vertical="center"/>
    </xf>
    <xf numFmtId="43" fontId="7" fillId="0" borderId="52" xfId="1" applyFont="1" applyBorder="1" applyAlignment="1">
      <alignment horizontal="center" vertical="center"/>
    </xf>
    <xf numFmtId="0" fontId="9" fillId="0" borderId="52" xfId="0" applyFont="1" applyBorder="1"/>
    <xf numFmtId="0" fontId="25" fillId="0" borderId="52" xfId="0" applyFont="1" applyBorder="1" applyAlignment="1">
      <alignment vertical="top"/>
    </xf>
    <xf numFmtId="49" fontId="6" fillId="0" borderId="0" xfId="0" applyNumberFormat="1" applyFont="1" applyAlignment="1">
      <alignment horizontal="center" vertical="top" wrapText="1"/>
    </xf>
    <xf numFmtId="170" fontId="9" fillId="0" borderId="53" xfId="0" applyNumberFormat="1" applyFont="1" applyBorder="1" applyAlignment="1">
      <alignment vertical="center"/>
    </xf>
    <xf numFmtId="170" fontId="7" fillId="0" borderId="60" xfId="0" applyNumberFormat="1" applyFont="1" applyBorder="1"/>
    <xf numFmtId="43" fontId="9" fillId="0" borderId="52" xfId="1" applyFont="1" applyBorder="1" applyAlignment="1">
      <alignment horizontal="center"/>
    </xf>
    <xf numFmtId="0" fontId="7" fillId="0" borderId="66" xfId="0" applyFont="1" applyBorder="1"/>
    <xf numFmtId="0" fontId="6" fillId="2" borderId="33" xfId="0" applyFont="1" applyFill="1" applyBorder="1" applyAlignment="1">
      <alignment horizontal="center" vertical="center"/>
    </xf>
    <xf numFmtId="0" fontId="6" fillId="0" borderId="35" xfId="4" applyFont="1" applyBorder="1" applyAlignment="1">
      <alignment horizontal="center" vertical="center"/>
    </xf>
    <xf numFmtId="0" fontId="6" fillId="0" borderId="66" xfId="4" applyFont="1" applyBorder="1" applyAlignment="1">
      <alignment horizontal="center" vertical="center" wrapText="1"/>
    </xf>
    <xf numFmtId="0" fontId="6" fillId="0" borderId="66" xfId="4" applyFont="1" applyBorder="1" applyAlignment="1">
      <alignment vertical="top" wrapText="1"/>
    </xf>
    <xf numFmtId="0" fontId="8" fillId="0" borderId="66" xfId="4" applyFont="1" applyBorder="1" applyAlignment="1">
      <alignment horizontal="center" vertical="center" wrapText="1"/>
    </xf>
    <xf numFmtId="170" fontId="8" fillId="0" borderId="0" xfId="6" applyNumberFormat="1" applyFont="1" applyBorder="1"/>
    <xf numFmtId="170" fontId="8" fillId="0" borderId="53" xfId="6" applyNumberFormat="1" applyFont="1" applyBorder="1" applyAlignment="1">
      <alignment horizontal="right" vertical="center"/>
    </xf>
    <xf numFmtId="0" fontId="8" fillId="0" borderId="35" xfId="4" applyFont="1" applyBorder="1" applyAlignment="1">
      <alignment horizontal="center" vertical="center"/>
    </xf>
    <xf numFmtId="0" fontId="8" fillId="0" borderId="66" xfId="4" applyFont="1" applyBorder="1" applyAlignment="1">
      <alignment vertical="top" wrapText="1"/>
    </xf>
    <xf numFmtId="0" fontId="8" fillId="0" borderId="66" xfId="4" applyFont="1" applyBorder="1" applyAlignment="1">
      <alignment horizontal="left" vertical="top" wrapText="1"/>
    </xf>
    <xf numFmtId="0" fontId="8" fillId="0" borderId="66" xfId="4" applyFont="1" applyBorder="1" applyAlignment="1">
      <alignment horizontal="center" vertical="center"/>
    </xf>
    <xf numFmtId="1" fontId="8" fillId="0" borderId="66" xfId="4" applyNumberFormat="1" applyFont="1" applyBorder="1" applyAlignment="1">
      <alignment horizontal="center" vertical="center" wrapText="1"/>
    </xf>
    <xf numFmtId="170" fontId="8" fillId="0" borderId="0" xfId="6" applyNumberFormat="1" applyFont="1" applyFill="1" applyBorder="1" applyAlignment="1">
      <alignment horizontal="center" vertical="center"/>
    </xf>
    <xf numFmtId="170" fontId="8" fillId="0" borderId="53" xfId="6" applyNumberFormat="1" applyFont="1" applyBorder="1" applyAlignment="1">
      <alignment vertical="center"/>
    </xf>
    <xf numFmtId="170" fontId="8" fillId="0" borderId="53" xfId="6" applyNumberFormat="1" applyFont="1" applyFill="1" applyBorder="1" applyAlignment="1">
      <alignment horizontal="right" vertical="center" wrapText="1"/>
    </xf>
    <xf numFmtId="0" fontId="8" fillId="0" borderId="66" xfId="4" applyFont="1" applyBorder="1" applyAlignment="1">
      <alignment horizontal="left" vertical="center"/>
    </xf>
    <xf numFmtId="1" fontId="8" fillId="0" borderId="66" xfId="4" applyNumberFormat="1" applyFont="1" applyBorder="1" applyAlignment="1">
      <alignment horizontal="center" vertical="center"/>
    </xf>
    <xf numFmtId="170" fontId="8" fillId="0" borderId="66" xfId="6" applyNumberFormat="1" applyFont="1" applyFill="1" applyBorder="1" applyAlignment="1" applyProtection="1">
      <alignment horizontal="center" vertical="center"/>
      <protection locked="0"/>
    </xf>
    <xf numFmtId="170" fontId="8" fillId="0" borderId="53" xfId="6" applyNumberFormat="1" applyFont="1" applyFill="1" applyBorder="1" applyAlignment="1">
      <alignment horizontal="right" vertical="center"/>
    </xf>
    <xf numFmtId="0" fontId="6" fillId="0" borderId="66" xfId="4" applyFont="1" applyBorder="1" applyAlignment="1">
      <alignment horizontal="left" vertical="top"/>
    </xf>
    <xf numFmtId="0" fontId="27" fillId="0" borderId="66" xfId="4" applyFont="1" applyBorder="1" applyAlignment="1">
      <alignment horizontal="center" vertical="center" wrapText="1"/>
    </xf>
    <xf numFmtId="0" fontId="8" fillId="0" borderId="66" xfId="4" applyFont="1" applyBorder="1" applyAlignment="1">
      <alignment horizontal="center" vertical="top" wrapText="1"/>
    </xf>
    <xf numFmtId="170" fontId="8" fillId="0" borderId="0" xfId="6" applyNumberFormat="1" applyFont="1" applyFill="1" applyBorder="1" applyAlignment="1">
      <alignment horizontal="right" vertical="center"/>
    </xf>
    <xf numFmtId="0" fontId="8" fillId="0" borderId="66" xfId="4" applyFont="1" applyBorder="1" applyAlignment="1">
      <alignment horizontal="left" vertical="top"/>
    </xf>
    <xf numFmtId="170" fontId="8" fillId="0" borderId="66" xfId="6" applyNumberFormat="1" applyFont="1" applyFill="1" applyBorder="1" applyAlignment="1">
      <alignment horizontal="center" vertical="center"/>
    </xf>
    <xf numFmtId="0" fontId="6" fillId="0" borderId="66" xfId="4" applyFont="1" applyBorder="1" applyAlignment="1">
      <alignment vertical="top"/>
    </xf>
    <xf numFmtId="170" fontId="8" fillId="0" borderId="0" xfId="6" applyNumberFormat="1" applyFont="1" applyFill="1" applyBorder="1"/>
    <xf numFmtId="0" fontId="8" fillId="0" borderId="35" xfId="4" applyFont="1" applyBorder="1" applyAlignment="1">
      <alignment horizontal="center" vertical="center" wrapText="1"/>
    </xf>
    <xf numFmtId="0" fontId="8" fillId="0" borderId="66" xfId="4" applyFont="1" applyBorder="1" applyAlignment="1">
      <alignment horizontal="center" vertical="top"/>
    </xf>
    <xf numFmtId="0" fontId="8" fillId="0" borderId="10" xfId="4" applyFont="1" applyBorder="1" applyAlignment="1">
      <alignment horizontal="center" vertical="top"/>
    </xf>
    <xf numFmtId="170" fontId="8" fillId="0" borderId="66" xfId="6" applyNumberFormat="1" applyFont="1" applyFill="1" applyBorder="1" applyAlignment="1" applyProtection="1">
      <alignment horizontal="right" vertical="center"/>
      <protection locked="0"/>
    </xf>
    <xf numFmtId="0" fontId="6" fillId="0" borderId="66" xfId="4" applyFont="1" applyBorder="1" applyAlignment="1">
      <alignment vertical="center"/>
    </xf>
    <xf numFmtId="0" fontId="8" fillId="0" borderId="66" xfId="4" applyFont="1" applyBorder="1" applyAlignment="1">
      <alignment vertical="center"/>
    </xf>
    <xf numFmtId="1" fontId="8" fillId="0" borderId="66" xfId="4" applyNumberFormat="1" applyFont="1" applyBorder="1" applyAlignment="1">
      <alignment vertical="center"/>
    </xf>
    <xf numFmtId="49" fontId="8" fillId="0" borderId="35" xfId="4" applyNumberFormat="1" applyFont="1" applyBorder="1" applyAlignment="1">
      <alignment horizontal="center" vertical="center"/>
    </xf>
    <xf numFmtId="1" fontId="8" fillId="0" borderId="67" xfId="4" applyNumberFormat="1" applyFont="1" applyBorder="1" applyAlignment="1">
      <alignment vertical="center"/>
    </xf>
    <xf numFmtId="170" fontId="8" fillId="0" borderId="66" xfId="6" applyNumberFormat="1" applyFont="1" applyFill="1" applyBorder="1" applyAlignment="1">
      <alignment horizontal="right" vertical="center"/>
    </xf>
    <xf numFmtId="0" fontId="8" fillId="0" borderId="67" xfId="4" applyFont="1" applyBorder="1" applyAlignment="1">
      <alignment horizontal="left" vertical="center" wrapText="1"/>
    </xf>
    <xf numFmtId="1" fontId="8" fillId="0" borderId="0" xfId="4" applyNumberFormat="1" applyFont="1" applyAlignment="1">
      <alignment vertical="center"/>
    </xf>
    <xf numFmtId="0" fontId="8" fillId="0" borderId="46" xfId="4" applyFont="1" applyBorder="1" applyAlignment="1">
      <alignment horizontal="center" vertical="center"/>
    </xf>
    <xf numFmtId="1" fontId="8" fillId="0" borderId="0" xfId="4" applyNumberFormat="1" applyFont="1" applyAlignment="1">
      <alignment horizontal="center" vertical="center"/>
    </xf>
    <xf numFmtId="0" fontId="8" fillId="0" borderId="0" xfId="0" applyFont="1"/>
    <xf numFmtId="0" fontId="8" fillId="0" borderId="46" xfId="0" applyFont="1" applyBorder="1" applyAlignment="1">
      <alignment horizontal="center"/>
    </xf>
    <xf numFmtId="0" fontId="8" fillId="0" borderId="10" xfId="4" applyFont="1" applyBorder="1" applyAlignment="1">
      <alignment vertical="center"/>
    </xf>
    <xf numFmtId="1" fontId="8" fillId="0" borderId="67" xfId="4" applyNumberFormat="1" applyFont="1" applyBorder="1" applyAlignment="1">
      <alignment horizontal="center" vertical="center"/>
    </xf>
    <xf numFmtId="0" fontId="28" fillId="0" borderId="46" xfId="4" applyFont="1" applyBorder="1" applyAlignment="1">
      <alignment horizontal="center" vertical="center"/>
    </xf>
    <xf numFmtId="0" fontId="28" fillId="0" borderId="66" xfId="4" applyFont="1" applyBorder="1" applyAlignment="1">
      <alignment horizontal="center" vertical="center"/>
    </xf>
    <xf numFmtId="0" fontId="28" fillId="0" borderId="10" xfId="4" applyFont="1" applyBorder="1" applyAlignment="1">
      <alignment vertical="center"/>
    </xf>
    <xf numFmtId="1" fontId="28" fillId="0" borderId="66" xfId="4" applyNumberFormat="1" applyFont="1" applyBorder="1" applyAlignment="1">
      <alignment horizontal="center" vertical="center"/>
    </xf>
    <xf numFmtId="170" fontId="28" fillId="0" borderId="66" xfId="6" applyNumberFormat="1" applyFont="1" applyFill="1" applyBorder="1" applyAlignment="1" applyProtection="1">
      <alignment horizontal="center" vertical="center"/>
      <protection locked="0"/>
    </xf>
    <xf numFmtId="170" fontId="28" fillId="0" borderId="53" xfId="6" applyNumberFormat="1" applyFont="1" applyFill="1" applyBorder="1" applyAlignment="1">
      <alignment horizontal="right" vertical="center"/>
    </xf>
    <xf numFmtId="0" fontId="8" fillId="0" borderId="10" xfId="4" applyFont="1" applyBorder="1" applyAlignment="1">
      <alignment horizontal="left" vertical="center" wrapText="1"/>
    </xf>
    <xf numFmtId="170" fontId="8" fillId="0" borderId="0" xfId="6" applyNumberFormat="1" applyFont="1" applyFill="1" applyBorder="1" applyAlignment="1" applyProtection="1">
      <alignment horizontal="right" vertical="center"/>
      <protection locked="0"/>
    </xf>
    <xf numFmtId="0" fontId="8" fillId="0" borderId="64" xfId="4" applyFont="1" applyBorder="1" applyAlignment="1">
      <alignment horizontal="center" vertical="center"/>
    </xf>
    <xf numFmtId="0" fontId="8" fillId="0" borderId="30" xfId="4" applyFont="1" applyBorder="1" applyAlignment="1">
      <alignment horizontal="center" vertical="center"/>
    </xf>
    <xf numFmtId="170" fontId="8" fillId="0" borderId="56" xfId="6" applyNumberFormat="1" applyFont="1" applyFill="1" applyBorder="1" applyAlignment="1">
      <alignment horizontal="right" vertical="center"/>
    </xf>
    <xf numFmtId="0" fontId="8" fillId="0" borderId="66" xfId="4" applyFont="1" applyBorder="1" applyAlignment="1">
      <alignment horizontal="left" vertical="center" wrapText="1"/>
    </xf>
    <xf numFmtId="0" fontId="8" fillId="0" borderId="69" xfId="4" applyFont="1" applyBorder="1" applyAlignment="1">
      <alignment horizontal="center" vertical="center"/>
    </xf>
    <xf numFmtId="170" fontId="8" fillId="0" borderId="60" xfId="6" applyNumberFormat="1" applyFont="1" applyFill="1" applyBorder="1" applyAlignment="1">
      <alignment horizontal="right" vertical="center"/>
    </xf>
    <xf numFmtId="0" fontId="28" fillId="0" borderId="35" xfId="4" applyFont="1" applyBorder="1" applyAlignment="1">
      <alignment horizontal="center" vertical="center"/>
    </xf>
    <xf numFmtId="0" fontId="28" fillId="0" borderId="66" xfId="4" applyFont="1" applyBorder="1" applyAlignment="1">
      <alignment horizontal="center" vertical="center" wrapText="1"/>
    </xf>
    <xf numFmtId="0" fontId="28" fillId="0" borderId="10" xfId="4" applyFont="1" applyBorder="1" applyAlignment="1">
      <alignment horizontal="left" vertical="center" wrapText="1"/>
    </xf>
    <xf numFmtId="170" fontId="28" fillId="0" borderId="0" xfId="6" applyNumberFormat="1" applyFont="1" applyFill="1" applyBorder="1" applyAlignment="1" applyProtection="1">
      <alignment horizontal="right" vertical="center"/>
      <protection locked="0"/>
    </xf>
    <xf numFmtId="4" fontId="8" fillId="0" borderId="66" xfId="4" applyNumberFormat="1" applyFont="1" applyBorder="1" applyAlignment="1">
      <alignment horizontal="center" vertical="center"/>
    </xf>
    <xf numFmtId="164" fontId="8" fillId="0" borderId="66" xfId="7" applyFont="1" applyFill="1" applyBorder="1" applyAlignment="1" applyProtection="1">
      <alignment horizontal="center" vertical="center"/>
      <protection locked="0"/>
    </xf>
    <xf numFmtId="2" fontId="8" fillId="0" borderId="46" xfId="4" applyNumberFormat="1" applyFont="1" applyBorder="1" applyAlignment="1">
      <alignment horizontal="center" vertical="center"/>
    </xf>
    <xf numFmtId="2" fontId="8" fillId="0" borderId="35" xfId="4" applyNumberFormat="1" applyFont="1" applyBorder="1" applyAlignment="1">
      <alignment horizontal="center" vertical="center"/>
    </xf>
    <xf numFmtId="4" fontId="8" fillId="0" borderId="66" xfId="4" applyNumberFormat="1" applyFont="1" applyBorder="1" applyAlignment="1" applyProtection="1">
      <alignment horizontal="center" vertical="center"/>
      <protection locked="0"/>
    </xf>
    <xf numFmtId="1" fontId="8" fillId="0" borderId="66" xfId="4" applyNumberFormat="1" applyFont="1" applyBorder="1" applyAlignment="1" applyProtection="1">
      <alignment horizontal="center" vertical="center"/>
      <protection locked="0"/>
    </xf>
    <xf numFmtId="2" fontId="8" fillId="0" borderId="57" xfId="4" applyNumberFormat="1" applyFont="1" applyBorder="1" applyAlignment="1">
      <alignment horizontal="center" vertical="center"/>
    </xf>
    <xf numFmtId="0" fontId="8" fillId="0" borderId="43" xfId="4" applyFont="1" applyBorder="1" applyAlignment="1">
      <alignment vertical="center"/>
    </xf>
    <xf numFmtId="1" fontId="8" fillId="0" borderId="70" xfId="4" applyNumberFormat="1" applyFont="1" applyBorder="1" applyAlignment="1">
      <alignment horizontal="center" vertical="center"/>
    </xf>
    <xf numFmtId="164" fontId="8" fillId="0" borderId="43" xfId="7" applyFont="1" applyFill="1" applyBorder="1" applyAlignment="1" applyProtection="1">
      <alignment horizontal="center" vertical="center"/>
      <protection locked="0"/>
    </xf>
    <xf numFmtId="0" fontId="8" fillId="0" borderId="30" xfId="4" applyFont="1" applyBorder="1" applyAlignment="1">
      <alignment horizontal="left" vertical="center"/>
    </xf>
    <xf numFmtId="170" fontId="8" fillId="0" borderId="50" xfId="6" applyNumberFormat="1" applyFont="1" applyFill="1" applyBorder="1" applyAlignment="1">
      <alignment vertical="center"/>
    </xf>
    <xf numFmtId="170" fontId="28" fillId="0" borderId="66" xfId="6" applyNumberFormat="1" applyFont="1" applyFill="1" applyBorder="1" applyAlignment="1" applyProtection="1">
      <alignment horizontal="right" vertical="center"/>
      <protection locked="0"/>
    </xf>
    <xf numFmtId="0" fontId="8" fillId="0" borderId="66" xfId="4" applyFont="1" applyBorder="1" applyAlignment="1" applyProtection="1">
      <alignment horizontal="center" vertical="center"/>
      <protection locked="0"/>
    </xf>
    <xf numFmtId="0" fontId="8" fillId="0" borderId="67" xfId="4" applyFont="1" applyBorder="1" applyAlignment="1">
      <alignment horizontal="center" vertical="center"/>
    </xf>
    <xf numFmtId="170" fontId="8" fillId="0" borderId="0" xfId="6" applyNumberFormat="1" applyFont="1" applyFill="1" applyBorder="1" applyAlignment="1">
      <alignment vertical="center"/>
    </xf>
    <xf numFmtId="0" fontId="8" fillId="0" borderId="66" xfId="4" applyFont="1" applyBorder="1" applyAlignment="1">
      <alignment vertical="center" wrapText="1"/>
    </xf>
    <xf numFmtId="170" fontId="8" fillId="0" borderId="0" xfId="6" applyNumberFormat="1" applyFont="1" applyFill="1" applyBorder="1" applyAlignment="1" applyProtection="1">
      <alignment horizontal="center" vertical="center"/>
      <protection locked="0"/>
    </xf>
    <xf numFmtId="170" fontId="8" fillId="0" borderId="58" xfId="6" applyNumberFormat="1" applyFont="1" applyFill="1" applyBorder="1" applyAlignment="1">
      <alignment vertical="center"/>
    </xf>
    <xf numFmtId="170" fontId="6" fillId="0" borderId="23" xfId="6" applyNumberFormat="1" applyFont="1" applyFill="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170" fontId="8" fillId="0" borderId="0" xfId="6" applyNumberFormat="1" applyFont="1" applyFill="1" applyAlignment="1">
      <alignment vertical="center"/>
    </xf>
    <xf numFmtId="170" fontId="7" fillId="0" borderId="0" xfId="6" applyNumberFormat="1" applyFont="1" applyFill="1" applyAlignment="1">
      <alignment horizontal="center" vertical="center"/>
    </xf>
    <xf numFmtId="170" fontId="8" fillId="0" borderId="0" xfId="6" applyNumberFormat="1" applyFont="1" applyAlignment="1">
      <alignment vertical="center"/>
    </xf>
    <xf numFmtId="170" fontId="7" fillId="0" borderId="0" xfId="6" applyNumberFormat="1" applyFont="1" applyAlignment="1">
      <alignment horizontal="center" vertical="center"/>
    </xf>
    <xf numFmtId="170" fontId="8" fillId="0" borderId="53" xfId="4" applyNumberFormat="1" applyFont="1" applyBorder="1" applyAlignment="1">
      <alignment horizontal="right" vertical="center"/>
    </xf>
    <xf numFmtId="0" fontId="8" fillId="0" borderId="15" xfId="4" applyFont="1" applyBorder="1" applyAlignment="1">
      <alignment vertical="center"/>
    </xf>
    <xf numFmtId="0" fontId="6" fillId="0" borderId="61" xfId="4" applyFont="1" applyBorder="1" applyAlignment="1">
      <alignment horizontal="center" vertical="center" wrapText="1"/>
    </xf>
    <xf numFmtId="0" fontId="6" fillId="0" borderId="0" xfId="4" applyFont="1" applyAlignment="1">
      <alignment horizontal="left" vertical="top"/>
    </xf>
    <xf numFmtId="0" fontId="6" fillId="0" borderId="52" xfId="4" applyFont="1" applyBorder="1" applyAlignment="1">
      <alignment horizontal="center" vertical="top"/>
    </xf>
    <xf numFmtId="0" fontId="4" fillId="0" borderId="71" xfId="0" applyFont="1" applyBorder="1" applyAlignment="1">
      <alignment horizontal="centerContinuous"/>
    </xf>
    <xf numFmtId="0" fontId="8" fillId="0" borderId="72" xfId="0" applyFont="1" applyBorder="1" applyAlignment="1">
      <alignment wrapText="1"/>
    </xf>
    <xf numFmtId="0" fontId="30" fillId="0" borderId="72" xfId="0" applyFont="1" applyBorder="1" applyAlignment="1">
      <alignment wrapText="1"/>
    </xf>
    <xf numFmtId="0" fontId="29" fillId="0" borderId="72" xfId="0" applyFont="1" applyBorder="1" applyAlignment="1">
      <alignment horizontal="left"/>
    </xf>
    <xf numFmtId="0" fontId="30" fillId="0" borderId="72" xfId="0" applyFont="1" applyBorder="1" applyAlignment="1">
      <alignment horizontal="left"/>
    </xf>
    <xf numFmtId="0" fontId="8" fillId="0" borderId="72" xfId="0" applyFont="1" applyBorder="1" applyAlignment="1">
      <alignment horizontal="left"/>
    </xf>
    <xf numFmtId="0" fontId="8" fillId="0" borderId="72" xfId="8" applyFont="1" applyBorder="1" applyAlignment="1">
      <alignment horizontal="left"/>
    </xf>
    <xf numFmtId="0" fontId="7" fillId="0" borderId="75" xfId="0" applyFont="1" applyBorder="1"/>
    <xf numFmtId="0" fontId="28" fillId="0" borderId="0" xfId="0" applyFont="1"/>
    <xf numFmtId="0" fontId="8" fillId="0" borderId="72" xfId="0" applyFont="1" applyBorder="1" applyAlignment="1">
      <alignment horizontal="centerContinuous"/>
    </xf>
    <xf numFmtId="0" fontId="6" fillId="0" borderId="0" xfId="0" applyFont="1" applyAlignment="1">
      <alignment horizontal="center"/>
    </xf>
    <xf numFmtId="0" fontId="8" fillId="0" borderId="0" xfId="0" applyFont="1" applyAlignment="1">
      <alignment horizontal="center"/>
    </xf>
    <xf numFmtId="0" fontId="28" fillId="0" borderId="0" xfId="0" applyFont="1" applyAlignment="1">
      <alignment horizontal="center"/>
    </xf>
    <xf numFmtId="0" fontId="31" fillId="0" borderId="0" xfId="0" applyFont="1" applyAlignment="1">
      <alignment horizontal="center"/>
    </xf>
    <xf numFmtId="0" fontId="8" fillId="0" borderId="0" xfId="0" applyFont="1" applyAlignment="1">
      <alignment vertical="top"/>
    </xf>
    <xf numFmtId="0" fontId="6" fillId="0" borderId="0" xfId="0" applyFont="1"/>
    <xf numFmtId="0" fontId="6" fillId="2" borderId="64" xfId="0" applyFont="1" applyFill="1" applyBorder="1" applyAlignment="1">
      <alignment horizontal="center" vertical="center"/>
    </xf>
    <xf numFmtId="0" fontId="6" fillId="2" borderId="69" xfId="0" applyFont="1" applyFill="1" applyBorder="1" applyAlignment="1">
      <alignment horizontal="center" vertical="center"/>
    </xf>
    <xf numFmtId="0" fontId="29" fillId="0" borderId="77" xfId="0" applyFont="1" applyBorder="1" applyAlignment="1">
      <alignment horizontal="left"/>
    </xf>
    <xf numFmtId="0" fontId="30" fillId="0" borderId="77" xfId="0" applyFont="1" applyBorder="1" applyAlignment="1">
      <alignment horizontal="left"/>
    </xf>
    <xf numFmtId="0" fontId="8" fillId="0" borderId="77" xfId="0" applyFont="1" applyBorder="1" applyAlignment="1">
      <alignment horizontal="left"/>
    </xf>
    <xf numFmtId="0" fontId="8" fillId="0" borderId="77" xfId="0" applyFont="1" applyBorder="1" applyAlignment="1">
      <alignment horizontal="right"/>
    </xf>
    <xf numFmtId="0" fontId="7" fillId="0" borderId="77" xfId="0" applyFont="1" applyBorder="1"/>
    <xf numFmtId="0" fontId="7" fillId="0" borderId="72" xfId="0" applyFont="1" applyBorder="1"/>
    <xf numFmtId="0" fontId="6" fillId="0" borderId="77" xfId="0" applyFont="1" applyBorder="1" applyAlignment="1">
      <alignment horizontal="left" wrapText="1"/>
    </xf>
    <xf numFmtId="0" fontId="6" fillId="0" borderId="72" xfId="0" applyFont="1" applyBorder="1" applyAlignment="1">
      <alignment horizontal="left"/>
    </xf>
    <xf numFmtId="0" fontId="7" fillId="0" borderId="79" xfId="0" applyFont="1" applyBorder="1"/>
    <xf numFmtId="0" fontId="7" fillId="0" borderId="68" xfId="0" applyFont="1" applyBorder="1"/>
    <xf numFmtId="0" fontId="7" fillId="0" borderId="70" xfId="0" applyFont="1" applyBorder="1"/>
    <xf numFmtId="0" fontId="7" fillId="0" borderId="59" xfId="0" applyFont="1" applyBorder="1"/>
    <xf numFmtId="2" fontId="6" fillId="0" borderId="72" xfId="0" applyNumberFormat="1" applyFont="1" applyBorder="1" applyAlignment="1">
      <alignment horizontal="center" vertical="center"/>
    </xf>
    <xf numFmtId="0" fontId="6" fillId="0" borderId="0" xfId="8" applyFont="1" applyAlignment="1">
      <alignment horizontal="center"/>
    </xf>
    <xf numFmtId="0" fontId="6" fillId="0" borderId="0" xfId="8" applyFont="1"/>
    <xf numFmtId="0" fontId="6" fillId="0" borderId="0" xfId="8" applyFont="1" applyAlignment="1">
      <alignment vertical="top"/>
    </xf>
    <xf numFmtId="0" fontId="28" fillId="0" borderId="0" xfId="8" applyFont="1" applyAlignment="1">
      <alignment horizontal="center"/>
    </xf>
    <xf numFmtId="0" fontId="8" fillId="0" borderId="0" xfId="8" applyFont="1"/>
    <xf numFmtId="2" fontId="6" fillId="0" borderId="0" xfId="0" applyNumberFormat="1" applyFont="1" applyAlignment="1">
      <alignment horizontal="center" vertical="center"/>
    </xf>
    <xf numFmtId="0" fontId="8" fillId="0" borderId="77" xfId="0" quotePrefix="1" applyFont="1" applyBorder="1" applyAlignment="1">
      <alignment horizontal="left"/>
    </xf>
    <xf numFmtId="0" fontId="29" fillId="0" borderId="77" xfId="8" applyFont="1" applyBorder="1" applyAlignment="1">
      <alignment horizontal="left"/>
    </xf>
    <xf numFmtId="0" fontId="8" fillId="0" borderId="77" xfId="8" quotePrefix="1" applyFont="1" applyBorder="1" applyAlignment="1">
      <alignment horizontal="left"/>
    </xf>
    <xf numFmtId="0" fontId="8" fillId="0" borderId="77" xfId="8" applyFont="1" applyBorder="1" applyAlignment="1">
      <alignment horizontal="left"/>
    </xf>
    <xf numFmtId="0" fontId="8" fillId="0" borderId="77" xfId="8" applyFont="1" applyBorder="1" applyAlignment="1">
      <alignment horizontal="left" vertical="top"/>
    </xf>
    <xf numFmtId="0" fontId="8" fillId="0" borderId="72" xfId="8" applyFont="1" applyBorder="1" applyAlignment="1">
      <alignment horizontal="left" vertical="top" wrapText="1"/>
    </xf>
    <xf numFmtId="2" fontId="6" fillId="0" borderId="77" xfId="0" applyNumberFormat="1" applyFont="1" applyBorder="1" applyAlignment="1">
      <alignment horizontal="center" vertical="center"/>
    </xf>
    <xf numFmtId="2" fontId="6" fillId="0" borderId="58" xfId="0" applyNumberFormat="1" applyFont="1" applyBorder="1" applyAlignment="1">
      <alignment horizontal="center" vertical="center"/>
    </xf>
    <xf numFmtId="2" fontId="6" fillId="0" borderId="70" xfId="0" applyNumberFormat="1" applyFont="1" applyBorder="1" applyAlignment="1">
      <alignment horizontal="center" vertical="center"/>
    </xf>
    <xf numFmtId="2" fontId="6" fillId="0" borderId="59" xfId="0" applyNumberFormat="1" applyFont="1" applyBorder="1" applyAlignment="1">
      <alignment horizontal="center" vertical="center"/>
    </xf>
    <xf numFmtId="0" fontId="9" fillId="0" borderId="77" xfId="0" applyFont="1" applyBorder="1"/>
    <xf numFmtId="0" fontId="9" fillId="0" borderId="72" xfId="0" applyFont="1" applyBorder="1"/>
    <xf numFmtId="0" fontId="12" fillId="0" borderId="77" xfId="0" applyFont="1" applyBorder="1"/>
    <xf numFmtId="0" fontId="33" fillId="0" borderId="77" xfId="0" applyFont="1" applyBorder="1"/>
    <xf numFmtId="0" fontId="7" fillId="0" borderId="77" xfId="0" applyFont="1" applyBorder="1" applyAlignment="1">
      <alignment horizontal="center" vertical="center"/>
    </xf>
    <xf numFmtId="0" fontId="23" fillId="0" borderId="77" xfId="0" applyFont="1" applyBorder="1"/>
    <xf numFmtId="0" fontId="12" fillId="0" borderId="72" xfId="0" applyFont="1" applyBorder="1"/>
    <xf numFmtId="0" fontId="7" fillId="0" borderId="76" xfId="0" applyFont="1" applyBorder="1"/>
    <xf numFmtId="0" fontId="7" fillId="0" borderId="50" xfId="0" applyFont="1" applyBorder="1" applyAlignment="1">
      <alignment horizontal="center" vertical="center"/>
    </xf>
    <xf numFmtId="43" fontId="7" fillId="0" borderId="80" xfId="1" applyFont="1" applyBorder="1"/>
    <xf numFmtId="43" fontId="7" fillId="0" borderId="75" xfId="1" applyFont="1" applyBorder="1"/>
    <xf numFmtId="43" fontId="7" fillId="0" borderId="43" xfId="1" applyFont="1" applyBorder="1"/>
    <xf numFmtId="43" fontId="8" fillId="0" borderId="75" xfId="1" applyFont="1" applyBorder="1" applyAlignment="1">
      <alignment horizontal="center"/>
    </xf>
    <xf numFmtId="43" fontId="32" fillId="0" borderId="75" xfId="1" applyFont="1" applyBorder="1" applyAlignment="1">
      <alignment horizontal="center"/>
    </xf>
    <xf numFmtId="43" fontId="9" fillId="0" borderId="75" xfId="1" applyFont="1" applyBorder="1"/>
    <xf numFmtId="43" fontId="7" fillId="0" borderId="74" xfId="1" applyFont="1" applyBorder="1"/>
    <xf numFmtId="43" fontId="7" fillId="0" borderId="50" xfId="1" applyFont="1" applyBorder="1"/>
    <xf numFmtId="43" fontId="7" fillId="0" borderId="58" xfId="1" applyFont="1" applyBorder="1"/>
    <xf numFmtId="43" fontId="9" fillId="0" borderId="0" xfId="1" applyFont="1"/>
    <xf numFmtId="170" fontId="7" fillId="0" borderId="47" xfId="0" applyNumberFormat="1" applyFont="1" applyBorder="1"/>
    <xf numFmtId="170" fontId="7" fillId="0" borderId="81" xfId="0" applyNumberFormat="1" applyFont="1" applyBorder="1"/>
    <xf numFmtId="170" fontId="7" fillId="0" borderId="82" xfId="0" applyNumberFormat="1" applyFont="1" applyBorder="1"/>
    <xf numFmtId="170" fontId="7" fillId="0" borderId="75" xfId="0" applyNumberFormat="1" applyFont="1" applyBorder="1"/>
    <xf numFmtId="170" fontId="9" fillId="0" borderId="75" xfId="0" applyNumberFormat="1" applyFont="1" applyBorder="1"/>
    <xf numFmtId="170" fontId="6" fillId="0" borderId="78" xfId="2" applyNumberFormat="1" applyFont="1" applyBorder="1" applyAlignment="1">
      <alignment vertical="center"/>
    </xf>
    <xf numFmtId="170" fontId="7" fillId="0" borderId="78" xfId="0" applyNumberFormat="1" applyFont="1" applyBorder="1"/>
    <xf numFmtId="0" fontId="8" fillId="0" borderId="0" xfId="0" applyFont="1" applyAlignment="1">
      <alignment horizontal="center" vertical="center"/>
    </xf>
    <xf numFmtId="0" fontId="8" fillId="0" borderId="0" xfId="8" applyFont="1" applyAlignment="1">
      <alignment horizontal="center" vertical="center"/>
    </xf>
    <xf numFmtId="0" fontId="28" fillId="0" borderId="0" xfId="8" applyFont="1" applyAlignment="1">
      <alignment horizontal="center" vertical="center"/>
    </xf>
    <xf numFmtId="0" fontId="7" fillId="0" borderId="75" xfId="0" applyFont="1" applyBorder="1" applyAlignment="1">
      <alignment horizontal="center" vertical="center"/>
    </xf>
    <xf numFmtId="0" fontId="7" fillId="0" borderId="58" xfId="0" applyFont="1" applyBorder="1" applyAlignment="1">
      <alignment horizontal="center" vertical="center"/>
    </xf>
    <xf numFmtId="9" fontId="7" fillId="0" borderId="0" xfId="3" applyFont="1"/>
    <xf numFmtId="0" fontId="4" fillId="0" borderId="75" xfId="0" applyFont="1" applyBorder="1" applyAlignment="1">
      <alignment horizontal="center"/>
    </xf>
    <xf numFmtId="1" fontId="4" fillId="0" borderId="75" xfId="0" applyNumberFormat="1" applyFont="1" applyBorder="1" applyAlignment="1">
      <alignment horizontal="center"/>
    </xf>
    <xf numFmtId="0" fontId="4" fillId="0" borderId="75" xfId="0" applyFont="1" applyBorder="1" applyAlignment="1">
      <alignment horizontal="centerContinuous"/>
    </xf>
    <xf numFmtId="0" fontId="5" fillId="0" borderId="0" xfId="0" applyFont="1" applyAlignment="1">
      <alignment vertical="center"/>
    </xf>
    <xf numFmtId="168" fontId="16" fillId="0" borderId="0" xfId="3" applyNumberFormat="1" applyFont="1" applyBorder="1" applyAlignment="1">
      <alignment horizontal="center"/>
    </xf>
    <xf numFmtId="43" fontId="7" fillId="0" borderId="0" xfId="0" applyNumberFormat="1" applyFont="1"/>
    <xf numFmtId="43" fontId="28" fillId="0" borderId="52" xfId="1" applyFont="1" applyBorder="1" applyAlignment="1">
      <alignment horizontal="center"/>
    </xf>
    <xf numFmtId="43" fontId="28" fillId="0" borderId="0" xfId="1" applyFont="1" applyBorder="1" applyAlignment="1">
      <alignment vertical="center"/>
    </xf>
    <xf numFmtId="170" fontId="28" fillId="0" borderId="53" xfId="0" applyNumberFormat="1" applyFont="1" applyBorder="1" applyAlignment="1">
      <alignment vertical="center"/>
    </xf>
    <xf numFmtId="0" fontId="15" fillId="0" borderId="48" xfId="0" applyFont="1" applyBorder="1" applyAlignment="1">
      <alignment horizontal="center" vertical="center"/>
    </xf>
    <xf numFmtId="0" fontId="16" fillId="0" borderId="48" xfId="0" applyFont="1" applyBorder="1" applyAlignment="1">
      <alignment horizontal="center" vertical="center"/>
    </xf>
    <xf numFmtId="0" fontId="16" fillId="0" borderId="46" xfId="0" applyFont="1" applyBorder="1" applyAlignment="1">
      <alignment horizontal="center" vertical="center"/>
    </xf>
    <xf numFmtId="0" fontId="16" fillId="0" borderId="40" xfId="0" applyFont="1" applyBorder="1" applyAlignment="1">
      <alignment horizontal="center" vertical="center"/>
    </xf>
    <xf numFmtId="0" fontId="17" fillId="0" borderId="0" xfId="0" applyFont="1" applyAlignment="1">
      <alignment horizontal="left"/>
    </xf>
    <xf numFmtId="0" fontId="16" fillId="0" borderId="47" xfId="0" applyFont="1" applyBorder="1" applyAlignment="1">
      <alignment horizontal="left" wrapText="1"/>
    </xf>
    <xf numFmtId="0" fontId="16" fillId="0" borderId="87" xfId="0" applyFont="1" applyBorder="1"/>
    <xf numFmtId="0" fontId="16" fillId="0" borderId="87" xfId="0" applyFont="1" applyBorder="1" applyAlignment="1">
      <alignment horizontal="center"/>
    </xf>
    <xf numFmtId="0" fontId="15" fillId="0" borderId="87" xfId="0" applyFont="1" applyBorder="1" applyAlignment="1">
      <alignment horizontal="center"/>
    </xf>
    <xf numFmtId="0" fontId="16" fillId="0" borderId="87" xfId="0" applyFont="1" applyBorder="1" applyAlignment="1">
      <alignment horizontal="left"/>
    </xf>
    <xf numFmtId="0" fontId="16" fillId="0" borderId="87" xfId="0" applyFont="1" applyBorder="1" applyAlignment="1">
      <alignment wrapText="1"/>
    </xf>
    <xf numFmtId="0" fontId="16" fillId="0" borderId="87" xfId="0" applyFont="1" applyBorder="1" applyAlignment="1">
      <alignment horizontal="left" wrapText="1"/>
    </xf>
    <xf numFmtId="0" fontId="16" fillId="0" borderId="0" xfId="0" applyFont="1" applyAlignment="1" applyProtection="1">
      <alignment horizontal="center"/>
      <protection locked="0"/>
    </xf>
    <xf numFmtId="167" fontId="16" fillId="0" borderId="88" xfId="0" applyNumberFormat="1" applyFont="1" applyBorder="1" applyAlignment="1">
      <alignment horizontal="center"/>
    </xf>
    <xf numFmtId="165" fontId="16" fillId="0" borderId="89" xfId="2" applyNumberFormat="1" applyFont="1" applyBorder="1" applyAlignment="1">
      <alignment horizontal="center"/>
    </xf>
    <xf numFmtId="0" fontId="15" fillId="0" borderId="90" xfId="0" applyFont="1" applyBorder="1" applyAlignment="1">
      <alignment horizontal="center"/>
    </xf>
    <xf numFmtId="0" fontId="16" fillId="0" borderId="0" xfId="0" applyFont="1" applyAlignment="1">
      <alignment horizontal="left"/>
    </xf>
    <xf numFmtId="0" fontId="16" fillId="0" borderId="91" xfId="0" applyFont="1" applyBorder="1" applyAlignment="1">
      <alignment horizontal="center"/>
    </xf>
    <xf numFmtId="0" fontId="16" fillId="0" borderId="92" xfId="0" applyFont="1" applyBorder="1" applyAlignment="1">
      <alignment horizontal="center"/>
    </xf>
    <xf numFmtId="0" fontId="19" fillId="0" borderId="89" xfId="0" applyFont="1" applyBorder="1" applyAlignment="1">
      <alignment horizontal="center"/>
    </xf>
    <xf numFmtId="0" fontId="16" fillId="0" borderId="0" xfId="0" applyFont="1" applyAlignment="1">
      <alignment horizontal="center"/>
    </xf>
    <xf numFmtId="4" fontId="20" fillId="0" borderId="89" xfId="0" applyNumberFormat="1" applyFont="1" applyBorder="1" applyAlignment="1">
      <alignment horizontal="center"/>
    </xf>
    <xf numFmtId="168" fontId="16" fillId="0" borderId="93" xfId="0" applyNumberFormat="1" applyFont="1" applyBorder="1"/>
    <xf numFmtId="0" fontId="19" fillId="0" borderId="92" xfId="0" applyFont="1" applyBorder="1" applyAlignment="1">
      <alignment horizontal="center"/>
    </xf>
    <xf numFmtId="169" fontId="16" fillId="0" borderId="94" xfId="0" applyNumberFormat="1" applyFont="1" applyBorder="1" applyAlignment="1" applyProtection="1">
      <alignment horizontal="center"/>
      <protection locked="0"/>
    </xf>
    <xf numFmtId="168" fontId="16" fillId="0" borderId="95" xfId="0" applyNumberFormat="1" applyFont="1" applyBorder="1"/>
    <xf numFmtId="0" fontId="19" fillId="0" borderId="88" xfId="0" applyFont="1" applyBorder="1" applyAlignment="1">
      <alignment horizontal="center"/>
    </xf>
    <xf numFmtId="0" fontId="15" fillId="0" borderId="88" xfId="0" applyFont="1" applyBorder="1" applyAlignment="1">
      <alignment horizontal="center"/>
    </xf>
    <xf numFmtId="0" fontId="16" fillId="0" borderId="88" xfId="0" applyFont="1" applyBorder="1" applyAlignment="1">
      <alignment horizontal="center"/>
    </xf>
    <xf numFmtId="0" fontId="16" fillId="0" borderId="89" xfId="0" applyFont="1" applyBorder="1" applyAlignment="1">
      <alignment horizontal="center"/>
    </xf>
    <xf numFmtId="4" fontId="16" fillId="0" borderId="89" xfId="0" applyNumberFormat="1" applyFont="1" applyBorder="1" applyAlignment="1">
      <alignment horizontal="center"/>
    </xf>
    <xf numFmtId="0" fontId="21" fillId="0" borderId="88" xfId="0" applyFont="1" applyBorder="1"/>
    <xf numFmtId="0" fontId="18" fillId="0" borderId="0" xfId="0" applyFont="1" applyAlignment="1">
      <alignment wrapText="1"/>
    </xf>
    <xf numFmtId="0" fontId="16" fillId="0" borderId="88" xfId="0" applyFont="1" applyBorder="1" applyAlignment="1" applyProtection="1">
      <alignment horizontal="center"/>
      <protection locked="0"/>
    </xf>
    <xf numFmtId="165" fontId="22" fillId="0" borderId="89" xfId="2" applyNumberFormat="1" applyFont="1" applyBorder="1"/>
    <xf numFmtId="0" fontId="16" fillId="0" borderId="0" xfId="0" applyFont="1" applyAlignment="1">
      <alignment horizontal="left" wrapText="1"/>
    </xf>
    <xf numFmtId="168" fontId="16" fillId="0" borderId="88" xfId="3" applyNumberFormat="1" applyFont="1" applyBorder="1" applyAlignment="1">
      <alignment horizontal="center"/>
    </xf>
    <xf numFmtId="9" fontId="16" fillId="0" borderId="89" xfId="3" applyFont="1" applyBorder="1"/>
    <xf numFmtId="2" fontId="15" fillId="0" borderId="92" xfId="0" applyNumberFormat="1" applyFont="1" applyBorder="1" applyAlignment="1">
      <alignment horizontal="center" vertical="center"/>
    </xf>
    <xf numFmtId="0" fontId="17" fillId="0" borderId="87" xfId="0" applyFont="1" applyBorder="1"/>
    <xf numFmtId="0" fontId="16" fillId="0" borderId="92" xfId="0" quotePrefix="1" applyFont="1" applyBorder="1" applyAlignment="1">
      <alignment horizontal="center"/>
    </xf>
    <xf numFmtId="165" fontId="16" fillId="0" borderId="93" xfId="2" applyNumberFormat="1" applyFont="1" applyBorder="1" applyAlignment="1">
      <alignment horizontal="center"/>
    </xf>
    <xf numFmtId="0" fontId="16" fillId="0" borderId="94" xfId="0" applyFont="1" applyBorder="1" applyAlignment="1">
      <alignment horizontal="center"/>
    </xf>
    <xf numFmtId="0" fontId="21" fillId="0" borderId="0" xfId="0" applyFont="1"/>
    <xf numFmtId="0" fontId="16" fillId="0" borderId="88" xfId="0" applyFont="1" applyBorder="1" applyAlignment="1">
      <alignment horizontal="left" wrapText="1"/>
    </xf>
    <xf numFmtId="9" fontId="16" fillId="0" borderId="88" xfId="3" applyFont="1" applyBorder="1"/>
    <xf numFmtId="0" fontId="16" fillId="0" borderId="92" xfId="0" applyFont="1" applyBorder="1" applyAlignment="1" applyProtection="1">
      <alignment horizontal="center"/>
      <protection locked="0"/>
    </xf>
    <xf numFmtId="9" fontId="16" fillId="0" borderId="92" xfId="3" applyFont="1" applyBorder="1"/>
    <xf numFmtId="0" fontId="21" fillId="0" borderId="94" xfId="0" applyFont="1" applyBorder="1"/>
    <xf numFmtId="0" fontId="16" fillId="0" borderId="89" xfId="0" applyFont="1" applyBorder="1" applyAlignment="1">
      <alignment horizontal="left" wrapText="1"/>
    </xf>
    <xf numFmtId="0" fontId="16" fillId="0" borderId="92" xfId="0" applyFont="1" applyBorder="1" applyAlignment="1">
      <alignment horizontal="center" wrapText="1"/>
    </xf>
    <xf numFmtId="0" fontId="16" fillId="0" borderId="92" xfId="0" applyFont="1" applyBorder="1" applyAlignment="1">
      <alignment horizontal="left" wrapText="1"/>
    </xf>
    <xf numFmtId="0" fontId="16" fillId="0" borderId="89" xfId="0" applyFont="1" applyBorder="1" applyAlignment="1">
      <alignment horizontal="center" wrapText="1"/>
    </xf>
    <xf numFmtId="43" fontId="8" fillId="0" borderId="52" xfId="1" applyFont="1" applyBorder="1" applyAlignment="1">
      <alignment horizontal="center"/>
    </xf>
    <xf numFmtId="43" fontId="8" fillId="0" borderId="0" xfId="1" applyFont="1" applyBorder="1" applyAlignment="1">
      <alignment vertical="center"/>
    </xf>
    <xf numFmtId="170" fontId="8" fillId="0" borderId="53" xfId="0" applyNumberFormat="1" applyFont="1" applyBorder="1" applyAlignment="1">
      <alignment vertical="center"/>
    </xf>
    <xf numFmtId="0" fontId="33" fillId="0" borderId="52" xfId="0" applyFont="1" applyBorder="1"/>
    <xf numFmtId="43" fontId="6" fillId="0" borderId="52" xfId="1" applyFont="1" applyBorder="1" applyAlignment="1">
      <alignment horizontal="center"/>
    </xf>
    <xf numFmtId="43" fontId="6" fillId="0" borderId="0" xfId="1" applyFont="1" applyBorder="1" applyAlignment="1">
      <alignment vertical="center"/>
    </xf>
    <xf numFmtId="170" fontId="6" fillId="0" borderId="53" xfId="0" applyNumberFormat="1" applyFont="1" applyBorder="1" applyAlignment="1">
      <alignment vertical="center"/>
    </xf>
    <xf numFmtId="43" fontId="9" fillId="0" borderId="0" xfId="0" applyNumberFormat="1" applyFont="1"/>
    <xf numFmtId="0" fontId="9" fillId="0" borderId="46" xfId="0" applyFont="1" applyBorder="1" applyAlignment="1">
      <alignment horizontal="center"/>
    </xf>
    <xf numFmtId="0" fontId="7" fillId="0" borderId="91" xfId="0" applyFont="1" applyBorder="1"/>
    <xf numFmtId="0" fontId="8" fillId="0" borderId="91" xfId="5" applyFont="1" applyBorder="1" applyAlignment="1">
      <alignment vertical="top" wrapText="1"/>
    </xf>
    <xf numFmtId="0" fontId="14" fillId="0" borderId="91" xfId="0" applyFont="1" applyBorder="1" applyAlignment="1">
      <alignment vertical="top" wrapText="1"/>
    </xf>
    <xf numFmtId="0" fontId="7" fillId="0" borderId="92" xfId="0" applyFont="1" applyBorder="1" applyAlignment="1">
      <alignment horizontal="center"/>
    </xf>
    <xf numFmtId="0" fontId="7" fillId="0" borderId="92" xfId="0" applyFont="1" applyBorder="1"/>
    <xf numFmtId="43" fontId="7" fillId="0" borderId="92" xfId="1" applyFont="1" applyBorder="1" applyAlignment="1">
      <alignment horizontal="center"/>
    </xf>
    <xf numFmtId="170" fontId="7" fillId="0" borderId="93" xfId="0" applyNumberFormat="1" applyFont="1" applyBorder="1" applyAlignment="1">
      <alignment vertical="center"/>
    </xf>
    <xf numFmtId="43" fontId="8" fillId="0" borderId="75" xfId="1" applyFont="1" applyBorder="1"/>
    <xf numFmtId="43" fontId="8" fillId="0" borderId="0" xfId="1" applyFont="1"/>
    <xf numFmtId="170" fontId="8" fillId="0" borderId="75" xfId="0" applyNumberFormat="1" applyFont="1" applyBorder="1"/>
    <xf numFmtId="44" fontId="7" fillId="0" borderId="0" xfId="0" applyNumberFormat="1" applyFont="1"/>
    <xf numFmtId="168" fontId="7" fillId="0" borderId="0" xfId="0" applyNumberFormat="1" applyFont="1"/>
    <xf numFmtId="0" fontId="7" fillId="0" borderId="46" xfId="0" applyFont="1" applyBorder="1" applyAlignment="1">
      <alignment horizontal="center"/>
    </xf>
    <xf numFmtId="0" fontId="7" fillId="0" borderId="46" xfId="0" applyFont="1" applyBorder="1" applyAlignment="1">
      <alignment horizontal="center" vertical="center"/>
    </xf>
    <xf numFmtId="0" fontId="7" fillId="0" borderId="61" xfId="0" applyFont="1" applyBorder="1" applyAlignment="1">
      <alignment horizontal="center"/>
    </xf>
    <xf numFmtId="0" fontId="7" fillId="0" borderId="64" xfId="0" applyFont="1" applyBorder="1" applyAlignment="1">
      <alignment horizontal="center"/>
    </xf>
    <xf numFmtId="0" fontId="7" fillId="0" borderId="69" xfId="0" applyFont="1" applyBorder="1" applyAlignment="1">
      <alignment horizontal="center"/>
    </xf>
    <xf numFmtId="0" fontId="8" fillId="0" borderId="77" xfId="0" applyFont="1" applyBorder="1" applyAlignment="1">
      <alignment horizontal="center"/>
    </xf>
    <xf numFmtId="0" fontId="8" fillId="0" borderId="72" xfId="0" applyFont="1" applyBorder="1"/>
    <xf numFmtId="170" fontId="8" fillId="0" borderId="0" xfId="0" applyNumberFormat="1" applyFont="1"/>
    <xf numFmtId="43" fontId="8" fillId="0" borderId="0" xfId="0" applyNumberFormat="1" applyFont="1"/>
    <xf numFmtId="0" fontId="8" fillId="0" borderId="77" xfId="0" applyFont="1" applyBorder="1"/>
    <xf numFmtId="0" fontId="8" fillId="0" borderId="46" xfId="0" applyFont="1" applyBorder="1"/>
    <xf numFmtId="0" fontId="8" fillId="0" borderId="52" xfId="0" applyFont="1" applyBorder="1"/>
    <xf numFmtId="0" fontId="8" fillId="0" borderId="92" xfId="0" applyFont="1" applyBorder="1"/>
    <xf numFmtId="43" fontId="8" fillId="0" borderId="92" xfId="1" applyFont="1" applyBorder="1" applyAlignment="1">
      <alignment horizontal="center"/>
    </xf>
    <xf numFmtId="170" fontId="8" fillId="0" borderId="93" xfId="0" applyNumberFormat="1" applyFont="1" applyBorder="1" applyAlignment="1">
      <alignment vertical="center"/>
    </xf>
    <xf numFmtId="0" fontId="8" fillId="0" borderId="35" xfId="0" applyFont="1" applyBorder="1" applyAlignment="1">
      <alignment horizontal="center" vertical="center"/>
    </xf>
    <xf numFmtId="43" fontId="8" fillId="0" borderId="5" xfId="1" applyFont="1" applyBorder="1"/>
    <xf numFmtId="43" fontId="8" fillId="0" borderId="0" xfId="1" applyFont="1" applyBorder="1"/>
    <xf numFmtId="170" fontId="8" fillId="0" borderId="36" xfId="0" applyNumberFormat="1" applyFont="1" applyBorder="1"/>
    <xf numFmtId="43" fontId="7" fillId="0" borderId="92" xfId="1" applyFont="1" applyBorder="1"/>
    <xf numFmtId="170" fontId="7" fillId="0" borderId="93" xfId="0" applyNumberFormat="1" applyFont="1" applyBorder="1"/>
    <xf numFmtId="43" fontId="8" fillId="0" borderId="92" xfId="1" applyFont="1" applyBorder="1"/>
    <xf numFmtId="170" fontId="8" fillId="0" borderId="93" xfId="0" applyNumberFormat="1" applyFont="1" applyBorder="1"/>
    <xf numFmtId="43" fontId="6" fillId="0" borderId="92" xfId="1" applyFont="1" applyBorder="1"/>
    <xf numFmtId="43" fontId="6" fillId="0" borderId="0" xfId="1" applyFont="1" applyBorder="1"/>
    <xf numFmtId="170" fontId="6" fillId="0" borderId="93" xfId="0" applyNumberFormat="1" applyFont="1" applyBorder="1"/>
    <xf numFmtId="43" fontId="6" fillId="0" borderId="0" xfId="0" applyNumberFormat="1" applyFont="1"/>
    <xf numFmtId="0" fontId="9" fillId="0" borderId="91" xfId="0" applyFont="1" applyBorder="1" applyAlignment="1">
      <alignment horizontal="center"/>
    </xf>
    <xf numFmtId="0" fontId="24" fillId="0" borderId="89" xfId="0" applyFont="1" applyBorder="1"/>
    <xf numFmtId="0" fontId="7" fillId="0" borderId="91" xfId="0" applyFont="1" applyBorder="1" applyAlignment="1">
      <alignment horizontal="center"/>
    </xf>
    <xf numFmtId="0" fontId="7" fillId="0" borderId="89" xfId="0" applyFont="1" applyBorder="1"/>
    <xf numFmtId="0" fontId="12" fillId="0" borderId="89" xfId="0" applyFont="1" applyBorder="1"/>
    <xf numFmtId="0" fontId="8" fillId="0" borderId="91" xfId="0" applyFont="1" applyBorder="1" applyAlignment="1">
      <alignment horizontal="center"/>
    </xf>
    <xf numFmtId="0" fontId="8" fillId="0" borderId="89" xfId="0" applyFont="1" applyBorder="1"/>
    <xf numFmtId="0" fontId="6" fillId="0" borderId="91" xfId="0" applyFont="1" applyBorder="1" applyAlignment="1">
      <alignment horizontal="center"/>
    </xf>
    <xf numFmtId="0" fontId="9" fillId="0" borderId="91" xfId="0" applyFont="1" applyBorder="1" applyAlignment="1">
      <alignment horizontal="center" vertical="center" wrapText="1"/>
    </xf>
    <xf numFmtId="0" fontId="23" fillId="0" borderId="89" xfId="0" applyFont="1" applyBorder="1" applyAlignment="1">
      <alignment vertical="center"/>
    </xf>
    <xf numFmtId="43" fontId="9" fillId="0" borderId="92" xfId="1" applyFont="1" applyBorder="1" applyAlignment="1">
      <alignment vertical="center"/>
    </xf>
    <xf numFmtId="170" fontId="9" fillId="0" borderId="93" xfId="0" applyNumberFormat="1" applyFont="1" applyBorder="1" applyAlignment="1">
      <alignment vertical="center"/>
    </xf>
    <xf numFmtId="0" fontId="8" fillId="0" borderId="91" xfId="0" applyFont="1" applyBorder="1" applyAlignment="1">
      <alignment horizontal="left"/>
    </xf>
    <xf numFmtId="0" fontId="8" fillId="0" borderId="89" xfId="0" applyFont="1" applyBorder="1" applyAlignment="1">
      <alignment wrapText="1"/>
    </xf>
    <xf numFmtId="0" fontId="8" fillId="0" borderId="89" xfId="0" applyFont="1" applyBorder="1" applyAlignment="1">
      <alignment horizontal="left"/>
    </xf>
    <xf numFmtId="0" fontId="4" fillId="0" borderId="92" xfId="0" applyFont="1" applyBorder="1" applyAlignment="1">
      <alignment horizontal="center"/>
    </xf>
    <xf numFmtId="0" fontId="4" fillId="0" borderId="99" xfId="0" applyFont="1" applyBorder="1" applyAlignment="1">
      <alignment horizontal="centerContinuous"/>
    </xf>
    <xf numFmtId="0" fontId="7" fillId="0" borderId="35" xfId="0" applyFont="1" applyBorder="1" applyAlignment="1">
      <alignment horizontal="center" vertical="center"/>
    </xf>
    <xf numFmtId="0" fontId="7" fillId="0" borderId="61" xfId="0" applyFont="1" applyBorder="1" applyAlignment="1">
      <alignment horizontal="center" vertical="center"/>
    </xf>
    <xf numFmtId="2" fontId="6" fillId="0" borderId="61" xfId="0" applyNumberFormat="1" applyFont="1" applyBorder="1" applyAlignment="1">
      <alignment horizontal="center" vertical="center"/>
    </xf>
    <xf numFmtId="0" fontId="8" fillId="0" borderId="61" xfId="0" applyFont="1" applyBorder="1" applyAlignment="1">
      <alignment horizontal="center" vertical="center"/>
    </xf>
    <xf numFmtId="0" fontId="7" fillId="0" borderId="100" xfId="0" applyFont="1" applyBorder="1"/>
    <xf numFmtId="0" fontId="8" fillId="0" borderId="100" xfId="0" applyFont="1" applyBorder="1" applyAlignment="1">
      <alignment wrapText="1"/>
    </xf>
    <xf numFmtId="0" fontId="8" fillId="0" borderId="91" xfId="8" applyFont="1" applyBorder="1" applyAlignment="1">
      <alignment horizontal="left"/>
    </xf>
    <xf numFmtId="0" fontId="8" fillId="0" borderId="100" xfId="8" applyFont="1" applyBorder="1" applyAlignment="1">
      <alignment horizontal="left"/>
    </xf>
    <xf numFmtId="0" fontId="8" fillId="0" borderId="100" xfId="0" applyFont="1" applyBorder="1" applyAlignment="1">
      <alignment horizontal="left"/>
    </xf>
    <xf numFmtId="0" fontId="7" fillId="0" borderId="89" xfId="0" applyFont="1" applyBorder="1" applyAlignment="1">
      <alignment wrapText="1"/>
    </xf>
    <xf numFmtId="0" fontId="8" fillId="0" borderId="92" xfId="5" applyFont="1" applyBorder="1" applyAlignment="1">
      <alignment vertical="top" wrapText="1"/>
    </xf>
    <xf numFmtId="2" fontId="7" fillId="0" borderId="46" xfId="0" applyNumberFormat="1" applyFont="1" applyBorder="1" applyAlignment="1">
      <alignment horizontal="center" vertical="center"/>
    </xf>
    <xf numFmtId="43" fontId="8" fillId="0" borderId="52" xfId="1" applyFont="1" applyBorder="1" applyAlignment="1">
      <alignment horizontal="center" vertical="center"/>
    </xf>
    <xf numFmtId="170" fontId="8" fillId="0" borderId="47" xfId="0" applyNumberFormat="1" applyFont="1" applyBorder="1"/>
    <xf numFmtId="170" fontId="7" fillId="0" borderId="82" xfId="0" applyNumberFormat="1" applyFont="1" applyBorder="1" applyAlignment="1">
      <alignment horizontal="right"/>
    </xf>
    <xf numFmtId="43" fontId="7" fillId="0" borderId="75" xfId="1" applyFont="1" applyBorder="1" applyAlignment="1">
      <alignment vertical="center"/>
    </xf>
    <xf numFmtId="0" fontId="7" fillId="0" borderId="75" xfId="0" applyFont="1" applyBorder="1" applyAlignment="1">
      <alignment horizontal="center"/>
    </xf>
    <xf numFmtId="0" fontId="9" fillId="0" borderId="75" xfId="0" applyFont="1" applyBorder="1" applyAlignment="1">
      <alignment horizontal="center"/>
    </xf>
    <xf numFmtId="0" fontId="8" fillId="0" borderId="75" xfId="0" applyFont="1" applyBorder="1" applyAlignment="1">
      <alignment horizontal="center"/>
    </xf>
    <xf numFmtId="0" fontId="9" fillId="0" borderId="61" xfId="0" applyFont="1" applyBorder="1" applyAlignment="1">
      <alignment horizontal="center"/>
    </xf>
    <xf numFmtId="170" fontId="9" fillId="0" borderId="82" xfId="0" applyNumberFormat="1" applyFont="1" applyBorder="1"/>
    <xf numFmtId="170" fontId="7" fillId="0" borderId="53" xfId="0" applyNumberFormat="1" applyFont="1" applyBorder="1" applyAlignment="1">
      <alignment horizontal="right" vertical="center"/>
    </xf>
    <xf numFmtId="0" fontId="16" fillId="0" borderId="99" xfId="0" applyFont="1" applyBorder="1"/>
    <xf numFmtId="0" fontId="16" fillId="0" borderId="99" xfId="0" applyFont="1" applyBorder="1" applyAlignment="1" applyProtection="1">
      <alignment horizontal="left"/>
      <protection locked="0"/>
    </xf>
    <xf numFmtId="0" fontId="16" fillId="0" borderId="99" xfId="0" applyFont="1" applyBorder="1" applyAlignment="1">
      <alignment horizontal="center"/>
    </xf>
    <xf numFmtId="165" fontId="16" fillId="0" borderId="99" xfId="2" applyNumberFormat="1" applyFont="1" applyBorder="1" applyAlignment="1">
      <alignment horizontal="center"/>
    </xf>
    <xf numFmtId="2" fontId="15" fillId="0" borderId="0" xfId="0" applyNumberFormat="1" applyFont="1" applyAlignment="1">
      <alignment horizontal="center" vertical="center"/>
    </xf>
    <xf numFmtId="0" fontId="16" fillId="0" borderId="0" xfId="0" applyFont="1" applyAlignment="1">
      <alignment horizontal="center" wrapText="1"/>
    </xf>
    <xf numFmtId="0" fontId="16" fillId="0" borderId="90" xfId="0" applyFont="1" applyBorder="1"/>
    <xf numFmtId="0" fontId="16" fillId="0" borderId="99" xfId="0" applyFont="1" applyBorder="1" applyAlignment="1" applyProtection="1">
      <alignment horizontal="center"/>
      <protection locked="0"/>
    </xf>
    <xf numFmtId="0" fontId="16" fillId="0" borderId="90" xfId="0" applyFont="1" applyBorder="1" applyAlignment="1">
      <alignment horizontal="left" wrapText="1"/>
    </xf>
    <xf numFmtId="165" fontId="16" fillId="0" borderId="99" xfId="2" applyNumberFormat="1" applyFont="1" applyBorder="1"/>
    <xf numFmtId="167" fontId="16" fillId="0" borderId="99" xfId="0" applyNumberFormat="1" applyFont="1" applyBorder="1" applyAlignment="1">
      <alignment horizontal="center"/>
    </xf>
    <xf numFmtId="0" fontId="15" fillId="0" borderId="35" xfId="0" applyFont="1" applyBorder="1" applyAlignment="1">
      <alignment horizontal="center" vertical="center"/>
    </xf>
    <xf numFmtId="0" fontId="16" fillId="0" borderId="35" xfId="0" applyFont="1" applyBorder="1" applyAlignment="1">
      <alignment horizontal="center" vertical="center"/>
    </xf>
    <xf numFmtId="2" fontId="15" fillId="0" borderId="35" xfId="0" applyNumberFormat="1" applyFont="1" applyBorder="1" applyAlignment="1">
      <alignment horizontal="center" vertical="center"/>
    </xf>
    <xf numFmtId="0" fontId="16" fillId="0" borderId="0" xfId="0" applyFont="1"/>
    <xf numFmtId="0" fontId="15" fillId="0" borderId="0" xfId="0" applyFont="1" applyAlignment="1">
      <alignment horizontal="center"/>
    </xf>
    <xf numFmtId="0" fontId="17" fillId="0" borderId="92" xfId="0" applyFont="1" applyBorder="1" applyAlignment="1">
      <alignment horizontal="left"/>
    </xf>
    <xf numFmtId="168" fontId="16" fillId="0" borderId="92" xfId="0" applyNumberFormat="1" applyFont="1" applyBorder="1" applyAlignment="1">
      <alignment horizontal="center" wrapText="1"/>
    </xf>
    <xf numFmtId="2" fontId="15" fillId="0" borderId="92" xfId="0" applyNumberFormat="1" applyFont="1" applyBorder="1" applyAlignment="1">
      <alignment horizontal="center"/>
    </xf>
    <xf numFmtId="4" fontId="20" fillId="0" borderId="92" xfId="0" applyNumberFormat="1" applyFont="1" applyBorder="1" applyAlignment="1">
      <alignment horizontal="center"/>
    </xf>
    <xf numFmtId="9" fontId="16" fillId="0" borderId="92" xfId="3" applyFont="1" applyBorder="1" applyAlignment="1">
      <alignment horizontal="right" wrapText="1"/>
    </xf>
    <xf numFmtId="168" fontId="21" fillId="0" borderId="92" xfId="0" applyNumberFormat="1" applyFont="1" applyBorder="1"/>
    <xf numFmtId="9" fontId="16" fillId="0" borderId="92" xfId="3" applyFont="1" applyBorder="1" applyAlignment="1">
      <alignment horizontal="center" wrapText="1"/>
    </xf>
    <xf numFmtId="0" fontId="8" fillId="0" borderId="92" xfId="4" applyFont="1" applyBorder="1" applyAlignment="1">
      <alignment horizontal="center" vertical="center"/>
    </xf>
    <xf numFmtId="0" fontId="8" fillId="0" borderId="92" xfId="4" applyFont="1" applyBorder="1" applyAlignment="1">
      <alignment horizontal="center" vertical="center" wrapText="1"/>
    </xf>
    <xf numFmtId="0" fontId="8" fillId="0" borderId="89" xfId="4" applyFont="1" applyBorder="1" applyAlignment="1">
      <alignment horizontal="left" vertical="center" wrapText="1"/>
    </xf>
    <xf numFmtId="1" fontId="8" fillId="0" borderId="92" xfId="4" applyNumberFormat="1" applyFont="1" applyBorder="1" applyAlignment="1">
      <alignment horizontal="center" vertical="center"/>
    </xf>
    <xf numFmtId="170" fontId="8" fillId="0" borderId="93" xfId="6" applyNumberFormat="1" applyFont="1" applyFill="1" applyBorder="1" applyAlignment="1">
      <alignment horizontal="right" vertical="center"/>
    </xf>
    <xf numFmtId="0" fontId="36" fillId="0" borderId="0" xfId="0" applyFont="1" applyAlignment="1">
      <alignment horizontal="center" vertical="center"/>
    </xf>
    <xf numFmtId="0" fontId="36" fillId="0" borderId="21" xfId="0" applyFont="1" applyBorder="1" applyAlignment="1">
      <alignment horizontal="center" vertical="center"/>
    </xf>
    <xf numFmtId="170" fontId="36" fillId="0" borderId="23" xfId="0" applyNumberFormat="1" applyFont="1" applyBorder="1" applyAlignment="1">
      <alignment horizontal="center" vertical="center"/>
    </xf>
    <xf numFmtId="0" fontId="37" fillId="0" borderId="0" xfId="0" applyFont="1"/>
    <xf numFmtId="0" fontId="37" fillId="0" borderId="19" xfId="0" applyFont="1" applyBorder="1" applyAlignment="1">
      <alignment horizontal="center" vertical="center"/>
    </xf>
    <xf numFmtId="170" fontId="37" fillId="0" borderId="20" xfId="0" applyNumberFormat="1" applyFont="1" applyBorder="1" applyAlignment="1">
      <alignment vertical="center"/>
    </xf>
    <xf numFmtId="0" fontId="37" fillId="0" borderId="16" xfId="0" applyFont="1" applyBorder="1" applyAlignment="1">
      <alignment horizontal="center" vertical="center"/>
    </xf>
    <xf numFmtId="170" fontId="37" fillId="0" borderId="17" xfId="0" applyNumberFormat="1" applyFont="1" applyBorder="1" applyAlignment="1">
      <alignment vertical="center"/>
    </xf>
    <xf numFmtId="0" fontId="37" fillId="0" borderId="26" xfId="0" applyFont="1" applyBorder="1" applyAlignment="1">
      <alignment horizontal="center" vertical="center"/>
    </xf>
    <xf numFmtId="170" fontId="37" fillId="0" borderId="25" xfId="0" applyNumberFormat="1" applyFont="1" applyBorder="1" applyAlignment="1">
      <alignment vertical="center"/>
    </xf>
    <xf numFmtId="0" fontId="36" fillId="0" borderId="0" xfId="0" applyFont="1"/>
    <xf numFmtId="170" fontId="36" fillId="0" borderId="20" xfId="0" applyNumberFormat="1" applyFont="1" applyBorder="1" applyAlignment="1">
      <alignment vertical="center"/>
    </xf>
    <xf numFmtId="0" fontId="36" fillId="0" borderId="0" xfId="0" applyFont="1" applyAlignment="1">
      <alignment vertical="center"/>
    </xf>
    <xf numFmtId="170" fontId="36" fillId="0" borderId="25" xfId="0" applyNumberFormat="1" applyFont="1" applyBorder="1" applyAlignment="1">
      <alignment vertical="center"/>
    </xf>
    <xf numFmtId="170" fontId="36" fillId="0" borderId="18" xfId="0" applyNumberFormat="1" applyFont="1" applyBorder="1" applyAlignment="1">
      <alignment vertical="center"/>
    </xf>
    <xf numFmtId="0" fontId="1" fillId="0" borderId="0" xfId="0" applyFont="1" applyAlignment="1">
      <alignment vertical="center"/>
    </xf>
    <xf numFmtId="170" fontId="1" fillId="0" borderId="0" xfId="0" applyNumberFormat="1" applyFont="1" applyAlignment="1">
      <alignment vertical="center"/>
    </xf>
    <xf numFmtId="0" fontId="1" fillId="0" borderId="0" xfId="0" applyFont="1"/>
    <xf numFmtId="0" fontId="7" fillId="0" borderId="88" xfId="0" applyFont="1" applyBorder="1"/>
    <xf numFmtId="43" fontId="7" fillId="0" borderId="88" xfId="1" applyFont="1" applyBorder="1" applyAlignment="1">
      <alignment horizontal="center"/>
    </xf>
    <xf numFmtId="0" fontId="11" fillId="0" borderId="35" xfId="4" applyFont="1" applyBorder="1" applyAlignment="1">
      <alignment horizontal="center" vertical="center"/>
    </xf>
    <xf numFmtId="0" fontId="11" fillId="0" borderId="66" xfId="4" applyFont="1" applyBorder="1" applyAlignment="1">
      <alignment horizontal="center" vertical="center" wrapText="1"/>
    </xf>
    <xf numFmtId="0" fontId="11" fillId="0" borderId="10" xfId="4" applyFont="1" applyBorder="1" applyAlignment="1">
      <alignment horizontal="left" vertical="center" wrapText="1"/>
    </xf>
    <xf numFmtId="0" fontId="11" fillId="0" borderId="66" xfId="4" applyFont="1" applyBorder="1" applyAlignment="1">
      <alignment horizontal="center" vertical="center"/>
    </xf>
    <xf numFmtId="1" fontId="11" fillId="0" borderId="66" xfId="4" applyNumberFormat="1" applyFont="1" applyBorder="1" applyAlignment="1">
      <alignment horizontal="center" vertical="center"/>
    </xf>
    <xf numFmtId="170" fontId="11" fillId="0" borderId="0" xfId="6" applyNumberFormat="1" applyFont="1" applyFill="1" applyBorder="1" applyAlignment="1" applyProtection="1">
      <alignment horizontal="right" vertical="center"/>
      <protection locked="0"/>
    </xf>
    <xf numFmtId="170" fontId="11" fillId="0" borderId="53" xfId="6" applyNumberFormat="1" applyFont="1" applyFill="1" applyBorder="1" applyAlignment="1">
      <alignment horizontal="right" vertical="center"/>
    </xf>
    <xf numFmtId="0" fontId="8" fillId="0" borderId="88" xfId="4" applyFont="1" applyBorder="1" applyAlignment="1">
      <alignment horizontal="center" vertical="center"/>
    </xf>
    <xf numFmtId="0" fontId="8" fillId="0" borderId="88" xfId="4" applyFont="1" applyBorder="1" applyAlignment="1">
      <alignment horizontal="left" vertical="center"/>
    </xf>
    <xf numFmtId="43" fontId="8" fillId="0" borderId="88" xfId="1" applyFont="1" applyBorder="1"/>
    <xf numFmtId="170" fontId="8" fillId="0" borderId="95" xfId="0" applyNumberFormat="1" applyFont="1" applyBorder="1"/>
    <xf numFmtId="0" fontId="29" fillId="0" borderId="89" xfId="0" applyFont="1" applyBorder="1"/>
    <xf numFmtId="0" fontId="9" fillId="0" borderId="100" xfId="0" applyFont="1" applyBorder="1"/>
    <xf numFmtId="43" fontId="9" fillId="0" borderId="88" xfId="1" applyFont="1" applyBorder="1"/>
    <xf numFmtId="170" fontId="9" fillId="0" borderId="95" xfId="0" applyNumberFormat="1" applyFont="1" applyBorder="1"/>
    <xf numFmtId="2" fontId="15" fillId="0" borderId="37" xfId="0" applyNumberFormat="1" applyFont="1" applyBorder="1" applyAlignment="1">
      <alignment horizontal="center" vertical="center"/>
    </xf>
    <xf numFmtId="2" fontId="15" fillId="0" borderId="38" xfId="0" applyNumberFormat="1" applyFont="1" applyBorder="1" applyAlignment="1">
      <alignment horizontal="center" vertical="center"/>
    </xf>
    <xf numFmtId="2" fontId="15" fillId="0" borderId="39" xfId="0" applyNumberFormat="1" applyFont="1" applyBorder="1" applyAlignment="1">
      <alignment horizontal="center" vertical="center"/>
    </xf>
    <xf numFmtId="0" fontId="15" fillId="0" borderId="49" xfId="0" applyFont="1" applyBorder="1" applyAlignment="1">
      <alignment horizontal="left" vertical="center"/>
    </xf>
    <xf numFmtId="0" fontId="15" fillId="0" borderId="50" xfId="0" applyFont="1" applyBorder="1" applyAlignment="1">
      <alignment horizontal="left" vertical="center"/>
    </xf>
    <xf numFmtId="0" fontId="15" fillId="0" borderId="51" xfId="0" applyFont="1" applyBorder="1" applyAlignment="1">
      <alignment horizontal="left" vertical="center"/>
    </xf>
    <xf numFmtId="0" fontId="15" fillId="2" borderId="28" xfId="0" applyFont="1" applyFill="1" applyBorder="1" applyAlignment="1">
      <alignment horizontal="center" vertical="center"/>
    </xf>
    <xf numFmtId="0" fontId="15" fillId="2" borderId="41" xfId="0" applyFont="1" applyFill="1" applyBorder="1" applyAlignment="1">
      <alignment horizontal="center" vertical="center"/>
    </xf>
    <xf numFmtId="0" fontId="15" fillId="2" borderId="29" xfId="0" applyFont="1" applyFill="1" applyBorder="1" applyAlignment="1">
      <alignment horizontal="left" vertical="center"/>
    </xf>
    <xf numFmtId="0" fontId="15" fillId="2" borderId="42" xfId="0" applyFont="1" applyFill="1" applyBorder="1" applyAlignment="1">
      <alignment horizontal="left" vertical="center"/>
    </xf>
    <xf numFmtId="0" fontId="15" fillId="2" borderId="30"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30" xfId="0" applyFont="1" applyFill="1" applyBorder="1" applyAlignment="1">
      <alignment horizontal="center"/>
    </xf>
    <xf numFmtId="0" fontId="15" fillId="2" borderId="43" xfId="0" applyFont="1" applyFill="1" applyBorder="1" applyAlignment="1">
      <alignment horizontal="center"/>
    </xf>
    <xf numFmtId="165" fontId="15" fillId="2" borderId="31" xfId="2" applyNumberFormat="1" applyFont="1" applyFill="1" applyBorder="1" applyAlignment="1">
      <alignment horizontal="center" vertical="center"/>
    </xf>
    <xf numFmtId="165" fontId="15" fillId="2" borderId="44" xfId="2" applyNumberFormat="1" applyFont="1" applyFill="1" applyBorder="1" applyAlignment="1">
      <alignment horizontal="center" vertical="center"/>
    </xf>
    <xf numFmtId="165" fontId="15" fillId="2" borderId="32" xfId="2" applyNumberFormat="1" applyFont="1" applyFill="1" applyBorder="1" applyAlignment="1">
      <alignment horizontal="center" vertical="center"/>
    </xf>
    <xf numFmtId="165" fontId="15" fillId="2" borderId="45" xfId="2" applyNumberFormat="1" applyFont="1" applyFill="1" applyBorder="1" applyAlignment="1">
      <alignment horizontal="center" vertical="center"/>
    </xf>
    <xf numFmtId="0" fontId="18" fillId="0" borderId="14" xfId="0" applyFont="1" applyBorder="1" applyAlignment="1">
      <alignment vertical="center" wrapText="1"/>
    </xf>
    <xf numFmtId="0" fontId="16" fillId="0" borderId="87" xfId="0" applyFont="1" applyBorder="1" applyAlignment="1">
      <alignment horizontal="left" wrapText="1"/>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2" borderId="28"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80" xfId="0" applyFont="1" applyFill="1" applyBorder="1" applyAlignment="1">
      <alignment horizontal="center" vertical="center"/>
    </xf>
    <xf numFmtId="0" fontId="6" fillId="2" borderId="43" xfId="0" applyFont="1" applyFill="1" applyBorder="1" applyAlignment="1">
      <alignment horizontal="center" vertical="center"/>
    </xf>
    <xf numFmtId="43" fontId="6" fillId="2" borderId="80" xfId="1" applyFont="1" applyFill="1" applyBorder="1" applyAlignment="1">
      <alignment horizontal="center" vertical="center"/>
    </xf>
    <xf numFmtId="43" fontId="6" fillId="2" borderId="43" xfId="1" applyFont="1" applyFill="1" applyBorder="1" applyAlignment="1">
      <alignment horizontal="center" vertical="center"/>
    </xf>
    <xf numFmtId="43" fontId="6" fillId="2" borderId="96" xfId="1" applyFont="1" applyFill="1" applyBorder="1" applyAlignment="1">
      <alignment horizontal="center" vertical="center"/>
    </xf>
    <xf numFmtId="43" fontId="6" fillId="2" borderId="44" xfId="1" applyFont="1" applyFill="1" applyBorder="1" applyAlignment="1">
      <alignment horizontal="center" vertical="center"/>
    </xf>
    <xf numFmtId="170" fontId="6" fillId="2" borderId="97" xfId="2" applyNumberFormat="1" applyFont="1" applyFill="1" applyBorder="1" applyAlignment="1">
      <alignment horizontal="center" vertical="center"/>
    </xf>
    <xf numFmtId="170" fontId="6" fillId="2" borderId="45" xfId="2" applyNumberFormat="1" applyFont="1" applyFill="1" applyBorder="1" applyAlignment="1">
      <alignment horizontal="center" vertical="center"/>
    </xf>
    <xf numFmtId="0" fontId="6" fillId="2" borderId="73" xfId="0" applyFont="1" applyFill="1" applyBorder="1" applyAlignment="1">
      <alignment horizontal="center" vertical="center"/>
    </xf>
    <xf numFmtId="0" fontId="6" fillId="2" borderId="68"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98" xfId="0" applyFont="1" applyFill="1" applyBorder="1" applyAlignment="1">
      <alignment horizontal="center" vertical="center"/>
    </xf>
    <xf numFmtId="0" fontId="8" fillId="0" borderId="77" xfId="8" applyFont="1" applyBorder="1" applyAlignment="1">
      <alignment horizontal="left" wrapText="1"/>
    </xf>
    <xf numFmtId="0" fontId="8" fillId="0" borderId="72" xfId="8" applyFont="1" applyBorder="1" applyAlignment="1">
      <alignment horizontal="left" wrapText="1"/>
    </xf>
    <xf numFmtId="2" fontId="6" fillId="0" borderId="21" xfId="0" applyNumberFormat="1" applyFont="1" applyBorder="1" applyAlignment="1">
      <alignment horizontal="center" vertical="center"/>
    </xf>
    <xf numFmtId="2" fontId="6" fillId="0" borderId="22" xfId="0" applyNumberFormat="1" applyFont="1" applyBorder="1" applyAlignment="1">
      <alignment horizontal="center" vertical="center"/>
    </xf>
    <xf numFmtId="0" fontId="6" fillId="2" borderId="29" xfId="0" applyFont="1" applyFill="1" applyBorder="1" applyAlignment="1">
      <alignment horizontal="left" vertical="center"/>
    </xf>
    <xf numFmtId="0" fontId="6" fillId="2" borderId="42" xfId="0" applyFont="1" applyFill="1" applyBorder="1" applyAlignment="1">
      <alignment horizontal="left" vertical="center"/>
    </xf>
    <xf numFmtId="0" fontId="6" fillId="2" borderId="30" xfId="0" applyFont="1" applyFill="1" applyBorder="1" applyAlignment="1">
      <alignment horizontal="center" vertical="center"/>
    </xf>
    <xf numFmtId="43" fontId="6" fillId="2" borderId="30" xfId="1" applyFont="1" applyFill="1" applyBorder="1" applyAlignment="1">
      <alignment horizontal="center" vertical="center"/>
    </xf>
    <xf numFmtId="43" fontId="6" fillId="2" borderId="31" xfId="1" applyFont="1" applyFill="1" applyBorder="1" applyAlignment="1">
      <alignment horizontal="center" vertical="center"/>
    </xf>
    <xf numFmtId="170" fontId="6" fillId="2" borderId="32" xfId="2" applyNumberFormat="1" applyFont="1" applyFill="1" applyBorder="1" applyAlignment="1">
      <alignment horizontal="center" vertical="center"/>
    </xf>
    <xf numFmtId="2" fontId="6" fillId="0" borderId="64" xfId="0" applyNumberFormat="1" applyFont="1" applyBorder="1" applyAlignment="1">
      <alignment horizontal="center" vertical="center"/>
    </xf>
    <xf numFmtId="2" fontId="6" fillId="0" borderId="30" xfId="0" applyNumberFormat="1" applyFont="1" applyBorder="1" applyAlignment="1">
      <alignment horizontal="center" vertical="center"/>
    </xf>
    <xf numFmtId="2" fontId="6" fillId="0" borderId="63" xfId="0" applyNumberFormat="1" applyFont="1" applyBorder="1" applyAlignment="1">
      <alignment horizontal="center" vertical="center"/>
    </xf>
    <xf numFmtId="2" fontId="6" fillId="0" borderId="74" xfId="0" applyNumberFormat="1"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2" borderId="65" xfId="0" applyFont="1" applyFill="1" applyBorder="1" applyAlignment="1">
      <alignment horizontal="center" vertical="center"/>
    </xf>
    <xf numFmtId="43" fontId="6" fillId="2" borderId="50" xfId="1" applyFont="1" applyFill="1" applyBorder="1" applyAlignment="1">
      <alignment horizontal="center" vertical="center"/>
    </xf>
    <xf numFmtId="43" fontId="6" fillId="2" borderId="58" xfId="1" applyFont="1" applyFill="1" applyBorder="1" applyAlignment="1">
      <alignment horizontal="center" vertical="center"/>
    </xf>
    <xf numFmtId="43" fontId="6" fillId="2" borderId="65" xfId="1" applyFont="1" applyFill="1" applyBorder="1" applyAlignment="1">
      <alignment horizontal="center" vertical="center"/>
    </xf>
    <xf numFmtId="170" fontId="6" fillId="2" borderId="51" xfId="2" applyNumberFormat="1" applyFont="1" applyFill="1" applyBorder="1" applyAlignment="1">
      <alignment horizontal="center" vertical="center"/>
    </xf>
    <xf numFmtId="170" fontId="6" fillId="2" borderId="55" xfId="2" applyNumberFormat="1" applyFont="1" applyFill="1" applyBorder="1" applyAlignment="1">
      <alignment horizontal="center" vertical="center"/>
    </xf>
    <xf numFmtId="0" fontId="6" fillId="2" borderId="50" xfId="0" applyFont="1" applyFill="1" applyBorder="1" applyAlignment="1">
      <alignment horizontal="center" vertical="center"/>
    </xf>
    <xf numFmtId="0" fontId="6" fillId="2" borderId="58" xfId="0" applyFont="1" applyFill="1" applyBorder="1" applyAlignment="1">
      <alignment horizontal="center" vertical="center"/>
    </xf>
    <xf numFmtId="165" fontId="6" fillId="2" borderId="31" xfId="2" applyNumberFormat="1" applyFont="1" applyFill="1" applyBorder="1" applyAlignment="1">
      <alignment horizontal="center" vertical="center"/>
    </xf>
    <xf numFmtId="165" fontId="6" fillId="2" borderId="44" xfId="2" applyNumberFormat="1" applyFont="1" applyFill="1" applyBorder="1" applyAlignment="1">
      <alignment horizontal="center" vertical="center"/>
    </xf>
    <xf numFmtId="170" fontId="6" fillId="2" borderId="34" xfId="2" applyNumberFormat="1"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left" vertical="center"/>
    </xf>
    <xf numFmtId="0" fontId="6" fillId="2" borderId="9" xfId="0" applyFont="1" applyFill="1" applyBorder="1" applyAlignment="1">
      <alignment horizontal="center" vertical="center"/>
    </xf>
    <xf numFmtId="165" fontId="6" fillId="2" borderId="6" xfId="2" applyNumberFormat="1" applyFont="1" applyFill="1" applyBorder="1" applyAlignment="1">
      <alignment horizontal="center" vertical="center"/>
    </xf>
    <xf numFmtId="2" fontId="6" fillId="0" borderId="37" xfId="0" applyNumberFormat="1" applyFont="1" applyBorder="1" applyAlignment="1">
      <alignment horizontal="center" vertical="center"/>
    </xf>
    <xf numFmtId="2" fontId="6" fillId="0" borderId="38" xfId="0" applyNumberFormat="1" applyFont="1" applyBorder="1" applyAlignment="1">
      <alignment horizontal="center" vertical="center"/>
    </xf>
    <xf numFmtId="2" fontId="6" fillId="0" borderId="39" xfId="0" applyNumberFormat="1" applyFont="1" applyBorder="1" applyAlignment="1">
      <alignment horizontal="center" vertical="center"/>
    </xf>
    <xf numFmtId="0" fontId="36" fillId="0" borderId="107" xfId="0" applyFont="1" applyBorder="1" applyAlignment="1">
      <alignment horizontal="center" vertical="center"/>
    </xf>
    <xf numFmtId="0" fontId="36" fillId="0" borderId="108" xfId="0" applyFont="1" applyBorder="1" applyAlignment="1">
      <alignment horizontal="center" vertical="center"/>
    </xf>
    <xf numFmtId="0" fontId="36" fillId="0" borderId="103" xfId="0" applyFont="1" applyBorder="1" applyAlignment="1">
      <alignment horizontal="center" vertical="center"/>
    </xf>
    <xf numFmtId="0" fontId="37" fillId="0" borderId="104" xfId="0" applyFont="1" applyBorder="1" applyAlignment="1">
      <alignment horizontal="center" vertical="center"/>
    </xf>
    <xf numFmtId="0" fontId="37" fillId="0" borderId="105" xfId="0" applyFont="1" applyBorder="1" applyAlignment="1">
      <alignment horizontal="center" vertical="center"/>
    </xf>
    <xf numFmtId="0" fontId="37" fillId="0" borderId="106" xfId="0" applyFont="1" applyBorder="1" applyAlignment="1">
      <alignment horizontal="center" vertical="center"/>
    </xf>
    <xf numFmtId="0" fontId="36" fillId="0" borderId="85" xfId="0" applyFont="1" applyBorder="1" applyAlignment="1">
      <alignment horizontal="center" vertical="center"/>
    </xf>
    <xf numFmtId="0" fontId="36" fillId="0" borderId="86" xfId="0" applyFont="1" applyBorder="1" applyAlignment="1">
      <alignment horizontal="center" vertical="center"/>
    </xf>
    <xf numFmtId="0" fontId="36" fillId="0" borderId="109" xfId="0" applyFont="1" applyBorder="1" applyAlignment="1">
      <alignment horizontal="center" vertical="center"/>
    </xf>
    <xf numFmtId="0" fontId="36" fillId="0" borderId="63" xfId="0" applyFont="1" applyBorder="1" applyAlignment="1">
      <alignment horizontal="center" vertical="center"/>
    </xf>
    <xf numFmtId="0" fontId="36" fillId="0" borderId="38" xfId="0" applyFont="1" applyBorder="1" applyAlignment="1">
      <alignment horizontal="center" vertical="center"/>
    </xf>
    <xf numFmtId="0" fontId="36" fillId="0" borderId="39" xfId="0" applyFont="1" applyBorder="1" applyAlignment="1">
      <alignment horizontal="center" vertical="center"/>
    </xf>
    <xf numFmtId="0" fontId="37" fillId="0" borderId="83" xfId="0" applyFont="1" applyBorder="1" applyAlignment="1">
      <alignment horizontal="left" vertical="center"/>
    </xf>
    <xf numFmtId="0" fontId="37" fillId="0" borderId="84" xfId="0" applyFont="1" applyBorder="1" applyAlignment="1">
      <alignment horizontal="left" vertical="center"/>
    </xf>
    <xf numFmtId="0" fontId="37" fillId="0" borderId="102" xfId="0" applyFont="1" applyBorder="1" applyAlignment="1">
      <alignment horizontal="left" vertical="center"/>
    </xf>
    <xf numFmtId="0" fontId="37" fillId="0" borderId="1" xfId="0" applyFont="1" applyBorder="1" applyAlignment="1">
      <alignment horizontal="left" vertical="center"/>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101" xfId="0" applyFont="1" applyBorder="1" applyAlignment="1">
      <alignment horizontal="left" vertical="center"/>
    </xf>
    <xf numFmtId="0" fontId="37" fillId="0" borderId="108" xfId="0" applyFont="1" applyBorder="1" applyAlignment="1">
      <alignment horizontal="left" vertical="center"/>
    </xf>
    <xf numFmtId="0" fontId="37" fillId="0" borderId="103" xfId="0" applyFont="1" applyBorder="1" applyAlignment="1">
      <alignment horizontal="left" vertical="center"/>
    </xf>
    <xf numFmtId="0" fontId="36" fillId="0" borderId="104" xfId="0" applyFont="1" applyBorder="1" applyAlignment="1">
      <alignment horizontal="center" vertical="center"/>
    </xf>
    <xf numFmtId="0" fontId="36" fillId="0" borderId="105" xfId="0" applyFont="1" applyBorder="1" applyAlignment="1">
      <alignment horizontal="center" vertical="center"/>
    </xf>
    <xf numFmtId="0" fontId="36" fillId="0" borderId="106" xfId="0" applyFont="1" applyBorder="1" applyAlignment="1">
      <alignment horizontal="center" vertical="center"/>
    </xf>
    <xf numFmtId="0" fontId="37" fillId="0" borderId="24"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cellXfs>
  <cellStyles count="9">
    <cellStyle name="Comma" xfId="1" builtinId="3"/>
    <cellStyle name="Comma 2 7 2" xfId="6" xr:uid="{C8DC756B-44E9-461E-B078-9B364E723AC7}"/>
    <cellStyle name="Currency" xfId="2" builtinId="4"/>
    <cellStyle name="Currency 2" xfId="7" xr:uid="{CE8EC4B4-8B1F-4A09-9416-816BE3DE5B7E}"/>
    <cellStyle name="Normal" xfId="0" builtinId="0"/>
    <cellStyle name="Normal 2" xfId="4" xr:uid="{357732F0-E8F0-4FC5-B26B-D6C03391FFBA}"/>
    <cellStyle name="Normal 2 2" xfId="5" xr:uid="{530B7543-3790-4DAB-AF49-5C825E580646}"/>
    <cellStyle name="Normal 2 2 2" xfId="8" xr:uid="{76489097-3BAB-4E0B-B155-8823EAE7412A}"/>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114</xdr:row>
      <xdr:rowOff>0</xdr:rowOff>
    </xdr:from>
    <xdr:to>
      <xdr:col>2</xdr:col>
      <xdr:colOff>409575</xdr:colOff>
      <xdr:row>114</xdr:row>
      <xdr:rowOff>171450</xdr:rowOff>
    </xdr:to>
    <xdr:sp macro="" textlink="">
      <xdr:nvSpPr>
        <xdr:cNvPr id="2" name="Text Box 1">
          <a:extLst>
            <a:ext uri="{FF2B5EF4-FFF2-40B4-BE49-F238E27FC236}">
              <a16:creationId xmlns:a16="http://schemas.microsoft.com/office/drawing/2014/main" id="{9F3B6F55-35DD-4A79-BF28-DEB96F1AA4AF}"/>
            </a:ext>
          </a:extLst>
        </xdr:cNvPr>
        <xdr:cNvSpPr txBox="1">
          <a:spLocks noChangeArrowheads="1"/>
        </xdr:cNvSpPr>
      </xdr:nvSpPr>
      <xdr:spPr bwMode="auto">
        <a:xfrm>
          <a:off x="1264920" y="13815060"/>
          <a:ext cx="104775" cy="171450"/>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171450</xdr:rowOff>
    </xdr:to>
    <xdr:sp macro="" textlink="">
      <xdr:nvSpPr>
        <xdr:cNvPr id="3" name="Text Box 1">
          <a:extLst>
            <a:ext uri="{FF2B5EF4-FFF2-40B4-BE49-F238E27FC236}">
              <a16:creationId xmlns:a16="http://schemas.microsoft.com/office/drawing/2014/main" id="{0969B063-2BA4-4DAA-952E-EC6F383C10D8}"/>
            </a:ext>
          </a:extLst>
        </xdr:cNvPr>
        <xdr:cNvSpPr txBox="1">
          <a:spLocks noChangeArrowheads="1"/>
        </xdr:cNvSpPr>
      </xdr:nvSpPr>
      <xdr:spPr bwMode="auto">
        <a:xfrm>
          <a:off x="1264920" y="13815060"/>
          <a:ext cx="104775" cy="171450"/>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4" name="Text Box 1">
          <a:extLst>
            <a:ext uri="{FF2B5EF4-FFF2-40B4-BE49-F238E27FC236}">
              <a16:creationId xmlns:a16="http://schemas.microsoft.com/office/drawing/2014/main" id="{1042A78E-44FA-46FD-BEA3-14AF580E1450}"/>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5" name="Text Box 1">
          <a:extLst>
            <a:ext uri="{FF2B5EF4-FFF2-40B4-BE49-F238E27FC236}">
              <a16:creationId xmlns:a16="http://schemas.microsoft.com/office/drawing/2014/main" id="{439A2B8C-09BF-4320-8A52-96DB2CDC9E45}"/>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6" name="Text Box 1">
          <a:extLst>
            <a:ext uri="{FF2B5EF4-FFF2-40B4-BE49-F238E27FC236}">
              <a16:creationId xmlns:a16="http://schemas.microsoft.com/office/drawing/2014/main" id="{C7678330-64D8-4D0A-8BAD-978DD8355E20}"/>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122</xdr:row>
      <xdr:rowOff>0</xdr:rowOff>
    </xdr:from>
    <xdr:to>
      <xdr:col>2</xdr:col>
      <xdr:colOff>409575</xdr:colOff>
      <xdr:row>122</xdr:row>
      <xdr:rowOff>178224</xdr:rowOff>
    </xdr:to>
    <xdr:sp macro="" textlink="">
      <xdr:nvSpPr>
        <xdr:cNvPr id="7" name="Text Box 1">
          <a:extLst>
            <a:ext uri="{FF2B5EF4-FFF2-40B4-BE49-F238E27FC236}">
              <a16:creationId xmlns:a16="http://schemas.microsoft.com/office/drawing/2014/main" id="{150C6EDB-B651-432A-B134-0B59FD769CA1}"/>
            </a:ext>
          </a:extLst>
        </xdr:cNvPr>
        <xdr:cNvSpPr txBox="1">
          <a:spLocks noChangeArrowheads="1"/>
        </xdr:cNvSpPr>
      </xdr:nvSpPr>
      <xdr:spPr bwMode="auto">
        <a:xfrm>
          <a:off x="1264920" y="1574292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8" name="Text Box 1">
          <a:extLst>
            <a:ext uri="{FF2B5EF4-FFF2-40B4-BE49-F238E27FC236}">
              <a16:creationId xmlns:a16="http://schemas.microsoft.com/office/drawing/2014/main" id="{4E4F3BB8-8360-4812-95FD-35356B44E678}"/>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9" name="Text Box 1">
          <a:extLst>
            <a:ext uri="{FF2B5EF4-FFF2-40B4-BE49-F238E27FC236}">
              <a16:creationId xmlns:a16="http://schemas.microsoft.com/office/drawing/2014/main" id="{3E8C2C1D-C421-4B98-B2C3-9F75E6C58A57}"/>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10" name="Text Box 1">
          <a:extLst>
            <a:ext uri="{FF2B5EF4-FFF2-40B4-BE49-F238E27FC236}">
              <a16:creationId xmlns:a16="http://schemas.microsoft.com/office/drawing/2014/main" id="{0B7417AB-A8E2-4A80-97D7-03AA250B03F0}"/>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11" name="Text Box 1">
          <a:extLst>
            <a:ext uri="{FF2B5EF4-FFF2-40B4-BE49-F238E27FC236}">
              <a16:creationId xmlns:a16="http://schemas.microsoft.com/office/drawing/2014/main" id="{EC47DFE9-0F5D-4EB6-8A93-C192C11002D0}"/>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twoCellAnchor editAs="oneCell">
    <xdr:from>
      <xdr:col>2</xdr:col>
      <xdr:colOff>304800</xdr:colOff>
      <xdr:row>114</xdr:row>
      <xdr:rowOff>0</xdr:rowOff>
    </xdr:from>
    <xdr:to>
      <xdr:col>2</xdr:col>
      <xdr:colOff>409575</xdr:colOff>
      <xdr:row>114</xdr:row>
      <xdr:rowOff>178224</xdr:rowOff>
    </xdr:to>
    <xdr:sp macro="" textlink="">
      <xdr:nvSpPr>
        <xdr:cNvPr id="12" name="Text Box 1">
          <a:extLst>
            <a:ext uri="{FF2B5EF4-FFF2-40B4-BE49-F238E27FC236}">
              <a16:creationId xmlns:a16="http://schemas.microsoft.com/office/drawing/2014/main" id="{3CD3AE3A-E0AF-4E48-AC59-0A95424ADBE1}"/>
            </a:ext>
          </a:extLst>
        </xdr:cNvPr>
        <xdr:cNvSpPr txBox="1">
          <a:spLocks noChangeArrowheads="1"/>
        </xdr:cNvSpPr>
      </xdr:nvSpPr>
      <xdr:spPr bwMode="auto">
        <a:xfrm>
          <a:off x="1264920" y="13815060"/>
          <a:ext cx="104775" cy="178224"/>
        </a:xfrm>
        <a:prstGeom prst="rect">
          <a:avLst/>
        </a:prstGeom>
        <a:noFill/>
        <a:ln w="9525">
          <a:noFill/>
          <a:miter lim="800000"/>
          <a:headEnd/>
          <a:tailEnd/>
        </a:ln>
      </xdr:spPr>
    </xdr:sp>
    <xdr:clientData/>
  </xdr:twoCellAnchor>
  <xdr:oneCellAnchor>
    <xdr:from>
      <xdr:col>2</xdr:col>
      <xdr:colOff>304800</xdr:colOff>
      <xdr:row>114</xdr:row>
      <xdr:rowOff>0</xdr:rowOff>
    </xdr:from>
    <xdr:ext cx="104775" cy="200025"/>
    <xdr:sp macro="" textlink="">
      <xdr:nvSpPr>
        <xdr:cNvPr id="13" name="Text Box 1">
          <a:extLst>
            <a:ext uri="{FF2B5EF4-FFF2-40B4-BE49-F238E27FC236}">
              <a16:creationId xmlns:a16="http://schemas.microsoft.com/office/drawing/2014/main" id="{74A8C1FB-A923-4ADE-A741-530EBA3C464F}"/>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114</xdr:row>
      <xdr:rowOff>0</xdr:rowOff>
    </xdr:from>
    <xdr:ext cx="104775" cy="200025"/>
    <xdr:sp macro="" textlink="">
      <xdr:nvSpPr>
        <xdr:cNvPr id="14" name="Text Box 1">
          <a:extLst>
            <a:ext uri="{FF2B5EF4-FFF2-40B4-BE49-F238E27FC236}">
              <a16:creationId xmlns:a16="http://schemas.microsoft.com/office/drawing/2014/main" id="{93723539-DE92-4F04-A784-592D380BA2D5}"/>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114</xdr:row>
      <xdr:rowOff>0</xdr:rowOff>
    </xdr:from>
    <xdr:ext cx="104775" cy="200025"/>
    <xdr:sp macro="" textlink="">
      <xdr:nvSpPr>
        <xdr:cNvPr id="15" name="Text Box 1">
          <a:extLst>
            <a:ext uri="{FF2B5EF4-FFF2-40B4-BE49-F238E27FC236}">
              <a16:creationId xmlns:a16="http://schemas.microsoft.com/office/drawing/2014/main" id="{47025468-8087-43C8-9E6D-2B5FCB1DBAB9}"/>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114</xdr:row>
      <xdr:rowOff>0</xdr:rowOff>
    </xdr:from>
    <xdr:ext cx="104775" cy="200025"/>
    <xdr:sp macro="" textlink="">
      <xdr:nvSpPr>
        <xdr:cNvPr id="16" name="Text Box 1">
          <a:extLst>
            <a:ext uri="{FF2B5EF4-FFF2-40B4-BE49-F238E27FC236}">
              <a16:creationId xmlns:a16="http://schemas.microsoft.com/office/drawing/2014/main" id="{F9B70348-3A8D-4E17-B937-51D181C25840}"/>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107</xdr:row>
      <xdr:rowOff>0</xdr:rowOff>
    </xdr:from>
    <xdr:ext cx="104775" cy="200025"/>
    <xdr:sp macro="" textlink="">
      <xdr:nvSpPr>
        <xdr:cNvPr id="17" name="Text Box 1">
          <a:extLst>
            <a:ext uri="{FF2B5EF4-FFF2-40B4-BE49-F238E27FC236}">
              <a16:creationId xmlns:a16="http://schemas.microsoft.com/office/drawing/2014/main" id="{59AC78EF-1912-4167-A849-4BAF4EA721F0}"/>
            </a:ext>
          </a:extLst>
        </xdr:cNvPr>
        <xdr:cNvSpPr txBox="1">
          <a:spLocks noChangeArrowheads="1"/>
        </xdr:cNvSpPr>
      </xdr:nvSpPr>
      <xdr:spPr bwMode="auto">
        <a:xfrm>
          <a:off x="1264920" y="12588240"/>
          <a:ext cx="104775" cy="200025"/>
        </a:xfrm>
        <a:prstGeom prst="rect">
          <a:avLst/>
        </a:prstGeom>
        <a:noFill/>
        <a:ln w="9525">
          <a:noFill/>
          <a:miter lim="800000"/>
          <a:headEnd/>
          <a:tailEnd/>
        </a:ln>
      </xdr:spPr>
    </xdr:sp>
    <xdr:clientData/>
  </xdr:oneCellAnchor>
  <xdr:oneCellAnchor>
    <xdr:from>
      <xdr:col>2</xdr:col>
      <xdr:colOff>304800</xdr:colOff>
      <xdr:row>114</xdr:row>
      <xdr:rowOff>0</xdr:rowOff>
    </xdr:from>
    <xdr:ext cx="104775" cy="200025"/>
    <xdr:sp macro="" textlink="">
      <xdr:nvSpPr>
        <xdr:cNvPr id="18" name="Text Box 1">
          <a:extLst>
            <a:ext uri="{FF2B5EF4-FFF2-40B4-BE49-F238E27FC236}">
              <a16:creationId xmlns:a16="http://schemas.microsoft.com/office/drawing/2014/main" id="{857D0F66-D59E-4885-B86A-8249739D9E1B}"/>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114</xdr:row>
      <xdr:rowOff>0</xdr:rowOff>
    </xdr:from>
    <xdr:ext cx="104775" cy="200025"/>
    <xdr:sp macro="" textlink="">
      <xdr:nvSpPr>
        <xdr:cNvPr id="19" name="Text Box 1">
          <a:extLst>
            <a:ext uri="{FF2B5EF4-FFF2-40B4-BE49-F238E27FC236}">
              <a16:creationId xmlns:a16="http://schemas.microsoft.com/office/drawing/2014/main" id="{F0291F34-106C-4516-A46E-BAF501D87D96}"/>
            </a:ext>
          </a:extLst>
        </xdr:cNvPr>
        <xdr:cNvSpPr txBox="1">
          <a:spLocks noChangeArrowheads="1"/>
        </xdr:cNvSpPr>
      </xdr:nvSpPr>
      <xdr:spPr bwMode="auto">
        <a:xfrm>
          <a:off x="1264920" y="13815060"/>
          <a:ext cx="104775" cy="200025"/>
        </a:xfrm>
        <a:prstGeom prst="rect">
          <a:avLst/>
        </a:prstGeom>
        <a:noFill/>
        <a:ln w="9525">
          <a:noFill/>
          <a:miter lim="800000"/>
          <a:headEnd/>
          <a:tailEnd/>
        </a:ln>
      </xdr:spPr>
    </xdr:sp>
    <xdr:clientData/>
  </xdr:oneCellAnchor>
  <xdr:oneCellAnchor>
    <xdr:from>
      <xdr:col>2</xdr:col>
      <xdr:colOff>304800</xdr:colOff>
      <xdr:row>108</xdr:row>
      <xdr:rowOff>0</xdr:rowOff>
    </xdr:from>
    <xdr:ext cx="104775" cy="200025"/>
    <xdr:sp macro="" textlink="">
      <xdr:nvSpPr>
        <xdr:cNvPr id="20" name="Text Box 1">
          <a:extLst>
            <a:ext uri="{FF2B5EF4-FFF2-40B4-BE49-F238E27FC236}">
              <a16:creationId xmlns:a16="http://schemas.microsoft.com/office/drawing/2014/main" id="{596A8322-EF2D-4BC5-9F68-49CDA67D5E4C}"/>
            </a:ext>
          </a:extLst>
        </xdr:cNvPr>
        <xdr:cNvSpPr txBox="1">
          <a:spLocks noChangeArrowheads="1"/>
        </xdr:cNvSpPr>
      </xdr:nvSpPr>
      <xdr:spPr bwMode="auto">
        <a:xfrm>
          <a:off x="1264920" y="12763500"/>
          <a:ext cx="104775" cy="200025"/>
        </a:xfrm>
        <a:prstGeom prst="rect">
          <a:avLst/>
        </a:prstGeom>
        <a:noFill/>
        <a:ln w="9525">
          <a:noFill/>
          <a:miter lim="800000"/>
          <a:headEnd/>
          <a:tailEnd/>
        </a:ln>
      </xdr:spPr>
    </xdr:sp>
    <xdr:clientData/>
  </xdr:oneCellAnchor>
  <xdr:oneCellAnchor>
    <xdr:from>
      <xdr:col>2</xdr:col>
      <xdr:colOff>304800</xdr:colOff>
      <xdr:row>119</xdr:row>
      <xdr:rowOff>0</xdr:rowOff>
    </xdr:from>
    <xdr:ext cx="104775" cy="200025"/>
    <xdr:sp macro="" textlink="">
      <xdr:nvSpPr>
        <xdr:cNvPr id="21" name="Text Box 1">
          <a:extLst>
            <a:ext uri="{FF2B5EF4-FFF2-40B4-BE49-F238E27FC236}">
              <a16:creationId xmlns:a16="http://schemas.microsoft.com/office/drawing/2014/main" id="{5B5622AF-163E-4C24-985F-D6277F3E85D3}"/>
            </a:ext>
          </a:extLst>
        </xdr:cNvPr>
        <xdr:cNvSpPr txBox="1">
          <a:spLocks noChangeArrowheads="1"/>
        </xdr:cNvSpPr>
      </xdr:nvSpPr>
      <xdr:spPr bwMode="auto">
        <a:xfrm>
          <a:off x="1264920" y="14340840"/>
          <a:ext cx="104775" cy="200025"/>
        </a:xfrm>
        <a:prstGeom prst="rect">
          <a:avLst/>
        </a:prstGeom>
        <a:noFill/>
        <a:ln w="9525">
          <a:noFill/>
          <a:miter lim="800000"/>
          <a:headEnd/>
          <a:tailEnd/>
        </a:ln>
      </xdr:spPr>
    </xdr:sp>
    <xdr:clientData/>
  </xdr:oneCellAnchor>
  <xdr:oneCellAnchor>
    <xdr:from>
      <xdr:col>2</xdr:col>
      <xdr:colOff>304800</xdr:colOff>
      <xdr:row>119</xdr:row>
      <xdr:rowOff>0</xdr:rowOff>
    </xdr:from>
    <xdr:ext cx="104775" cy="200025"/>
    <xdr:sp macro="" textlink="">
      <xdr:nvSpPr>
        <xdr:cNvPr id="22" name="Text Box 1">
          <a:extLst>
            <a:ext uri="{FF2B5EF4-FFF2-40B4-BE49-F238E27FC236}">
              <a16:creationId xmlns:a16="http://schemas.microsoft.com/office/drawing/2014/main" id="{CABA7A5C-8CBE-45EA-B44A-7FE44717B88D}"/>
            </a:ext>
          </a:extLst>
        </xdr:cNvPr>
        <xdr:cNvSpPr txBox="1">
          <a:spLocks noChangeArrowheads="1"/>
        </xdr:cNvSpPr>
      </xdr:nvSpPr>
      <xdr:spPr bwMode="auto">
        <a:xfrm>
          <a:off x="1264920" y="14340840"/>
          <a:ext cx="104775" cy="200025"/>
        </a:xfrm>
        <a:prstGeom prst="rect">
          <a:avLst/>
        </a:prstGeom>
        <a:noFill/>
        <a:ln w="9525">
          <a:noFill/>
          <a:miter lim="800000"/>
          <a:headEnd/>
          <a:tailEnd/>
        </a:ln>
      </xdr:spPr>
    </xdr:sp>
    <xdr:clientData/>
  </xdr:oneCellAnchor>
  <xdr:oneCellAnchor>
    <xdr:from>
      <xdr:col>2</xdr:col>
      <xdr:colOff>304800</xdr:colOff>
      <xdr:row>119</xdr:row>
      <xdr:rowOff>0</xdr:rowOff>
    </xdr:from>
    <xdr:ext cx="104775" cy="200025"/>
    <xdr:sp macro="" textlink="">
      <xdr:nvSpPr>
        <xdr:cNvPr id="23" name="Text Box 1">
          <a:extLst>
            <a:ext uri="{FF2B5EF4-FFF2-40B4-BE49-F238E27FC236}">
              <a16:creationId xmlns:a16="http://schemas.microsoft.com/office/drawing/2014/main" id="{54EFDCAF-1EAC-4B70-B984-38CCD874E613}"/>
            </a:ext>
          </a:extLst>
        </xdr:cNvPr>
        <xdr:cNvSpPr txBox="1">
          <a:spLocks noChangeArrowheads="1"/>
        </xdr:cNvSpPr>
      </xdr:nvSpPr>
      <xdr:spPr bwMode="auto">
        <a:xfrm>
          <a:off x="1264920" y="14340840"/>
          <a:ext cx="104775" cy="200025"/>
        </a:xfrm>
        <a:prstGeom prst="rect">
          <a:avLst/>
        </a:prstGeom>
        <a:noFill/>
        <a:ln w="9525">
          <a:noFill/>
          <a:miter lim="800000"/>
          <a:headEnd/>
          <a:tailEnd/>
        </a:ln>
      </xdr:spPr>
    </xdr:sp>
    <xdr:clientData/>
  </xdr:oneCellAnchor>
  <xdr:oneCellAnchor>
    <xdr:from>
      <xdr:col>2</xdr:col>
      <xdr:colOff>304800</xdr:colOff>
      <xdr:row>116</xdr:row>
      <xdr:rowOff>0</xdr:rowOff>
    </xdr:from>
    <xdr:ext cx="104775" cy="200025"/>
    <xdr:sp macro="" textlink="">
      <xdr:nvSpPr>
        <xdr:cNvPr id="24" name="Text Box 1">
          <a:extLst>
            <a:ext uri="{FF2B5EF4-FFF2-40B4-BE49-F238E27FC236}">
              <a16:creationId xmlns:a16="http://schemas.microsoft.com/office/drawing/2014/main" id="{5827B5CA-18ED-4623-B925-58110AC8C936}"/>
            </a:ext>
          </a:extLst>
        </xdr:cNvPr>
        <xdr:cNvSpPr txBox="1">
          <a:spLocks noChangeArrowheads="1"/>
        </xdr:cNvSpPr>
      </xdr:nvSpPr>
      <xdr:spPr bwMode="auto">
        <a:xfrm>
          <a:off x="1264920" y="14165580"/>
          <a:ext cx="104775" cy="200025"/>
        </a:xfrm>
        <a:prstGeom prst="rect">
          <a:avLst/>
        </a:prstGeom>
        <a:noFill/>
        <a:ln w="9525">
          <a:noFill/>
          <a:miter lim="800000"/>
          <a:headEnd/>
          <a:tailEnd/>
        </a:ln>
      </xdr:spPr>
    </xdr:sp>
    <xdr:clientData/>
  </xdr:oneCellAnchor>
  <xdr:oneCellAnchor>
    <xdr:from>
      <xdr:col>2</xdr:col>
      <xdr:colOff>304800</xdr:colOff>
      <xdr:row>119</xdr:row>
      <xdr:rowOff>0</xdr:rowOff>
    </xdr:from>
    <xdr:ext cx="104775" cy="200025"/>
    <xdr:sp macro="" textlink="">
      <xdr:nvSpPr>
        <xdr:cNvPr id="25" name="Text Box 1">
          <a:extLst>
            <a:ext uri="{FF2B5EF4-FFF2-40B4-BE49-F238E27FC236}">
              <a16:creationId xmlns:a16="http://schemas.microsoft.com/office/drawing/2014/main" id="{97C5F2B1-CAF3-4190-8781-1BE18C40E259}"/>
            </a:ext>
          </a:extLst>
        </xdr:cNvPr>
        <xdr:cNvSpPr txBox="1">
          <a:spLocks noChangeArrowheads="1"/>
        </xdr:cNvSpPr>
      </xdr:nvSpPr>
      <xdr:spPr bwMode="auto">
        <a:xfrm>
          <a:off x="1264920" y="14340840"/>
          <a:ext cx="104775" cy="200025"/>
        </a:xfrm>
        <a:prstGeom prst="rect">
          <a:avLst/>
        </a:prstGeom>
        <a:noFill/>
        <a:ln w="9525">
          <a:noFill/>
          <a:miter lim="800000"/>
          <a:headEnd/>
          <a:tailEnd/>
        </a:ln>
      </xdr:spPr>
    </xdr:sp>
    <xdr:clientData/>
  </xdr:oneCellAnchor>
  <xdr:oneCellAnchor>
    <xdr:from>
      <xdr:col>2</xdr:col>
      <xdr:colOff>304800</xdr:colOff>
      <xdr:row>119</xdr:row>
      <xdr:rowOff>0</xdr:rowOff>
    </xdr:from>
    <xdr:ext cx="104775" cy="200025"/>
    <xdr:sp macro="" textlink="">
      <xdr:nvSpPr>
        <xdr:cNvPr id="26" name="Text Box 1">
          <a:extLst>
            <a:ext uri="{FF2B5EF4-FFF2-40B4-BE49-F238E27FC236}">
              <a16:creationId xmlns:a16="http://schemas.microsoft.com/office/drawing/2014/main" id="{E270EE30-EBC6-4A7C-8CF6-38F5461F3B73}"/>
            </a:ext>
          </a:extLst>
        </xdr:cNvPr>
        <xdr:cNvSpPr txBox="1">
          <a:spLocks noChangeArrowheads="1"/>
        </xdr:cNvSpPr>
      </xdr:nvSpPr>
      <xdr:spPr bwMode="auto">
        <a:xfrm>
          <a:off x="1264920" y="14340840"/>
          <a:ext cx="104775" cy="200025"/>
        </a:xfrm>
        <a:prstGeom prst="rect">
          <a:avLst/>
        </a:prstGeom>
        <a:noFill/>
        <a:ln w="9525">
          <a:noFill/>
          <a:miter lim="800000"/>
          <a:headEnd/>
          <a:tailEnd/>
        </a:ln>
      </xdr:spPr>
    </xdr:sp>
    <xdr:clientData/>
  </xdr:oneCellAnchor>
  <xdr:oneCellAnchor>
    <xdr:from>
      <xdr:col>2</xdr:col>
      <xdr:colOff>436418</xdr:colOff>
      <xdr:row>119</xdr:row>
      <xdr:rowOff>34636</xdr:rowOff>
    </xdr:from>
    <xdr:ext cx="104775" cy="200025"/>
    <xdr:sp macro="" textlink="">
      <xdr:nvSpPr>
        <xdr:cNvPr id="27" name="Text Box 1">
          <a:extLst>
            <a:ext uri="{FF2B5EF4-FFF2-40B4-BE49-F238E27FC236}">
              <a16:creationId xmlns:a16="http://schemas.microsoft.com/office/drawing/2014/main" id="{F95054CF-1D53-4AC6-9178-20915DF7C439}"/>
            </a:ext>
          </a:extLst>
        </xdr:cNvPr>
        <xdr:cNvSpPr txBox="1">
          <a:spLocks noChangeArrowheads="1"/>
        </xdr:cNvSpPr>
      </xdr:nvSpPr>
      <xdr:spPr bwMode="auto">
        <a:xfrm>
          <a:off x="1399309" y="26766981"/>
          <a:ext cx="104775" cy="200025"/>
        </a:xfrm>
        <a:prstGeom prst="rect">
          <a:avLst/>
        </a:prstGeom>
        <a:noFill/>
        <a:ln w="9525">
          <a:noFill/>
          <a:miter lim="800000"/>
          <a:headEnd/>
          <a:tailEnd/>
        </a:ln>
      </xdr:spPr>
    </xdr:sp>
    <xdr:clientData/>
  </xdr:oneCellAnchor>
  <xdr:oneCellAnchor>
    <xdr:from>
      <xdr:col>2</xdr:col>
      <xdr:colOff>304800</xdr:colOff>
      <xdr:row>107</xdr:row>
      <xdr:rowOff>0</xdr:rowOff>
    </xdr:from>
    <xdr:ext cx="104775" cy="200025"/>
    <xdr:sp macro="" textlink="">
      <xdr:nvSpPr>
        <xdr:cNvPr id="28" name="Text Box 1">
          <a:extLst>
            <a:ext uri="{FF2B5EF4-FFF2-40B4-BE49-F238E27FC236}">
              <a16:creationId xmlns:a16="http://schemas.microsoft.com/office/drawing/2014/main" id="{F3218B51-03F1-46DA-8439-71959EB56B8C}"/>
            </a:ext>
          </a:extLst>
        </xdr:cNvPr>
        <xdr:cNvSpPr txBox="1">
          <a:spLocks noChangeArrowheads="1"/>
        </xdr:cNvSpPr>
      </xdr:nvSpPr>
      <xdr:spPr bwMode="auto">
        <a:xfrm>
          <a:off x="1264920" y="12588240"/>
          <a:ext cx="104775" cy="200025"/>
        </a:xfrm>
        <a:prstGeom prst="rect">
          <a:avLst/>
        </a:prstGeom>
        <a:noFill/>
        <a:ln w="9525">
          <a:noFill/>
          <a:miter lim="800000"/>
          <a:headEnd/>
          <a:tailEnd/>
        </a:ln>
      </xdr:spPr>
    </xdr:sp>
    <xdr:clientData/>
  </xdr:oneCellAnchor>
  <xdr:oneCellAnchor>
    <xdr:from>
      <xdr:col>2</xdr:col>
      <xdr:colOff>304800</xdr:colOff>
      <xdr:row>107</xdr:row>
      <xdr:rowOff>0</xdr:rowOff>
    </xdr:from>
    <xdr:ext cx="104775" cy="200025"/>
    <xdr:sp macro="" textlink="">
      <xdr:nvSpPr>
        <xdr:cNvPr id="29" name="Text Box 1">
          <a:extLst>
            <a:ext uri="{FF2B5EF4-FFF2-40B4-BE49-F238E27FC236}">
              <a16:creationId xmlns:a16="http://schemas.microsoft.com/office/drawing/2014/main" id="{0C655096-A2E1-4A06-85DC-D96ABCBD1CF5}"/>
            </a:ext>
          </a:extLst>
        </xdr:cNvPr>
        <xdr:cNvSpPr txBox="1">
          <a:spLocks noChangeArrowheads="1"/>
        </xdr:cNvSpPr>
      </xdr:nvSpPr>
      <xdr:spPr bwMode="auto">
        <a:xfrm>
          <a:off x="1264920" y="12588240"/>
          <a:ext cx="104775" cy="200025"/>
        </a:xfrm>
        <a:prstGeom prst="rect">
          <a:avLst/>
        </a:prstGeom>
        <a:noFill/>
        <a:ln w="9525">
          <a:noFill/>
          <a:miter lim="800000"/>
          <a:headEnd/>
          <a:tailEnd/>
        </a:ln>
      </xdr:spPr>
    </xdr:sp>
    <xdr:clientData/>
  </xdr:oneCellAnchor>
  <xdr:twoCellAnchor editAs="oneCell">
    <xdr:from>
      <xdr:col>2</xdr:col>
      <xdr:colOff>304800</xdr:colOff>
      <xdr:row>122</xdr:row>
      <xdr:rowOff>0</xdr:rowOff>
    </xdr:from>
    <xdr:to>
      <xdr:col>2</xdr:col>
      <xdr:colOff>409575</xdr:colOff>
      <xdr:row>122</xdr:row>
      <xdr:rowOff>178222</xdr:rowOff>
    </xdr:to>
    <xdr:sp macro="" textlink="">
      <xdr:nvSpPr>
        <xdr:cNvPr id="30" name="Text Box 1">
          <a:extLst>
            <a:ext uri="{FF2B5EF4-FFF2-40B4-BE49-F238E27FC236}">
              <a16:creationId xmlns:a16="http://schemas.microsoft.com/office/drawing/2014/main" id="{92323152-BCD4-4BC7-B5C5-2947AB9D4A40}"/>
            </a:ext>
          </a:extLst>
        </xdr:cNvPr>
        <xdr:cNvSpPr txBox="1">
          <a:spLocks noChangeArrowheads="1"/>
        </xdr:cNvSpPr>
      </xdr:nvSpPr>
      <xdr:spPr bwMode="auto">
        <a:xfrm>
          <a:off x="1264920" y="16619220"/>
          <a:ext cx="104775" cy="178222"/>
        </a:xfrm>
        <a:prstGeom prst="rect">
          <a:avLst/>
        </a:prstGeom>
        <a:noFill/>
        <a:ln w="9525">
          <a:noFill/>
          <a:miter lim="800000"/>
          <a:headEnd/>
          <a:tailEnd/>
        </a:ln>
      </xdr:spPr>
    </xdr:sp>
    <xdr:clientData/>
  </xdr:twoCellAnchor>
  <xdr:twoCellAnchor editAs="oneCell">
    <xdr:from>
      <xdr:col>2</xdr:col>
      <xdr:colOff>304800</xdr:colOff>
      <xdr:row>129</xdr:row>
      <xdr:rowOff>0</xdr:rowOff>
    </xdr:from>
    <xdr:to>
      <xdr:col>2</xdr:col>
      <xdr:colOff>409575</xdr:colOff>
      <xdr:row>129</xdr:row>
      <xdr:rowOff>178222</xdr:rowOff>
    </xdr:to>
    <xdr:sp macro="" textlink="">
      <xdr:nvSpPr>
        <xdr:cNvPr id="32" name="Text Box 1">
          <a:extLst>
            <a:ext uri="{FF2B5EF4-FFF2-40B4-BE49-F238E27FC236}">
              <a16:creationId xmlns:a16="http://schemas.microsoft.com/office/drawing/2014/main" id="{55BE946B-7D84-4D3A-BDB9-DE0A7D739D98}"/>
            </a:ext>
          </a:extLst>
        </xdr:cNvPr>
        <xdr:cNvSpPr txBox="1">
          <a:spLocks noChangeArrowheads="1"/>
        </xdr:cNvSpPr>
      </xdr:nvSpPr>
      <xdr:spPr bwMode="auto">
        <a:xfrm>
          <a:off x="1264920" y="18196560"/>
          <a:ext cx="104775" cy="178222"/>
        </a:xfrm>
        <a:prstGeom prst="rect">
          <a:avLst/>
        </a:prstGeom>
        <a:noFill/>
        <a:ln w="9525">
          <a:noFill/>
          <a:miter lim="800000"/>
          <a:headEnd/>
          <a:tailEnd/>
        </a:ln>
      </xdr:spPr>
    </xdr:sp>
    <xdr:clientData/>
  </xdr:twoCellAnchor>
  <xdr:oneCellAnchor>
    <xdr:from>
      <xdr:col>2</xdr:col>
      <xdr:colOff>304800</xdr:colOff>
      <xdr:row>178</xdr:row>
      <xdr:rowOff>0</xdr:rowOff>
    </xdr:from>
    <xdr:ext cx="104775" cy="195792"/>
    <xdr:sp macro="" textlink="">
      <xdr:nvSpPr>
        <xdr:cNvPr id="33" name="Text Box 1">
          <a:extLst>
            <a:ext uri="{FF2B5EF4-FFF2-40B4-BE49-F238E27FC236}">
              <a16:creationId xmlns:a16="http://schemas.microsoft.com/office/drawing/2014/main" id="{F25CF945-7159-4829-998B-8639FC883E26}"/>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34" name="Text Box 1">
          <a:extLst>
            <a:ext uri="{FF2B5EF4-FFF2-40B4-BE49-F238E27FC236}">
              <a16:creationId xmlns:a16="http://schemas.microsoft.com/office/drawing/2014/main" id="{3F1F10D0-450C-4D0A-8314-60F62C030023}"/>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35" name="Text Box 1">
          <a:extLst>
            <a:ext uri="{FF2B5EF4-FFF2-40B4-BE49-F238E27FC236}">
              <a16:creationId xmlns:a16="http://schemas.microsoft.com/office/drawing/2014/main" id="{F3AF585B-D247-48EA-B24C-8F6F31DBD3AD}"/>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36" name="Text Box 1">
          <a:extLst>
            <a:ext uri="{FF2B5EF4-FFF2-40B4-BE49-F238E27FC236}">
              <a16:creationId xmlns:a16="http://schemas.microsoft.com/office/drawing/2014/main" id="{EBC27989-84AA-47AB-8049-51CFC1EBCCA5}"/>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37" name="Text Box 1">
          <a:extLst>
            <a:ext uri="{FF2B5EF4-FFF2-40B4-BE49-F238E27FC236}">
              <a16:creationId xmlns:a16="http://schemas.microsoft.com/office/drawing/2014/main" id="{1F47DA3A-2D21-4405-854E-4A8970803DC2}"/>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200025"/>
    <xdr:sp macro="" textlink="">
      <xdr:nvSpPr>
        <xdr:cNvPr id="38" name="Text Box 1">
          <a:extLst>
            <a:ext uri="{FF2B5EF4-FFF2-40B4-BE49-F238E27FC236}">
              <a16:creationId xmlns:a16="http://schemas.microsoft.com/office/drawing/2014/main" id="{D931D8ED-913A-44D3-A967-5DBD06965D3F}"/>
            </a:ext>
          </a:extLst>
        </xdr:cNvPr>
        <xdr:cNvSpPr txBox="1">
          <a:spLocks noChangeArrowheads="1"/>
        </xdr:cNvSpPr>
      </xdr:nvSpPr>
      <xdr:spPr bwMode="auto">
        <a:xfrm>
          <a:off x="1264920" y="27965400"/>
          <a:ext cx="104775" cy="200025"/>
        </a:xfrm>
        <a:prstGeom prst="rect">
          <a:avLst/>
        </a:prstGeom>
        <a:noFill/>
        <a:ln w="9525">
          <a:noFill/>
          <a:miter lim="800000"/>
          <a:headEnd/>
          <a:tailEnd/>
        </a:ln>
      </xdr:spPr>
    </xdr:sp>
    <xdr:clientData/>
  </xdr:oneCellAnchor>
  <xdr:oneCellAnchor>
    <xdr:from>
      <xdr:col>2</xdr:col>
      <xdr:colOff>304800</xdr:colOff>
      <xdr:row>178</xdr:row>
      <xdr:rowOff>0</xdr:rowOff>
    </xdr:from>
    <xdr:ext cx="104775" cy="200025"/>
    <xdr:sp macro="" textlink="">
      <xdr:nvSpPr>
        <xdr:cNvPr id="39" name="Text Box 1">
          <a:extLst>
            <a:ext uri="{FF2B5EF4-FFF2-40B4-BE49-F238E27FC236}">
              <a16:creationId xmlns:a16="http://schemas.microsoft.com/office/drawing/2014/main" id="{B21EA136-A9AA-499D-A24F-A98AF2DB6182}"/>
            </a:ext>
          </a:extLst>
        </xdr:cNvPr>
        <xdr:cNvSpPr txBox="1">
          <a:spLocks noChangeArrowheads="1"/>
        </xdr:cNvSpPr>
      </xdr:nvSpPr>
      <xdr:spPr bwMode="auto">
        <a:xfrm>
          <a:off x="1264920" y="27965400"/>
          <a:ext cx="104775" cy="200025"/>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40" name="Text Box 1">
          <a:extLst>
            <a:ext uri="{FF2B5EF4-FFF2-40B4-BE49-F238E27FC236}">
              <a16:creationId xmlns:a16="http://schemas.microsoft.com/office/drawing/2014/main" id="{2960367F-D51B-44D6-BF10-0122E06353E3}"/>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41" name="Text Box 1">
          <a:extLst>
            <a:ext uri="{FF2B5EF4-FFF2-40B4-BE49-F238E27FC236}">
              <a16:creationId xmlns:a16="http://schemas.microsoft.com/office/drawing/2014/main" id="{46803623-35DA-4B5F-8FCA-C26E8134295B}"/>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42" name="Text Box 1">
          <a:extLst>
            <a:ext uri="{FF2B5EF4-FFF2-40B4-BE49-F238E27FC236}">
              <a16:creationId xmlns:a16="http://schemas.microsoft.com/office/drawing/2014/main" id="{F90ED85D-A151-4969-8744-E06ABEC172A5}"/>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43" name="Text Box 1">
          <a:extLst>
            <a:ext uri="{FF2B5EF4-FFF2-40B4-BE49-F238E27FC236}">
              <a16:creationId xmlns:a16="http://schemas.microsoft.com/office/drawing/2014/main" id="{62D9FFAF-D9A4-43A5-BA42-96A4F0196AD2}"/>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178</xdr:row>
      <xdr:rowOff>0</xdr:rowOff>
    </xdr:from>
    <xdr:ext cx="104775" cy="195792"/>
    <xdr:sp macro="" textlink="">
      <xdr:nvSpPr>
        <xdr:cNvPr id="44" name="Text Box 1">
          <a:extLst>
            <a:ext uri="{FF2B5EF4-FFF2-40B4-BE49-F238E27FC236}">
              <a16:creationId xmlns:a16="http://schemas.microsoft.com/office/drawing/2014/main" id="{DF8242F8-CC7E-4161-9318-D0800DE1731E}"/>
            </a:ext>
          </a:extLst>
        </xdr:cNvPr>
        <xdr:cNvSpPr txBox="1">
          <a:spLocks noChangeArrowheads="1"/>
        </xdr:cNvSpPr>
      </xdr:nvSpPr>
      <xdr:spPr bwMode="auto">
        <a:xfrm>
          <a:off x="1264920" y="27965400"/>
          <a:ext cx="104775" cy="195792"/>
        </a:xfrm>
        <a:prstGeom prst="rect">
          <a:avLst/>
        </a:prstGeom>
        <a:noFill/>
        <a:ln w="9525">
          <a:noFill/>
          <a:miter lim="800000"/>
          <a:headEnd/>
          <a:tailEnd/>
        </a:ln>
      </xdr:spPr>
    </xdr:sp>
    <xdr:clientData/>
  </xdr:oneCellAnchor>
  <xdr:oneCellAnchor>
    <xdr:from>
      <xdr:col>2</xdr:col>
      <xdr:colOff>304800</xdr:colOff>
      <xdr:row>181</xdr:row>
      <xdr:rowOff>0</xdr:rowOff>
    </xdr:from>
    <xdr:ext cx="104775" cy="200025"/>
    <xdr:sp macro="" textlink="">
      <xdr:nvSpPr>
        <xdr:cNvPr id="45" name="Text Box 1">
          <a:extLst>
            <a:ext uri="{FF2B5EF4-FFF2-40B4-BE49-F238E27FC236}">
              <a16:creationId xmlns:a16="http://schemas.microsoft.com/office/drawing/2014/main" id="{3971D02C-47E4-4AA1-B80D-E07188BDDFA2}"/>
            </a:ext>
          </a:extLst>
        </xdr:cNvPr>
        <xdr:cNvSpPr txBox="1">
          <a:spLocks noChangeArrowheads="1"/>
        </xdr:cNvSpPr>
      </xdr:nvSpPr>
      <xdr:spPr bwMode="auto">
        <a:xfrm>
          <a:off x="1264920" y="29847540"/>
          <a:ext cx="104775" cy="200025"/>
        </a:xfrm>
        <a:prstGeom prst="rect">
          <a:avLst/>
        </a:prstGeom>
        <a:noFill/>
        <a:ln w="9525">
          <a:noFill/>
          <a:miter lim="800000"/>
          <a:headEnd/>
          <a:tailEnd/>
        </a:ln>
      </xdr:spPr>
    </xdr:sp>
    <xdr:clientData/>
  </xdr:oneCellAnchor>
  <xdr:oneCellAnchor>
    <xdr:from>
      <xdr:col>2</xdr:col>
      <xdr:colOff>304800</xdr:colOff>
      <xdr:row>181</xdr:row>
      <xdr:rowOff>0</xdr:rowOff>
    </xdr:from>
    <xdr:ext cx="104775" cy="200025"/>
    <xdr:sp macro="" textlink="">
      <xdr:nvSpPr>
        <xdr:cNvPr id="46" name="Text Box 1">
          <a:extLst>
            <a:ext uri="{FF2B5EF4-FFF2-40B4-BE49-F238E27FC236}">
              <a16:creationId xmlns:a16="http://schemas.microsoft.com/office/drawing/2014/main" id="{B85109D0-7279-4034-997F-4FA912A75A02}"/>
            </a:ext>
          </a:extLst>
        </xdr:cNvPr>
        <xdr:cNvSpPr txBox="1">
          <a:spLocks noChangeArrowheads="1"/>
        </xdr:cNvSpPr>
      </xdr:nvSpPr>
      <xdr:spPr bwMode="auto">
        <a:xfrm>
          <a:off x="1264920" y="29847540"/>
          <a:ext cx="104775" cy="200025"/>
        </a:xfrm>
        <a:prstGeom prst="rect">
          <a:avLst/>
        </a:prstGeom>
        <a:noFill/>
        <a:ln w="9525">
          <a:noFill/>
          <a:miter lim="800000"/>
          <a:headEnd/>
          <a:tailEnd/>
        </a:ln>
      </xdr:spPr>
    </xdr:sp>
    <xdr:clientData/>
  </xdr:oneCellAnchor>
  <xdr:twoCellAnchor editAs="oneCell">
    <xdr:from>
      <xdr:col>2</xdr:col>
      <xdr:colOff>304800</xdr:colOff>
      <xdr:row>181</xdr:row>
      <xdr:rowOff>0</xdr:rowOff>
    </xdr:from>
    <xdr:to>
      <xdr:col>2</xdr:col>
      <xdr:colOff>409575</xdr:colOff>
      <xdr:row>181</xdr:row>
      <xdr:rowOff>178223</xdr:rowOff>
    </xdr:to>
    <xdr:sp macro="" textlink="">
      <xdr:nvSpPr>
        <xdr:cNvPr id="47" name="Text Box 1">
          <a:extLst>
            <a:ext uri="{FF2B5EF4-FFF2-40B4-BE49-F238E27FC236}">
              <a16:creationId xmlns:a16="http://schemas.microsoft.com/office/drawing/2014/main" id="{67489EBB-57CF-4252-96DA-69A4812E5B06}"/>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48" name="Text Box 1">
          <a:extLst>
            <a:ext uri="{FF2B5EF4-FFF2-40B4-BE49-F238E27FC236}">
              <a16:creationId xmlns:a16="http://schemas.microsoft.com/office/drawing/2014/main" id="{66B6C373-A80A-4954-B992-66A032F718EA}"/>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49" name="Text Box 1">
          <a:extLst>
            <a:ext uri="{FF2B5EF4-FFF2-40B4-BE49-F238E27FC236}">
              <a16:creationId xmlns:a16="http://schemas.microsoft.com/office/drawing/2014/main" id="{BDD1E039-9C10-459C-8824-70DAD1E9B112}"/>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0" name="Text Box 1">
          <a:extLst>
            <a:ext uri="{FF2B5EF4-FFF2-40B4-BE49-F238E27FC236}">
              <a16:creationId xmlns:a16="http://schemas.microsoft.com/office/drawing/2014/main" id="{66C296EB-02C3-419E-A1E4-5026C25E23F5}"/>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1" name="Text Box 1">
          <a:extLst>
            <a:ext uri="{FF2B5EF4-FFF2-40B4-BE49-F238E27FC236}">
              <a16:creationId xmlns:a16="http://schemas.microsoft.com/office/drawing/2014/main" id="{1B475487-8B47-485D-8324-BBC8F463EF66}"/>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2" name="Text Box 1">
          <a:extLst>
            <a:ext uri="{FF2B5EF4-FFF2-40B4-BE49-F238E27FC236}">
              <a16:creationId xmlns:a16="http://schemas.microsoft.com/office/drawing/2014/main" id="{6DB352C0-CD88-412A-9DB3-4AB9DC505586}"/>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3" name="Text Box 1">
          <a:extLst>
            <a:ext uri="{FF2B5EF4-FFF2-40B4-BE49-F238E27FC236}">
              <a16:creationId xmlns:a16="http://schemas.microsoft.com/office/drawing/2014/main" id="{E4BCB2F6-AFBB-4D6B-9FD0-D031D136B4B7}"/>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4" name="Text Box 1">
          <a:extLst>
            <a:ext uri="{FF2B5EF4-FFF2-40B4-BE49-F238E27FC236}">
              <a16:creationId xmlns:a16="http://schemas.microsoft.com/office/drawing/2014/main" id="{B57B1559-E2B8-44E3-BD86-EC365EA8EC9B}"/>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304800</xdr:colOff>
      <xdr:row>181</xdr:row>
      <xdr:rowOff>0</xdr:rowOff>
    </xdr:from>
    <xdr:to>
      <xdr:col>2</xdr:col>
      <xdr:colOff>409575</xdr:colOff>
      <xdr:row>181</xdr:row>
      <xdr:rowOff>178223</xdr:rowOff>
    </xdr:to>
    <xdr:sp macro="" textlink="">
      <xdr:nvSpPr>
        <xdr:cNvPr id="55" name="Text Box 1">
          <a:extLst>
            <a:ext uri="{FF2B5EF4-FFF2-40B4-BE49-F238E27FC236}">
              <a16:creationId xmlns:a16="http://schemas.microsoft.com/office/drawing/2014/main" id="{04664A87-FAEA-4E96-B6CE-45066EE80BFC}"/>
            </a:ext>
          </a:extLst>
        </xdr:cNvPr>
        <xdr:cNvSpPr txBox="1">
          <a:spLocks noChangeArrowheads="1"/>
        </xdr:cNvSpPr>
      </xdr:nvSpPr>
      <xdr:spPr bwMode="auto">
        <a:xfrm>
          <a:off x="1264920" y="29847540"/>
          <a:ext cx="104775" cy="178223"/>
        </a:xfrm>
        <a:prstGeom prst="rect">
          <a:avLst/>
        </a:prstGeom>
        <a:noFill/>
        <a:ln w="9525">
          <a:noFill/>
          <a:miter lim="800000"/>
          <a:headEnd/>
          <a:tailEnd/>
        </a:ln>
      </xdr:spPr>
    </xdr:sp>
    <xdr:clientData/>
  </xdr:twoCellAnchor>
  <xdr:twoCellAnchor editAs="oneCell">
    <xdr:from>
      <xdr:col>2</xdr:col>
      <xdr:colOff>353290</xdr:colOff>
      <xdr:row>186</xdr:row>
      <xdr:rowOff>124691</xdr:rowOff>
    </xdr:from>
    <xdr:to>
      <xdr:col>2</xdr:col>
      <xdr:colOff>458065</xdr:colOff>
      <xdr:row>187</xdr:row>
      <xdr:rowOff>95096</xdr:rowOff>
    </xdr:to>
    <xdr:sp macro="" textlink="">
      <xdr:nvSpPr>
        <xdr:cNvPr id="56" name="Text Box 1">
          <a:extLst>
            <a:ext uri="{FF2B5EF4-FFF2-40B4-BE49-F238E27FC236}">
              <a16:creationId xmlns:a16="http://schemas.microsoft.com/office/drawing/2014/main" id="{3333ED60-EA18-4AF0-9865-AC59F77CD85D}"/>
            </a:ext>
          </a:extLst>
        </xdr:cNvPr>
        <xdr:cNvSpPr txBox="1">
          <a:spLocks noChangeArrowheads="1"/>
        </xdr:cNvSpPr>
      </xdr:nvSpPr>
      <xdr:spPr bwMode="auto">
        <a:xfrm>
          <a:off x="1316181" y="41591346"/>
          <a:ext cx="104775" cy="178223"/>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304800</xdr:colOff>
      <xdr:row>76</xdr:row>
      <xdr:rowOff>0</xdr:rowOff>
    </xdr:from>
    <xdr:to>
      <xdr:col>2</xdr:col>
      <xdr:colOff>409575</xdr:colOff>
      <xdr:row>76</xdr:row>
      <xdr:rowOff>171450</xdr:rowOff>
    </xdr:to>
    <xdr:sp macro="" textlink="">
      <xdr:nvSpPr>
        <xdr:cNvPr id="2" name="Text Box 1">
          <a:extLst>
            <a:ext uri="{FF2B5EF4-FFF2-40B4-BE49-F238E27FC236}">
              <a16:creationId xmlns:a16="http://schemas.microsoft.com/office/drawing/2014/main" id="{BE45B943-7EAC-4D80-A1DF-06677C6B4150}"/>
            </a:ext>
          </a:extLst>
        </xdr:cNvPr>
        <xdr:cNvSpPr txBox="1">
          <a:spLocks noChangeArrowheads="1"/>
        </xdr:cNvSpPr>
      </xdr:nvSpPr>
      <xdr:spPr bwMode="auto">
        <a:xfrm>
          <a:off x="1019175" y="15716250"/>
          <a:ext cx="104775" cy="171450"/>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76</xdr:row>
      <xdr:rowOff>171450</xdr:rowOff>
    </xdr:to>
    <xdr:sp macro="" textlink="">
      <xdr:nvSpPr>
        <xdr:cNvPr id="3" name="Text Box 1">
          <a:extLst>
            <a:ext uri="{FF2B5EF4-FFF2-40B4-BE49-F238E27FC236}">
              <a16:creationId xmlns:a16="http://schemas.microsoft.com/office/drawing/2014/main" id="{786C79F7-6ADE-457D-B2D3-FAFB818D535D}"/>
            </a:ext>
          </a:extLst>
        </xdr:cNvPr>
        <xdr:cNvSpPr txBox="1">
          <a:spLocks noChangeArrowheads="1"/>
        </xdr:cNvSpPr>
      </xdr:nvSpPr>
      <xdr:spPr bwMode="auto">
        <a:xfrm>
          <a:off x="1019175" y="15716250"/>
          <a:ext cx="104775" cy="171450"/>
        </a:xfrm>
        <a:prstGeom prst="rect">
          <a:avLst/>
        </a:prstGeom>
        <a:noFill/>
        <a:ln w="9525">
          <a:noFill/>
          <a:miter lim="800000"/>
          <a:headEnd/>
          <a:tailEnd/>
        </a:ln>
      </xdr:spPr>
    </xdr:sp>
    <xdr:clientData/>
  </xdr:twoCellAnchor>
  <xdr:twoCellAnchor editAs="oneCell">
    <xdr:from>
      <xdr:col>2</xdr:col>
      <xdr:colOff>304800</xdr:colOff>
      <xdr:row>92</xdr:row>
      <xdr:rowOff>0</xdr:rowOff>
    </xdr:from>
    <xdr:to>
      <xdr:col>2</xdr:col>
      <xdr:colOff>409575</xdr:colOff>
      <xdr:row>93</xdr:row>
      <xdr:rowOff>2962</xdr:rowOff>
    </xdr:to>
    <xdr:sp macro="" textlink="">
      <xdr:nvSpPr>
        <xdr:cNvPr id="4" name="Text Box 1">
          <a:extLst>
            <a:ext uri="{FF2B5EF4-FFF2-40B4-BE49-F238E27FC236}">
              <a16:creationId xmlns:a16="http://schemas.microsoft.com/office/drawing/2014/main" id="{04D6EB5A-EC4A-417C-B7A7-DAE1B5EE83E2}"/>
            </a:ext>
          </a:extLst>
        </xdr:cNvPr>
        <xdr:cNvSpPr txBox="1">
          <a:spLocks noChangeArrowheads="1"/>
        </xdr:cNvSpPr>
      </xdr:nvSpPr>
      <xdr:spPr bwMode="auto">
        <a:xfrm>
          <a:off x="1019175" y="18916650"/>
          <a:ext cx="104775" cy="201082"/>
        </a:xfrm>
        <a:prstGeom prst="rect">
          <a:avLst/>
        </a:prstGeom>
        <a:noFill/>
        <a:ln w="9525">
          <a:noFill/>
          <a:miter lim="800000"/>
          <a:headEnd/>
          <a:tailEnd/>
        </a:ln>
      </xdr:spPr>
    </xdr:sp>
    <xdr:clientData/>
  </xdr:twoCellAnchor>
  <xdr:twoCellAnchor editAs="oneCell">
    <xdr:from>
      <xdr:col>2</xdr:col>
      <xdr:colOff>304800</xdr:colOff>
      <xdr:row>92</xdr:row>
      <xdr:rowOff>0</xdr:rowOff>
    </xdr:from>
    <xdr:to>
      <xdr:col>2</xdr:col>
      <xdr:colOff>409575</xdr:colOff>
      <xdr:row>93</xdr:row>
      <xdr:rowOff>2962</xdr:rowOff>
    </xdr:to>
    <xdr:sp macro="" textlink="">
      <xdr:nvSpPr>
        <xdr:cNvPr id="5" name="Text Box 1">
          <a:extLst>
            <a:ext uri="{FF2B5EF4-FFF2-40B4-BE49-F238E27FC236}">
              <a16:creationId xmlns:a16="http://schemas.microsoft.com/office/drawing/2014/main" id="{EA05179F-714D-48D0-86AA-0905FA0D8121}"/>
            </a:ext>
          </a:extLst>
        </xdr:cNvPr>
        <xdr:cNvSpPr txBox="1">
          <a:spLocks noChangeArrowheads="1"/>
        </xdr:cNvSpPr>
      </xdr:nvSpPr>
      <xdr:spPr bwMode="auto">
        <a:xfrm>
          <a:off x="1019175" y="18916650"/>
          <a:ext cx="104775" cy="201082"/>
        </a:xfrm>
        <a:prstGeom prst="rect">
          <a:avLst/>
        </a:prstGeom>
        <a:noFill/>
        <a:ln w="9525">
          <a:noFill/>
          <a:miter lim="800000"/>
          <a:headEnd/>
          <a:tailEnd/>
        </a:ln>
      </xdr:spPr>
    </xdr:sp>
    <xdr:clientData/>
  </xdr:twoCellAnchor>
  <xdr:twoCellAnchor editAs="oneCell">
    <xdr:from>
      <xdr:col>2</xdr:col>
      <xdr:colOff>304800</xdr:colOff>
      <xdr:row>101</xdr:row>
      <xdr:rowOff>0</xdr:rowOff>
    </xdr:from>
    <xdr:to>
      <xdr:col>2</xdr:col>
      <xdr:colOff>409575</xdr:colOff>
      <xdr:row>102</xdr:row>
      <xdr:rowOff>2962</xdr:rowOff>
    </xdr:to>
    <xdr:sp macro="" textlink="">
      <xdr:nvSpPr>
        <xdr:cNvPr id="6" name="Text Box 1">
          <a:extLst>
            <a:ext uri="{FF2B5EF4-FFF2-40B4-BE49-F238E27FC236}">
              <a16:creationId xmlns:a16="http://schemas.microsoft.com/office/drawing/2014/main" id="{E59FB85D-C27E-415E-AEAA-360F32D62219}"/>
            </a:ext>
          </a:extLst>
        </xdr:cNvPr>
        <xdr:cNvSpPr txBox="1">
          <a:spLocks noChangeArrowheads="1"/>
        </xdr:cNvSpPr>
      </xdr:nvSpPr>
      <xdr:spPr bwMode="auto">
        <a:xfrm>
          <a:off x="1019175" y="20716875"/>
          <a:ext cx="104775" cy="201082"/>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7" name="Text Box 1">
          <a:extLst>
            <a:ext uri="{FF2B5EF4-FFF2-40B4-BE49-F238E27FC236}">
              <a16:creationId xmlns:a16="http://schemas.microsoft.com/office/drawing/2014/main" id="{E787B912-432D-48AD-8962-1B10A8D97F27}"/>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8" name="Text Box 1">
          <a:extLst>
            <a:ext uri="{FF2B5EF4-FFF2-40B4-BE49-F238E27FC236}">
              <a16:creationId xmlns:a16="http://schemas.microsoft.com/office/drawing/2014/main" id="{369458FC-296E-49E8-8B66-4A28A62DEAEB}"/>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9" name="Text Box 1">
          <a:extLst>
            <a:ext uri="{FF2B5EF4-FFF2-40B4-BE49-F238E27FC236}">
              <a16:creationId xmlns:a16="http://schemas.microsoft.com/office/drawing/2014/main" id="{90AB5677-3784-4A6A-90CF-0B052CC67BF7}"/>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87</xdr:row>
      <xdr:rowOff>0</xdr:rowOff>
    </xdr:from>
    <xdr:to>
      <xdr:col>2</xdr:col>
      <xdr:colOff>409575</xdr:colOff>
      <xdr:row>88</xdr:row>
      <xdr:rowOff>2964</xdr:rowOff>
    </xdr:to>
    <xdr:sp macro="" textlink="">
      <xdr:nvSpPr>
        <xdr:cNvPr id="10" name="Text Box 1">
          <a:extLst>
            <a:ext uri="{FF2B5EF4-FFF2-40B4-BE49-F238E27FC236}">
              <a16:creationId xmlns:a16="http://schemas.microsoft.com/office/drawing/2014/main" id="{330C35EA-2201-450A-BD88-0338C4433469}"/>
            </a:ext>
          </a:extLst>
        </xdr:cNvPr>
        <xdr:cNvSpPr txBox="1">
          <a:spLocks noChangeArrowheads="1"/>
        </xdr:cNvSpPr>
      </xdr:nvSpPr>
      <xdr:spPr bwMode="auto">
        <a:xfrm>
          <a:off x="1019175" y="17916525"/>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11" name="Text Box 1">
          <a:extLst>
            <a:ext uri="{FF2B5EF4-FFF2-40B4-BE49-F238E27FC236}">
              <a16:creationId xmlns:a16="http://schemas.microsoft.com/office/drawing/2014/main" id="{13596D70-DB83-4F21-9BCD-8736A99EA4D3}"/>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12" name="Text Box 1">
          <a:extLst>
            <a:ext uri="{FF2B5EF4-FFF2-40B4-BE49-F238E27FC236}">
              <a16:creationId xmlns:a16="http://schemas.microsoft.com/office/drawing/2014/main" id="{2D1BDDB6-CD8B-46A0-B4CC-246469FD1C27}"/>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13" name="Text Box 1">
          <a:extLst>
            <a:ext uri="{FF2B5EF4-FFF2-40B4-BE49-F238E27FC236}">
              <a16:creationId xmlns:a16="http://schemas.microsoft.com/office/drawing/2014/main" id="{5A35D111-7CE8-4818-8194-5CA679497090}"/>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14" name="Text Box 1">
          <a:extLst>
            <a:ext uri="{FF2B5EF4-FFF2-40B4-BE49-F238E27FC236}">
              <a16:creationId xmlns:a16="http://schemas.microsoft.com/office/drawing/2014/main" id="{99D64EE8-7C4A-4826-9418-B73413248E15}"/>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twoCellAnchor editAs="oneCell">
    <xdr:from>
      <xdr:col>2</xdr:col>
      <xdr:colOff>304800</xdr:colOff>
      <xdr:row>76</xdr:row>
      <xdr:rowOff>0</xdr:rowOff>
    </xdr:from>
    <xdr:to>
      <xdr:col>2</xdr:col>
      <xdr:colOff>409575</xdr:colOff>
      <xdr:row>77</xdr:row>
      <xdr:rowOff>2964</xdr:rowOff>
    </xdr:to>
    <xdr:sp macro="" textlink="">
      <xdr:nvSpPr>
        <xdr:cNvPr id="15" name="Text Box 1">
          <a:extLst>
            <a:ext uri="{FF2B5EF4-FFF2-40B4-BE49-F238E27FC236}">
              <a16:creationId xmlns:a16="http://schemas.microsoft.com/office/drawing/2014/main" id="{3A88185D-6DAC-4049-ACA2-E2704F32D331}"/>
            </a:ext>
          </a:extLst>
        </xdr:cNvPr>
        <xdr:cNvSpPr txBox="1">
          <a:spLocks noChangeArrowheads="1"/>
        </xdr:cNvSpPr>
      </xdr:nvSpPr>
      <xdr:spPr bwMode="auto">
        <a:xfrm>
          <a:off x="1019175" y="15716250"/>
          <a:ext cx="104775" cy="201084"/>
        </a:xfrm>
        <a:prstGeom prst="rect">
          <a:avLst/>
        </a:prstGeom>
        <a:noFill/>
        <a:ln w="9525">
          <a:noFill/>
          <a:miter lim="800000"/>
          <a:headEnd/>
          <a:tailEnd/>
        </a:ln>
      </xdr:spPr>
    </xdr:sp>
    <xdr:clientData/>
  </xdr:twoCellAnchor>
  <xdr:oneCellAnchor>
    <xdr:from>
      <xdr:col>2</xdr:col>
      <xdr:colOff>304800</xdr:colOff>
      <xdr:row>76</xdr:row>
      <xdr:rowOff>0</xdr:rowOff>
    </xdr:from>
    <xdr:ext cx="104775" cy="200025"/>
    <xdr:sp macro="" textlink="">
      <xdr:nvSpPr>
        <xdr:cNvPr id="16" name="Text Box 1">
          <a:extLst>
            <a:ext uri="{FF2B5EF4-FFF2-40B4-BE49-F238E27FC236}">
              <a16:creationId xmlns:a16="http://schemas.microsoft.com/office/drawing/2014/main" id="{42841D85-892C-4326-947C-9959EF3FCB2A}"/>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76</xdr:row>
      <xdr:rowOff>0</xdr:rowOff>
    </xdr:from>
    <xdr:ext cx="104775" cy="200025"/>
    <xdr:sp macro="" textlink="">
      <xdr:nvSpPr>
        <xdr:cNvPr id="17" name="Text Box 1">
          <a:extLst>
            <a:ext uri="{FF2B5EF4-FFF2-40B4-BE49-F238E27FC236}">
              <a16:creationId xmlns:a16="http://schemas.microsoft.com/office/drawing/2014/main" id="{40F723E6-AA5E-4066-ADBA-4C0C057FCEE4}"/>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76</xdr:row>
      <xdr:rowOff>0</xdr:rowOff>
    </xdr:from>
    <xdr:ext cx="104775" cy="200025"/>
    <xdr:sp macro="" textlink="">
      <xdr:nvSpPr>
        <xdr:cNvPr id="18" name="Text Box 1">
          <a:extLst>
            <a:ext uri="{FF2B5EF4-FFF2-40B4-BE49-F238E27FC236}">
              <a16:creationId xmlns:a16="http://schemas.microsoft.com/office/drawing/2014/main" id="{4754971B-998C-424C-B4F4-EE5CC02EF9FA}"/>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76</xdr:row>
      <xdr:rowOff>0</xdr:rowOff>
    </xdr:from>
    <xdr:ext cx="104775" cy="200025"/>
    <xdr:sp macro="" textlink="">
      <xdr:nvSpPr>
        <xdr:cNvPr id="19" name="Text Box 1">
          <a:extLst>
            <a:ext uri="{FF2B5EF4-FFF2-40B4-BE49-F238E27FC236}">
              <a16:creationId xmlns:a16="http://schemas.microsoft.com/office/drawing/2014/main" id="{0AB11EB0-3D34-4AEA-9259-3EC97C83433A}"/>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69</xdr:row>
      <xdr:rowOff>0</xdr:rowOff>
    </xdr:from>
    <xdr:ext cx="104775" cy="200025"/>
    <xdr:sp macro="" textlink="">
      <xdr:nvSpPr>
        <xdr:cNvPr id="20" name="Text Box 1">
          <a:extLst>
            <a:ext uri="{FF2B5EF4-FFF2-40B4-BE49-F238E27FC236}">
              <a16:creationId xmlns:a16="http://schemas.microsoft.com/office/drawing/2014/main" id="{041EDD5A-EA3C-424F-9896-234268C45AC6}"/>
            </a:ext>
          </a:extLst>
        </xdr:cNvPr>
        <xdr:cNvSpPr txBox="1">
          <a:spLocks noChangeArrowheads="1"/>
        </xdr:cNvSpPr>
      </xdr:nvSpPr>
      <xdr:spPr bwMode="auto">
        <a:xfrm>
          <a:off x="1019175" y="14116050"/>
          <a:ext cx="104775" cy="200025"/>
        </a:xfrm>
        <a:prstGeom prst="rect">
          <a:avLst/>
        </a:prstGeom>
        <a:noFill/>
        <a:ln w="9525">
          <a:noFill/>
          <a:miter lim="800000"/>
          <a:headEnd/>
          <a:tailEnd/>
        </a:ln>
      </xdr:spPr>
    </xdr:sp>
    <xdr:clientData/>
  </xdr:oneCellAnchor>
  <xdr:oneCellAnchor>
    <xdr:from>
      <xdr:col>2</xdr:col>
      <xdr:colOff>304800</xdr:colOff>
      <xdr:row>76</xdr:row>
      <xdr:rowOff>0</xdr:rowOff>
    </xdr:from>
    <xdr:ext cx="104775" cy="200025"/>
    <xdr:sp macro="" textlink="">
      <xdr:nvSpPr>
        <xdr:cNvPr id="21" name="Text Box 1">
          <a:extLst>
            <a:ext uri="{FF2B5EF4-FFF2-40B4-BE49-F238E27FC236}">
              <a16:creationId xmlns:a16="http://schemas.microsoft.com/office/drawing/2014/main" id="{322C6764-6B74-4383-8315-4E885D53203E}"/>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76</xdr:row>
      <xdr:rowOff>0</xdr:rowOff>
    </xdr:from>
    <xdr:ext cx="104775" cy="200025"/>
    <xdr:sp macro="" textlink="">
      <xdr:nvSpPr>
        <xdr:cNvPr id="22" name="Text Box 1">
          <a:extLst>
            <a:ext uri="{FF2B5EF4-FFF2-40B4-BE49-F238E27FC236}">
              <a16:creationId xmlns:a16="http://schemas.microsoft.com/office/drawing/2014/main" id="{5B0270D1-D1C9-4B9F-A774-F4AC6B56AC93}"/>
            </a:ext>
          </a:extLst>
        </xdr:cNvPr>
        <xdr:cNvSpPr txBox="1">
          <a:spLocks noChangeArrowheads="1"/>
        </xdr:cNvSpPr>
      </xdr:nvSpPr>
      <xdr:spPr bwMode="auto">
        <a:xfrm>
          <a:off x="1019175" y="15716250"/>
          <a:ext cx="104775" cy="200025"/>
        </a:xfrm>
        <a:prstGeom prst="rect">
          <a:avLst/>
        </a:prstGeom>
        <a:noFill/>
        <a:ln w="9525">
          <a:noFill/>
          <a:miter lim="800000"/>
          <a:headEnd/>
          <a:tailEnd/>
        </a:ln>
      </xdr:spPr>
    </xdr:sp>
    <xdr:clientData/>
  </xdr:oneCellAnchor>
  <xdr:oneCellAnchor>
    <xdr:from>
      <xdr:col>2</xdr:col>
      <xdr:colOff>304800</xdr:colOff>
      <xdr:row>70</xdr:row>
      <xdr:rowOff>0</xdr:rowOff>
    </xdr:from>
    <xdr:ext cx="104775" cy="200025"/>
    <xdr:sp macro="" textlink="">
      <xdr:nvSpPr>
        <xdr:cNvPr id="23" name="Text Box 1">
          <a:extLst>
            <a:ext uri="{FF2B5EF4-FFF2-40B4-BE49-F238E27FC236}">
              <a16:creationId xmlns:a16="http://schemas.microsoft.com/office/drawing/2014/main" id="{1B51B925-672D-4668-8E6E-E73EBC7840F0}"/>
            </a:ext>
          </a:extLst>
        </xdr:cNvPr>
        <xdr:cNvSpPr txBox="1">
          <a:spLocks noChangeArrowheads="1"/>
        </xdr:cNvSpPr>
      </xdr:nvSpPr>
      <xdr:spPr bwMode="auto">
        <a:xfrm>
          <a:off x="1019175" y="14316075"/>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24" name="Text Box 1">
          <a:extLst>
            <a:ext uri="{FF2B5EF4-FFF2-40B4-BE49-F238E27FC236}">
              <a16:creationId xmlns:a16="http://schemas.microsoft.com/office/drawing/2014/main" id="{6978E292-A7AE-4761-A05F-0A9BD016DACE}"/>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25" name="Text Box 1">
          <a:extLst>
            <a:ext uri="{FF2B5EF4-FFF2-40B4-BE49-F238E27FC236}">
              <a16:creationId xmlns:a16="http://schemas.microsoft.com/office/drawing/2014/main" id="{C6CD7A5A-A606-41AC-971F-A079DCD2D21A}"/>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26" name="Text Box 1">
          <a:extLst>
            <a:ext uri="{FF2B5EF4-FFF2-40B4-BE49-F238E27FC236}">
              <a16:creationId xmlns:a16="http://schemas.microsoft.com/office/drawing/2014/main" id="{D4924222-18E1-4F74-A28A-DFEB522D10B2}"/>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78</xdr:row>
      <xdr:rowOff>0</xdr:rowOff>
    </xdr:from>
    <xdr:ext cx="104775" cy="200025"/>
    <xdr:sp macro="" textlink="">
      <xdr:nvSpPr>
        <xdr:cNvPr id="27" name="Text Box 1">
          <a:extLst>
            <a:ext uri="{FF2B5EF4-FFF2-40B4-BE49-F238E27FC236}">
              <a16:creationId xmlns:a16="http://schemas.microsoft.com/office/drawing/2014/main" id="{0F8075F4-A7CD-48A1-9773-C9D2ADFB6E87}"/>
            </a:ext>
          </a:extLst>
        </xdr:cNvPr>
        <xdr:cNvSpPr txBox="1">
          <a:spLocks noChangeArrowheads="1"/>
        </xdr:cNvSpPr>
      </xdr:nvSpPr>
      <xdr:spPr bwMode="auto">
        <a:xfrm>
          <a:off x="1019175" y="16116300"/>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28" name="Text Box 1">
          <a:extLst>
            <a:ext uri="{FF2B5EF4-FFF2-40B4-BE49-F238E27FC236}">
              <a16:creationId xmlns:a16="http://schemas.microsoft.com/office/drawing/2014/main" id="{87A1CA63-2F7A-40F4-82B2-6C5AE81D2BE1}"/>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29" name="Text Box 1">
          <a:extLst>
            <a:ext uri="{FF2B5EF4-FFF2-40B4-BE49-F238E27FC236}">
              <a16:creationId xmlns:a16="http://schemas.microsoft.com/office/drawing/2014/main" id="{211E46F9-1D24-48D1-8A8D-1E17A070B364}"/>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79</xdr:row>
      <xdr:rowOff>0</xdr:rowOff>
    </xdr:from>
    <xdr:ext cx="104775" cy="200025"/>
    <xdr:sp macro="" textlink="">
      <xdr:nvSpPr>
        <xdr:cNvPr id="30" name="Text Box 1">
          <a:extLst>
            <a:ext uri="{FF2B5EF4-FFF2-40B4-BE49-F238E27FC236}">
              <a16:creationId xmlns:a16="http://schemas.microsoft.com/office/drawing/2014/main" id="{770968E0-782D-4A52-A81F-E8D415939092}"/>
            </a:ext>
          </a:extLst>
        </xdr:cNvPr>
        <xdr:cNvSpPr txBox="1">
          <a:spLocks noChangeArrowheads="1"/>
        </xdr:cNvSpPr>
      </xdr:nvSpPr>
      <xdr:spPr bwMode="auto">
        <a:xfrm>
          <a:off x="1019175" y="16316325"/>
          <a:ext cx="104775" cy="200025"/>
        </a:xfrm>
        <a:prstGeom prst="rect">
          <a:avLst/>
        </a:prstGeom>
        <a:noFill/>
        <a:ln w="9525">
          <a:noFill/>
          <a:miter lim="800000"/>
          <a:headEnd/>
          <a:tailEnd/>
        </a:ln>
      </xdr:spPr>
    </xdr:sp>
    <xdr:clientData/>
  </xdr:oneCellAnchor>
  <xdr:oneCellAnchor>
    <xdr:from>
      <xdr:col>2</xdr:col>
      <xdr:colOff>304800</xdr:colOff>
      <xdr:row>69</xdr:row>
      <xdr:rowOff>0</xdr:rowOff>
    </xdr:from>
    <xdr:ext cx="104775" cy="200025"/>
    <xdr:sp macro="" textlink="">
      <xdr:nvSpPr>
        <xdr:cNvPr id="31" name="Text Box 1">
          <a:extLst>
            <a:ext uri="{FF2B5EF4-FFF2-40B4-BE49-F238E27FC236}">
              <a16:creationId xmlns:a16="http://schemas.microsoft.com/office/drawing/2014/main" id="{D3D04E03-BAC1-43B1-BE0C-C6ED4F006B22}"/>
            </a:ext>
          </a:extLst>
        </xdr:cNvPr>
        <xdr:cNvSpPr txBox="1">
          <a:spLocks noChangeArrowheads="1"/>
        </xdr:cNvSpPr>
      </xdr:nvSpPr>
      <xdr:spPr bwMode="auto">
        <a:xfrm>
          <a:off x="1019175" y="14116050"/>
          <a:ext cx="104775" cy="200025"/>
        </a:xfrm>
        <a:prstGeom prst="rect">
          <a:avLst/>
        </a:prstGeom>
        <a:noFill/>
        <a:ln w="9525">
          <a:noFill/>
          <a:miter lim="800000"/>
          <a:headEnd/>
          <a:tailEnd/>
        </a:ln>
      </xdr:spPr>
    </xdr:sp>
    <xdr:clientData/>
  </xdr:oneCellAnchor>
  <xdr:oneCellAnchor>
    <xdr:from>
      <xdr:col>2</xdr:col>
      <xdr:colOff>304800</xdr:colOff>
      <xdr:row>69</xdr:row>
      <xdr:rowOff>0</xdr:rowOff>
    </xdr:from>
    <xdr:ext cx="104775" cy="200025"/>
    <xdr:sp macro="" textlink="">
      <xdr:nvSpPr>
        <xdr:cNvPr id="32" name="Text Box 1">
          <a:extLst>
            <a:ext uri="{FF2B5EF4-FFF2-40B4-BE49-F238E27FC236}">
              <a16:creationId xmlns:a16="http://schemas.microsoft.com/office/drawing/2014/main" id="{A7FE93BA-C877-4F58-8E5D-FB05A0A805B3}"/>
            </a:ext>
          </a:extLst>
        </xdr:cNvPr>
        <xdr:cNvSpPr txBox="1">
          <a:spLocks noChangeArrowheads="1"/>
        </xdr:cNvSpPr>
      </xdr:nvSpPr>
      <xdr:spPr bwMode="auto">
        <a:xfrm>
          <a:off x="1019175" y="14116050"/>
          <a:ext cx="104775" cy="200025"/>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47" name="Text Box 1">
          <a:extLst>
            <a:ext uri="{FF2B5EF4-FFF2-40B4-BE49-F238E27FC236}">
              <a16:creationId xmlns:a16="http://schemas.microsoft.com/office/drawing/2014/main" id="{60778AFD-7457-4240-9D25-48CE478C1C8E}"/>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48" name="Text Box 1">
          <a:extLst>
            <a:ext uri="{FF2B5EF4-FFF2-40B4-BE49-F238E27FC236}">
              <a16:creationId xmlns:a16="http://schemas.microsoft.com/office/drawing/2014/main" id="{93509954-1FF5-46D4-9537-444413669CE0}"/>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49" name="Text Box 1">
          <a:extLst>
            <a:ext uri="{FF2B5EF4-FFF2-40B4-BE49-F238E27FC236}">
              <a16:creationId xmlns:a16="http://schemas.microsoft.com/office/drawing/2014/main" id="{7D46D1B7-6C99-45B0-9A52-4911AE7B2A32}"/>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0" name="Text Box 1">
          <a:extLst>
            <a:ext uri="{FF2B5EF4-FFF2-40B4-BE49-F238E27FC236}">
              <a16:creationId xmlns:a16="http://schemas.microsoft.com/office/drawing/2014/main" id="{6E2CB3CA-459E-4B0E-90AA-FB8B8BC1ACED}"/>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1" name="Text Box 1">
          <a:extLst>
            <a:ext uri="{FF2B5EF4-FFF2-40B4-BE49-F238E27FC236}">
              <a16:creationId xmlns:a16="http://schemas.microsoft.com/office/drawing/2014/main" id="{2C552518-8F28-4F95-9CDE-C734A1E006B6}"/>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200025"/>
    <xdr:sp macro="" textlink="">
      <xdr:nvSpPr>
        <xdr:cNvPr id="52" name="Text Box 1">
          <a:extLst>
            <a:ext uri="{FF2B5EF4-FFF2-40B4-BE49-F238E27FC236}">
              <a16:creationId xmlns:a16="http://schemas.microsoft.com/office/drawing/2014/main" id="{EC7A5E8F-E3D5-4E92-B2A3-ABC904B13746}"/>
            </a:ext>
          </a:extLst>
        </xdr:cNvPr>
        <xdr:cNvSpPr txBox="1">
          <a:spLocks noChangeArrowheads="1"/>
        </xdr:cNvSpPr>
      </xdr:nvSpPr>
      <xdr:spPr bwMode="auto">
        <a:xfrm>
          <a:off x="1019175" y="34680525"/>
          <a:ext cx="104775" cy="200025"/>
        </a:xfrm>
        <a:prstGeom prst="rect">
          <a:avLst/>
        </a:prstGeom>
        <a:noFill/>
        <a:ln w="9525">
          <a:noFill/>
          <a:miter lim="800000"/>
          <a:headEnd/>
          <a:tailEnd/>
        </a:ln>
      </xdr:spPr>
    </xdr:sp>
    <xdr:clientData/>
  </xdr:oneCellAnchor>
  <xdr:oneCellAnchor>
    <xdr:from>
      <xdr:col>2</xdr:col>
      <xdr:colOff>304800</xdr:colOff>
      <xdr:row>153</xdr:row>
      <xdr:rowOff>0</xdr:rowOff>
    </xdr:from>
    <xdr:ext cx="104775" cy="200025"/>
    <xdr:sp macro="" textlink="">
      <xdr:nvSpPr>
        <xdr:cNvPr id="53" name="Text Box 1">
          <a:extLst>
            <a:ext uri="{FF2B5EF4-FFF2-40B4-BE49-F238E27FC236}">
              <a16:creationId xmlns:a16="http://schemas.microsoft.com/office/drawing/2014/main" id="{8C6BE63E-FFF0-4421-A428-CE67C441B184}"/>
            </a:ext>
          </a:extLst>
        </xdr:cNvPr>
        <xdr:cNvSpPr txBox="1">
          <a:spLocks noChangeArrowheads="1"/>
        </xdr:cNvSpPr>
      </xdr:nvSpPr>
      <xdr:spPr bwMode="auto">
        <a:xfrm>
          <a:off x="1019175" y="34680525"/>
          <a:ext cx="104775" cy="200025"/>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4" name="Text Box 1">
          <a:extLst>
            <a:ext uri="{FF2B5EF4-FFF2-40B4-BE49-F238E27FC236}">
              <a16:creationId xmlns:a16="http://schemas.microsoft.com/office/drawing/2014/main" id="{F2B26A7D-FAF2-48D9-B840-B8CD7ADFE1E9}"/>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5" name="Text Box 1">
          <a:extLst>
            <a:ext uri="{FF2B5EF4-FFF2-40B4-BE49-F238E27FC236}">
              <a16:creationId xmlns:a16="http://schemas.microsoft.com/office/drawing/2014/main" id="{6863DA33-0300-4BDD-BE1A-2FCF36725984}"/>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6" name="Text Box 1">
          <a:extLst>
            <a:ext uri="{FF2B5EF4-FFF2-40B4-BE49-F238E27FC236}">
              <a16:creationId xmlns:a16="http://schemas.microsoft.com/office/drawing/2014/main" id="{3FD208E1-ED1A-40A5-83ED-46D48977DB2C}"/>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7" name="Text Box 1">
          <a:extLst>
            <a:ext uri="{FF2B5EF4-FFF2-40B4-BE49-F238E27FC236}">
              <a16:creationId xmlns:a16="http://schemas.microsoft.com/office/drawing/2014/main" id="{25D4EBBA-CA4A-474D-BB47-4B6CB08F7B8B}"/>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153</xdr:row>
      <xdr:rowOff>0</xdr:rowOff>
    </xdr:from>
    <xdr:ext cx="104775" cy="195792"/>
    <xdr:sp macro="" textlink="">
      <xdr:nvSpPr>
        <xdr:cNvPr id="58" name="Text Box 1">
          <a:extLst>
            <a:ext uri="{FF2B5EF4-FFF2-40B4-BE49-F238E27FC236}">
              <a16:creationId xmlns:a16="http://schemas.microsoft.com/office/drawing/2014/main" id="{517501E1-6162-4991-8D51-D6276F78AF93}"/>
            </a:ext>
          </a:extLst>
        </xdr:cNvPr>
        <xdr:cNvSpPr txBox="1">
          <a:spLocks noChangeArrowheads="1"/>
        </xdr:cNvSpPr>
      </xdr:nvSpPr>
      <xdr:spPr bwMode="auto">
        <a:xfrm>
          <a:off x="1019175" y="34680525"/>
          <a:ext cx="104775" cy="195792"/>
        </a:xfrm>
        <a:prstGeom prst="rect">
          <a:avLst/>
        </a:prstGeom>
        <a:noFill/>
        <a:ln w="9525">
          <a:noFill/>
          <a:miter lim="800000"/>
          <a:headEnd/>
          <a:tailEnd/>
        </a:ln>
      </xdr:spPr>
    </xdr:sp>
    <xdr:clientData/>
  </xdr:oneCellAnchor>
  <xdr:oneCellAnchor>
    <xdr:from>
      <xdr:col>2</xdr:col>
      <xdr:colOff>304800</xdr:colOff>
      <xdr:row>161</xdr:row>
      <xdr:rowOff>0</xdr:rowOff>
    </xdr:from>
    <xdr:ext cx="104775" cy="200025"/>
    <xdr:sp macro="" textlink="">
      <xdr:nvSpPr>
        <xdr:cNvPr id="59" name="Text Box 1">
          <a:extLst>
            <a:ext uri="{FF2B5EF4-FFF2-40B4-BE49-F238E27FC236}">
              <a16:creationId xmlns:a16="http://schemas.microsoft.com/office/drawing/2014/main" id="{16797787-A89E-4428-8B9F-5AE2CB2256DB}"/>
            </a:ext>
          </a:extLst>
        </xdr:cNvPr>
        <xdr:cNvSpPr txBox="1">
          <a:spLocks noChangeArrowheads="1"/>
        </xdr:cNvSpPr>
      </xdr:nvSpPr>
      <xdr:spPr bwMode="auto">
        <a:xfrm>
          <a:off x="1019175" y="34680525"/>
          <a:ext cx="104775" cy="200025"/>
        </a:xfrm>
        <a:prstGeom prst="rect">
          <a:avLst/>
        </a:prstGeom>
        <a:noFill/>
        <a:ln w="9525">
          <a:noFill/>
          <a:miter lim="800000"/>
          <a:headEnd/>
          <a:tailEnd/>
        </a:ln>
      </xdr:spPr>
    </xdr:sp>
    <xdr:clientData/>
  </xdr:oneCellAnchor>
  <xdr:oneCellAnchor>
    <xdr:from>
      <xdr:col>2</xdr:col>
      <xdr:colOff>304800</xdr:colOff>
      <xdr:row>161</xdr:row>
      <xdr:rowOff>0</xdr:rowOff>
    </xdr:from>
    <xdr:ext cx="104775" cy="200025"/>
    <xdr:sp macro="" textlink="">
      <xdr:nvSpPr>
        <xdr:cNvPr id="60" name="Text Box 1">
          <a:extLst>
            <a:ext uri="{FF2B5EF4-FFF2-40B4-BE49-F238E27FC236}">
              <a16:creationId xmlns:a16="http://schemas.microsoft.com/office/drawing/2014/main" id="{D1537C8E-2120-47B6-9D54-BCC91AADF756}"/>
            </a:ext>
          </a:extLst>
        </xdr:cNvPr>
        <xdr:cNvSpPr txBox="1">
          <a:spLocks noChangeArrowheads="1"/>
        </xdr:cNvSpPr>
      </xdr:nvSpPr>
      <xdr:spPr bwMode="auto">
        <a:xfrm>
          <a:off x="1019175" y="34680525"/>
          <a:ext cx="104775" cy="200025"/>
        </a:xfrm>
        <a:prstGeom prst="rect">
          <a:avLst/>
        </a:prstGeom>
        <a:noFill/>
        <a:ln w="9525">
          <a:noFill/>
          <a:miter lim="800000"/>
          <a:headEnd/>
          <a:tailEnd/>
        </a:ln>
      </xdr:spPr>
    </xdr:sp>
    <xdr:clientData/>
  </xdr:oneCellAnchor>
  <xdr:twoCellAnchor editAs="oneCell">
    <xdr:from>
      <xdr:col>2</xdr:col>
      <xdr:colOff>304800</xdr:colOff>
      <xdr:row>161</xdr:row>
      <xdr:rowOff>0</xdr:rowOff>
    </xdr:from>
    <xdr:to>
      <xdr:col>2</xdr:col>
      <xdr:colOff>409575</xdr:colOff>
      <xdr:row>162</xdr:row>
      <xdr:rowOff>2963</xdr:rowOff>
    </xdr:to>
    <xdr:sp macro="" textlink="">
      <xdr:nvSpPr>
        <xdr:cNvPr id="71" name="Text Box 1">
          <a:extLst>
            <a:ext uri="{FF2B5EF4-FFF2-40B4-BE49-F238E27FC236}">
              <a16:creationId xmlns:a16="http://schemas.microsoft.com/office/drawing/2014/main" id="{D8C5D8F7-2FDA-4060-8799-7F929082DD67}"/>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2" name="Text Box 1">
          <a:extLst>
            <a:ext uri="{FF2B5EF4-FFF2-40B4-BE49-F238E27FC236}">
              <a16:creationId xmlns:a16="http://schemas.microsoft.com/office/drawing/2014/main" id="{E01ABBD9-404E-4980-B64E-0575CEA3690E}"/>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3" name="Text Box 1">
          <a:extLst>
            <a:ext uri="{FF2B5EF4-FFF2-40B4-BE49-F238E27FC236}">
              <a16:creationId xmlns:a16="http://schemas.microsoft.com/office/drawing/2014/main" id="{13C81792-4744-4883-87B0-ECF046B68512}"/>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4" name="Text Box 1">
          <a:extLst>
            <a:ext uri="{FF2B5EF4-FFF2-40B4-BE49-F238E27FC236}">
              <a16:creationId xmlns:a16="http://schemas.microsoft.com/office/drawing/2014/main" id="{98D2F59C-D0DB-43D7-8758-44ACC0D84ED6}"/>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5" name="Text Box 1">
          <a:extLst>
            <a:ext uri="{FF2B5EF4-FFF2-40B4-BE49-F238E27FC236}">
              <a16:creationId xmlns:a16="http://schemas.microsoft.com/office/drawing/2014/main" id="{8450D502-4835-4465-BE28-BB5AB5553BFB}"/>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6" name="Text Box 1">
          <a:extLst>
            <a:ext uri="{FF2B5EF4-FFF2-40B4-BE49-F238E27FC236}">
              <a16:creationId xmlns:a16="http://schemas.microsoft.com/office/drawing/2014/main" id="{C6B2EA90-D968-49F5-9D33-FC657BF30A55}"/>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7" name="Text Box 1">
          <a:extLst>
            <a:ext uri="{FF2B5EF4-FFF2-40B4-BE49-F238E27FC236}">
              <a16:creationId xmlns:a16="http://schemas.microsoft.com/office/drawing/2014/main" id="{DFD26D71-0380-42DA-AE9A-CFD19F64FF6F}"/>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8" name="Text Box 1">
          <a:extLst>
            <a:ext uri="{FF2B5EF4-FFF2-40B4-BE49-F238E27FC236}">
              <a16:creationId xmlns:a16="http://schemas.microsoft.com/office/drawing/2014/main" id="{093D6D52-CA52-447C-9E02-4578D18C04B3}"/>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79" name="Text Box 1">
          <a:extLst>
            <a:ext uri="{FF2B5EF4-FFF2-40B4-BE49-F238E27FC236}">
              <a16:creationId xmlns:a16="http://schemas.microsoft.com/office/drawing/2014/main" id="{C0809727-D767-4607-B834-A2D000119F92}"/>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twoCellAnchor editAs="oneCell">
    <xdr:from>
      <xdr:col>2</xdr:col>
      <xdr:colOff>304800</xdr:colOff>
      <xdr:row>161</xdr:row>
      <xdr:rowOff>0</xdr:rowOff>
    </xdr:from>
    <xdr:to>
      <xdr:col>2</xdr:col>
      <xdr:colOff>409575</xdr:colOff>
      <xdr:row>162</xdr:row>
      <xdr:rowOff>2963</xdr:rowOff>
    </xdr:to>
    <xdr:sp macro="" textlink="">
      <xdr:nvSpPr>
        <xdr:cNvPr id="80" name="Text Box 1">
          <a:extLst>
            <a:ext uri="{FF2B5EF4-FFF2-40B4-BE49-F238E27FC236}">
              <a16:creationId xmlns:a16="http://schemas.microsoft.com/office/drawing/2014/main" id="{B9757478-9F3F-4715-B670-B8C3D4D430CF}"/>
            </a:ext>
          </a:extLst>
        </xdr:cNvPr>
        <xdr:cNvSpPr txBox="1">
          <a:spLocks noChangeArrowheads="1"/>
        </xdr:cNvSpPr>
      </xdr:nvSpPr>
      <xdr:spPr bwMode="auto">
        <a:xfrm>
          <a:off x="1019175" y="36642675"/>
          <a:ext cx="104775" cy="201083"/>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2F37F-35A3-43F1-9541-F88856047C00}">
  <sheetPr>
    <pageSetUpPr fitToPage="1"/>
  </sheetPr>
  <dimension ref="B1:M177"/>
  <sheetViews>
    <sheetView view="pageLayout" topLeftCell="A55" zoomScaleNormal="100" zoomScaleSheetLayoutView="110" workbookViewId="0">
      <selection activeCell="D163" sqref="D163"/>
    </sheetView>
  </sheetViews>
  <sheetFormatPr defaultColWidth="9.109375" defaultRowHeight="13.8"/>
  <cols>
    <col min="1" max="1" width="3.33203125" style="6" customWidth="1"/>
    <col min="2" max="2" width="10.6640625" style="227" customWidth="1"/>
    <col min="3" max="3" width="10.6640625" style="6" customWidth="1"/>
    <col min="4" max="4" width="50.6640625" style="6" customWidth="1"/>
    <col min="5" max="5" width="10.6640625" style="12" customWidth="1"/>
    <col min="6" max="6" width="13.88671875" style="12" customWidth="1"/>
    <col min="7" max="8" width="20.6640625" style="6" customWidth="1"/>
    <col min="9" max="9" width="3.33203125" style="6" customWidth="1"/>
    <col min="10" max="12" width="9.109375" style="6"/>
    <col min="13" max="13" width="17.33203125" style="6" customWidth="1"/>
    <col min="14" max="16384" width="9.109375" style="6"/>
  </cols>
  <sheetData>
    <row r="1" spans="2:8" ht="30" customHeight="1" thickBot="1">
      <c r="B1" s="532" t="s">
        <v>0</v>
      </c>
      <c r="C1" s="533"/>
      <c r="D1" s="533"/>
      <c r="E1" s="533"/>
      <c r="F1" s="533"/>
      <c r="G1" s="533"/>
      <c r="H1" s="534"/>
    </row>
    <row r="2" spans="2:8" ht="16.2" customHeight="1">
      <c r="B2" s="70" t="s">
        <v>1</v>
      </c>
      <c r="C2" s="535" t="s">
        <v>2</v>
      </c>
      <c r="D2" s="537" t="s">
        <v>3</v>
      </c>
      <c r="E2" s="539" t="s">
        <v>4</v>
      </c>
      <c r="F2" s="541" t="s">
        <v>5</v>
      </c>
      <c r="G2" s="543" t="s">
        <v>6</v>
      </c>
      <c r="H2" s="545" t="s">
        <v>7</v>
      </c>
    </row>
    <row r="3" spans="2:8" ht="16.2" customHeight="1" thickBot="1">
      <c r="B3" s="71" t="s">
        <v>8</v>
      </c>
      <c r="C3" s="536"/>
      <c r="D3" s="538"/>
      <c r="E3" s="540"/>
      <c r="F3" s="542"/>
      <c r="G3" s="544"/>
      <c r="H3" s="546"/>
    </row>
    <row r="4" spans="2:8" ht="16.2" customHeight="1">
      <c r="B4" s="328"/>
      <c r="C4" s="72" t="s">
        <v>9</v>
      </c>
      <c r="D4" s="73" t="s">
        <v>0</v>
      </c>
      <c r="E4" s="79"/>
      <c r="F4" s="79"/>
      <c r="G4" s="74"/>
      <c r="H4" s="75"/>
    </row>
    <row r="5" spans="2:8" ht="16.2" customHeight="1">
      <c r="B5" s="328"/>
      <c r="C5" s="72" t="s">
        <v>10</v>
      </c>
      <c r="D5" s="73"/>
      <c r="E5" s="79"/>
      <c r="F5" s="79"/>
      <c r="G5" s="74"/>
      <c r="H5" s="75"/>
    </row>
    <row r="6" spans="2:8" ht="16.2" customHeight="1">
      <c r="B6" s="326" t="s">
        <v>11</v>
      </c>
      <c r="C6" s="76" t="s">
        <v>12</v>
      </c>
      <c r="D6" s="77" t="s">
        <v>13</v>
      </c>
      <c r="E6" s="79"/>
      <c r="F6" s="79"/>
      <c r="G6" s="74"/>
      <c r="H6" s="75"/>
    </row>
    <row r="7" spans="2:8" ht="16.2" customHeight="1">
      <c r="B7" s="327" t="s">
        <v>14</v>
      </c>
      <c r="C7" s="72" t="s">
        <v>15</v>
      </c>
      <c r="D7" s="78" t="s">
        <v>16</v>
      </c>
      <c r="E7" s="79" t="s">
        <v>17</v>
      </c>
      <c r="F7" s="79">
        <v>1</v>
      </c>
      <c r="G7" s="80"/>
      <c r="H7" s="75"/>
    </row>
    <row r="8" spans="2:8" ht="16.2" customHeight="1">
      <c r="B8" s="327"/>
      <c r="C8" s="81"/>
      <c r="D8" s="78"/>
      <c r="E8" s="86"/>
      <c r="F8" s="86"/>
      <c r="G8" s="74"/>
      <c r="H8" s="75"/>
    </row>
    <row r="9" spans="2:8" ht="16.2" customHeight="1">
      <c r="B9" s="327" t="s">
        <v>18</v>
      </c>
      <c r="C9" s="79" t="s">
        <v>19</v>
      </c>
      <c r="D9" s="77" t="s">
        <v>20</v>
      </c>
      <c r="E9" s="79"/>
      <c r="F9" s="79"/>
      <c r="G9" s="82"/>
      <c r="H9" s="75"/>
    </row>
    <row r="10" spans="2:8" ht="16.2" customHeight="1">
      <c r="B10" s="327" t="s">
        <v>21</v>
      </c>
      <c r="C10" s="83" t="s">
        <v>22</v>
      </c>
      <c r="D10" s="78" t="s">
        <v>257</v>
      </c>
      <c r="E10" s="86"/>
      <c r="F10" s="86"/>
      <c r="G10" s="82"/>
      <c r="H10" s="75"/>
    </row>
    <row r="11" spans="2:8" ht="16.2" customHeight="1">
      <c r="B11" s="327"/>
      <c r="C11" s="84"/>
      <c r="D11" s="78" t="s">
        <v>258</v>
      </c>
      <c r="E11" s="79" t="s">
        <v>17</v>
      </c>
      <c r="F11" s="79">
        <v>1</v>
      </c>
      <c r="G11" s="80"/>
      <c r="H11" s="75"/>
    </row>
    <row r="12" spans="2:8" ht="16.2" customHeight="1">
      <c r="B12" s="327"/>
      <c r="C12" s="84"/>
      <c r="D12" s="78"/>
      <c r="E12" s="79"/>
      <c r="F12" s="79"/>
      <c r="G12" s="74"/>
      <c r="H12" s="75"/>
    </row>
    <row r="13" spans="2:8" ht="16.2" customHeight="1">
      <c r="B13" s="327"/>
      <c r="C13" s="84"/>
      <c r="D13" s="78" t="s">
        <v>259</v>
      </c>
      <c r="E13" s="79" t="s">
        <v>23</v>
      </c>
      <c r="F13" s="79">
        <v>2</v>
      </c>
      <c r="G13" s="80"/>
      <c r="H13" s="75"/>
    </row>
    <row r="14" spans="2:8" ht="16.2" customHeight="1">
      <c r="B14" s="327"/>
      <c r="C14" s="84"/>
      <c r="D14" s="78"/>
      <c r="E14" s="79"/>
      <c r="F14" s="79"/>
      <c r="G14" s="80"/>
      <c r="H14" s="75"/>
    </row>
    <row r="15" spans="2:8" ht="16.2" customHeight="1">
      <c r="B15" s="327"/>
      <c r="C15" s="84"/>
      <c r="D15" s="85" t="s">
        <v>24</v>
      </c>
      <c r="E15" s="79" t="s">
        <v>17</v>
      </c>
      <c r="F15" s="79">
        <v>1</v>
      </c>
      <c r="G15" s="80"/>
      <c r="H15" s="75"/>
    </row>
    <row r="16" spans="2:8" ht="16.2" customHeight="1">
      <c r="B16" s="327"/>
      <c r="C16" s="84"/>
      <c r="D16" s="78"/>
      <c r="E16" s="79"/>
      <c r="F16" s="79"/>
      <c r="G16" s="80"/>
      <c r="H16" s="75"/>
    </row>
    <row r="17" spans="2:8" ht="16.2" customHeight="1">
      <c r="B17" s="327" t="s">
        <v>25</v>
      </c>
      <c r="C17" s="76" t="s">
        <v>26</v>
      </c>
      <c r="D17" s="78" t="s">
        <v>260</v>
      </c>
      <c r="E17" s="86"/>
      <c r="F17" s="86"/>
      <c r="G17" s="82"/>
      <c r="H17" s="75"/>
    </row>
    <row r="18" spans="2:8" ht="16.2" customHeight="1">
      <c r="B18" s="327"/>
      <c r="C18" s="84"/>
      <c r="D18" s="78" t="s">
        <v>27</v>
      </c>
      <c r="E18" s="79" t="s">
        <v>17</v>
      </c>
      <c r="F18" s="86">
        <v>1</v>
      </c>
      <c r="G18" s="87"/>
      <c r="H18" s="75"/>
    </row>
    <row r="19" spans="2:8" ht="16.2" customHeight="1">
      <c r="B19" s="327"/>
      <c r="C19" s="84"/>
      <c r="D19" s="78"/>
      <c r="E19" s="79"/>
      <c r="F19" s="79"/>
      <c r="G19" s="74"/>
      <c r="H19" s="75"/>
    </row>
    <row r="20" spans="2:8" ht="16.2" customHeight="1">
      <c r="B20" s="327"/>
      <c r="C20" s="84"/>
      <c r="D20" s="78" t="s">
        <v>28</v>
      </c>
      <c r="E20" s="79" t="s">
        <v>17</v>
      </c>
      <c r="F20" s="86">
        <v>1</v>
      </c>
      <c r="G20" s="87"/>
      <c r="H20" s="75"/>
    </row>
    <row r="21" spans="2:8" ht="16.2" customHeight="1">
      <c r="B21" s="327"/>
      <c r="C21" s="84"/>
      <c r="D21" s="78"/>
      <c r="E21" s="79"/>
      <c r="F21" s="79"/>
      <c r="G21" s="74"/>
      <c r="H21" s="75"/>
    </row>
    <row r="22" spans="2:8" ht="16.2" customHeight="1">
      <c r="B22" s="327"/>
      <c r="C22" s="84"/>
      <c r="D22" s="78" t="s">
        <v>29</v>
      </c>
      <c r="E22" s="79" t="s">
        <v>17</v>
      </c>
      <c r="F22" s="86">
        <v>1</v>
      </c>
      <c r="G22" s="87"/>
      <c r="H22" s="75"/>
    </row>
    <row r="23" spans="2:8" ht="16.2" customHeight="1">
      <c r="B23" s="327"/>
      <c r="C23" s="84"/>
      <c r="D23" s="78"/>
      <c r="E23" s="79"/>
      <c r="F23" s="79"/>
      <c r="G23" s="74"/>
      <c r="H23" s="75"/>
    </row>
    <row r="24" spans="2:8" ht="16.2" customHeight="1">
      <c r="B24" s="327"/>
      <c r="C24" s="84"/>
      <c r="D24" s="78" t="s">
        <v>30</v>
      </c>
      <c r="E24" s="79" t="s">
        <v>17</v>
      </c>
      <c r="F24" s="86">
        <v>1</v>
      </c>
      <c r="G24" s="87"/>
      <c r="H24" s="75"/>
    </row>
    <row r="25" spans="2:8" ht="16.2" customHeight="1">
      <c r="B25" s="327"/>
      <c r="C25" s="84"/>
      <c r="D25" s="78"/>
      <c r="E25" s="79"/>
      <c r="F25" s="79"/>
      <c r="G25" s="74"/>
      <c r="H25" s="75"/>
    </row>
    <row r="26" spans="2:8" ht="16.2" customHeight="1">
      <c r="B26" s="327"/>
      <c r="C26" s="84"/>
      <c r="D26" s="78" t="s">
        <v>31</v>
      </c>
      <c r="E26" s="79" t="s">
        <v>17</v>
      </c>
      <c r="F26" s="86">
        <v>1</v>
      </c>
      <c r="G26" s="87"/>
      <c r="H26" s="75"/>
    </row>
    <row r="27" spans="2:8" ht="16.2" customHeight="1">
      <c r="B27" s="327"/>
      <c r="C27" s="84"/>
      <c r="D27" s="78"/>
      <c r="E27" s="79"/>
      <c r="F27" s="79"/>
      <c r="G27" s="74"/>
      <c r="H27" s="75"/>
    </row>
    <row r="28" spans="2:8" ht="16.2" customHeight="1">
      <c r="B28" s="327"/>
      <c r="C28" s="84"/>
      <c r="D28" s="78" t="s">
        <v>32</v>
      </c>
      <c r="E28" s="79" t="s">
        <v>17</v>
      </c>
      <c r="F28" s="86">
        <v>1</v>
      </c>
      <c r="G28" s="87"/>
      <c r="H28" s="75"/>
    </row>
    <row r="29" spans="2:8" ht="16.2" customHeight="1">
      <c r="B29" s="327"/>
      <c r="C29" s="84"/>
      <c r="D29" s="78"/>
      <c r="E29" s="79"/>
      <c r="F29" s="79"/>
      <c r="G29" s="74"/>
      <c r="H29" s="75"/>
    </row>
    <row r="30" spans="2:8" ht="16.2" customHeight="1">
      <c r="B30" s="327"/>
      <c r="C30" s="84"/>
      <c r="D30" s="78" t="s">
        <v>33</v>
      </c>
      <c r="E30" s="79"/>
      <c r="F30" s="86"/>
      <c r="G30" s="87"/>
      <c r="H30" s="75"/>
    </row>
    <row r="31" spans="2:8" ht="16.2" customHeight="1">
      <c r="B31" s="327"/>
      <c r="C31" s="84"/>
      <c r="D31" s="78" t="s">
        <v>34</v>
      </c>
      <c r="E31" s="79" t="s">
        <v>17</v>
      </c>
      <c r="F31" s="86">
        <v>1</v>
      </c>
      <c r="G31" s="87"/>
      <c r="H31" s="75"/>
    </row>
    <row r="32" spans="2:8" ht="16.2" customHeight="1">
      <c r="B32" s="327"/>
      <c r="C32" s="84"/>
      <c r="D32" s="78"/>
      <c r="E32" s="79"/>
      <c r="F32" s="79"/>
      <c r="G32" s="74"/>
      <c r="H32" s="75"/>
    </row>
    <row r="33" spans="2:8" ht="16.2" customHeight="1">
      <c r="B33" s="327"/>
      <c r="C33" s="84"/>
      <c r="D33" s="78" t="s">
        <v>35</v>
      </c>
      <c r="E33" s="79" t="s">
        <v>17</v>
      </c>
      <c r="F33" s="86">
        <v>1</v>
      </c>
      <c r="G33" s="87"/>
      <c r="H33" s="75"/>
    </row>
    <row r="34" spans="2:8" ht="16.2" customHeight="1">
      <c r="B34" s="327"/>
      <c r="C34" s="84"/>
      <c r="D34" s="78"/>
      <c r="E34" s="79"/>
      <c r="F34" s="79"/>
      <c r="G34" s="74"/>
      <c r="H34" s="75"/>
    </row>
    <row r="35" spans="2:8" ht="16.2" customHeight="1">
      <c r="B35" s="327"/>
      <c r="C35" s="84"/>
      <c r="D35" s="78" t="s">
        <v>36</v>
      </c>
      <c r="E35" s="79" t="s">
        <v>17</v>
      </c>
      <c r="F35" s="86">
        <v>1</v>
      </c>
      <c r="G35" s="87"/>
      <c r="H35" s="75"/>
    </row>
    <row r="36" spans="2:8" ht="16.2" customHeight="1">
      <c r="B36" s="327"/>
      <c r="C36" s="84"/>
      <c r="D36" s="78"/>
      <c r="E36" s="79"/>
      <c r="F36" s="79"/>
      <c r="G36" s="74"/>
      <c r="H36" s="75"/>
    </row>
    <row r="37" spans="2:8" ht="16.2" customHeight="1">
      <c r="B37" s="327"/>
      <c r="C37" s="84"/>
      <c r="D37" s="78" t="s">
        <v>37</v>
      </c>
      <c r="E37" s="79" t="s">
        <v>17</v>
      </c>
      <c r="F37" s="86">
        <v>1</v>
      </c>
      <c r="G37" s="87"/>
      <c r="H37" s="75"/>
    </row>
    <row r="38" spans="2:8" ht="16.2" customHeight="1">
      <c r="B38" s="327"/>
      <c r="C38" s="84"/>
      <c r="D38" s="78"/>
      <c r="E38" s="79"/>
      <c r="F38" s="79"/>
      <c r="G38" s="74"/>
      <c r="H38" s="75"/>
    </row>
    <row r="39" spans="2:8" ht="16.2" customHeight="1">
      <c r="B39" s="327" t="s">
        <v>38</v>
      </c>
      <c r="C39" s="83" t="s">
        <v>39</v>
      </c>
      <c r="D39" s="78" t="s">
        <v>40</v>
      </c>
      <c r="E39" s="79" t="s">
        <v>17</v>
      </c>
      <c r="F39" s="86">
        <v>1</v>
      </c>
      <c r="G39" s="87"/>
      <c r="H39" s="75"/>
    </row>
    <row r="40" spans="2:8" ht="16.2" customHeight="1">
      <c r="B40" s="327"/>
      <c r="C40" s="84"/>
      <c r="D40" s="78"/>
      <c r="E40" s="79"/>
      <c r="F40" s="79"/>
      <c r="G40" s="82"/>
      <c r="H40" s="75"/>
    </row>
    <row r="41" spans="2:8" ht="16.2" customHeight="1">
      <c r="B41" s="327" t="s">
        <v>41</v>
      </c>
      <c r="C41" s="76" t="s">
        <v>42</v>
      </c>
      <c r="D41" s="88" t="s">
        <v>43</v>
      </c>
      <c r="E41" s="86"/>
      <c r="F41" s="86"/>
      <c r="G41" s="87"/>
      <c r="H41" s="75"/>
    </row>
    <row r="42" spans="2:8" ht="16.2" customHeight="1">
      <c r="B42" s="327"/>
      <c r="C42" s="84"/>
      <c r="D42" s="88" t="s">
        <v>44</v>
      </c>
      <c r="E42" s="79" t="s">
        <v>17</v>
      </c>
      <c r="F42" s="86">
        <v>1</v>
      </c>
      <c r="G42" s="87"/>
      <c r="H42" s="75"/>
    </row>
    <row r="43" spans="2:8" ht="16.2" customHeight="1">
      <c r="B43" s="327"/>
      <c r="C43" s="84"/>
      <c r="D43" s="89"/>
      <c r="E43" s="79"/>
      <c r="F43" s="86"/>
      <c r="G43" s="87"/>
      <c r="H43" s="75"/>
    </row>
    <row r="44" spans="2:8" ht="16.2" customHeight="1">
      <c r="B44" s="327"/>
      <c r="C44" s="72" t="s">
        <v>9</v>
      </c>
      <c r="D44" s="78"/>
      <c r="E44" s="79"/>
      <c r="F44" s="79"/>
      <c r="G44" s="74"/>
      <c r="H44" s="75"/>
    </row>
    <row r="45" spans="2:8" ht="16.2" customHeight="1">
      <c r="B45" s="327"/>
      <c r="C45" s="90" t="s">
        <v>10</v>
      </c>
      <c r="D45" s="78"/>
      <c r="E45" s="86"/>
      <c r="F45" s="86"/>
      <c r="G45" s="82"/>
      <c r="H45" s="75"/>
    </row>
    <row r="46" spans="2:8" ht="16.2" customHeight="1">
      <c r="B46" s="326" t="s">
        <v>45</v>
      </c>
      <c r="C46" s="72" t="s">
        <v>46</v>
      </c>
      <c r="D46" s="77" t="s">
        <v>47</v>
      </c>
      <c r="E46" s="79"/>
      <c r="F46" s="79"/>
      <c r="G46" s="74"/>
      <c r="H46" s="75"/>
    </row>
    <row r="47" spans="2:8" ht="16.2" customHeight="1">
      <c r="B47" s="327" t="s">
        <v>48</v>
      </c>
      <c r="C47" s="72" t="s">
        <v>49</v>
      </c>
      <c r="D47" s="78" t="s">
        <v>50</v>
      </c>
      <c r="E47" s="79" t="s">
        <v>121</v>
      </c>
      <c r="F47" s="79">
        <v>15</v>
      </c>
      <c r="G47" s="80"/>
      <c r="H47" s="75"/>
    </row>
    <row r="48" spans="2:8" ht="16.2" customHeight="1">
      <c r="B48" s="327"/>
      <c r="C48" s="84"/>
      <c r="D48" s="78"/>
      <c r="E48" s="79"/>
      <c r="F48" s="79"/>
      <c r="G48" s="74"/>
      <c r="H48" s="75"/>
    </row>
    <row r="49" spans="2:8" ht="16.2" customHeight="1">
      <c r="B49" s="327" t="s">
        <v>51</v>
      </c>
      <c r="C49" s="76" t="s">
        <v>52</v>
      </c>
      <c r="D49" s="77" t="s">
        <v>53</v>
      </c>
      <c r="E49" s="79" t="s">
        <v>54</v>
      </c>
      <c r="F49" s="79"/>
      <c r="G49" s="74"/>
      <c r="H49" s="75"/>
    </row>
    <row r="50" spans="2:8" ht="16.2" customHeight="1">
      <c r="B50" s="327" t="s">
        <v>55</v>
      </c>
      <c r="C50" s="91" t="s">
        <v>56</v>
      </c>
      <c r="D50" s="92" t="s">
        <v>549</v>
      </c>
      <c r="E50" s="79"/>
      <c r="F50" s="98"/>
      <c r="G50" s="74"/>
      <c r="H50" s="75"/>
    </row>
    <row r="51" spans="2:8" ht="16.2" customHeight="1">
      <c r="B51" s="327"/>
      <c r="C51" s="84"/>
      <c r="D51" s="85" t="s">
        <v>57</v>
      </c>
      <c r="E51" s="79" t="s">
        <v>120</v>
      </c>
      <c r="F51" s="79">
        <v>15</v>
      </c>
      <c r="G51" s="74"/>
      <c r="H51" s="75"/>
    </row>
    <row r="52" spans="2:8" ht="16.2" customHeight="1">
      <c r="B52" s="327"/>
      <c r="C52" s="84"/>
      <c r="D52" s="93"/>
      <c r="E52" s="79"/>
      <c r="F52" s="79"/>
      <c r="G52" s="80"/>
      <c r="H52" s="75"/>
    </row>
    <row r="53" spans="2:8" ht="16.2" customHeight="1">
      <c r="B53" s="327"/>
      <c r="C53" s="84"/>
      <c r="D53" s="78" t="s">
        <v>58</v>
      </c>
      <c r="E53" s="79" t="s">
        <v>120</v>
      </c>
      <c r="F53" s="79">
        <v>15</v>
      </c>
      <c r="G53" s="74"/>
      <c r="H53" s="75"/>
    </row>
    <row r="54" spans="2:8" ht="16.2" customHeight="1">
      <c r="B54" s="327"/>
      <c r="C54" s="84"/>
      <c r="D54" s="88"/>
      <c r="E54" s="86"/>
      <c r="F54" s="79"/>
      <c r="G54" s="74"/>
      <c r="H54" s="75"/>
    </row>
    <row r="55" spans="2:8" ht="16.2" customHeight="1">
      <c r="B55" s="328"/>
      <c r="C55" s="72"/>
      <c r="D55" s="85" t="s">
        <v>59</v>
      </c>
      <c r="E55" s="79" t="s">
        <v>120</v>
      </c>
      <c r="F55" s="79">
        <v>15</v>
      </c>
      <c r="G55" s="80"/>
      <c r="H55" s="75"/>
    </row>
    <row r="56" spans="2:8" ht="16.2" customHeight="1">
      <c r="B56" s="328"/>
      <c r="C56" s="72"/>
      <c r="D56" s="73"/>
      <c r="E56" s="79"/>
      <c r="F56" s="98"/>
      <c r="G56" s="74"/>
      <c r="H56" s="75"/>
    </row>
    <row r="57" spans="2:8" ht="16.2" customHeight="1">
      <c r="B57" s="327" t="s">
        <v>60</v>
      </c>
      <c r="C57" s="76" t="s">
        <v>52</v>
      </c>
      <c r="D57" s="77" t="s">
        <v>53</v>
      </c>
      <c r="E57" s="79" t="s">
        <v>54</v>
      </c>
      <c r="F57" s="98"/>
      <c r="G57" s="74"/>
      <c r="H57" s="75"/>
    </row>
    <row r="58" spans="2:8" ht="16.2" customHeight="1">
      <c r="B58" s="327" t="s">
        <v>61</v>
      </c>
      <c r="C58" s="76" t="s">
        <v>62</v>
      </c>
      <c r="D58" s="547" t="s">
        <v>63</v>
      </c>
      <c r="E58" s="79"/>
      <c r="F58" s="98"/>
      <c r="G58" s="74"/>
      <c r="H58" s="75"/>
    </row>
    <row r="59" spans="2:8" ht="16.2" customHeight="1">
      <c r="B59" s="327"/>
      <c r="C59" s="76"/>
      <c r="D59" s="547"/>
      <c r="E59" s="79"/>
      <c r="F59" s="98"/>
      <c r="G59" s="74"/>
      <c r="H59" s="75"/>
    </row>
    <row r="60" spans="2:8" ht="16.2" customHeight="1">
      <c r="B60" s="327"/>
      <c r="C60" s="84"/>
      <c r="D60" s="94" t="s">
        <v>27</v>
      </c>
      <c r="E60" s="79" t="s">
        <v>120</v>
      </c>
      <c r="F60" s="79">
        <v>15</v>
      </c>
      <c r="G60" s="80"/>
      <c r="H60" s="75"/>
    </row>
    <row r="61" spans="2:8" ht="16.2" customHeight="1" thickBot="1">
      <c r="B61" s="327"/>
      <c r="C61" s="466"/>
      <c r="D61" s="467"/>
      <c r="E61" s="468"/>
      <c r="F61" s="468"/>
      <c r="G61" s="469"/>
      <c r="H61" s="75"/>
    </row>
    <row r="62" spans="2:8" ht="30" customHeight="1" thickBot="1">
      <c r="B62" s="529" t="s">
        <v>66</v>
      </c>
      <c r="C62" s="530"/>
      <c r="D62" s="530"/>
      <c r="E62" s="530"/>
      <c r="F62" s="530"/>
      <c r="G62" s="531"/>
      <c r="H62" s="95"/>
    </row>
    <row r="63" spans="2:8" ht="30" customHeight="1" thickBot="1">
      <c r="B63" s="529" t="s">
        <v>67</v>
      </c>
      <c r="C63" s="530"/>
      <c r="D63" s="530"/>
      <c r="E63" s="530"/>
      <c r="F63" s="530"/>
      <c r="G63" s="531"/>
      <c r="H63" s="95"/>
    </row>
    <row r="64" spans="2:8" ht="16.2" customHeight="1">
      <c r="B64" s="327"/>
      <c r="C64" s="79"/>
      <c r="D64" s="77"/>
      <c r="E64" s="79"/>
      <c r="F64" s="79"/>
      <c r="G64" s="82"/>
      <c r="H64" s="75"/>
    </row>
    <row r="65" spans="2:8" ht="16.2" customHeight="1">
      <c r="B65" s="327"/>
      <c r="C65" s="83"/>
      <c r="D65" s="78" t="s">
        <v>64</v>
      </c>
      <c r="E65" s="79" t="s">
        <v>120</v>
      </c>
      <c r="F65" s="86">
        <v>15</v>
      </c>
      <c r="G65" s="87"/>
      <c r="H65" s="75"/>
    </row>
    <row r="66" spans="2:8" ht="16.2" customHeight="1">
      <c r="B66" s="327"/>
      <c r="C66" s="84"/>
      <c r="D66" s="78"/>
      <c r="E66" s="79"/>
      <c r="F66" s="79"/>
      <c r="G66" s="74"/>
      <c r="H66" s="75"/>
    </row>
    <row r="67" spans="2:8" ht="16.2" customHeight="1">
      <c r="B67" s="327"/>
      <c r="C67" s="84"/>
      <c r="D67" s="78" t="s">
        <v>65</v>
      </c>
      <c r="E67" s="79" t="s">
        <v>120</v>
      </c>
      <c r="F67" s="86">
        <v>15</v>
      </c>
      <c r="G67" s="87"/>
      <c r="H67" s="75"/>
    </row>
    <row r="68" spans="2:8" ht="16.2" customHeight="1">
      <c r="B68" s="327"/>
      <c r="C68" s="84"/>
      <c r="D68" s="78"/>
      <c r="E68" s="79"/>
      <c r="F68" s="86"/>
      <c r="G68" s="87"/>
      <c r="H68" s="75"/>
    </row>
    <row r="69" spans="2:8" ht="16.2" customHeight="1">
      <c r="B69" s="96"/>
      <c r="C69" s="364"/>
      <c r="D69" s="78" t="s">
        <v>68</v>
      </c>
      <c r="E69" s="79" t="s">
        <v>120</v>
      </c>
      <c r="F69" s="86">
        <v>15</v>
      </c>
      <c r="G69" s="87"/>
      <c r="H69" s="97"/>
    </row>
    <row r="70" spans="2:8" ht="16.2" customHeight="1">
      <c r="B70" s="327"/>
      <c r="C70" s="332"/>
      <c r="D70" s="78"/>
      <c r="E70" s="79"/>
      <c r="F70" s="79"/>
      <c r="G70" s="74"/>
      <c r="H70" s="75"/>
    </row>
    <row r="71" spans="2:8" ht="16.2" customHeight="1">
      <c r="B71" s="327"/>
      <c r="C71" s="332"/>
      <c r="D71" s="78" t="s">
        <v>69</v>
      </c>
      <c r="E71" s="79" t="s">
        <v>120</v>
      </c>
      <c r="F71" s="86">
        <v>15</v>
      </c>
      <c r="G71" s="87"/>
      <c r="H71" s="75"/>
    </row>
    <row r="72" spans="2:8" ht="16.2" customHeight="1">
      <c r="B72" s="327"/>
      <c r="C72" s="332"/>
      <c r="D72" s="78"/>
      <c r="E72" s="79"/>
      <c r="F72" s="79"/>
      <c r="G72" s="74"/>
      <c r="H72" s="75"/>
    </row>
    <row r="73" spans="2:8" ht="16.2" customHeight="1">
      <c r="B73" s="327"/>
      <c r="C73" s="332"/>
      <c r="D73" s="78" t="s">
        <v>70</v>
      </c>
      <c r="E73" s="79" t="s">
        <v>120</v>
      </c>
      <c r="F73" s="86">
        <v>15</v>
      </c>
      <c r="G73" s="87"/>
      <c r="H73" s="75"/>
    </row>
    <row r="74" spans="2:8" ht="16.2" customHeight="1">
      <c r="B74" s="327"/>
      <c r="C74" s="332"/>
      <c r="D74" s="78"/>
      <c r="E74" s="79"/>
      <c r="F74" s="79"/>
      <c r="G74" s="74"/>
      <c r="H74" s="75"/>
    </row>
    <row r="75" spans="2:8" ht="16.2" customHeight="1">
      <c r="B75" s="327"/>
      <c r="C75" s="332"/>
      <c r="D75" s="78" t="s">
        <v>71</v>
      </c>
      <c r="E75" s="79" t="s">
        <v>120</v>
      </c>
      <c r="F75" s="86">
        <v>15</v>
      </c>
      <c r="G75" s="87"/>
      <c r="H75" s="75"/>
    </row>
    <row r="76" spans="2:8" ht="16.2" customHeight="1">
      <c r="B76" s="327"/>
      <c r="C76" s="332"/>
      <c r="D76" s="78"/>
      <c r="E76" s="79"/>
      <c r="F76" s="79"/>
      <c r="G76" s="74"/>
      <c r="H76" s="75"/>
    </row>
    <row r="77" spans="2:8" ht="16.2" customHeight="1">
      <c r="B77" s="327"/>
      <c r="C77" s="332"/>
      <c r="D77" s="78" t="s">
        <v>72</v>
      </c>
      <c r="E77" s="79" t="s">
        <v>120</v>
      </c>
      <c r="F77" s="86">
        <v>15</v>
      </c>
      <c r="G77" s="87"/>
      <c r="H77" s="75"/>
    </row>
    <row r="78" spans="2:8" ht="16.2" customHeight="1">
      <c r="B78" s="327"/>
      <c r="C78" s="332"/>
      <c r="D78" s="78"/>
      <c r="E78" s="79"/>
      <c r="F78" s="79"/>
      <c r="G78" s="74"/>
      <c r="H78" s="75"/>
    </row>
    <row r="79" spans="2:8" ht="16.2" customHeight="1">
      <c r="B79" s="327"/>
      <c r="C79" s="332"/>
      <c r="D79" s="78" t="s">
        <v>73</v>
      </c>
      <c r="E79" s="79" t="s">
        <v>120</v>
      </c>
      <c r="F79" s="86">
        <v>15</v>
      </c>
      <c r="G79" s="87"/>
      <c r="H79" s="75"/>
    </row>
    <row r="80" spans="2:8" ht="16.2" customHeight="1">
      <c r="B80" s="327"/>
      <c r="C80" s="332"/>
      <c r="D80" s="78"/>
      <c r="E80" s="79"/>
      <c r="F80" s="79"/>
      <c r="G80" s="74"/>
      <c r="H80" s="75"/>
    </row>
    <row r="81" spans="2:8" ht="16.2" customHeight="1">
      <c r="B81" s="327" t="s">
        <v>74</v>
      </c>
      <c r="C81" s="333" t="s">
        <v>75</v>
      </c>
      <c r="D81" s="78" t="s">
        <v>76</v>
      </c>
      <c r="E81" s="79" t="s">
        <v>120</v>
      </c>
      <c r="F81" s="86">
        <v>15</v>
      </c>
      <c r="G81" s="87"/>
      <c r="H81" s="75"/>
    </row>
    <row r="82" spans="2:8" ht="16.2" customHeight="1">
      <c r="B82" s="327"/>
      <c r="C82" s="332"/>
      <c r="D82" s="78"/>
      <c r="E82" s="79"/>
      <c r="F82" s="98"/>
      <c r="G82" s="74"/>
      <c r="H82" s="75"/>
    </row>
    <row r="83" spans="2:8" ht="16.2" customHeight="1">
      <c r="B83" s="327" t="s">
        <v>77</v>
      </c>
      <c r="C83" s="333" t="s">
        <v>78</v>
      </c>
      <c r="D83" s="336" t="s">
        <v>79</v>
      </c>
      <c r="E83" s="79" t="s">
        <v>120</v>
      </c>
      <c r="F83" s="79">
        <v>15</v>
      </c>
      <c r="G83" s="74"/>
      <c r="H83" s="75"/>
    </row>
    <row r="84" spans="2:8" ht="16.2" customHeight="1">
      <c r="B84" s="327"/>
      <c r="C84" s="332"/>
      <c r="D84" s="78"/>
      <c r="E84" s="79"/>
      <c r="F84" s="79"/>
      <c r="G84" s="82"/>
      <c r="H84" s="75"/>
    </row>
    <row r="85" spans="2:8" ht="16.2" customHeight="1">
      <c r="B85" s="327" t="s">
        <v>80</v>
      </c>
      <c r="C85" s="333" t="s">
        <v>81</v>
      </c>
      <c r="D85" s="78" t="s">
        <v>82</v>
      </c>
      <c r="E85" s="79" t="s">
        <v>120</v>
      </c>
      <c r="F85" s="79">
        <v>15</v>
      </c>
      <c r="G85" s="87"/>
      <c r="H85" s="75"/>
    </row>
    <row r="86" spans="2:8" ht="16.2" customHeight="1">
      <c r="B86" s="327"/>
      <c r="C86" s="333"/>
      <c r="D86" s="78"/>
      <c r="E86" s="79"/>
      <c r="F86" s="98"/>
      <c r="G86" s="87"/>
      <c r="H86" s="75"/>
    </row>
    <row r="87" spans="2:8" ht="16.2" customHeight="1">
      <c r="B87" s="327" t="s">
        <v>83</v>
      </c>
      <c r="C87" s="334" t="s">
        <v>84</v>
      </c>
      <c r="D87" s="548" t="s">
        <v>85</v>
      </c>
      <c r="E87" s="79"/>
      <c r="F87" s="79"/>
      <c r="G87" s="87"/>
      <c r="H87" s="75"/>
    </row>
    <row r="88" spans="2:8" ht="16.2" customHeight="1">
      <c r="B88" s="327"/>
      <c r="C88" s="334">
        <v>4.4000000000000004</v>
      </c>
      <c r="D88" s="548"/>
      <c r="E88" s="79" t="s">
        <v>86</v>
      </c>
      <c r="F88" s="79">
        <v>150</v>
      </c>
      <c r="G88" s="87"/>
      <c r="H88" s="75"/>
    </row>
    <row r="89" spans="2:8" ht="16.2" customHeight="1">
      <c r="B89" s="327"/>
      <c r="C89" s="332"/>
      <c r="D89" s="78"/>
      <c r="E89" s="86"/>
      <c r="F89" s="86"/>
      <c r="G89" s="87"/>
      <c r="H89" s="75"/>
    </row>
    <row r="90" spans="2:8" ht="16.2" customHeight="1">
      <c r="B90" s="326" t="s">
        <v>87</v>
      </c>
      <c r="C90" s="334" t="s">
        <v>84</v>
      </c>
      <c r="D90" s="365" t="s">
        <v>261</v>
      </c>
      <c r="E90" s="79"/>
      <c r="F90" s="79"/>
      <c r="G90" s="74"/>
      <c r="H90" s="75"/>
    </row>
    <row r="91" spans="2:8" ht="16.2" customHeight="1">
      <c r="B91" s="327"/>
      <c r="C91" s="334">
        <v>4.5</v>
      </c>
      <c r="D91" s="337" t="s">
        <v>88</v>
      </c>
      <c r="E91" s="79"/>
      <c r="F91" s="79"/>
      <c r="G91" s="74"/>
      <c r="H91" s="75"/>
    </row>
    <row r="92" spans="2:8" ht="16.2" customHeight="1">
      <c r="B92" s="327"/>
      <c r="C92" s="332"/>
      <c r="D92" s="337" t="s">
        <v>89</v>
      </c>
      <c r="E92" s="86"/>
      <c r="F92" s="79"/>
      <c r="G92" s="74"/>
      <c r="H92" s="75"/>
    </row>
    <row r="93" spans="2:8" ht="16.2" customHeight="1">
      <c r="B93" s="327"/>
      <c r="C93" s="332"/>
      <c r="D93" s="335" t="s">
        <v>90</v>
      </c>
      <c r="E93" s="79" t="s">
        <v>17</v>
      </c>
      <c r="F93" s="86">
        <v>1</v>
      </c>
      <c r="G93" s="74"/>
      <c r="H93" s="75"/>
    </row>
    <row r="94" spans="2:8" ht="16.2" customHeight="1">
      <c r="B94" s="327"/>
      <c r="C94" s="332"/>
      <c r="D94" s="335"/>
      <c r="E94" s="86"/>
      <c r="F94" s="79"/>
      <c r="G94" s="74"/>
      <c r="H94" s="99"/>
    </row>
    <row r="95" spans="2:8" ht="16.2" customHeight="1">
      <c r="B95" s="327"/>
      <c r="C95" s="332"/>
      <c r="D95" s="336" t="s">
        <v>91</v>
      </c>
      <c r="E95" s="79" t="s">
        <v>17</v>
      </c>
      <c r="F95" s="86">
        <v>1</v>
      </c>
      <c r="G95" s="74"/>
      <c r="H95" s="75"/>
    </row>
    <row r="96" spans="2:8" ht="16.2" customHeight="1">
      <c r="B96" s="326"/>
      <c r="C96" s="332"/>
      <c r="D96" s="335"/>
      <c r="E96" s="79"/>
      <c r="F96" s="86"/>
      <c r="G96" s="82"/>
      <c r="H96" s="75"/>
    </row>
    <row r="97" spans="2:8" ht="16.2" customHeight="1">
      <c r="B97" s="326"/>
      <c r="C97" s="332"/>
      <c r="D97" s="336" t="s">
        <v>92</v>
      </c>
      <c r="E97" s="79" t="s">
        <v>17</v>
      </c>
      <c r="F97" s="86">
        <v>1</v>
      </c>
      <c r="G97" s="82"/>
      <c r="H97" s="75"/>
    </row>
    <row r="98" spans="2:8" ht="16.2" customHeight="1">
      <c r="B98" s="326"/>
      <c r="C98" s="332"/>
      <c r="D98" s="335"/>
      <c r="E98" s="79"/>
      <c r="F98" s="86"/>
      <c r="G98" s="82"/>
      <c r="H98" s="75"/>
    </row>
    <row r="99" spans="2:8" ht="16.2" customHeight="1">
      <c r="B99" s="326"/>
      <c r="C99" s="332"/>
      <c r="D99" s="337" t="s">
        <v>93</v>
      </c>
      <c r="E99" s="86"/>
      <c r="F99" s="79"/>
      <c r="G99" s="74"/>
      <c r="H99" s="75"/>
    </row>
    <row r="100" spans="2:8" ht="16.2" customHeight="1">
      <c r="B100" s="326"/>
      <c r="C100" s="332"/>
      <c r="D100" s="337" t="s">
        <v>94</v>
      </c>
      <c r="E100" s="79"/>
      <c r="F100" s="86"/>
      <c r="G100" s="74"/>
      <c r="H100" s="75"/>
    </row>
    <row r="101" spans="2:8" ht="16.2" customHeight="1">
      <c r="B101" s="326"/>
      <c r="C101" s="332"/>
      <c r="D101" s="335" t="s">
        <v>95</v>
      </c>
      <c r="E101" s="79" t="s">
        <v>17</v>
      </c>
      <c r="F101" s="86">
        <v>1</v>
      </c>
      <c r="G101" s="74"/>
      <c r="H101" s="75"/>
    </row>
    <row r="102" spans="2:8" ht="16.2" customHeight="1">
      <c r="B102" s="326"/>
      <c r="C102" s="332"/>
      <c r="D102" s="337"/>
      <c r="E102" s="79"/>
      <c r="F102" s="79"/>
      <c r="G102" s="74"/>
      <c r="H102" s="75"/>
    </row>
    <row r="103" spans="2:8" ht="14.4">
      <c r="B103" s="326"/>
      <c r="C103" s="332"/>
      <c r="D103" s="337" t="s">
        <v>96</v>
      </c>
      <c r="E103" s="86"/>
      <c r="F103" s="79"/>
      <c r="G103" s="74"/>
      <c r="H103" s="75"/>
    </row>
    <row r="104" spans="2:8" ht="16.2" customHeight="1">
      <c r="B104" s="326"/>
      <c r="C104" s="332"/>
      <c r="D104" s="337" t="s">
        <v>97</v>
      </c>
      <c r="E104" s="79" t="s">
        <v>17</v>
      </c>
      <c r="F104" s="86">
        <v>1</v>
      </c>
      <c r="G104" s="74"/>
      <c r="H104" s="75"/>
    </row>
    <row r="105" spans="2:8" ht="16.2" customHeight="1">
      <c r="B105" s="326"/>
      <c r="C105" s="332"/>
      <c r="D105" s="337"/>
      <c r="E105" s="79"/>
      <c r="F105" s="86"/>
      <c r="G105" s="74"/>
      <c r="H105" s="75"/>
    </row>
    <row r="106" spans="2:8" ht="16.2" customHeight="1">
      <c r="B106" s="327"/>
      <c r="C106" s="334" t="s">
        <v>84</v>
      </c>
      <c r="D106" s="337"/>
      <c r="E106" s="338"/>
      <c r="F106" s="339"/>
      <c r="G106" s="74"/>
      <c r="H106" s="75"/>
    </row>
    <row r="107" spans="2:8" ht="16.2" customHeight="1">
      <c r="B107" s="326" t="s">
        <v>98</v>
      </c>
      <c r="C107" s="334">
        <v>1.4</v>
      </c>
      <c r="D107" s="330" t="s">
        <v>99</v>
      </c>
      <c r="E107" s="343"/>
      <c r="F107" s="366"/>
      <c r="G107" s="340"/>
      <c r="H107" s="367"/>
    </row>
    <row r="108" spans="2:8" ht="16.2" customHeight="1">
      <c r="B108" s="327"/>
      <c r="C108" s="345" t="s">
        <v>100</v>
      </c>
      <c r="D108" s="78" t="s">
        <v>101</v>
      </c>
      <c r="E108" s="346" t="s">
        <v>467</v>
      </c>
      <c r="F108" s="344">
        <v>1</v>
      </c>
      <c r="G108" s="347">
        <f>8000*15</f>
        <v>120000</v>
      </c>
      <c r="H108" s="348">
        <f>8000*15</f>
        <v>120000</v>
      </c>
    </row>
    <row r="109" spans="2:8" ht="16.2" customHeight="1">
      <c r="B109" s="328"/>
      <c r="C109" s="349"/>
      <c r="D109" s="78" t="s">
        <v>102</v>
      </c>
      <c r="E109" s="346"/>
      <c r="F109" s="344"/>
      <c r="G109" s="347"/>
      <c r="H109" s="348"/>
    </row>
    <row r="110" spans="2:8" ht="16.2" customHeight="1">
      <c r="B110" s="328"/>
      <c r="C110" s="349"/>
      <c r="D110" s="78"/>
      <c r="E110" s="86"/>
      <c r="F110" s="350"/>
      <c r="G110" s="347"/>
      <c r="H110" s="351"/>
    </row>
    <row r="111" spans="2:8" ht="16.2" customHeight="1">
      <c r="B111" s="328"/>
      <c r="C111" s="352" t="s">
        <v>103</v>
      </c>
      <c r="D111" s="78" t="s">
        <v>122</v>
      </c>
      <c r="E111" s="354" t="s">
        <v>467</v>
      </c>
      <c r="F111" s="368">
        <v>1</v>
      </c>
      <c r="G111" s="347">
        <v>150000</v>
      </c>
      <c r="H111" s="351">
        <v>150000</v>
      </c>
    </row>
    <row r="112" spans="2:8" ht="16.2" customHeight="1">
      <c r="B112" s="328"/>
      <c r="C112" s="352"/>
      <c r="D112" s="78" t="s">
        <v>123</v>
      </c>
      <c r="E112" s="79"/>
      <c r="F112" s="368"/>
      <c r="G112" s="347"/>
      <c r="H112" s="351"/>
    </row>
    <row r="113" spans="2:8" ht="16.2" customHeight="1">
      <c r="B113" s="327"/>
      <c r="C113" s="353"/>
      <c r="D113" s="342"/>
      <c r="E113" s="354"/>
      <c r="F113" s="355"/>
      <c r="G113" s="356"/>
      <c r="H113" s="100"/>
    </row>
    <row r="114" spans="2:8" ht="16.2" customHeight="1">
      <c r="B114" s="327"/>
      <c r="C114" s="357"/>
      <c r="D114" s="358" t="s">
        <v>104</v>
      </c>
      <c r="E114" s="359"/>
      <c r="F114" s="339"/>
      <c r="G114" s="360"/>
      <c r="H114" s="101"/>
    </row>
    <row r="115" spans="2:8" ht="16.2" customHeight="1">
      <c r="B115" s="327"/>
      <c r="C115" s="357"/>
      <c r="D115" s="361" t="s">
        <v>105</v>
      </c>
      <c r="E115" s="359" t="s">
        <v>106</v>
      </c>
      <c r="F115" s="362">
        <f>SUM(H108:H112)</f>
        <v>270000</v>
      </c>
      <c r="G115" s="363"/>
      <c r="H115" s="102"/>
    </row>
    <row r="116" spans="2:8" ht="16.2" customHeight="1">
      <c r="B116" s="327"/>
      <c r="C116" s="369"/>
      <c r="D116" s="370"/>
      <c r="E116" s="359"/>
      <c r="F116" s="321"/>
      <c r="G116" s="371"/>
      <c r="H116" s="102"/>
    </row>
    <row r="117" spans="2:8" ht="16.2" customHeight="1">
      <c r="B117" s="326">
        <v>1.5</v>
      </c>
      <c r="C117" s="334"/>
      <c r="D117" s="330" t="s">
        <v>499</v>
      </c>
      <c r="E117" s="372"/>
      <c r="F117" s="321"/>
      <c r="G117" s="373"/>
      <c r="H117" s="102"/>
    </row>
    <row r="118" spans="2:8" ht="29.4" customHeight="1">
      <c r="B118" s="327"/>
      <c r="C118" s="374"/>
      <c r="D118" s="375" t="s">
        <v>500</v>
      </c>
      <c r="E118" s="378" t="s">
        <v>467</v>
      </c>
      <c r="F118" s="376">
        <v>1</v>
      </c>
      <c r="G118" s="347">
        <v>100000</v>
      </c>
      <c r="H118" s="102">
        <f>G118*F118</f>
        <v>100000</v>
      </c>
    </row>
    <row r="119" spans="2:8" ht="16.2" customHeight="1">
      <c r="B119" s="327"/>
      <c r="C119" s="374"/>
      <c r="D119" s="375"/>
      <c r="E119" s="378"/>
      <c r="F119" s="376"/>
      <c r="G119" s="375"/>
      <c r="H119" s="102"/>
    </row>
    <row r="120" spans="2:8" ht="16.2" customHeight="1">
      <c r="B120" s="327"/>
      <c r="C120" s="374"/>
      <c r="D120" s="375" t="s">
        <v>501</v>
      </c>
      <c r="E120" s="359" t="s">
        <v>106</v>
      </c>
      <c r="F120" s="362">
        <f>H118</f>
        <v>100000</v>
      </c>
      <c r="G120" s="363"/>
      <c r="H120" s="102"/>
    </row>
    <row r="121" spans="2:8" ht="16.2" customHeight="1" thickBot="1">
      <c r="B121" s="327"/>
      <c r="C121" s="374"/>
      <c r="D121" s="375"/>
      <c r="E121" s="378"/>
      <c r="F121" s="376"/>
      <c r="G121" s="375"/>
      <c r="H121" s="102"/>
    </row>
    <row r="122" spans="2:8" ht="30" customHeight="1" thickBot="1">
      <c r="B122" s="529" t="s">
        <v>66</v>
      </c>
      <c r="C122" s="530"/>
      <c r="D122" s="530"/>
      <c r="E122" s="530"/>
      <c r="F122" s="530"/>
      <c r="G122" s="531"/>
      <c r="H122" s="95"/>
    </row>
    <row r="123" spans="2:8" ht="30" customHeight="1" thickBot="1">
      <c r="B123" s="529" t="s">
        <v>67</v>
      </c>
      <c r="C123" s="530"/>
      <c r="D123" s="530"/>
      <c r="E123" s="530"/>
      <c r="F123" s="530"/>
      <c r="G123" s="531"/>
      <c r="H123" s="95"/>
    </row>
    <row r="124" spans="2:8" ht="16.2" customHeight="1">
      <c r="B124" s="477">
        <v>1.6</v>
      </c>
      <c r="C124" s="369"/>
      <c r="D124" s="482" t="s">
        <v>514</v>
      </c>
      <c r="E124" s="471"/>
      <c r="F124" s="376"/>
      <c r="G124" s="377"/>
      <c r="H124" s="331"/>
    </row>
    <row r="125" spans="2:8" ht="16.2" customHeight="1">
      <c r="B125" s="478"/>
      <c r="C125" s="369"/>
      <c r="D125" s="377"/>
      <c r="E125" s="471"/>
      <c r="F125" s="376"/>
      <c r="G125" s="377"/>
      <c r="H125" s="331"/>
    </row>
    <row r="126" spans="2:8" ht="16.2" customHeight="1">
      <c r="B126" s="478"/>
      <c r="C126" s="369"/>
      <c r="D126" s="377" t="s">
        <v>515</v>
      </c>
      <c r="E126" s="471" t="s">
        <v>467</v>
      </c>
      <c r="F126" s="376">
        <v>1</v>
      </c>
      <c r="G126" s="485">
        <v>120000</v>
      </c>
      <c r="H126" s="102">
        <f>G126*F126</f>
        <v>120000</v>
      </c>
    </row>
    <row r="127" spans="2:8" ht="16.2" customHeight="1">
      <c r="B127" s="478"/>
      <c r="C127" s="369"/>
      <c r="D127" s="377"/>
      <c r="E127" s="471"/>
      <c r="F127" s="376"/>
      <c r="G127" s="377"/>
      <c r="H127" s="331"/>
    </row>
    <row r="128" spans="2:8" ht="16.2" customHeight="1">
      <c r="B128" s="478"/>
      <c r="C128" s="369"/>
      <c r="D128" s="377" t="s">
        <v>516</v>
      </c>
      <c r="E128" s="471" t="s">
        <v>106</v>
      </c>
      <c r="F128" s="483">
        <f>H126</f>
        <v>120000</v>
      </c>
      <c r="G128" s="486"/>
      <c r="H128" s="102"/>
    </row>
    <row r="129" spans="2:13" ht="16.2" customHeight="1">
      <c r="B129" s="478"/>
      <c r="C129" s="369"/>
      <c r="D129" s="377"/>
      <c r="E129" s="471"/>
      <c r="F129" s="376"/>
      <c r="G129" s="377"/>
      <c r="H129" s="331"/>
    </row>
    <row r="130" spans="2:13" ht="16.2" customHeight="1">
      <c r="B130" s="477">
        <v>1.7</v>
      </c>
      <c r="C130" s="369"/>
      <c r="D130" s="482" t="s">
        <v>517</v>
      </c>
      <c r="E130" s="471"/>
      <c r="F130" s="376"/>
      <c r="G130" s="377"/>
      <c r="H130" s="331"/>
    </row>
    <row r="131" spans="2:13" ht="16.2" customHeight="1">
      <c r="B131" s="478"/>
      <c r="C131" s="369"/>
      <c r="D131" s="377"/>
      <c r="E131" s="471"/>
      <c r="F131" s="376"/>
      <c r="G131" s="377"/>
      <c r="H131" s="331"/>
    </row>
    <row r="132" spans="2:13" ht="16.2" customHeight="1">
      <c r="B132" s="478"/>
      <c r="C132" s="369"/>
      <c r="D132" s="377" t="s">
        <v>779</v>
      </c>
      <c r="E132" s="471" t="s">
        <v>467</v>
      </c>
      <c r="F132" s="376">
        <v>1</v>
      </c>
      <c r="G132" s="485">
        <v>250000</v>
      </c>
      <c r="H132" s="102">
        <f>G132*F132</f>
        <v>250000</v>
      </c>
    </row>
    <row r="133" spans="2:13" ht="16.2" customHeight="1">
      <c r="B133" s="478"/>
      <c r="C133" s="369"/>
      <c r="D133" s="377"/>
      <c r="E133" s="471"/>
      <c r="F133" s="376"/>
      <c r="G133" s="377"/>
      <c r="H133" s="331"/>
    </row>
    <row r="134" spans="2:13" ht="16.2" customHeight="1">
      <c r="B134" s="478"/>
      <c r="C134" s="369"/>
      <c r="D134" s="377" t="s">
        <v>516</v>
      </c>
      <c r="E134" s="471" t="s">
        <v>106</v>
      </c>
      <c r="F134" s="483">
        <f>H132</f>
        <v>250000</v>
      </c>
      <c r="G134" s="486"/>
      <c r="H134" s="102"/>
    </row>
    <row r="135" spans="2:13" ht="16.2" customHeight="1">
      <c r="B135" s="478"/>
      <c r="C135" s="369"/>
      <c r="D135" s="377"/>
      <c r="E135" s="471"/>
      <c r="F135" s="483"/>
      <c r="G135" s="486"/>
      <c r="H135" s="102"/>
    </row>
    <row r="136" spans="2:13" ht="16.2" customHeight="1">
      <c r="B136" s="479"/>
      <c r="C136" s="470"/>
      <c r="D136" s="364"/>
      <c r="E136" s="470"/>
      <c r="F136" s="484"/>
      <c r="G136" s="364"/>
      <c r="H136" s="97"/>
    </row>
    <row r="137" spans="2:13" ht="16.2" customHeight="1">
      <c r="B137" s="477">
        <v>1.8</v>
      </c>
      <c r="C137" s="470"/>
      <c r="D137" s="482" t="s">
        <v>502</v>
      </c>
      <c r="E137" s="471"/>
      <c r="F137" s="376"/>
      <c r="G137" s="377"/>
      <c r="H137" s="331"/>
    </row>
    <row r="138" spans="2:13" ht="16.2" customHeight="1">
      <c r="B138" s="478"/>
      <c r="C138" s="480"/>
      <c r="D138" s="377"/>
      <c r="E138" s="471"/>
      <c r="F138" s="376"/>
      <c r="G138" s="377"/>
      <c r="H138" s="331"/>
    </row>
    <row r="139" spans="2:13" ht="16.2" customHeight="1">
      <c r="B139" s="478"/>
      <c r="C139" s="480"/>
      <c r="D139" s="377" t="s">
        <v>503</v>
      </c>
      <c r="E139" s="471"/>
      <c r="F139" s="376"/>
      <c r="G139" s="377"/>
      <c r="H139" s="331"/>
    </row>
    <row r="140" spans="2:13" ht="16.2" customHeight="1">
      <c r="B140" s="478"/>
      <c r="C140" s="480"/>
      <c r="D140" s="377"/>
      <c r="E140" s="471"/>
      <c r="F140" s="376"/>
      <c r="G140" s="377"/>
      <c r="H140" s="331"/>
    </row>
    <row r="141" spans="2:13" ht="16.2" customHeight="1">
      <c r="B141" s="478" t="s">
        <v>690</v>
      </c>
      <c r="C141" s="480"/>
      <c r="D141" s="377" t="s">
        <v>504</v>
      </c>
      <c r="E141" s="471" t="s">
        <v>509</v>
      </c>
      <c r="F141" s="376">
        <v>20</v>
      </c>
      <c r="G141" s="487"/>
      <c r="H141" s="102"/>
      <c r="M141" s="399">
        <f>SUM(H141:H155)</f>
        <v>0</v>
      </c>
    </row>
    <row r="142" spans="2:13" ht="16.2" customHeight="1">
      <c r="B142" s="478"/>
      <c r="C142" s="480"/>
      <c r="D142" s="377"/>
      <c r="E142" s="471"/>
      <c r="F142" s="376"/>
      <c r="G142" s="487"/>
      <c r="H142" s="102"/>
    </row>
    <row r="143" spans="2:13" ht="16.2" customHeight="1">
      <c r="B143" s="478" t="s">
        <v>691</v>
      </c>
      <c r="C143" s="480"/>
      <c r="D143" s="377" t="s">
        <v>692</v>
      </c>
      <c r="E143" s="471" t="s">
        <v>23</v>
      </c>
      <c r="F143" s="376">
        <v>2</v>
      </c>
      <c r="G143" s="487"/>
      <c r="H143" s="102"/>
    </row>
    <row r="144" spans="2:13" ht="16.2" customHeight="1">
      <c r="B144" s="478"/>
      <c r="C144" s="480"/>
      <c r="D144" s="377"/>
      <c r="E144" s="471"/>
      <c r="F144" s="376"/>
      <c r="G144" s="487"/>
      <c r="H144" s="102"/>
    </row>
    <row r="145" spans="2:8" ht="16.2" customHeight="1">
      <c r="B145" s="478" t="s">
        <v>693</v>
      </c>
      <c r="C145" s="480"/>
      <c r="D145" s="377" t="s">
        <v>505</v>
      </c>
      <c r="E145" s="471" t="s">
        <v>510</v>
      </c>
      <c r="F145" s="376">
        <v>20</v>
      </c>
      <c r="G145" s="487"/>
      <c r="H145" s="102"/>
    </row>
    <row r="146" spans="2:8" ht="16.2" customHeight="1">
      <c r="B146" s="478"/>
      <c r="C146" s="480"/>
      <c r="D146" s="377"/>
      <c r="E146" s="471"/>
      <c r="F146" s="376"/>
      <c r="G146" s="487"/>
      <c r="H146" s="102"/>
    </row>
    <row r="147" spans="2:8" ht="16.2" customHeight="1">
      <c r="B147" s="478" t="s">
        <v>694</v>
      </c>
      <c r="C147" s="480"/>
      <c r="D147" s="377" t="s">
        <v>695</v>
      </c>
      <c r="E147" s="471" t="s">
        <v>23</v>
      </c>
      <c r="F147" s="376">
        <v>2</v>
      </c>
      <c r="G147" s="487"/>
      <c r="H147" s="102"/>
    </row>
    <row r="148" spans="2:8" ht="16.2" customHeight="1">
      <c r="B148" s="478"/>
      <c r="C148" s="480"/>
      <c r="D148" s="377"/>
      <c r="E148" s="471"/>
      <c r="F148" s="376"/>
      <c r="G148" s="487"/>
      <c r="H148" s="102"/>
    </row>
    <row r="149" spans="2:8" ht="16.2" customHeight="1">
      <c r="B149" s="478" t="s">
        <v>696</v>
      </c>
      <c r="C149" s="346"/>
      <c r="D149" s="377" t="s">
        <v>506</v>
      </c>
      <c r="E149" s="471" t="s">
        <v>510</v>
      </c>
      <c r="F149" s="376">
        <v>100</v>
      </c>
      <c r="G149" s="487"/>
      <c r="H149" s="102"/>
    </row>
    <row r="150" spans="2:8" ht="16.2" customHeight="1">
      <c r="B150" s="478"/>
      <c r="C150" s="480"/>
      <c r="D150" s="377"/>
      <c r="E150" s="471"/>
      <c r="F150" s="376"/>
      <c r="G150" s="487"/>
      <c r="H150" s="102"/>
    </row>
    <row r="151" spans="2:8" ht="16.2" customHeight="1">
      <c r="B151" s="478" t="s">
        <v>697</v>
      </c>
      <c r="C151" s="346"/>
      <c r="D151" s="377" t="s">
        <v>698</v>
      </c>
      <c r="E151" s="471" t="s">
        <v>23</v>
      </c>
      <c r="F151" s="376">
        <v>2</v>
      </c>
      <c r="G151" s="487"/>
      <c r="H151" s="102"/>
    </row>
    <row r="152" spans="2:8" ht="16.2" customHeight="1">
      <c r="B152" s="478"/>
      <c r="C152" s="480"/>
      <c r="D152" s="377"/>
      <c r="E152" s="471"/>
      <c r="F152" s="376"/>
      <c r="G152" s="487"/>
      <c r="H152" s="102"/>
    </row>
    <row r="153" spans="2:8" ht="16.2" customHeight="1">
      <c r="B153" s="478" t="s">
        <v>699</v>
      </c>
      <c r="C153" s="480"/>
      <c r="D153" s="377" t="s">
        <v>507</v>
      </c>
      <c r="E153" s="471" t="s">
        <v>509</v>
      </c>
      <c r="F153" s="376">
        <v>10</v>
      </c>
      <c r="G153" s="487"/>
      <c r="H153" s="102"/>
    </row>
    <row r="154" spans="2:8" ht="16.2" customHeight="1">
      <c r="B154" s="478"/>
      <c r="C154" s="346"/>
      <c r="D154" s="377"/>
      <c r="E154" s="471"/>
      <c r="F154" s="376"/>
      <c r="G154" s="487"/>
      <c r="H154" s="102"/>
    </row>
    <row r="155" spans="2:8" ht="16.2" customHeight="1">
      <c r="B155" s="478" t="s">
        <v>700</v>
      </c>
      <c r="C155" s="346"/>
      <c r="D155" s="377" t="s">
        <v>508</v>
      </c>
      <c r="E155" s="471" t="s">
        <v>509</v>
      </c>
      <c r="F155" s="376">
        <v>10</v>
      </c>
      <c r="G155" s="487"/>
      <c r="H155" s="102"/>
    </row>
    <row r="156" spans="2:8" ht="16.2" customHeight="1">
      <c r="B156" s="478"/>
      <c r="C156" s="481"/>
      <c r="D156" s="377"/>
      <c r="E156" s="471"/>
      <c r="F156" s="376"/>
      <c r="G156" s="487"/>
      <c r="H156" s="102"/>
    </row>
    <row r="157" spans="2:8" ht="16.2" customHeight="1">
      <c r="B157" s="477">
        <v>1.9</v>
      </c>
      <c r="C157" s="481"/>
      <c r="D157" s="482" t="s">
        <v>511</v>
      </c>
      <c r="E157" s="471"/>
      <c r="F157" s="376"/>
      <c r="G157" s="487"/>
      <c r="H157" s="102"/>
    </row>
    <row r="158" spans="2:8" ht="16.2" customHeight="1">
      <c r="B158" s="478"/>
      <c r="C158" s="480"/>
      <c r="D158" s="377"/>
      <c r="E158" s="471"/>
      <c r="F158" s="376"/>
      <c r="G158" s="487"/>
      <c r="H158" s="102"/>
    </row>
    <row r="159" spans="2:8" ht="16.2" customHeight="1">
      <c r="B159" s="478" t="s">
        <v>701</v>
      </c>
      <c r="C159" s="481"/>
      <c r="D159" s="377" t="s">
        <v>512</v>
      </c>
      <c r="E159" s="471" t="s">
        <v>467</v>
      </c>
      <c r="F159" s="376">
        <v>1</v>
      </c>
      <c r="G159" s="487">
        <v>80000</v>
      </c>
      <c r="H159" s="102">
        <f>F159*G159</f>
        <v>80000</v>
      </c>
    </row>
    <row r="160" spans="2:8" ht="16.2" customHeight="1">
      <c r="B160" s="478"/>
      <c r="C160" s="481"/>
      <c r="D160" s="377"/>
      <c r="E160" s="471"/>
      <c r="F160" s="376"/>
      <c r="G160" s="377"/>
      <c r="H160" s="331"/>
    </row>
    <row r="161" spans="2:8" ht="16.2" customHeight="1">
      <c r="B161" s="478" t="s">
        <v>702</v>
      </c>
      <c r="C161" s="480"/>
      <c r="D161" s="377" t="s">
        <v>513</v>
      </c>
      <c r="E161" s="471" t="s">
        <v>106</v>
      </c>
      <c r="F161" s="483">
        <f>H159</f>
        <v>80000</v>
      </c>
      <c r="G161" s="488"/>
      <c r="H161" s="102"/>
    </row>
    <row r="162" spans="2:8" ht="16.2" customHeight="1">
      <c r="B162" s="478"/>
      <c r="C162" s="480"/>
      <c r="D162" s="377"/>
      <c r="E162" s="471"/>
      <c r="F162" s="376"/>
      <c r="G162" s="377"/>
      <c r="H162" s="331"/>
    </row>
    <row r="163" spans="2:8" ht="16.2" customHeight="1">
      <c r="B163" s="326"/>
      <c r="C163" s="472"/>
      <c r="D163" s="474"/>
      <c r="E163" s="468"/>
      <c r="F163" s="473"/>
      <c r="G163" s="475"/>
      <c r="H163" s="75"/>
    </row>
    <row r="164" spans="2:8" ht="16.2" customHeight="1">
      <c r="B164" s="327"/>
      <c r="C164" s="341"/>
      <c r="D164" s="474"/>
      <c r="E164" s="338"/>
      <c r="F164" s="339"/>
      <c r="G164" s="475"/>
      <c r="H164" s="75"/>
    </row>
    <row r="165" spans="2:8" ht="16.2" customHeight="1">
      <c r="B165" s="326"/>
      <c r="C165" s="341"/>
      <c r="D165" s="330"/>
      <c r="E165" s="343"/>
      <c r="F165" s="366"/>
      <c r="G165" s="340"/>
      <c r="H165" s="367"/>
    </row>
    <row r="166" spans="2:8" ht="16.2" customHeight="1">
      <c r="B166" s="327"/>
      <c r="C166" s="357"/>
      <c r="D166" s="358"/>
      <c r="E166" s="359"/>
      <c r="F166" s="339"/>
      <c r="G166" s="360"/>
      <c r="H166" s="101"/>
    </row>
    <row r="167" spans="2:8" ht="16.2" customHeight="1">
      <c r="B167" s="327"/>
      <c r="C167" s="357"/>
      <c r="D167" s="361"/>
      <c r="E167" s="359"/>
      <c r="F167" s="362"/>
      <c r="G167" s="363"/>
      <c r="H167" s="102"/>
    </row>
    <row r="168" spans="2:8" ht="14.4">
      <c r="B168" s="327"/>
      <c r="C168" s="341"/>
      <c r="D168" s="474"/>
      <c r="E168" s="473"/>
      <c r="F168" s="476"/>
      <c r="G168" s="475"/>
      <c r="H168" s="75"/>
    </row>
    <row r="169" spans="2:8" ht="16.2" customHeight="1" thickBot="1">
      <c r="B169" s="329"/>
      <c r="C169" s="103"/>
      <c r="D169" s="104"/>
      <c r="E169" s="105"/>
      <c r="F169" s="106"/>
      <c r="G169" s="107"/>
      <c r="H169" s="108"/>
    </row>
    <row r="170" spans="2:8" ht="16.2" customHeight="1" thickBot="1">
      <c r="B170" s="529" t="s">
        <v>107</v>
      </c>
      <c r="C170" s="530"/>
      <c r="D170" s="530"/>
      <c r="E170" s="530"/>
      <c r="F170" s="530"/>
      <c r="G170" s="531"/>
      <c r="H170" s="118"/>
    </row>
    <row r="171" spans="2:8" ht="16.2" customHeight="1"/>
    <row r="172" spans="2:8" ht="16.2" customHeight="1"/>
    <row r="173" spans="2:8" ht="16.2" customHeight="1"/>
    <row r="174" spans="2:8" ht="16.2" customHeight="1"/>
    <row r="175" spans="2:8" ht="16.2" customHeight="1"/>
    <row r="176" spans="2:8" ht="16.2" customHeight="1"/>
    <row r="177" spans="13:13" ht="32.4" customHeight="1">
      <c r="M177" s="6">
        <f>SUM(M2:M172)</f>
        <v>0</v>
      </c>
    </row>
  </sheetData>
  <mergeCells count="14">
    <mergeCell ref="B63:G63"/>
    <mergeCell ref="B122:G122"/>
    <mergeCell ref="B123:G123"/>
    <mergeCell ref="B170:G170"/>
    <mergeCell ref="B1:H1"/>
    <mergeCell ref="C2:C3"/>
    <mergeCell ref="D2:D3"/>
    <mergeCell ref="E2:E3"/>
    <mergeCell ref="F2:F3"/>
    <mergeCell ref="G2:G3"/>
    <mergeCell ref="H2:H3"/>
    <mergeCell ref="D58:D59"/>
    <mergeCell ref="D87:D88"/>
    <mergeCell ref="B62:G62"/>
  </mergeCells>
  <pageMargins left="0.23622047244094491" right="0.23622047244094491" top="0.50024999999999997" bottom="0.31874999999999998" header="0.31496062992125984" footer="0.31496062992125984"/>
  <pageSetup paperSize="9" scale="52" fitToHeight="0" orientation="portrait" r:id="rId1"/>
  <headerFooter>
    <oddHeader>&amp;L&amp;"-,Bold"UPGRADING OF BULK AND EXTENSION OF RETICULATION AT MBANGWANE</oddHeader>
    <oddFooter>&amp;L&amp;"-,Bold"&amp;A</oddFooter>
  </headerFooter>
  <rowBreaks count="2" manualBreakCount="2">
    <brk id="62" max="8" man="1"/>
    <brk id="1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D0470-000A-411C-B516-474BFABBFE62}">
  <sheetPr>
    <pageSetUpPr fitToPage="1"/>
  </sheetPr>
  <dimension ref="B1:M272"/>
  <sheetViews>
    <sheetView tabSelected="1" topLeftCell="A151" zoomScaleNormal="100" zoomScaleSheetLayoutView="110" workbookViewId="0">
      <selection activeCell="D200" sqref="D200"/>
    </sheetView>
  </sheetViews>
  <sheetFormatPr defaultColWidth="9.109375" defaultRowHeight="13.8"/>
  <cols>
    <col min="1" max="1" width="3.33203125" style="6" customWidth="1"/>
    <col min="2" max="2" width="10.6640625" style="227" customWidth="1"/>
    <col min="3" max="3" width="10.6640625" style="12" customWidth="1"/>
    <col min="4" max="4" width="3.5546875" style="12" customWidth="1"/>
    <col min="5" max="5" width="50.6640625" style="6" customWidth="1"/>
    <col min="6" max="6" width="10.6640625" style="12" customWidth="1"/>
    <col min="7" max="7" width="13.88671875" style="117" customWidth="1"/>
    <col min="8" max="8" width="20.6640625" style="117" customWidth="1"/>
    <col min="9" max="9" width="20.6640625" style="125" customWidth="1"/>
    <col min="10" max="10" width="3.33203125" style="6" customWidth="1"/>
    <col min="11" max="11" width="9.109375" style="6"/>
    <col min="12" max="12" width="16" style="6" customWidth="1"/>
    <col min="13" max="13" width="11" style="6" bestFit="1" customWidth="1"/>
    <col min="14" max="16384" width="9.109375" style="6"/>
  </cols>
  <sheetData>
    <row r="1" spans="2:9" ht="14.4" thickBot="1">
      <c r="B1" s="552" t="s">
        <v>151</v>
      </c>
      <c r="C1" s="553"/>
      <c r="D1" s="553"/>
      <c r="E1" s="553"/>
      <c r="F1" s="553"/>
      <c r="G1" s="553"/>
      <c r="H1" s="553"/>
      <c r="I1" s="554"/>
    </row>
    <row r="2" spans="2:9" ht="14.4" customHeight="1">
      <c r="B2" s="7" t="s">
        <v>1</v>
      </c>
      <c r="C2" s="555" t="s">
        <v>2</v>
      </c>
      <c r="D2" s="565" t="s">
        <v>3</v>
      </c>
      <c r="E2" s="566"/>
      <c r="F2" s="557" t="s">
        <v>4</v>
      </c>
      <c r="G2" s="559" t="s">
        <v>5</v>
      </c>
      <c r="H2" s="561" t="s">
        <v>6</v>
      </c>
      <c r="I2" s="563" t="s">
        <v>7</v>
      </c>
    </row>
    <row r="3" spans="2:9" ht="15" customHeight="1" thickBot="1">
      <c r="B3" s="8" t="s">
        <v>8</v>
      </c>
      <c r="C3" s="556"/>
      <c r="D3" s="567"/>
      <c r="E3" s="568"/>
      <c r="F3" s="558"/>
      <c r="G3" s="560"/>
      <c r="H3" s="562"/>
      <c r="I3" s="564"/>
    </row>
    <row r="4" spans="2:9" s="112" customFormat="1" ht="32.4" customHeight="1">
      <c r="B4" s="21">
        <v>2</v>
      </c>
      <c r="C4" s="110" t="s">
        <v>125</v>
      </c>
      <c r="D4" s="435"/>
      <c r="E4" s="436" t="s">
        <v>124</v>
      </c>
      <c r="F4" s="111"/>
      <c r="G4" s="437"/>
      <c r="H4" s="119"/>
      <c r="I4" s="438"/>
    </row>
    <row r="5" spans="2:9" s="115" customFormat="1" ht="16.350000000000001" customHeight="1">
      <c r="B5" s="109">
        <v>2.1</v>
      </c>
      <c r="C5" s="113"/>
      <c r="D5" s="427"/>
      <c r="E5" s="428" t="s">
        <v>128</v>
      </c>
      <c r="F5" s="113"/>
      <c r="G5" s="114"/>
      <c r="H5" s="120"/>
      <c r="I5" s="122"/>
    </row>
    <row r="6" spans="2:9" ht="16.350000000000001" customHeight="1">
      <c r="B6" s="444">
        <v>2.1</v>
      </c>
      <c r="D6" s="429"/>
      <c r="E6" s="430" t="s">
        <v>126</v>
      </c>
      <c r="G6" s="116"/>
      <c r="H6" s="121"/>
      <c r="I6" s="123"/>
    </row>
    <row r="7" spans="2:9" ht="16.350000000000001" customHeight="1">
      <c r="B7" s="444"/>
      <c r="D7" s="429"/>
      <c r="E7" s="430" t="s">
        <v>127</v>
      </c>
      <c r="F7" s="12" t="s">
        <v>134</v>
      </c>
      <c r="G7" s="116">
        <v>2</v>
      </c>
      <c r="H7" s="121"/>
      <c r="I7" s="123"/>
    </row>
    <row r="8" spans="2:9" ht="16.350000000000001" customHeight="1">
      <c r="B8" s="444"/>
      <c r="D8" s="429"/>
      <c r="E8" s="430"/>
      <c r="G8" s="116"/>
      <c r="H8" s="121"/>
      <c r="I8" s="123"/>
    </row>
    <row r="9" spans="2:9" ht="16.350000000000001" customHeight="1">
      <c r="B9" s="445">
        <v>2.2000000000000002</v>
      </c>
      <c r="D9" s="429"/>
      <c r="E9" s="430" t="s">
        <v>629</v>
      </c>
      <c r="F9" s="12" t="s">
        <v>17</v>
      </c>
      <c r="G9" s="419">
        <v>1</v>
      </c>
      <c r="H9" s="121"/>
      <c r="I9" s="420"/>
    </row>
    <row r="10" spans="2:9" ht="16.350000000000001" customHeight="1">
      <c r="B10" s="445"/>
      <c r="D10" s="429"/>
      <c r="E10" s="430"/>
      <c r="G10" s="419"/>
      <c r="H10" s="121"/>
      <c r="I10" s="420"/>
    </row>
    <row r="11" spans="2:9" ht="16.350000000000001" customHeight="1">
      <c r="B11" s="444">
        <v>2.2999999999999998</v>
      </c>
      <c r="D11" s="429"/>
      <c r="E11" s="430" t="s">
        <v>518</v>
      </c>
      <c r="F11" s="12" t="s">
        <v>17</v>
      </c>
      <c r="G11" s="116">
        <v>1</v>
      </c>
      <c r="H11" s="121"/>
      <c r="I11" s="123"/>
    </row>
    <row r="12" spans="2:9" ht="16.350000000000001" customHeight="1">
      <c r="B12" s="444"/>
      <c r="D12" s="429"/>
      <c r="E12" s="430"/>
      <c r="G12" s="116"/>
      <c r="H12" s="121"/>
      <c r="I12" s="123"/>
    </row>
    <row r="13" spans="2:9" ht="16.350000000000001" customHeight="1">
      <c r="B13" s="444">
        <v>2.4</v>
      </c>
      <c r="D13" s="429"/>
      <c r="E13" s="430" t="s">
        <v>129</v>
      </c>
      <c r="G13" s="116"/>
      <c r="H13" s="121"/>
      <c r="I13" s="123"/>
    </row>
    <row r="14" spans="2:9" ht="16.350000000000001" customHeight="1">
      <c r="B14" s="444"/>
      <c r="D14" s="429"/>
      <c r="E14" s="430" t="s">
        <v>130</v>
      </c>
      <c r="F14" s="12" t="s">
        <v>17</v>
      </c>
      <c r="G14" s="116">
        <v>1</v>
      </c>
      <c r="H14" s="121"/>
      <c r="I14" s="123"/>
    </row>
    <row r="15" spans="2:9" ht="16.350000000000001" customHeight="1">
      <c r="B15" s="444"/>
      <c r="D15" s="429"/>
      <c r="E15" s="430"/>
      <c r="G15" s="116"/>
      <c r="H15" s="121"/>
      <c r="I15" s="123"/>
    </row>
    <row r="16" spans="2:9" ht="16.350000000000001" customHeight="1">
      <c r="B16" s="109">
        <v>2</v>
      </c>
      <c r="D16" s="429"/>
      <c r="E16" s="428" t="s">
        <v>131</v>
      </c>
      <c r="G16" s="116"/>
      <c r="H16" s="121"/>
      <c r="I16" s="123"/>
    </row>
    <row r="17" spans="2:9" ht="16.350000000000001" customHeight="1">
      <c r="B17" s="444">
        <v>2.1</v>
      </c>
      <c r="D17" s="429"/>
      <c r="E17" s="430" t="s">
        <v>132</v>
      </c>
      <c r="G17" s="116"/>
      <c r="H17" s="121"/>
      <c r="I17" s="123"/>
    </row>
    <row r="18" spans="2:9" ht="16.350000000000001" customHeight="1">
      <c r="B18" s="444"/>
      <c r="D18" s="429"/>
      <c r="E18" s="430" t="s">
        <v>133</v>
      </c>
      <c r="F18" s="12" t="s">
        <v>134</v>
      </c>
      <c r="G18" s="116">
        <v>1</v>
      </c>
      <c r="H18" s="121"/>
      <c r="I18" s="123"/>
    </row>
    <row r="19" spans="2:9" ht="16.350000000000001" customHeight="1">
      <c r="B19" s="444"/>
      <c r="D19" s="429"/>
      <c r="E19" s="430"/>
      <c r="G19" s="116"/>
      <c r="H19" s="121"/>
      <c r="I19" s="123"/>
    </row>
    <row r="20" spans="2:9" ht="16.350000000000001" customHeight="1">
      <c r="B20" s="444">
        <v>2.2000000000000002</v>
      </c>
      <c r="D20" s="429"/>
      <c r="E20" s="430" t="s">
        <v>135</v>
      </c>
      <c r="G20" s="116"/>
      <c r="H20" s="121"/>
      <c r="I20" s="123"/>
    </row>
    <row r="21" spans="2:9" ht="16.350000000000001" customHeight="1">
      <c r="B21" s="444"/>
      <c r="D21" s="429"/>
      <c r="E21" s="430" t="s">
        <v>136</v>
      </c>
      <c r="G21" s="116"/>
      <c r="H21" s="121"/>
      <c r="I21" s="123"/>
    </row>
    <row r="22" spans="2:9" ht="16.350000000000001" customHeight="1">
      <c r="B22" s="444"/>
      <c r="D22" s="429"/>
      <c r="E22" s="430" t="s">
        <v>137</v>
      </c>
      <c r="F22" s="12" t="s">
        <v>134</v>
      </c>
      <c r="G22" s="116">
        <v>8</v>
      </c>
      <c r="H22" s="121"/>
      <c r="I22" s="123"/>
    </row>
    <row r="23" spans="2:9" ht="16.350000000000001" customHeight="1">
      <c r="B23" s="444"/>
      <c r="D23" s="429"/>
      <c r="E23" s="430"/>
      <c r="G23" s="116"/>
      <c r="H23" s="121"/>
      <c r="I23" s="123"/>
    </row>
    <row r="24" spans="2:9" ht="16.350000000000001" customHeight="1">
      <c r="B24" s="444">
        <v>2.2999999999999998</v>
      </c>
      <c r="D24" s="429"/>
      <c r="E24" s="430" t="s">
        <v>138</v>
      </c>
      <c r="G24" s="116"/>
      <c r="H24" s="121"/>
      <c r="I24" s="123"/>
    </row>
    <row r="25" spans="2:9" ht="16.350000000000001" customHeight="1">
      <c r="B25" s="444"/>
      <c r="D25" s="429"/>
      <c r="E25" s="430" t="s">
        <v>137</v>
      </c>
      <c r="F25" s="12" t="s">
        <v>134</v>
      </c>
      <c r="G25" s="116">
        <v>3</v>
      </c>
      <c r="H25" s="121"/>
      <c r="I25" s="123"/>
    </row>
    <row r="26" spans="2:9" ht="16.350000000000001" customHeight="1">
      <c r="B26" s="444"/>
      <c r="D26" s="429"/>
      <c r="E26" s="430"/>
      <c r="G26" s="116"/>
      <c r="H26" s="121"/>
      <c r="I26" s="123"/>
    </row>
    <row r="27" spans="2:9" ht="16.350000000000001" customHeight="1">
      <c r="B27" s="444">
        <v>2.4</v>
      </c>
      <c r="D27" s="429"/>
      <c r="E27" s="430" t="s">
        <v>139</v>
      </c>
      <c r="G27" s="116"/>
      <c r="H27" s="121"/>
      <c r="I27" s="123"/>
    </row>
    <row r="28" spans="2:9" ht="16.350000000000001" customHeight="1">
      <c r="B28" s="444"/>
      <c r="D28" s="429"/>
      <c r="E28" s="430" t="s">
        <v>140</v>
      </c>
      <c r="F28" s="12" t="s">
        <v>86</v>
      </c>
      <c r="G28" s="116">
        <v>100</v>
      </c>
      <c r="H28" s="121"/>
      <c r="I28" s="123"/>
    </row>
    <row r="29" spans="2:9" ht="16.350000000000001" customHeight="1">
      <c r="B29" s="444"/>
      <c r="D29" s="429"/>
      <c r="E29" s="430"/>
      <c r="G29" s="116"/>
      <c r="H29" s="121"/>
      <c r="I29" s="123"/>
    </row>
    <row r="30" spans="2:9" ht="16.350000000000001" customHeight="1">
      <c r="B30" s="444">
        <v>2.5</v>
      </c>
      <c r="D30" s="429"/>
      <c r="E30" s="430" t="s">
        <v>316</v>
      </c>
      <c r="F30" s="12" t="s">
        <v>86</v>
      </c>
      <c r="G30" s="116">
        <v>100</v>
      </c>
      <c r="H30" s="121"/>
      <c r="I30" s="123"/>
    </row>
    <row r="31" spans="2:9" ht="16.350000000000001" customHeight="1">
      <c r="B31" s="444"/>
      <c r="D31" s="429"/>
      <c r="E31" s="430"/>
      <c r="G31" s="116"/>
      <c r="H31" s="121"/>
      <c r="I31" s="123"/>
    </row>
    <row r="32" spans="2:9" ht="16.350000000000001" customHeight="1">
      <c r="B32" s="444">
        <v>2.6</v>
      </c>
      <c r="D32" s="429"/>
      <c r="E32" s="430" t="s">
        <v>144</v>
      </c>
      <c r="G32" s="116"/>
      <c r="H32" s="121"/>
      <c r="I32" s="123"/>
    </row>
    <row r="33" spans="2:13" ht="16.350000000000001" customHeight="1">
      <c r="B33" s="444"/>
      <c r="D33" s="429"/>
      <c r="E33" s="430" t="s">
        <v>262</v>
      </c>
      <c r="G33" s="116"/>
      <c r="H33" s="121"/>
      <c r="I33" s="123"/>
    </row>
    <row r="34" spans="2:13" ht="16.350000000000001" customHeight="1">
      <c r="B34" s="444"/>
      <c r="D34" s="429"/>
      <c r="E34" s="430" t="s">
        <v>145</v>
      </c>
      <c r="G34" s="116"/>
      <c r="H34" s="121"/>
      <c r="I34" s="123"/>
    </row>
    <row r="35" spans="2:13" ht="16.350000000000001" customHeight="1">
      <c r="B35" s="444"/>
      <c r="D35" s="429"/>
      <c r="E35" s="431" t="s">
        <v>706</v>
      </c>
      <c r="G35" s="116"/>
      <c r="H35" s="121"/>
      <c r="I35" s="123"/>
    </row>
    <row r="36" spans="2:13" ht="16.350000000000001" customHeight="1">
      <c r="B36" s="444"/>
      <c r="D36" s="429"/>
      <c r="E36" s="431" t="s">
        <v>143</v>
      </c>
      <c r="F36" s="12" t="s">
        <v>146</v>
      </c>
      <c r="G36" s="116">
        <v>2</v>
      </c>
      <c r="H36" s="121"/>
      <c r="I36" s="123"/>
    </row>
    <row r="37" spans="2:13" ht="16.350000000000001" customHeight="1">
      <c r="B37" s="444"/>
      <c r="D37" s="429"/>
      <c r="E37" s="430"/>
      <c r="G37" s="116"/>
      <c r="H37" s="121"/>
      <c r="I37" s="123"/>
    </row>
    <row r="38" spans="2:13" ht="63.75" customHeight="1">
      <c r="B38" s="444">
        <v>2.7</v>
      </c>
      <c r="D38" s="429"/>
      <c r="E38" s="453" t="s">
        <v>707</v>
      </c>
      <c r="F38" s="12" t="s">
        <v>17</v>
      </c>
      <c r="G38" s="116">
        <v>1</v>
      </c>
      <c r="H38" s="121"/>
      <c r="I38" s="123"/>
    </row>
    <row r="39" spans="2:13" ht="16.350000000000001" customHeight="1">
      <c r="B39" s="444"/>
      <c r="D39" s="429"/>
      <c r="E39" s="430"/>
      <c r="G39" s="116"/>
      <c r="H39" s="121"/>
      <c r="I39" s="123"/>
    </row>
    <row r="40" spans="2:13" ht="16.350000000000001" customHeight="1">
      <c r="B40" s="444">
        <v>2.8</v>
      </c>
      <c r="D40" s="429"/>
      <c r="E40" s="430" t="s">
        <v>263</v>
      </c>
      <c r="G40" s="116"/>
      <c r="H40" s="121"/>
      <c r="I40" s="123"/>
    </row>
    <row r="41" spans="2:13" ht="16.350000000000001" customHeight="1">
      <c r="B41" s="444"/>
      <c r="D41" s="429"/>
      <c r="E41" s="430" t="s">
        <v>148</v>
      </c>
      <c r="F41" s="12" t="s">
        <v>23</v>
      </c>
      <c r="G41" s="116">
        <v>1</v>
      </c>
      <c r="H41" s="121"/>
      <c r="I41" s="123"/>
    </row>
    <row r="42" spans="2:13" ht="16.350000000000001" customHeight="1">
      <c r="B42" s="444"/>
      <c r="D42" s="429"/>
      <c r="E42" s="430"/>
      <c r="G42" s="116"/>
      <c r="H42" s="121"/>
      <c r="I42" s="123"/>
    </row>
    <row r="43" spans="2:13" s="185" customFormat="1" ht="16.350000000000001" customHeight="1">
      <c r="B43" s="415">
        <v>2.9</v>
      </c>
      <c r="C43" s="249"/>
      <c r="D43" s="432"/>
      <c r="E43" s="433" t="s">
        <v>149</v>
      </c>
      <c r="F43" s="249"/>
      <c r="G43" s="416"/>
      <c r="H43" s="417"/>
      <c r="I43" s="418"/>
    </row>
    <row r="44" spans="2:13" s="185" customFormat="1" ht="16.350000000000001" customHeight="1">
      <c r="B44" s="415"/>
      <c r="C44" s="249"/>
      <c r="D44" s="432"/>
      <c r="E44" s="433" t="s">
        <v>150</v>
      </c>
      <c r="F44" s="249" t="s">
        <v>23</v>
      </c>
      <c r="G44" s="416">
        <v>2</v>
      </c>
      <c r="H44" s="417"/>
      <c r="I44" s="418"/>
      <c r="K44" s="185">
        <v>450000</v>
      </c>
      <c r="L44" s="408">
        <f>G44*K44</f>
        <v>900000</v>
      </c>
      <c r="M44" s="408">
        <f>L44-I44</f>
        <v>900000</v>
      </c>
    </row>
    <row r="45" spans="2:13" s="185" customFormat="1" ht="16.350000000000001" customHeight="1">
      <c r="B45" s="447"/>
      <c r="C45" s="249"/>
      <c r="D45" s="432"/>
      <c r="E45" s="433"/>
      <c r="F45" s="249"/>
      <c r="G45" s="421"/>
      <c r="H45" s="417"/>
      <c r="I45" s="422"/>
      <c r="L45" s="408"/>
      <c r="M45" s="408"/>
    </row>
    <row r="46" spans="2:13" s="253" customFormat="1" ht="16.350000000000001" customHeight="1">
      <c r="B46" s="446">
        <v>2.1</v>
      </c>
      <c r="C46" s="248"/>
      <c r="D46" s="434"/>
      <c r="E46" s="525" t="s">
        <v>767</v>
      </c>
      <c r="F46" s="248"/>
      <c r="G46" s="423"/>
      <c r="H46" s="424"/>
      <c r="I46" s="425"/>
      <c r="L46" s="426"/>
      <c r="M46" s="426"/>
    </row>
    <row r="47" spans="2:13" s="185" customFormat="1" ht="16.350000000000001" customHeight="1">
      <c r="B47" s="447"/>
      <c r="C47" s="248" t="s">
        <v>9</v>
      </c>
      <c r="D47" s="432"/>
      <c r="E47" s="433"/>
      <c r="F47" s="249"/>
      <c r="G47" s="421"/>
      <c r="H47" s="417"/>
      <c r="I47" s="422"/>
      <c r="L47" s="408"/>
      <c r="M47" s="408"/>
    </row>
    <row r="48" spans="2:13" s="185" customFormat="1" ht="16.350000000000001" customHeight="1">
      <c r="B48" s="447"/>
      <c r="C48" s="248" t="s">
        <v>340</v>
      </c>
      <c r="D48" s="256" t="s">
        <v>341</v>
      </c>
      <c r="E48" s="243"/>
      <c r="F48" s="249"/>
      <c r="G48" s="421"/>
      <c r="H48" s="417"/>
      <c r="I48" s="422"/>
      <c r="L48" s="408"/>
      <c r="M48" s="408"/>
    </row>
    <row r="49" spans="2:13" s="185" customFormat="1" ht="16.350000000000001" customHeight="1">
      <c r="B49" s="447"/>
      <c r="D49" s="256" t="s">
        <v>342</v>
      </c>
      <c r="E49" s="243"/>
      <c r="F49" s="249"/>
      <c r="G49" s="421"/>
      <c r="H49" s="417"/>
      <c r="I49" s="422"/>
      <c r="L49" s="408"/>
      <c r="M49" s="408"/>
    </row>
    <row r="50" spans="2:13" s="185" customFormat="1" ht="16.350000000000001" customHeight="1">
      <c r="B50" s="447"/>
      <c r="C50" s="249" t="s">
        <v>343</v>
      </c>
      <c r="D50" s="257" t="s">
        <v>344</v>
      </c>
      <c r="E50" s="243"/>
      <c r="F50" s="249"/>
      <c r="G50" s="421"/>
      <c r="H50" s="417"/>
      <c r="I50" s="422"/>
      <c r="L50" s="408"/>
      <c r="M50" s="408"/>
    </row>
    <row r="51" spans="2:13" s="185" customFormat="1" ht="16.350000000000001" customHeight="1">
      <c r="B51" s="447" t="s">
        <v>630</v>
      </c>
      <c r="C51" s="250"/>
      <c r="D51" s="258" t="s">
        <v>345</v>
      </c>
      <c r="E51" s="243" t="s">
        <v>350</v>
      </c>
      <c r="F51" s="442" t="s">
        <v>383</v>
      </c>
      <c r="G51" s="421">
        <v>150</v>
      </c>
      <c r="H51" s="417"/>
      <c r="I51" s="422"/>
      <c r="L51" s="408"/>
      <c r="M51" s="408"/>
    </row>
    <row r="52" spans="2:13" s="185" customFormat="1" ht="16.350000000000001" customHeight="1">
      <c r="B52" s="447"/>
      <c r="C52" s="250"/>
      <c r="D52" s="258"/>
      <c r="E52" s="243"/>
      <c r="F52" s="442"/>
      <c r="G52" s="421"/>
      <c r="H52" s="417"/>
      <c r="I52" s="422"/>
      <c r="L52" s="408"/>
      <c r="M52" s="408"/>
    </row>
    <row r="53" spans="2:13" s="185" customFormat="1" ht="16.350000000000001" customHeight="1">
      <c r="B53" s="447"/>
      <c r="C53" s="251"/>
      <c r="D53" s="256" t="s">
        <v>346</v>
      </c>
      <c r="E53" s="243"/>
      <c r="F53" s="442"/>
      <c r="G53" s="421"/>
      <c r="H53" s="417"/>
      <c r="I53" s="422"/>
      <c r="L53" s="408"/>
      <c r="M53" s="408"/>
    </row>
    <row r="54" spans="2:13" s="185" customFormat="1" ht="16.350000000000001" customHeight="1">
      <c r="B54" s="447"/>
      <c r="C54" s="249" t="s">
        <v>347</v>
      </c>
      <c r="D54" s="257" t="s">
        <v>348</v>
      </c>
      <c r="E54" s="243"/>
      <c r="F54" s="442"/>
      <c r="G54" s="421"/>
      <c r="H54" s="417"/>
      <c r="I54" s="422"/>
      <c r="L54" s="408"/>
      <c r="M54" s="408"/>
    </row>
    <row r="55" spans="2:13" s="185" customFormat="1" ht="16.350000000000001" customHeight="1">
      <c r="B55" s="447"/>
      <c r="C55" s="250"/>
      <c r="D55" s="257" t="s">
        <v>349</v>
      </c>
      <c r="E55" s="243"/>
      <c r="F55" s="442"/>
      <c r="G55" s="421"/>
      <c r="H55" s="417"/>
      <c r="I55" s="422"/>
      <c r="L55" s="408"/>
      <c r="M55" s="408"/>
    </row>
    <row r="56" spans="2:13" s="185" customFormat="1" ht="16.350000000000001" customHeight="1">
      <c r="B56" s="447" t="s">
        <v>631</v>
      </c>
      <c r="C56" s="250"/>
      <c r="D56" s="258" t="s">
        <v>345</v>
      </c>
      <c r="E56" s="243" t="s">
        <v>350</v>
      </c>
      <c r="F56" s="442" t="s">
        <v>383</v>
      </c>
      <c r="G56" s="421">
        <v>100</v>
      </c>
      <c r="H56" s="417"/>
      <c r="I56" s="422"/>
      <c r="L56" s="408"/>
      <c r="M56" s="408"/>
    </row>
    <row r="57" spans="2:13" s="185" customFormat="1" ht="16.350000000000001" customHeight="1" thickBot="1">
      <c r="B57" s="447"/>
      <c r="C57" s="250"/>
      <c r="D57" s="258"/>
      <c r="E57" s="243"/>
      <c r="F57" s="442"/>
      <c r="G57" s="421"/>
      <c r="H57" s="417"/>
      <c r="I57" s="422"/>
      <c r="L57" s="408"/>
      <c r="M57" s="408"/>
    </row>
    <row r="58" spans="2:13" s="185" customFormat="1" ht="16.350000000000001" customHeight="1" thickBot="1">
      <c r="B58" s="571" t="s">
        <v>66</v>
      </c>
      <c r="C58" s="572"/>
      <c r="D58" s="572"/>
      <c r="E58" s="572"/>
      <c r="F58" s="572"/>
      <c r="G58" s="572"/>
      <c r="H58" s="572"/>
      <c r="I58" s="131"/>
      <c r="L58" s="408"/>
      <c r="M58" s="408"/>
    </row>
    <row r="59" spans="2:13" s="185" customFormat="1" ht="16.350000000000001" customHeight="1" thickBot="1">
      <c r="B59" s="571" t="s">
        <v>67</v>
      </c>
      <c r="C59" s="572"/>
      <c r="D59" s="572"/>
      <c r="E59" s="572"/>
      <c r="F59" s="572"/>
      <c r="G59" s="572"/>
      <c r="H59" s="572"/>
      <c r="I59" s="131"/>
      <c r="L59" s="408"/>
      <c r="M59" s="408"/>
    </row>
    <row r="60" spans="2:13" s="185" customFormat="1" ht="16.350000000000001" customHeight="1">
      <c r="B60" s="447"/>
      <c r="C60" s="250"/>
      <c r="D60" s="256" t="s">
        <v>351</v>
      </c>
      <c r="E60" s="243"/>
      <c r="F60" s="442"/>
      <c r="G60" s="421"/>
      <c r="H60" s="417"/>
      <c r="I60" s="422"/>
      <c r="L60" s="408"/>
      <c r="M60" s="408"/>
    </row>
    <row r="61" spans="2:13" s="185" customFormat="1" ht="16.350000000000001" customHeight="1">
      <c r="B61" s="447"/>
      <c r="C61" s="249" t="s">
        <v>352</v>
      </c>
      <c r="D61" s="257" t="s">
        <v>353</v>
      </c>
      <c r="E61" s="243"/>
      <c r="F61" s="442"/>
      <c r="G61" s="421"/>
      <c r="H61" s="417"/>
      <c r="I61" s="422"/>
      <c r="L61" s="408"/>
      <c r="M61" s="408"/>
    </row>
    <row r="62" spans="2:13" s="185" customFormat="1" ht="16.350000000000001" customHeight="1">
      <c r="B62" s="447"/>
      <c r="C62" s="248" t="s">
        <v>354</v>
      </c>
      <c r="D62" s="257" t="s">
        <v>355</v>
      </c>
      <c r="E62" s="243"/>
      <c r="F62" s="442"/>
      <c r="G62" s="421"/>
      <c r="H62" s="417"/>
      <c r="I62" s="422"/>
      <c r="L62" s="408"/>
      <c r="M62" s="408"/>
    </row>
    <row r="63" spans="2:13" s="185" customFormat="1" ht="16.350000000000001" customHeight="1">
      <c r="B63" s="447"/>
      <c r="C63" s="250"/>
      <c r="D63" s="257" t="s">
        <v>356</v>
      </c>
      <c r="E63" s="243"/>
      <c r="F63" s="442"/>
      <c r="G63" s="421"/>
      <c r="H63" s="417"/>
      <c r="I63" s="422"/>
      <c r="L63" s="408"/>
      <c r="M63" s="408"/>
    </row>
    <row r="64" spans="2:13" s="185" customFormat="1" ht="16.350000000000001" customHeight="1">
      <c r="B64" s="447" t="s">
        <v>632</v>
      </c>
      <c r="C64" s="246"/>
      <c r="D64" s="258" t="s">
        <v>357</v>
      </c>
      <c r="E64" s="239" t="s">
        <v>669</v>
      </c>
      <c r="F64" s="442" t="s">
        <v>86</v>
      </c>
      <c r="G64" s="421">
        <v>10</v>
      </c>
      <c r="H64" s="417"/>
      <c r="I64" s="422"/>
      <c r="L64" s="408"/>
      <c r="M64" s="408"/>
    </row>
    <row r="65" spans="2:13" s="185" customFormat="1" ht="16.350000000000001" customHeight="1">
      <c r="B65" s="447"/>
      <c r="C65" s="249"/>
      <c r="D65" s="432"/>
      <c r="E65" s="433"/>
      <c r="F65" s="442"/>
      <c r="G65" s="421"/>
      <c r="H65" s="417"/>
      <c r="I65" s="422"/>
      <c r="L65" s="408"/>
      <c r="M65" s="408"/>
    </row>
    <row r="66" spans="2:13" s="185" customFormat="1" ht="16.350000000000001" customHeight="1">
      <c r="B66" s="447"/>
      <c r="C66" s="249" t="s">
        <v>352</v>
      </c>
      <c r="D66" s="257" t="s">
        <v>353</v>
      </c>
      <c r="E66" s="243"/>
      <c r="F66" s="442"/>
      <c r="G66" s="421"/>
      <c r="H66" s="417"/>
      <c r="I66" s="422"/>
      <c r="L66" s="408"/>
      <c r="M66" s="408"/>
    </row>
    <row r="67" spans="2:13" s="185" customFormat="1" ht="16.350000000000001" customHeight="1">
      <c r="B67" s="447"/>
      <c r="C67" s="248" t="s">
        <v>354</v>
      </c>
      <c r="D67" s="257" t="s">
        <v>359</v>
      </c>
      <c r="E67" s="243"/>
      <c r="F67" s="442"/>
      <c r="G67" s="421"/>
      <c r="H67" s="417"/>
      <c r="I67" s="422"/>
      <c r="L67" s="408"/>
      <c r="M67" s="408"/>
    </row>
    <row r="68" spans="2:13" s="185" customFormat="1" ht="16.350000000000001" customHeight="1">
      <c r="B68" s="447" t="s">
        <v>633</v>
      </c>
      <c r="C68" s="250"/>
      <c r="D68" s="258" t="s">
        <v>357</v>
      </c>
      <c r="E68" s="239" t="s">
        <v>679</v>
      </c>
      <c r="F68" s="442" t="s">
        <v>86</v>
      </c>
      <c r="G68" s="421">
        <v>20</v>
      </c>
      <c r="H68" s="417"/>
      <c r="I68" s="422"/>
      <c r="L68" s="408"/>
      <c r="M68" s="408"/>
    </row>
    <row r="69" spans="2:13" s="185" customFormat="1" ht="16.350000000000001" customHeight="1">
      <c r="B69" s="447"/>
      <c r="D69" s="256"/>
      <c r="E69" s="243"/>
      <c r="F69" s="442"/>
      <c r="G69" s="421"/>
      <c r="H69" s="417"/>
      <c r="I69" s="422"/>
      <c r="L69" s="408"/>
      <c r="M69" s="408"/>
    </row>
    <row r="70" spans="2:13" s="185" customFormat="1" ht="16.350000000000001" customHeight="1">
      <c r="B70" s="447"/>
      <c r="C70" s="185" t="s">
        <v>360</v>
      </c>
      <c r="D70" s="257" t="s">
        <v>670</v>
      </c>
      <c r="E70" s="240"/>
      <c r="F70" s="442"/>
      <c r="G70" s="421"/>
      <c r="H70" s="417"/>
      <c r="I70" s="422"/>
      <c r="L70" s="408"/>
      <c r="M70" s="408"/>
    </row>
    <row r="71" spans="2:13" s="185" customFormat="1" ht="16.350000000000001" customHeight="1">
      <c r="B71" s="447" t="s">
        <v>634</v>
      </c>
      <c r="C71" s="250"/>
      <c r="D71" s="258" t="s">
        <v>362</v>
      </c>
      <c r="E71" s="239"/>
      <c r="F71" s="442" t="s">
        <v>86</v>
      </c>
      <c r="G71" s="421">
        <f>(G64+G68)*0.4</f>
        <v>12</v>
      </c>
      <c r="H71" s="417"/>
      <c r="I71" s="422"/>
      <c r="L71" s="408"/>
      <c r="M71" s="408"/>
    </row>
    <row r="72" spans="2:13" s="185" customFormat="1" ht="16.350000000000001" customHeight="1">
      <c r="B72" s="447"/>
      <c r="C72" s="250"/>
      <c r="D72" s="258"/>
      <c r="E72" s="239"/>
      <c r="F72" s="442"/>
      <c r="G72" s="421"/>
      <c r="H72" s="417"/>
      <c r="I72" s="422"/>
      <c r="L72" s="408"/>
      <c r="M72" s="408"/>
    </row>
    <row r="73" spans="2:13" s="185" customFormat="1" ht="16.350000000000001" customHeight="1">
      <c r="B73" s="447" t="s">
        <v>634</v>
      </c>
      <c r="C73" s="250"/>
      <c r="D73" s="258" t="s">
        <v>363</v>
      </c>
      <c r="E73" s="243"/>
      <c r="F73" s="442" t="s">
        <v>86</v>
      </c>
      <c r="G73" s="421">
        <f>(G71+G64)*0.2</f>
        <v>4.4000000000000004</v>
      </c>
      <c r="H73" s="417"/>
      <c r="I73" s="422"/>
      <c r="L73" s="408"/>
      <c r="M73" s="408"/>
    </row>
    <row r="74" spans="2:13" s="185" customFormat="1" ht="16.350000000000001" customHeight="1">
      <c r="B74" s="447"/>
      <c r="C74" s="246"/>
      <c r="D74" s="258"/>
      <c r="E74" s="243"/>
      <c r="F74" s="442"/>
      <c r="G74" s="421"/>
      <c r="H74" s="417"/>
      <c r="I74" s="422"/>
      <c r="L74" s="408"/>
      <c r="M74" s="408"/>
    </row>
    <row r="75" spans="2:13" s="185" customFormat="1" ht="16.350000000000001" customHeight="1">
      <c r="B75" s="447"/>
      <c r="C75" s="249" t="s">
        <v>364</v>
      </c>
      <c r="D75" s="257" t="s">
        <v>365</v>
      </c>
      <c r="E75" s="239"/>
      <c r="F75" s="442"/>
      <c r="G75" s="421"/>
      <c r="H75" s="417"/>
      <c r="I75" s="422"/>
      <c r="L75" s="408"/>
      <c r="M75" s="408"/>
    </row>
    <row r="76" spans="2:13" s="185" customFormat="1" ht="16.350000000000001" customHeight="1">
      <c r="B76" s="447" t="s">
        <v>635</v>
      </c>
      <c r="C76" s="246"/>
      <c r="D76" s="258" t="s">
        <v>345</v>
      </c>
      <c r="E76" s="239" t="s">
        <v>366</v>
      </c>
      <c r="F76" s="442" t="s">
        <v>86</v>
      </c>
      <c r="G76" s="421">
        <v>50</v>
      </c>
      <c r="H76" s="417"/>
      <c r="I76" s="422"/>
      <c r="L76" s="408"/>
      <c r="M76" s="408"/>
    </row>
    <row r="77" spans="2:13" s="185" customFormat="1" ht="16.350000000000001" customHeight="1">
      <c r="B77" s="447"/>
      <c r="C77" s="246"/>
      <c r="D77" s="258"/>
      <c r="E77" s="239" t="s">
        <v>680</v>
      </c>
      <c r="F77" s="249"/>
      <c r="G77" s="421"/>
      <c r="H77" s="417"/>
      <c r="I77" s="422"/>
      <c r="L77" s="408"/>
      <c r="M77" s="408"/>
    </row>
    <row r="78" spans="2:13" s="185" customFormat="1" ht="16.350000000000001" customHeight="1">
      <c r="B78" s="447"/>
      <c r="C78" s="246"/>
      <c r="D78" s="258"/>
      <c r="E78" s="239" t="s">
        <v>681</v>
      </c>
      <c r="F78" s="249"/>
      <c r="G78" s="421"/>
      <c r="H78" s="417"/>
      <c r="I78" s="422"/>
      <c r="L78" s="408"/>
      <c r="M78" s="408"/>
    </row>
    <row r="79" spans="2:13" s="185" customFormat="1" ht="16.350000000000001" customHeight="1">
      <c r="B79" s="447"/>
      <c r="C79" s="248" t="s">
        <v>9</v>
      </c>
      <c r="D79" s="258"/>
      <c r="E79" s="247"/>
      <c r="F79" s="249"/>
      <c r="G79" s="421"/>
      <c r="H79" s="417"/>
      <c r="I79" s="422"/>
      <c r="L79" s="408"/>
      <c r="M79" s="408"/>
    </row>
    <row r="80" spans="2:13" s="185" customFormat="1" ht="16.350000000000001" customHeight="1">
      <c r="B80" s="447"/>
      <c r="C80" s="248" t="s">
        <v>368</v>
      </c>
      <c r="D80" s="256" t="s">
        <v>369</v>
      </c>
      <c r="E80" s="241"/>
      <c r="F80" s="249"/>
      <c r="G80" s="421"/>
      <c r="H80" s="417"/>
      <c r="I80" s="422"/>
      <c r="L80" s="408"/>
      <c r="M80" s="408"/>
    </row>
    <row r="81" spans="2:13" s="185" customFormat="1" ht="16.350000000000001" customHeight="1">
      <c r="B81" s="447"/>
      <c r="C81" s="253"/>
      <c r="D81" s="257" t="s">
        <v>370</v>
      </c>
      <c r="E81" s="242"/>
      <c r="F81" s="249"/>
      <c r="G81" s="421"/>
      <c r="H81" s="417"/>
      <c r="I81" s="422"/>
      <c r="L81" s="408"/>
      <c r="M81" s="408"/>
    </row>
    <row r="82" spans="2:13" s="185" customFormat="1" ht="16.350000000000001" customHeight="1">
      <c r="B82" s="447"/>
      <c r="C82" s="249" t="s">
        <v>52</v>
      </c>
      <c r="D82" s="258" t="s">
        <v>371</v>
      </c>
      <c r="E82" s="242"/>
      <c r="F82" s="249"/>
      <c r="G82" s="421"/>
      <c r="H82" s="417"/>
      <c r="I82" s="422"/>
      <c r="L82" s="408"/>
      <c r="M82" s="408"/>
    </row>
    <row r="83" spans="2:13" s="185" customFormat="1" ht="16.350000000000001" customHeight="1">
      <c r="B83" s="447"/>
      <c r="D83" s="258" t="s">
        <v>372</v>
      </c>
      <c r="E83" s="242"/>
      <c r="F83" s="249"/>
      <c r="G83" s="421"/>
      <c r="H83" s="417"/>
      <c r="I83" s="422"/>
      <c r="L83" s="408"/>
      <c r="M83" s="408"/>
    </row>
    <row r="84" spans="2:13" s="185" customFormat="1" ht="16.350000000000001" customHeight="1">
      <c r="B84" s="447" t="s">
        <v>636</v>
      </c>
      <c r="D84" s="258" t="s">
        <v>345</v>
      </c>
      <c r="E84" s="239" t="s">
        <v>672</v>
      </c>
      <c r="F84" s="443" t="s">
        <v>383</v>
      </c>
      <c r="G84" s="421">
        <v>15</v>
      </c>
      <c r="H84" s="417"/>
      <c r="I84" s="422"/>
      <c r="L84" s="408"/>
      <c r="M84" s="408"/>
    </row>
    <row r="85" spans="2:13" s="185" customFormat="1" ht="16.350000000000001" customHeight="1">
      <c r="B85" s="447"/>
      <c r="D85" s="439"/>
      <c r="E85" s="449"/>
      <c r="F85" s="443"/>
      <c r="G85" s="421"/>
      <c r="H85" s="417"/>
      <c r="I85" s="422"/>
      <c r="L85" s="408"/>
      <c r="M85" s="408"/>
    </row>
    <row r="86" spans="2:13" s="185" customFormat="1" ht="16.350000000000001" customHeight="1">
      <c r="B86" s="447"/>
      <c r="D86" s="258" t="s">
        <v>392</v>
      </c>
      <c r="E86" s="243" t="s">
        <v>682</v>
      </c>
      <c r="F86" s="443" t="s">
        <v>383</v>
      </c>
      <c r="G86" s="421">
        <v>40</v>
      </c>
      <c r="H86" s="417"/>
      <c r="I86" s="422"/>
      <c r="L86" s="408"/>
      <c r="M86" s="408"/>
    </row>
    <row r="87" spans="2:13" s="185" customFormat="1" ht="16.350000000000001" customHeight="1">
      <c r="B87" s="447"/>
      <c r="D87" s="258"/>
      <c r="E87" s="242"/>
      <c r="F87" s="443"/>
      <c r="G87" s="421"/>
      <c r="H87" s="417"/>
      <c r="I87" s="422"/>
      <c r="L87" s="408"/>
      <c r="M87" s="408"/>
    </row>
    <row r="88" spans="2:13" s="185" customFormat="1" ht="16.350000000000001" customHeight="1">
      <c r="B88" s="447"/>
      <c r="C88" s="249" t="s">
        <v>75</v>
      </c>
      <c r="D88" s="257" t="s">
        <v>671</v>
      </c>
      <c r="E88" s="243"/>
      <c r="F88" s="443"/>
      <c r="G88" s="421"/>
      <c r="H88" s="417"/>
      <c r="I88" s="422"/>
      <c r="L88" s="408"/>
      <c r="M88" s="408"/>
    </row>
    <row r="89" spans="2:13" s="185" customFormat="1" ht="16.350000000000001" customHeight="1">
      <c r="B89" s="447"/>
      <c r="C89" s="246"/>
      <c r="D89" s="258"/>
      <c r="E89" s="239"/>
      <c r="F89" s="443"/>
      <c r="G89" s="421"/>
      <c r="H89" s="417"/>
      <c r="I89" s="422"/>
      <c r="L89" s="408"/>
      <c r="M89" s="408"/>
    </row>
    <row r="90" spans="2:13" s="185" customFormat="1" ht="16.350000000000001" customHeight="1">
      <c r="B90" s="447" t="s">
        <v>637</v>
      </c>
      <c r="C90" s="246"/>
      <c r="D90" s="258" t="s">
        <v>357</v>
      </c>
      <c r="E90" s="239" t="s">
        <v>673</v>
      </c>
      <c r="F90" s="443" t="s">
        <v>86</v>
      </c>
      <c r="G90" s="421">
        <v>4</v>
      </c>
      <c r="H90" s="417"/>
      <c r="I90" s="422"/>
      <c r="L90" s="408"/>
      <c r="M90" s="408"/>
    </row>
    <row r="91" spans="2:13" s="185" customFormat="1" ht="16.350000000000001" customHeight="1">
      <c r="B91" s="447"/>
      <c r="C91" s="250"/>
      <c r="D91" s="258"/>
      <c r="E91" s="243"/>
      <c r="F91" s="443"/>
      <c r="G91" s="421"/>
      <c r="H91" s="417"/>
      <c r="I91" s="422"/>
      <c r="L91" s="408"/>
      <c r="M91" s="408"/>
    </row>
    <row r="92" spans="2:13" s="185" customFormat="1" ht="16.350000000000001" customHeight="1">
      <c r="B92" s="447"/>
      <c r="C92" s="249" t="s">
        <v>75</v>
      </c>
      <c r="D92" s="257" t="s">
        <v>374</v>
      </c>
      <c r="E92" s="243"/>
      <c r="F92" s="443"/>
      <c r="G92" s="421"/>
      <c r="H92" s="417"/>
      <c r="I92" s="422"/>
      <c r="L92" s="408"/>
      <c r="M92" s="408"/>
    </row>
    <row r="93" spans="2:13" s="185" customFormat="1" ht="16.350000000000001" customHeight="1">
      <c r="B93" s="447" t="s">
        <v>638</v>
      </c>
      <c r="C93" s="246"/>
      <c r="D93" s="258" t="s">
        <v>345</v>
      </c>
      <c r="E93" s="243" t="s">
        <v>375</v>
      </c>
      <c r="F93" s="443" t="s">
        <v>86</v>
      </c>
      <c r="G93" s="421">
        <v>18</v>
      </c>
      <c r="H93" s="417"/>
      <c r="I93" s="422"/>
      <c r="L93" s="408"/>
      <c r="M93" s="408"/>
    </row>
    <row r="94" spans="2:13" s="185" customFormat="1" ht="16.350000000000001" customHeight="1">
      <c r="B94" s="447"/>
      <c r="C94" s="246"/>
      <c r="D94" s="258"/>
      <c r="E94" s="243"/>
      <c r="F94" s="443"/>
      <c r="G94" s="421"/>
      <c r="H94" s="417"/>
      <c r="I94" s="422"/>
      <c r="L94" s="408"/>
      <c r="M94" s="408"/>
    </row>
    <row r="95" spans="2:13" s="185" customFormat="1" ht="16.350000000000001" customHeight="1">
      <c r="B95" s="447"/>
      <c r="C95" s="249" t="s">
        <v>75</v>
      </c>
      <c r="D95" s="257" t="s">
        <v>376</v>
      </c>
      <c r="E95" s="243"/>
      <c r="F95" s="443"/>
      <c r="G95" s="421"/>
      <c r="H95" s="417"/>
      <c r="I95" s="422"/>
      <c r="L95" s="408"/>
      <c r="M95" s="408"/>
    </row>
    <row r="96" spans="2:13" s="185" customFormat="1" ht="16.350000000000001" customHeight="1">
      <c r="B96" s="447"/>
      <c r="C96" s="246"/>
      <c r="D96" s="257" t="s">
        <v>377</v>
      </c>
      <c r="E96" s="243"/>
      <c r="F96" s="443"/>
      <c r="G96" s="421"/>
      <c r="H96" s="417"/>
      <c r="I96" s="422"/>
      <c r="L96" s="408"/>
      <c r="M96" s="408"/>
    </row>
    <row r="97" spans="2:13" s="185" customFormat="1" ht="16.350000000000001" customHeight="1">
      <c r="B97" s="447" t="s">
        <v>639</v>
      </c>
      <c r="C97" s="246"/>
      <c r="D97" s="258" t="s">
        <v>345</v>
      </c>
      <c r="E97" s="243" t="s">
        <v>375</v>
      </c>
      <c r="F97" s="443" t="s">
        <v>86</v>
      </c>
      <c r="G97" s="421">
        <v>2</v>
      </c>
      <c r="H97" s="417"/>
      <c r="I97" s="422"/>
      <c r="L97" s="408"/>
      <c r="M97" s="408"/>
    </row>
    <row r="98" spans="2:13" s="185" customFormat="1" ht="16.350000000000001" customHeight="1">
      <c r="B98" s="447"/>
      <c r="C98" s="246"/>
      <c r="D98" s="258"/>
      <c r="E98" s="243"/>
      <c r="F98" s="443"/>
      <c r="G98" s="421"/>
      <c r="H98" s="417"/>
      <c r="I98" s="422"/>
      <c r="L98" s="408"/>
      <c r="M98" s="408"/>
    </row>
    <row r="99" spans="2:13" s="185" customFormat="1" ht="16.350000000000001" customHeight="1">
      <c r="B99" s="447"/>
      <c r="C99" s="249" t="s">
        <v>75</v>
      </c>
      <c r="D99" s="257" t="s">
        <v>378</v>
      </c>
      <c r="E99" s="243"/>
      <c r="F99" s="443"/>
      <c r="G99" s="421"/>
      <c r="H99" s="417"/>
      <c r="I99" s="422"/>
      <c r="L99" s="408"/>
      <c r="M99" s="408"/>
    </row>
    <row r="100" spans="2:13" s="185" customFormat="1" ht="16.350000000000001" customHeight="1">
      <c r="B100" s="447" t="s">
        <v>640</v>
      </c>
      <c r="C100" s="246"/>
      <c r="D100" s="258" t="s">
        <v>345</v>
      </c>
      <c r="E100" s="243" t="s">
        <v>350</v>
      </c>
      <c r="F100" s="443" t="s">
        <v>86</v>
      </c>
      <c r="G100" s="421"/>
      <c r="H100" s="417"/>
      <c r="I100" s="422" t="s">
        <v>674</v>
      </c>
      <c r="L100" s="408"/>
      <c r="M100" s="408"/>
    </row>
    <row r="101" spans="2:13" s="185" customFormat="1" ht="16.350000000000001" customHeight="1">
      <c r="B101" s="447"/>
      <c r="C101" s="248" t="s">
        <v>9</v>
      </c>
      <c r="D101" s="258"/>
      <c r="E101" s="243"/>
      <c r="F101" s="249"/>
      <c r="G101" s="421"/>
      <c r="H101" s="417"/>
      <c r="I101" s="422"/>
      <c r="L101" s="408"/>
      <c r="M101" s="408"/>
    </row>
    <row r="102" spans="2:13" s="185" customFormat="1" ht="16.350000000000001" customHeight="1">
      <c r="B102" s="447"/>
      <c r="C102" s="248" t="s">
        <v>368</v>
      </c>
      <c r="D102" s="256" t="s">
        <v>379</v>
      </c>
      <c r="E102" s="241"/>
      <c r="F102" s="249"/>
      <c r="G102" s="421"/>
      <c r="H102" s="417"/>
      <c r="I102" s="422"/>
      <c r="L102" s="408"/>
      <c r="M102" s="408"/>
    </row>
    <row r="103" spans="2:13" s="185" customFormat="1" ht="16.350000000000001" customHeight="1">
      <c r="B103" s="447"/>
      <c r="C103" s="249" t="s">
        <v>209</v>
      </c>
      <c r="D103" s="256" t="s">
        <v>380</v>
      </c>
      <c r="E103" s="263"/>
      <c r="F103" s="249"/>
      <c r="G103" s="421"/>
      <c r="H103" s="417"/>
      <c r="I103" s="422"/>
      <c r="L103" s="408"/>
      <c r="M103" s="408"/>
    </row>
    <row r="104" spans="2:13" s="185" customFormat="1" ht="16.350000000000001" customHeight="1">
      <c r="B104" s="447"/>
      <c r="C104" s="246"/>
      <c r="D104" s="258" t="s">
        <v>381</v>
      </c>
      <c r="E104" s="241" t="s">
        <v>382</v>
      </c>
      <c r="F104" s="249"/>
      <c r="G104" s="421"/>
      <c r="H104" s="417"/>
      <c r="I104" s="422"/>
      <c r="L104" s="408"/>
      <c r="M104" s="408"/>
    </row>
    <row r="105" spans="2:13" s="185" customFormat="1" ht="16.350000000000001" customHeight="1">
      <c r="B105" s="447"/>
      <c r="C105" s="246"/>
      <c r="D105" s="258"/>
      <c r="E105" s="239"/>
      <c r="F105" s="249"/>
      <c r="G105" s="421"/>
      <c r="H105" s="417"/>
      <c r="I105" s="422"/>
      <c r="L105" s="408"/>
      <c r="M105" s="408"/>
    </row>
    <row r="106" spans="2:13" s="185" customFormat="1" ht="16.350000000000001" customHeight="1">
      <c r="B106" s="447" t="s">
        <v>641</v>
      </c>
      <c r="C106" s="246"/>
      <c r="D106" s="258" t="s">
        <v>357</v>
      </c>
      <c r="E106" s="239" t="s">
        <v>358</v>
      </c>
      <c r="F106" s="311" t="s">
        <v>383</v>
      </c>
      <c r="G106" s="421">
        <v>23</v>
      </c>
      <c r="H106" s="417"/>
      <c r="I106" s="422"/>
      <c r="L106" s="408"/>
      <c r="M106" s="408"/>
    </row>
    <row r="107" spans="2:13" s="185" customFormat="1" ht="16.350000000000001" customHeight="1">
      <c r="B107" s="447"/>
      <c r="C107" s="246"/>
      <c r="D107" s="258"/>
      <c r="E107" s="239"/>
      <c r="F107" s="311"/>
      <c r="G107" s="421"/>
      <c r="H107" s="417"/>
      <c r="I107" s="422"/>
      <c r="L107" s="408"/>
      <c r="M107" s="408"/>
    </row>
    <row r="108" spans="2:13" s="185" customFormat="1" ht="16.350000000000001" customHeight="1">
      <c r="B108" s="447"/>
      <c r="C108" s="246"/>
      <c r="D108" s="258" t="s">
        <v>384</v>
      </c>
      <c r="E108" s="241" t="s">
        <v>677</v>
      </c>
      <c r="F108" s="311"/>
      <c r="G108" s="421"/>
      <c r="H108" s="417"/>
      <c r="I108" s="422"/>
      <c r="L108" s="408"/>
      <c r="M108" s="408"/>
    </row>
    <row r="109" spans="2:13" s="185" customFormat="1" ht="16.350000000000001" customHeight="1">
      <c r="B109" s="447" t="s">
        <v>642</v>
      </c>
      <c r="C109" s="246"/>
      <c r="D109" s="258" t="s">
        <v>345</v>
      </c>
      <c r="E109" s="243" t="s">
        <v>675</v>
      </c>
      <c r="F109" s="311" t="s">
        <v>383</v>
      </c>
      <c r="G109" s="421"/>
      <c r="H109" s="417"/>
      <c r="I109" s="422" t="s">
        <v>269</v>
      </c>
      <c r="L109" s="408"/>
      <c r="M109" s="408"/>
    </row>
    <row r="110" spans="2:13" s="185" customFormat="1" ht="16.350000000000001" customHeight="1">
      <c r="B110" s="447"/>
      <c r="C110" s="246"/>
      <c r="D110" s="258"/>
      <c r="E110" s="243"/>
      <c r="F110" s="311"/>
      <c r="G110" s="421"/>
      <c r="H110" s="417"/>
      <c r="I110" s="422"/>
      <c r="L110" s="408"/>
      <c r="M110" s="408"/>
    </row>
    <row r="111" spans="2:13" s="185" customFormat="1" ht="16.350000000000001" customHeight="1">
      <c r="B111" s="447"/>
      <c r="C111" s="246"/>
      <c r="D111" s="258" t="s">
        <v>387</v>
      </c>
      <c r="E111" s="241" t="s">
        <v>676</v>
      </c>
      <c r="F111" s="311"/>
      <c r="G111" s="421"/>
      <c r="H111" s="417"/>
      <c r="I111" s="422"/>
      <c r="L111" s="408"/>
      <c r="M111" s="408"/>
    </row>
    <row r="112" spans="2:13" s="185" customFormat="1" ht="16.350000000000001" customHeight="1">
      <c r="B112" s="447"/>
      <c r="C112" s="246"/>
      <c r="D112" s="258"/>
      <c r="E112" s="243"/>
      <c r="F112" s="311"/>
      <c r="G112" s="421"/>
      <c r="H112" s="417"/>
      <c r="I112" s="422"/>
      <c r="L112" s="408"/>
      <c r="M112" s="408"/>
    </row>
    <row r="113" spans="2:13" s="185" customFormat="1" ht="16.350000000000001" customHeight="1">
      <c r="B113" s="447" t="s">
        <v>643</v>
      </c>
      <c r="C113" s="246"/>
      <c r="D113" s="258" t="s">
        <v>357</v>
      </c>
      <c r="E113" s="239" t="s">
        <v>678</v>
      </c>
      <c r="F113" s="311" t="s">
        <v>383</v>
      </c>
      <c r="G113" s="421">
        <v>5</v>
      </c>
      <c r="H113" s="417"/>
      <c r="I113" s="422"/>
      <c r="L113" s="408"/>
      <c r="M113" s="408"/>
    </row>
    <row r="114" spans="2:13" s="185" customFormat="1" ht="16.350000000000001" customHeight="1">
      <c r="B114" s="447"/>
      <c r="C114" s="246"/>
      <c r="D114" s="258"/>
      <c r="E114" s="239"/>
      <c r="F114" s="311"/>
      <c r="G114" s="421"/>
      <c r="H114" s="417"/>
      <c r="I114" s="422"/>
      <c r="L114" s="408"/>
      <c r="M114" s="408"/>
    </row>
    <row r="115" spans="2:13" s="185" customFormat="1" ht="16.350000000000001" customHeight="1">
      <c r="B115" s="447"/>
      <c r="C115" s="249" t="s">
        <v>390</v>
      </c>
      <c r="D115" s="258" t="s">
        <v>387</v>
      </c>
      <c r="E115" s="263" t="s">
        <v>391</v>
      </c>
      <c r="F115" s="311"/>
      <c r="G115" s="421"/>
      <c r="H115" s="417"/>
      <c r="I115" s="422"/>
      <c r="L115" s="408"/>
      <c r="M115" s="408"/>
    </row>
    <row r="116" spans="2:13" s="185" customFormat="1" ht="16.350000000000001" customHeight="1">
      <c r="B116" s="447" t="s">
        <v>644</v>
      </c>
      <c r="C116" s="246"/>
      <c r="D116" s="258" t="s">
        <v>392</v>
      </c>
      <c r="E116" s="239" t="s">
        <v>669</v>
      </c>
      <c r="F116" s="311" t="s">
        <v>141</v>
      </c>
      <c r="G116" s="421"/>
      <c r="H116" s="417"/>
      <c r="I116" s="422" t="s">
        <v>269</v>
      </c>
      <c r="L116" s="408"/>
      <c r="M116" s="408"/>
    </row>
    <row r="117" spans="2:13" s="185" customFormat="1" ht="16.350000000000001" customHeight="1" thickBot="1">
      <c r="B117" s="447"/>
      <c r="C117" s="246"/>
      <c r="D117" s="259"/>
      <c r="E117" s="239"/>
      <c r="F117" s="311"/>
      <c r="G117" s="421"/>
      <c r="H117" s="417"/>
      <c r="I117" s="422"/>
      <c r="L117" s="408"/>
      <c r="M117" s="408"/>
    </row>
    <row r="118" spans="2:13" s="185" customFormat="1" ht="16.350000000000001" customHeight="1" thickBot="1">
      <c r="B118" s="571" t="s">
        <v>66</v>
      </c>
      <c r="C118" s="572"/>
      <c r="D118" s="572"/>
      <c r="E118" s="572"/>
      <c r="F118" s="572"/>
      <c r="G118" s="572"/>
      <c r="H118" s="572"/>
      <c r="I118" s="131"/>
      <c r="L118" s="408"/>
      <c r="M118" s="408"/>
    </row>
    <row r="119" spans="2:13" s="185" customFormat="1" ht="16.350000000000001" customHeight="1" thickBot="1">
      <c r="B119" s="571" t="s">
        <v>67</v>
      </c>
      <c r="C119" s="572"/>
      <c r="D119" s="572"/>
      <c r="E119" s="572"/>
      <c r="F119" s="572"/>
      <c r="G119" s="572"/>
      <c r="H119" s="572"/>
      <c r="I119" s="131"/>
      <c r="L119" s="408"/>
      <c r="M119" s="408"/>
    </row>
    <row r="120" spans="2:13" s="185" customFormat="1" ht="16.350000000000001" customHeight="1">
      <c r="B120" s="447"/>
      <c r="C120" s="249" t="s">
        <v>390</v>
      </c>
      <c r="D120" s="258" t="s">
        <v>393</v>
      </c>
      <c r="E120" s="263" t="s">
        <v>394</v>
      </c>
      <c r="F120" s="311"/>
      <c r="G120" s="421"/>
      <c r="H120" s="417"/>
      <c r="I120" s="422"/>
      <c r="L120" s="408"/>
      <c r="M120" s="408"/>
    </row>
    <row r="121" spans="2:13" s="185" customFormat="1" ht="16.350000000000001" customHeight="1">
      <c r="B121" s="447" t="s">
        <v>645</v>
      </c>
      <c r="C121" s="246"/>
      <c r="D121" s="258" t="s">
        <v>345</v>
      </c>
      <c r="E121" s="239" t="s">
        <v>669</v>
      </c>
      <c r="F121" s="311" t="s">
        <v>141</v>
      </c>
      <c r="G121" s="421"/>
      <c r="H121" s="417"/>
      <c r="I121" s="422" t="s">
        <v>269</v>
      </c>
      <c r="L121" s="408"/>
      <c r="M121" s="408"/>
    </row>
    <row r="122" spans="2:13" s="185" customFormat="1" ht="16.350000000000001" customHeight="1">
      <c r="B122" s="447"/>
      <c r="C122" s="246"/>
      <c r="D122" s="258"/>
      <c r="E122" s="239"/>
      <c r="F122" s="249"/>
      <c r="G122" s="421"/>
      <c r="H122" s="417"/>
      <c r="I122" s="422"/>
      <c r="L122" s="408"/>
      <c r="M122" s="408"/>
    </row>
    <row r="123" spans="2:13" s="185" customFormat="1" ht="16.350000000000001" customHeight="1">
      <c r="B123" s="447"/>
      <c r="C123" s="246"/>
      <c r="D123" s="256" t="s">
        <v>405</v>
      </c>
      <c r="E123" s="241"/>
      <c r="F123" s="249"/>
      <c r="G123" s="421"/>
      <c r="H123" s="417"/>
      <c r="I123" s="422"/>
      <c r="L123" s="408"/>
      <c r="M123" s="408"/>
    </row>
    <row r="124" spans="2:13" s="185" customFormat="1" ht="16.350000000000001" customHeight="1">
      <c r="B124" s="447"/>
      <c r="C124" s="249" t="s">
        <v>406</v>
      </c>
      <c r="D124" s="258" t="s">
        <v>407</v>
      </c>
      <c r="E124" s="243"/>
      <c r="F124" s="249"/>
      <c r="G124" s="421"/>
      <c r="H124" s="417"/>
      <c r="I124" s="422"/>
      <c r="L124" s="408"/>
      <c r="M124" s="408"/>
    </row>
    <row r="125" spans="2:13" s="185" customFormat="1" ht="16.350000000000001" customHeight="1">
      <c r="B125" s="447" t="s">
        <v>646</v>
      </c>
      <c r="C125" s="249"/>
      <c r="D125" s="258" t="s">
        <v>357</v>
      </c>
      <c r="E125" s="239" t="s">
        <v>684</v>
      </c>
      <c r="F125" s="311" t="s">
        <v>408</v>
      </c>
      <c r="G125" s="421">
        <v>4.5</v>
      </c>
      <c r="H125" s="417"/>
      <c r="I125" s="422"/>
      <c r="L125" s="408"/>
      <c r="M125" s="408"/>
    </row>
    <row r="126" spans="2:13" s="185" customFormat="1" ht="16.350000000000001" customHeight="1">
      <c r="B126" s="447"/>
      <c r="C126" s="249"/>
      <c r="D126" s="258"/>
      <c r="E126" s="239"/>
      <c r="F126" s="311"/>
      <c r="G126" s="421"/>
      <c r="H126" s="417"/>
      <c r="I126" s="422"/>
      <c r="L126" s="408"/>
      <c r="M126" s="408"/>
    </row>
    <row r="127" spans="2:13" s="185" customFormat="1" ht="16.350000000000001" customHeight="1">
      <c r="B127" s="447"/>
      <c r="C127" s="249" t="s">
        <v>406</v>
      </c>
      <c r="D127" s="258" t="s">
        <v>409</v>
      </c>
      <c r="E127" s="243"/>
      <c r="F127" s="311"/>
      <c r="G127" s="421"/>
      <c r="H127" s="417"/>
      <c r="I127" s="422"/>
      <c r="L127" s="408"/>
      <c r="M127" s="408"/>
    </row>
    <row r="128" spans="2:13" s="185" customFormat="1" ht="16.350000000000001" customHeight="1">
      <c r="B128" s="447" t="s">
        <v>647</v>
      </c>
      <c r="C128" s="250"/>
      <c r="D128" s="258" t="s">
        <v>357</v>
      </c>
      <c r="E128" s="239" t="s">
        <v>684</v>
      </c>
      <c r="F128" s="311" t="s">
        <v>408</v>
      </c>
      <c r="G128" s="421">
        <v>1.5</v>
      </c>
      <c r="H128" s="417"/>
      <c r="I128" s="422"/>
      <c r="L128" s="408"/>
      <c r="M128" s="408"/>
    </row>
    <row r="129" spans="2:13" s="185" customFormat="1" ht="16.350000000000001" customHeight="1">
      <c r="B129" s="447"/>
      <c r="C129" s="250"/>
      <c r="D129" s="258"/>
      <c r="E129" s="239"/>
      <c r="F129" s="311"/>
      <c r="G129" s="421"/>
      <c r="H129" s="417"/>
      <c r="I129" s="422"/>
      <c r="L129" s="408"/>
      <c r="M129" s="408"/>
    </row>
    <row r="130" spans="2:13" s="185" customFormat="1" ht="16.350000000000001" customHeight="1">
      <c r="B130" s="447"/>
      <c r="C130" s="249" t="s">
        <v>19</v>
      </c>
      <c r="D130" s="258" t="s">
        <v>410</v>
      </c>
      <c r="E130" s="243"/>
      <c r="F130" s="311"/>
      <c r="G130" s="421"/>
      <c r="H130" s="417"/>
      <c r="I130" s="422"/>
      <c r="L130" s="408"/>
      <c r="M130" s="408"/>
    </row>
    <row r="131" spans="2:13" s="185" customFormat="1" ht="16.350000000000001" customHeight="1">
      <c r="B131" s="447" t="s">
        <v>648</v>
      </c>
      <c r="C131" s="249"/>
      <c r="D131" s="258" t="s">
        <v>345</v>
      </c>
      <c r="E131" s="243" t="s">
        <v>683</v>
      </c>
      <c r="F131" s="311" t="s">
        <v>383</v>
      </c>
      <c r="G131" s="421">
        <v>45</v>
      </c>
      <c r="H131" s="417"/>
      <c r="I131" s="422"/>
      <c r="L131" s="408"/>
      <c r="M131" s="408"/>
    </row>
    <row r="132" spans="2:13" s="185" customFormat="1" ht="16.350000000000001" customHeight="1">
      <c r="B132" s="447"/>
      <c r="C132" s="249"/>
      <c r="D132" s="258"/>
      <c r="E132" s="243"/>
      <c r="F132" s="311"/>
      <c r="G132" s="421"/>
      <c r="H132" s="417"/>
      <c r="I132" s="422"/>
      <c r="L132" s="408"/>
      <c r="M132" s="408"/>
    </row>
    <row r="133" spans="2:13" s="185" customFormat="1" ht="16.350000000000001" customHeight="1">
      <c r="B133" s="447"/>
      <c r="C133" s="249" t="s">
        <v>78</v>
      </c>
      <c r="D133" s="256" t="s">
        <v>411</v>
      </c>
      <c r="E133" s="263"/>
      <c r="F133" s="311"/>
      <c r="G133" s="421"/>
      <c r="H133" s="417"/>
      <c r="I133" s="422"/>
      <c r="L133" s="408"/>
      <c r="M133" s="408"/>
    </row>
    <row r="134" spans="2:13" s="185" customFormat="1" ht="16.350000000000001" customHeight="1">
      <c r="B134" s="447" t="s">
        <v>649</v>
      </c>
      <c r="C134" s="6"/>
      <c r="D134" s="258" t="s">
        <v>357</v>
      </c>
      <c r="E134" s="239" t="s">
        <v>685</v>
      </c>
      <c r="F134" s="311" t="s">
        <v>383</v>
      </c>
      <c r="G134" s="421">
        <v>110</v>
      </c>
      <c r="H134" s="417"/>
      <c r="I134" s="422"/>
      <c r="L134" s="408"/>
      <c r="M134" s="408"/>
    </row>
    <row r="135" spans="2:13" s="185" customFormat="1" ht="16.350000000000001" customHeight="1">
      <c r="B135" s="447"/>
      <c r="C135" s="246"/>
      <c r="D135" s="439"/>
      <c r="E135" s="440"/>
      <c r="F135" s="249"/>
      <c r="G135" s="421"/>
      <c r="H135" s="417"/>
      <c r="I135" s="422"/>
      <c r="L135" s="408"/>
      <c r="M135" s="408"/>
    </row>
    <row r="136" spans="2:13" s="185" customFormat="1" ht="16.350000000000001" customHeight="1">
      <c r="B136" s="447"/>
      <c r="C136" s="248" t="s">
        <v>412</v>
      </c>
      <c r="D136" s="256" t="s">
        <v>413</v>
      </c>
      <c r="E136" s="243"/>
      <c r="F136" s="249"/>
      <c r="G136" s="421"/>
      <c r="H136" s="417"/>
      <c r="I136" s="422"/>
      <c r="L136" s="408"/>
      <c r="M136" s="408"/>
    </row>
    <row r="137" spans="2:13" s="185" customFormat="1" ht="16.350000000000001" customHeight="1">
      <c r="B137" s="447"/>
      <c r="C137" s="248" t="s">
        <v>414</v>
      </c>
      <c r="D137" s="256" t="s">
        <v>415</v>
      </c>
      <c r="E137" s="243"/>
      <c r="F137" s="249"/>
      <c r="G137" s="421"/>
      <c r="H137" s="417"/>
      <c r="I137" s="422"/>
      <c r="L137" s="408"/>
      <c r="M137" s="408"/>
    </row>
    <row r="138" spans="2:13" s="185" customFormat="1" ht="16.350000000000001" customHeight="1">
      <c r="B138" s="447"/>
      <c r="C138" s="248" t="s">
        <v>416</v>
      </c>
      <c r="D138" s="257" t="s">
        <v>417</v>
      </c>
      <c r="E138" s="242"/>
      <c r="F138" s="249"/>
      <c r="G138" s="421"/>
      <c r="H138" s="417"/>
      <c r="I138" s="422"/>
      <c r="L138" s="408"/>
      <c r="M138" s="408"/>
    </row>
    <row r="139" spans="2:13" s="185" customFormat="1" ht="16.350000000000001" customHeight="1">
      <c r="B139" s="447"/>
      <c r="C139" s="249" t="s">
        <v>418</v>
      </c>
      <c r="D139" s="258" t="s">
        <v>419</v>
      </c>
      <c r="E139" s="243"/>
      <c r="F139" s="249"/>
      <c r="G139" s="421"/>
      <c r="H139" s="417"/>
      <c r="I139" s="422"/>
      <c r="L139" s="408"/>
      <c r="M139" s="408"/>
    </row>
    <row r="140" spans="2:13" s="185" customFormat="1" ht="16.350000000000001" customHeight="1">
      <c r="B140" s="447"/>
      <c r="C140" s="250"/>
      <c r="D140" s="258"/>
      <c r="E140" s="243"/>
      <c r="F140" s="249"/>
      <c r="G140" s="421"/>
      <c r="H140" s="417"/>
      <c r="I140" s="422"/>
      <c r="L140" s="408"/>
      <c r="M140" s="408"/>
    </row>
    <row r="141" spans="2:13" s="185" customFormat="1" ht="16.350000000000001" customHeight="1">
      <c r="B141" s="447" t="s">
        <v>650</v>
      </c>
      <c r="C141" s="246"/>
      <c r="D141" s="258" t="s">
        <v>381</v>
      </c>
      <c r="E141" s="242" t="s">
        <v>420</v>
      </c>
      <c r="F141" s="311" t="s">
        <v>383</v>
      </c>
      <c r="G141" s="421">
        <v>65</v>
      </c>
      <c r="H141" s="417"/>
      <c r="I141" s="422"/>
      <c r="L141" s="408"/>
      <c r="M141" s="408"/>
    </row>
    <row r="142" spans="2:13" s="185" customFormat="1" ht="16.350000000000001" customHeight="1">
      <c r="B142" s="447"/>
      <c r="C142" s="246"/>
      <c r="D142" s="258"/>
      <c r="E142" s="243" t="s">
        <v>421</v>
      </c>
      <c r="F142" s="311"/>
      <c r="G142" s="421"/>
      <c r="H142" s="417"/>
      <c r="I142" s="422"/>
      <c r="L142" s="408"/>
      <c r="M142" s="408"/>
    </row>
    <row r="143" spans="2:13" s="185" customFormat="1" ht="16.350000000000001" customHeight="1">
      <c r="B143" s="447"/>
      <c r="C143" s="246"/>
      <c r="D143" s="258"/>
      <c r="E143" s="243" t="s">
        <v>422</v>
      </c>
      <c r="F143" s="311"/>
      <c r="G143" s="421"/>
      <c r="H143" s="417"/>
      <c r="I143" s="422"/>
      <c r="L143" s="408"/>
      <c r="M143" s="408"/>
    </row>
    <row r="144" spans="2:13" s="185" customFormat="1" ht="16.350000000000001" customHeight="1">
      <c r="B144" s="447"/>
      <c r="C144" s="246"/>
      <c r="D144" s="258"/>
      <c r="E144" s="243" t="s">
        <v>423</v>
      </c>
      <c r="F144" s="311"/>
      <c r="G144" s="421"/>
      <c r="H144" s="417"/>
      <c r="I144" s="422"/>
      <c r="L144" s="408"/>
      <c r="M144" s="408"/>
    </row>
    <row r="145" spans="2:13" s="185" customFormat="1" ht="16.350000000000001" customHeight="1">
      <c r="B145" s="447"/>
      <c r="C145" s="246"/>
      <c r="D145" s="258"/>
      <c r="E145" s="243"/>
      <c r="F145" s="311"/>
      <c r="G145" s="421"/>
      <c r="H145" s="417"/>
      <c r="I145" s="422"/>
      <c r="L145" s="408"/>
      <c r="M145" s="408"/>
    </row>
    <row r="146" spans="2:13" s="185" customFormat="1" ht="16.350000000000001" customHeight="1">
      <c r="B146" s="447" t="s">
        <v>651</v>
      </c>
      <c r="D146" s="258" t="s">
        <v>424</v>
      </c>
      <c r="E146" s="242" t="s">
        <v>425</v>
      </c>
      <c r="F146" s="311" t="s">
        <v>383</v>
      </c>
      <c r="G146" s="421">
        <v>20</v>
      </c>
      <c r="H146" s="417"/>
      <c r="I146" s="422"/>
      <c r="L146" s="408"/>
      <c r="M146" s="408"/>
    </row>
    <row r="147" spans="2:13" s="185" customFormat="1" ht="16.350000000000001" customHeight="1">
      <c r="B147" s="447"/>
      <c r="C147" s="249"/>
      <c r="D147" s="258"/>
      <c r="E147" s="243" t="s">
        <v>426</v>
      </c>
      <c r="F147" s="311"/>
      <c r="G147" s="421"/>
      <c r="H147" s="417"/>
      <c r="I147" s="422"/>
      <c r="L147" s="408"/>
      <c r="M147" s="408"/>
    </row>
    <row r="148" spans="2:13" s="185" customFormat="1" ht="16.350000000000001" customHeight="1">
      <c r="B148" s="447"/>
      <c r="C148" s="249"/>
      <c r="D148" s="258"/>
      <c r="E148" s="243" t="s">
        <v>427</v>
      </c>
      <c r="F148" s="311"/>
      <c r="G148" s="421"/>
      <c r="H148" s="417"/>
      <c r="I148" s="422"/>
      <c r="L148" s="408"/>
      <c r="M148" s="408"/>
    </row>
    <row r="149" spans="2:13" s="185" customFormat="1" ht="16.350000000000001" customHeight="1">
      <c r="B149" s="447"/>
      <c r="C149" s="249"/>
      <c r="D149" s="258"/>
      <c r="E149" s="243"/>
      <c r="F149" s="311"/>
      <c r="G149" s="421"/>
      <c r="H149" s="417"/>
      <c r="I149" s="422"/>
      <c r="L149" s="408"/>
      <c r="M149" s="408"/>
    </row>
    <row r="150" spans="2:13" s="185" customFormat="1" ht="16.350000000000001" customHeight="1">
      <c r="B150" s="447" t="s">
        <v>652</v>
      </c>
      <c r="C150" s="246"/>
      <c r="D150" s="257" t="s">
        <v>429</v>
      </c>
      <c r="E150" s="243"/>
      <c r="F150" s="311"/>
      <c r="G150" s="421"/>
      <c r="H150" s="417"/>
      <c r="I150" s="422"/>
      <c r="L150" s="408"/>
      <c r="M150" s="408"/>
    </row>
    <row r="151" spans="2:13" s="185" customFormat="1" ht="16.350000000000001" customHeight="1">
      <c r="B151" s="447"/>
      <c r="C151" s="246"/>
      <c r="D151" s="258" t="s">
        <v>381</v>
      </c>
      <c r="E151" s="243" t="s">
        <v>430</v>
      </c>
      <c r="F151" s="311" t="s">
        <v>141</v>
      </c>
      <c r="G151" s="421">
        <v>60</v>
      </c>
      <c r="H151" s="417"/>
      <c r="I151" s="422"/>
      <c r="L151" s="408"/>
      <c r="M151" s="408"/>
    </row>
    <row r="152" spans="2:13" s="185" customFormat="1" ht="16.350000000000001" customHeight="1">
      <c r="B152" s="447"/>
      <c r="C152" s="246"/>
      <c r="D152" s="258"/>
      <c r="E152" s="243" t="s">
        <v>431</v>
      </c>
      <c r="F152" s="311"/>
      <c r="G152" s="421"/>
      <c r="H152" s="417"/>
      <c r="I152" s="422"/>
      <c r="L152" s="408"/>
      <c r="M152" s="408"/>
    </row>
    <row r="153" spans="2:13" s="185" customFormat="1" ht="16.350000000000001" customHeight="1">
      <c r="B153" s="447"/>
      <c r="C153" s="246"/>
      <c r="D153" s="258"/>
      <c r="E153" s="243" t="s">
        <v>432</v>
      </c>
      <c r="F153" s="311"/>
      <c r="G153" s="421"/>
      <c r="H153" s="417"/>
      <c r="I153" s="422"/>
      <c r="L153" s="408"/>
      <c r="M153" s="408"/>
    </row>
    <row r="154" spans="2:13" s="185" customFormat="1" ht="16.350000000000001" customHeight="1">
      <c r="B154" s="447"/>
      <c r="C154" s="246"/>
      <c r="D154" s="439"/>
      <c r="E154" s="441"/>
      <c r="F154" s="311"/>
      <c r="G154" s="421"/>
      <c r="H154" s="417"/>
      <c r="I154" s="422"/>
      <c r="L154" s="408"/>
      <c r="M154" s="408"/>
    </row>
    <row r="155" spans="2:13" s="185" customFormat="1" ht="16.350000000000001" customHeight="1">
      <c r="B155" s="447"/>
      <c r="C155" s="269" t="s">
        <v>428</v>
      </c>
      <c r="D155" s="276" t="s">
        <v>433</v>
      </c>
      <c r="E155" s="244"/>
      <c r="F155" s="312"/>
      <c r="G155" s="421"/>
      <c r="H155" s="417"/>
      <c r="I155" s="422"/>
      <c r="L155" s="408"/>
      <c r="M155" s="408"/>
    </row>
    <row r="156" spans="2:13" s="185" customFormat="1" ht="16.350000000000001" customHeight="1">
      <c r="B156" s="447" t="s">
        <v>653</v>
      </c>
      <c r="C156" s="270"/>
      <c r="D156" s="278" t="s">
        <v>381</v>
      </c>
      <c r="E156" s="244" t="s">
        <v>492</v>
      </c>
      <c r="F156" s="312" t="s">
        <v>402</v>
      </c>
      <c r="G156" s="421"/>
      <c r="H156" s="417"/>
      <c r="I156" s="422" t="s">
        <v>269</v>
      </c>
      <c r="L156" s="408"/>
      <c r="M156" s="408"/>
    </row>
    <row r="157" spans="2:13" s="185" customFormat="1" ht="16.350000000000001" customHeight="1">
      <c r="B157" s="447"/>
      <c r="C157" s="270"/>
      <c r="D157" s="278"/>
      <c r="E157" s="244"/>
      <c r="F157" s="312"/>
      <c r="G157" s="421"/>
      <c r="H157" s="417"/>
      <c r="I157" s="422"/>
      <c r="L157" s="408"/>
      <c r="M157" s="408"/>
    </row>
    <row r="158" spans="2:13" s="185" customFormat="1" ht="16.350000000000001" customHeight="1">
      <c r="B158" s="447" t="s">
        <v>654</v>
      </c>
      <c r="C158" s="270"/>
      <c r="D158" s="278" t="s">
        <v>424</v>
      </c>
      <c r="E158" s="244" t="s">
        <v>493</v>
      </c>
      <c r="F158" s="312" t="s">
        <v>402</v>
      </c>
      <c r="G158" s="421">
        <v>1</v>
      </c>
      <c r="H158" s="417"/>
      <c r="I158" s="422"/>
      <c r="L158" s="408"/>
      <c r="M158" s="408"/>
    </row>
    <row r="159" spans="2:13" s="185" customFormat="1" ht="16.350000000000001" customHeight="1">
      <c r="B159" s="447"/>
      <c r="C159" s="270"/>
      <c r="D159" s="278"/>
      <c r="E159" s="244"/>
      <c r="F159" s="312"/>
      <c r="G159" s="421"/>
      <c r="H159" s="417"/>
      <c r="I159" s="422"/>
      <c r="L159" s="408"/>
      <c r="M159" s="408"/>
    </row>
    <row r="160" spans="2:13" s="185" customFormat="1" ht="16.350000000000001" customHeight="1">
      <c r="B160" s="447" t="s">
        <v>655</v>
      </c>
      <c r="C160" s="270"/>
      <c r="D160" s="278" t="s">
        <v>384</v>
      </c>
      <c r="E160" s="244" t="s">
        <v>494</v>
      </c>
      <c r="F160" s="312" t="s">
        <v>402</v>
      </c>
      <c r="G160" s="421">
        <v>1</v>
      </c>
      <c r="H160" s="417"/>
      <c r="I160" s="422"/>
      <c r="L160" s="408"/>
      <c r="M160" s="408"/>
    </row>
    <row r="161" spans="2:13" s="185" customFormat="1" ht="16.350000000000001" customHeight="1">
      <c r="B161" s="447"/>
      <c r="C161" s="270"/>
      <c r="D161" s="278"/>
      <c r="E161" s="244"/>
      <c r="F161" s="312"/>
      <c r="G161" s="421"/>
      <c r="H161" s="417"/>
      <c r="I161" s="422"/>
      <c r="L161" s="408"/>
      <c r="M161" s="408"/>
    </row>
    <row r="162" spans="2:13" s="185" customFormat="1" ht="16.350000000000001" customHeight="1">
      <c r="B162" s="447" t="s">
        <v>656</v>
      </c>
      <c r="C162" s="270"/>
      <c r="D162" s="278" t="s">
        <v>387</v>
      </c>
      <c r="E162" s="244" t="s">
        <v>495</v>
      </c>
      <c r="F162" s="312" t="s">
        <v>402</v>
      </c>
      <c r="G162" s="421">
        <v>4</v>
      </c>
      <c r="H162" s="417"/>
      <c r="I162" s="422"/>
      <c r="L162" s="408"/>
      <c r="M162" s="408"/>
    </row>
    <row r="163" spans="2:13" s="185" customFormat="1" ht="16.350000000000001" customHeight="1">
      <c r="B163" s="447"/>
      <c r="C163" s="270"/>
      <c r="D163" s="278"/>
      <c r="E163" s="244"/>
      <c r="F163" s="312"/>
      <c r="G163" s="421"/>
      <c r="H163" s="417"/>
      <c r="I163" s="422"/>
      <c r="L163" s="408"/>
      <c r="M163" s="408"/>
    </row>
    <row r="164" spans="2:13" s="185" customFormat="1" ht="16.350000000000001" customHeight="1">
      <c r="B164" s="447" t="s">
        <v>657</v>
      </c>
      <c r="C164" s="270"/>
      <c r="D164" s="278" t="s">
        <v>393</v>
      </c>
      <c r="E164" s="244" t="s">
        <v>496</v>
      </c>
      <c r="F164" s="312" t="s">
        <v>402</v>
      </c>
      <c r="G164" s="421"/>
      <c r="H164" s="417"/>
      <c r="I164" s="422" t="s">
        <v>674</v>
      </c>
      <c r="L164" s="408"/>
      <c r="M164" s="408"/>
    </row>
    <row r="165" spans="2:13" s="185" customFormat="1" ht="16.350000000000001" customHeight="1">
      <c r="B165" s="447"/>
      <c r="C165" s="270"/>
      <c r="D165" s="450"/>
      <c r="E165" s="451"/>
      <c r="F165" s="312"/>
      <c r="G165" s="421"/>
      <c r="H165" s="417"/>
      <c r="I165" s="422"/>
      <c r="L165" s="408"/>
      <c r="M165" s="408"/>
    </row>
    <row r="166" spans="2:13" s="185" customFormat="1" ht="16.350000000000001" customHeight="1">
      <c r="B166" s="447"/>
      <c r="C166" s="269" t="s">
        <v>428</v>
      </c>
      <c r="D166" s="276" t="s">
        <v>434</v>
      </c>
      <c r="E166" s="244"/>
      <c r="F166" s="313"/>
      <c r="G166" s="421"/>
      <c r="H166" s="417"/>
      <c r="I166" s="422"/>
      <c r="L166" s="408"/>
      <c r="M166" s="408"/>
    </row>
    <row r="167" spans="2:13" s="185" customFormat="1" ht="16.350000000000001" customHeight="1">
      <c r="B167" s="447" t="s">
        <v>658</v>
      </c>
      <c r="C167" s="271"/>
      <c r="D167" s="279" t="s">
        <v>381</v>
      </c>
      <c r="E167" s="280" t="s">
        <v>686</v>
      </c>
      <c r="F167" s="312" t="s">
        <v>402</v>
      </c>
      <c r="G167" s="421">
        <v>3</v>
      </c>
      <c r="H167" s="417"/>
      <c r="I167" s="422"/>
      <c r="L167" s="408"/>
      <c r="M167" s="408"/>
    </row>
    <row r="168" spans="2:13" s="185" customFormat="1" ht="16.350000000000001" customHeight="1">
      <c r="B168" s="447"/>
      <c r="C168" s="270"/>
      <c r="D168" s="278"/>
      <c r="E168" s="244" t="s">
        <v>689</v>
      </c>
      <c r="F168" s="312"/>
      <c r="G168" s="421"/>
      <c r="H168" s="417"/>
      <c r="I168" s="422"/>
      <c r="L168" s="408"/>
      <c r="M168" s="408"/>
    </row>
    <row r="169" spans="2:13" s="185" customFormat="1" ht="16.350000000000001" customHeight="1">
      <c r="B169" s="447"/>
      <c r="C169" s="269"/>
      <c r="D169" s="276" t="s">
        <v>436</v>
      </c>
      <c r="E169" s="244"/>
      <c r="F169" s="312"/>
      <c r="G169" s="421"/>
      <c r="H169" s="417"/>
      <c r="I169" s="422"/>
      <c r="L169" s="408"/>
      <c r="M169" s="408"/>
    </row>
    <row r="170" spans="2:13" s="185" customFormat="1" ht="31.2" customHeight="1">
      <c r="B170" s="447"/>
      <c r="C170" s="272"/>
      <c r="D170" s="569" t="s">
        <v>687</v>
      </c>
      <c r="E170" s="570"/>
      <c r="F170" s="312"/>
      <c r="G170" s="421"/>
      <c r="H170" s="417"/>
      <c r="I170" s="422"/>
      <c r="L170" s="408"/>
      <c r="M170" s="408"/>
    </row>
    <row r="171" spans="2:13" s="185" customFormat="1" ht="16.350000000000001" customHeight="1">
      <c r="B171" s="447" t="s">
        <v>659</v>
      </c>
      <c r="C171" s="273"/>
      <c r="D171" s="278" t="s">
        <v>381</v>
      </c>
      <c r="E171" s="244" t="s">
        <v>688</v>
      </c>
      <c r="F171" s="312" t="s">
        <v>383</v>
      </c>
      <c r="G171" s="421">
        <v>38</v>
      </c>
      <c r="H171" s="417"/>
      <c r="I171" s="422"/>
      <c r="L171" s="408"/>
      <c r="M171" s="408"/>
    </row>
    <row r="172" spans="2:13" s="185" customFormat="1" ht="16.350000000000001" customHeight="1">
      <c r="B172" s="447"/>
      <c r="C172" s="273"/>
      <c r="D172" s="278"/>
      <c r="E172" s="244"/>
      <c r="F172" s="312"/>
      <c r="G172" s="421"/>
      <c r="H172" s="417"/>
      <c r="I172" s="422"/>
      <c r="L172" s="408"/>
      <c r="M172" s="408"/>
    </row>
    <row r="173" spans="2:13" s="185" customFormat="1" ht="16.350000000000001" customHeight="1">
      <c r="B173" s="447" t="s">
        <v>660</v>
      </c>
      <c r="C173" s="273"/>
      <c r="D173" s="278" t="s">
        <v>424</v>
      </c>
      <c r="E173" s="244" t="s">
        <v>497</v>
      </c>
      <c r="F173" s="311" t="s">
        <v>17</v>
      </c>
      <c r="G173" s="421">
        <v>1</v>
      </c>
      <c r="H173" s="417"/>
      <c r="I173" s="422"/>
      <c r="L173" s="408"/>
      <c r="M173" s="408"/>
    </row>
    <row r="174" spans="2:13" s="185" customFormat="1" ht="16.350000000000001" customHeight="1">
      <c r="B174" s="447"/>
      <c r="C174" s="273"/>
      <c r="D174" s="278"/>
      <c r="E174" s="244"/>
      <c r="F174" s="311"/>
      <c r="G174" s="421"/>
      <c r="H174" s="417"/>
      <c r="I174" s="422"/>
      <c r="L174" s="408"/>
      <c r="M174" s="408"/>
    </row>
    <row r="175" spans="2:13" s="185" customFormat="1" ht="16.350000000000001" customHeight="1">
      <c r="B175" s="447" t="s">
        <v>661</v>
      </c>
      <c r="C175" s="273"/>
      <c r="D175" s="278" t="s">
        <v>384</v>
      </c>
      <c r="E175" s="244" t="s">
        <v>498</v>
      </c>
      <c r="F175" s="312" t="s">
        <v>383</v>
      </c>
      <c r="G175" s="421">
        <v>20</v>
      </c>
      <c r="H175" s="417"/>
      <c r="I175" s="422"/>
      <c r="L175" s="408"/>
      <c r="M175" s="408"/>
    </row>
    <row r="176" spans="2:13" s="185" customFormat="1" ht="16.350000000000001" customHeight="1" thickBot="1">
      <c r="B176" s="447"/>
      <c r="C176" s="273"/>
      <c r="D176" s="450"/>
      <c r="E176" s="451"/>
      <c r="F176" s="312"/>
      <c r="G176" s="421"/>
      <c r="H176" s="417"/>
      <c r="I176" s="422"/>
      <c r="L176" s="408"/>
      <c r="M176" s="408"/>
    </row>
    <row r="177" spans="2:13" s="185" customFormat="1" ht="16.350000000000001" customHeight="1" thickBot="1">
      <c r="B177" s="571" t="s">
        <v>66</v>
      </c>
      <c r="C177" s="572"/>
      <c r="D177" s="572"/>
      <c r="E177" s="572"/>
      <c r="F177" s="572"/>
      <c r="G177" s="572"/>
      <c r="H177" s="572"/>
      <c r="I177" s="131"/>
      <c r="L177" s="408"/>
      <c r="M177" s="408"/>
    </row>
    <row r="178" spans="2:13" s="185" customFormat="1" ht="16.350000000000001" customHeight="1" thickBot="1">
      <c r="B178" s="571" t="s">
        <v>67</v>
      </c>
      <c r="C178" s="572"/>
      <c r="D178" s="572"/>
      <c r="E178" s="572"/>
      <c r="F178" s="572"/>
      <c r="G178" s="572"/>
      <c r="H178" s="572"/>
      <c r="I178" s="131"/>
      <c r="L178" s="408"/>
      <c r="M178" s="408"/>
    </row>
    <row r="179" spans="2:13" s="185" customFormat="1" ht="16.350000000000001" customHeight="1">
      <c r="B179" s="447"/>
      <c r="C179" s="249" t="s">
        <v>437</v>
      </c>
      <c r="D179" s="257" t="s">
        <v>438</v>
      </c>
      <c r="E179" s="243"/>
      <c r="F179" s="249"/>
      <c r="G179" s="421"/>
      <c r="H179" s="417"/>
      <c r="I179" s="422"/>
      <c r="L179" s="408"/>
      <c r="M179" s="408"/>
    </row>
    <row r="180" spans="2:13" s="185" customFormat="1" ht="16.350000000000001" customHeight="1">
      <c r="B180" s="447" t="s">
        <v>662</v>
      </c>
      <c r="C180" s="246"/>
      <c r="D180" s="258" t="s">
        <v>381</v>
      </c>
      <c r="E180" s="243" t="s">
        <v>439</v>
      </c>
      <c r="F180" s="311" t="s">
        <v>383</v>
      </c>
      <c r="G180" s="421">
        <v>89</v>
      </c>
      <c r="H180" s="417"/>
      <c r="I180" s="422"/>
      <c r="L180" s="408"/>
      <c r="M180" s="408"/>
    </row>
    <row r="181" spans="2:13" s="185" customFormat="1" ht="16.350000000000001" customHeight="1">
      <c r="B181" s="447"/>
      <c r="C181" s="246" t="s">
        <v>54</v>
      </c>
      <c r="D181" s="257"/>
      <c r="E181" s="243" t="s">
        <v>440</v>
      </c>
      <c r="F181" s="249"/>
      <c r="G181" s="421"/>
      <c r="H181" s="417"/>
      <c r="I181" s="422"/>
      <c r="L181" s="408"/>
      <c r="M181" s="408"/>
    </row>
    <row r="182" spans="2:13" s="185" customFormat="1" ht="16.350000000000001" customHeight="1">
      <c r="B182" s="447"/>
      <c r="C182" s="246"/>
      <c r="D182" s="439"/>
      <c r="E182" s="441"/>
      <c r="F182" s="249"/>
      <c r="G182" s="421"/>
      <c r="H182" s="417"/>
      <c r="I182" s="422"/>
      <c r="L182" s="408"/>
      <c r="M182" s="408"/>
    </row>
    <row r="183" spans="2:13" s="185" customFormat="1" ht="16.350000000000001" customHeight="1">
      <c r="B183" s="447"/>
      <c r="C183" s="249" t="s">
        <v>437</v>
      </c>
      <c r="D183" s="257" t="s">
        <v>441</v>
      </c>
      <c r="E183" s="243"/>
      <c r="F183" s="249"/>
      <c r="G183" s="421"/>
      <c r="H183" s="417"/>
      <c r="I183" s="422"/>
      <c r="L183" s="408"/>
      <c r="M183" s="408"/>
    </row>
    <row r="184" spans="2:13" s="185" customFormat="1" ht="16.350000000000001" customHeight="1">
      <c r="B184" s="447" t="s">
        <v>663</v>
      </c>
      <c r="C184" s="246"/>
      <c r="D184" s="258" t="s">
        <v>381</v>
      </c>
      <c r="E184" s="243" t="s">
        <v>442</v>
      </c>
      <c r="F184" s="311" t="s">
        <v>383</v>
      </c>
      <c r="G184" s="421">
        <v>89</v>
      </c>
      <c r="H184" s="417"/>
      <c r="I184" s="422"/>
      <c r="L184" s="408"/>
      <c r="M184" s="408"/>
    </row>
    <row r="185" spans="2:13" s="185" customFormat="1" ht="16.350000000000001" customHeight="1">
      <c r="B185" s="447"/>
      <c r="C185" s="246"/>
      <c r="D185" s="258"/>
      <c r="E185" s="243"/>
      <c r="F185" s="311"/>
      <c r="G185" s="421"/>
      <c r="H185" s="417"/>
      <c r="I185" s="422"/>
      <c r="L185" s="408"/>
      <c r="M185" s="408"/>
    </row>
    <row r="186" spans="2:13" s="185" customFormat="1" ht="16.350000000000001" customHeight="1">
      <c r="B186" s="447" t="s">
        <v>664</v>
      </c>
      <c r="C186" s="246"/>
      <c r="D186" s="258" t="s">
        <v>424</v>
      </c>
      <c r="E186" s="243" t="s">
        <v>443</v>
      </c>
      <c r="F186" s="311" t="s">
        <v>383</v>
      </c>
      <c r="G186" s="421">
        <v>89</v>
      </c>
      <c r="H186" s="417"/>
      <c r="I186" s="422"/>
      <c r="L186" s="408"/>
      <c r="M186" s="408"/>
    </row>
    <row r="187" spans="2:13" s="185" customFormat="1" ht="16.350000000000001" customHeight="1">
      <c r="B187" s="447"/>
      <c r="C187" s="6"/>
      <c r="D187" s="260"/>
      <c r="E187" s="261"/>
      <c r="F187" s="227"/>
      <c r="G187" s="421"/>
      <c r="H187" s="417"/>
      <c r="I187" s="422"/>
      <c r="L187" s="408"/>
      <c r="M187" s="408"/>
    </row>
    <row r="188" spans="2:13" s="185" customFormat="1" ht="16.350000000000001" customHeight="1">
      <c r="B188" s="447"/>
      <c r="C188" s="251"/>
      <c r="D188" s="257"/>
      <c r="E188" s="243"/>
      <c r="F188" s="311"/>
      <c r="G188" s="421"/>
      <c r="H188" s="417"/>
      <c r="I188" s="422"/>
      <c r="L188" s="408"/>
      <c r="M188" s="408"/>
    </row>
    <row r="189" spans="2:13" s="185" customFormat="1" ht="16.350000000000001" customHeight="1">
      <c r="B189" s="447"/>
      <c r="C189" s="249"/>
      <c r="D189" s="257" t="s">
        <v>451</v>
      </c>
      <c r="E189" s="243"/>
      <c r="F189" s="311"/>
      <c r="G189" s="421"/>
      <c r="H189" s="417"/>
      <c r="I189" s="422"/>
      <c r="L189" s="408"/>
      <c r="M189" s="408"/>
    </row>
    <row r="190" spans="2:13" s="185" customFormat="1" ht="16.350000000000001" customHeight="1">
      <c r="B190" s="447" t="s">
        <v>665</v>
      </c>
      <c r="C190" s="250"/>
      <c r="D190" s="258" t="s">
        <v>452</v>
      </c>
      <c r="E190" s="243"/>
      <c r="F190" s="311" t="s">
        <v>383</v>
      </c>
      <c r="G190" s="421"/>
      <c r="H190" s="417"/>
      <c r="I190" s="422" t="s">
        <v>674</v>
      </c>
      <c r="L190" s="408"/>
      <c r="M190" s="408"/>
    </row>
    <row r="191" spans="2:13" s="185" customFormat="1" ht="16.350000000000001" customHeight="1">
      <c r="B191" s="447"/>
      <c r="C191" s="250"/>
      <c r="D191" s="275" t="s">
        <v>453</v>
      </c>
      <c r="E191" s="243"/>
      <c r="F191" s="311"/>
      <c r="G191" s="421"/>
      <c r="H191" s="417"/>
      <c r="I191" s="422"/>
      <c r="L191" s="408"/>
      <c r="M191" s="408"/>
    </row>
    <row r="192" spans="2:13" s="185" customFormat="1" ht="16.350000000000001" customHeight="1">
      <c r="B192" s="447"/>
      <c r="C192" s="6"/>
      <c r="D192" s="260"/>
      <c r="E192" s="261"/>
      <c r="F192" s="227"/>
      <c r="G192" s="421"/>
      <c r="H192" s="417"/>
      <c r="I192" s="422"/>
      <c r="L192" s="408"/>
      <c r="M192" s="408"/>
    </row>
    <row r="193" spans="2:13" s="185" customFormat="1" ht="16.350000000000001" customHeight="1">
      <c r="B193" s="447" t="s">
        <v>666</v>
      </c>
      <c r="C193" s="6"/>
      <c r="D193" s="258" t="s">
        <v>768</v>
      </c>
      <c r="E193" s="243"/>
      <c r="F193" s="227" t="s">
        <v>17</v>
      </c>
      <c r="G193" s="421">
        <v>1</v>
      </c>
      <c r="H193" s="417"/>
      <c r="I193" s="422"/>
      <c r="L193" s="408"/>
      <c r="M193" s="408"/>
    </row>
    <row r="194" spans="2:13" s="185" customFormat="1" ht="16.350000000000001" customHeight="1">
      <c r="B194" s="447"/>
      <c r="C194" s="6"/>
      <c r="D194" s="258"/>
      <c r="E194" s="243"/>
      <c r="F194" s="227"/>
      <c r="G194" s="421"/>
      <c r="H194" s="417"/>
      <c r="I194" s="422"/>
      <c r="L194" s="408"/>
      <c r="M194" s="408"/>
    </row>
    <row r="195" spans="2:13" s="185" customFormat="1" ht="16.350000000000001" customHeight="1">
      <c r="B195" s="447" t="s">
        <v>667</v>
      </c>
      <c r="C195" s="6"/>
      <c r="D195" s="258" t="s">
        <v>769</v>
      </c>
      <c r="E195" s="243"/>
      <c r="F195" s="227" t="s">
        <v>17</v>
      </c>
      <c r="G195" s="421">
        <v>1</v>
      </c>
      <c r="H195" s="417"/>
      <c r="I195" s="422"/>
      <c r="L195" s="408"/>
      <c r="M195" s="408"/>
    </row>
    <row r="196" spans="2:13" s="185" customFormat="1" ht="16.350000000000001" customHeight="1">
      <c r="B196" s="447"/>
      <c r="C196" s="6"/>
      <c r="D196" s="258"/>
      <c r="E196" s="243"/>
      <c r="F196" s="227"/>
      <c r="G196" s="421"/>
      <c r="H196" s="417"/>
      <c r="I196" s="422"/>
      <c r="L196" s="408"/>
      <c r="M196" s="408"/>
    </row>
    <row r="197" spans="2:13" s="185" customFormat="1" ht="16.350000000000001" customHeight="1">
      <c r="B197" s="447" t="s">
        <v>668</v>
      </c>
      <c r="C197" s="6"/>
      <c r="D197" s="258" t="s">
        <v>770</v>
      </c>
      <c r="E197" s="243"/>
      <c r="F197" s="227" t="s">
        <v>17</v>
      </c>
      <c r="G197" s="421">
        <v>1</v>
      </c>
      <c r="H197" s="417"/>
      <c r="I197" s="422"/>
      <c r="L197" s="408"/>
      <c r="M197" s="408"/>
    </row>
    <row r="198" spans="2:13" s="185" customFormat="1" ht="16.350000000000001" customHeight="1">
      <c r="B198" s="447"/>
      <c r="C198" s="6"/>
      <c r="D198" s="439"/>
      <c r="E198" s="452"/>
      <c r="F198" s="227"/>
      <c r="G198" s="421"/>
      <c r="H198" s="417"/>
      <c r="I198" s="422"/>
      <c r="L198" s="408"/>
      <c r="M198" s="408"/>
    </row>
    <row r="199" spans="2:13" s="185" customFormat="1" ht="16.350000000000001" customHeight="1">
      <c r="B199" s="447" t="s">
        <v>703</v>
      </c>
      <c r="C199" s="6"/>
      <c r="D199" s="439" t="s">
        <v>704</v>
      </c>
      <c r="E199" s="452"/>
      <c r="F199" s="227"/>
      <c r="G199" s="421"/>
      <c r="H199" s="417"/>
      <c r="I199" s="422"/>
      <c r="L199" s="408"/>
      <c r="M199" s="408"/>
    </row>
    <row r="200" spans="2:13" s="185" customFormat="1" ht="16.350000000000001" customHeight="1">
      <c r="B200" s="447"/>
      <c r="C200" s="6"/>
      <c r="D200" s="439" t="s">
        <v>705</v>
      </c>
      <c r="E200" s="452"/>
      <c r="F200" s="227" t="s">
        <v>17</v>
      </c>
      <c r="G200" s="421">
        <v>1</v>
      </c>
      <c r="H200" s="417"/>
      <c r="I200" s="422"/>
      <c r="L200" s="408"/>
      <c r="M200" s="408"/>
    </row>
    <row r="201" spans="2:13" s="185" customFormat="1" ht="16.350000000000001" customHeight="1">
      <c r="B201" s="447"/>
      <c r="C201" s="6"/>
      <c r="D201" s="439"/>
      <c r="E201" s="452"/>
      <c r="F201" s="227"/>
      <c r="G201" s="421"/>
      <c r="H201" s="417"/>
      <c r="I201" s="422"/>
      <c r="L201" s="408"/>
      <c r="M201" s="408"/>
    </row>
    <row r="202" spans="2:13" s="185" customFormat="1" ht="16.350000000000001" customHeight="1">
      <c r="B202" s="447" t="s">
        <v>766</v>
      </c>
      <c r="C202" s="6"/>
      <c r="D202" s="258" t="s">
        <v>760</v>
      </c>
      <c r="E202" s="452"/>
      <c r="F202" s="227"/>
      <c r="G202" s="523"/>
      <c r="H202" s="417"/>
      <c r="I202" s="524"/>
      <c r="L202" s="408"/>
      <c r="M202" s="408"/>
    </row>
    <row r="203" spans="2:13" s="185" customFormat="1" ht="16.350000000000001" customHeight="1">
      <c r="B203" s="447"/>
      <c r="C203" s="6"/>
      <c r="D203" s="258"/>
      <c r="E203" s="452"/>
      <c r="F203" s="227"/>
      <c r="G203" s="523"/>
      <c r="H203" s="417"/>
      <c r="I203" s="524"/>
      <c r="L203" s="408"/>
      <c r="M203" s="408"/>
    </row>
    <row r="204" spans="2:13" s="185" customFormat="1" ht="16.350000000000001" customHeight="1">
      <c r="B204" s="447"/>
      <c r="C204" s="6"/>
      <c r="D204" s="258" t="s">
        <v>345</v>
      </c>
      <c r="E204" s="261" t="s">
        <v>763</v>
      </c>
      <c r="F204" s="227"/>
      <c r="G204" s="295"/>
      <c r="H204" s="417"/>
      <c r="I204" s="524"/>
      <c r="L204" s="408"/>
      <c r="M204" s="408"/>
    </row>
    <row r="205" spans="2:13" s="185" customFormat="1" ht="16.350000000000001" customHeight="1">
      <c r="B205" s="447"/>
      <c r="C205" s="6"/>
      <c r="D205" s="258"/>
      <c r="E205" s="261" t="s">
        <v>764</v>
      </c>
      <c r="F205" s="227" t="s">
        <v>141</v>
      </c>
      <c r="G205" s="295">
        <v>50</v>
      </c>
      <c r="H205" s="417"/>
      <c r="I205" s="524"/>
      <c r="L205" s="408"/>
      <c r="M205" s="408"/>
    </row>
    <row r="206" spans="2:13" s="185" customFormat="1" ht="16.350000000000001" customHeight="1">
      <c r="B206" s="447"/>
      <c r="C206" s="6"/>
      <c r="D206" s="258"/>
      <c r="E206" s="261"/>
      <c r="F206" s="227"/>
      <c r="G206" s="295"/>
      <c r="H206" s="417"/>
      <c r="I206" s="524"/>
      <c r="L206" s="408"/>
      <c r="M206" s="408"/>
    </row>
    <row r="207" spans="2:13" s="185" customFormat="1" ht="16.350000000000001" customHeight="1">
      <c r="B207" s="447"/>
      <c r="C207" s="6"/>
      <c r="D207" s="258" t="s">
        <v>392</v>
      </c>
      <c r="E207" s="261" t="s">
        <v>765</v>
      </c>
      <c r="F207" s="227" t="s">
        <v>23</v>
      </c>
      <c r="G207" s="295">
        <v>2</v>
      </c>
      <c r="H207" s="417"/>
      <c r="I207" s="524"/>
      <c r="L207" s="408"/>
      <c r="M207" s="408"/>
    </row>
    <row r="208" spans="2:13" s="185" customFormat="1" ht="16.350000000000001" customHeight="1">
      <c r="B208" s="447"/>
      <c r="C208" s="6"/>
      <c r="D208" s="258"/>
      <c r="E208" s="452"/>
      <c r="F208" s="227"/>
      <c r="G208" s="523"/>
      <c r="H208" s="417"/>
      <c r="I208" s="524"/>
      <c r="L208" s="408"/>
      <c r="M208" s="408"/>
    </row>
    <row r="209" spans="2:9" ht="16.350000000000001" customHeight="1" thickBot="1">
      <c r="B209" s="445"/>
      <c r="D209" s="429"/>
      <c r="E209" s="448"/>
      <c r="G209" s="419"/>
      <c r="H209" s="121"/>
      <c r="I209" s="420"/>
    </row>
    <row r="210" spans="2:9" s="112" customFormat="1" ht="32.4" customHeight="1" thickBot="1">
      <c r="B210" s="549" t="s">
        <v>264</v>
      </c>
      <c r="C210" s="550"/>
      <c r="D210" s="550"/>
      <c r="E210" s="550"/>
      <c r="F210" s="550"/>
      <c r="G210" s="550"/>
      <c r="H210" s="551"/>
      <c r="I210" s="124"/>
    </row>
    <row r="211" spans="2:9" ht="16.350000000000001" customHeight="1"/>
    <row r="212" spans="2:9" ht="16.350000000000001" customHeight="1"/>
    <row r="213" spans="2:9" ht="16.350000000000001" customHeight="1"/>
    <row r="214" spans="2:9" ht="16.350000000000001" customHeight="1"/>
    <row r="215" spans="2:9" ht="16.350000000000001" customHeight="1"/>
    <row r="216" spans="2:9" ht="16.350000000000001" customHeight="1"/>
    <row r="217" spans="2:9" ht="16.350000000000001" customHeight="1"/>
    <row r="218" spans="2:9" ht="16.350000000000001" customHeight="1"/>
    <row r="219" spans="2:9" ht="16.350000000000001" customHeight="1"/>
    <row r="220" spans="2:9" ht="16.350000000000001" customHeight="1"/>
    <row r="221" spans="2:9" ht="16.350000000000001" customHeight="1"/>
    <row r="222" spans="2:9" ht="16.350000000000001" customHeight="1"/>
    <row r="223" spans="2:9" ht="16.350000000000001" customHeight="1"/>
    <row r="224" spans="2:9" ht="16.350000000000001" customHeight="1"/>
    <row r="225" ht="16.350000000000001" customHeight="1"/>
    <row r="226" ht="16.350000000000001" customHeight="1"/>
    <row r="227" ht="16.350000000000001" customHeight="1"/>
    <row r="228" ht="16.350000000000001" customHeight="1"/>
    <row r="229" ht="16.350000000000001" customHeight="1"/>
    <row r="230" ht="16.350000000000001" customHeight="1"/>
    <row r="231" ht="16.350000000000001" customHeight="1"/>
    <row r="232" ht="16.350000000000001" customHeight="1"/>
    <row r="233" ht="16.350000000000001" customHeight="1"/>
    <row r="234" ht="16.350000000000001" customHeight="1"/>
    <row r="235" ht="16.350000000000001" customHeight="1"/>
    <row r="236" ht="16.350000000000001" customHeight="1"/>
    <row r="237" ht="16.350000000000001" customHeight="1"/>
    <row r="238" ht="16.350000000000001" customHeight="1"/>
    <row r="239" ht="16.350000000000001" customHeight="1"/>
    <row r="240" ht="16.350000000000001" customHeight="1"/>
    <row r="241" ht="16.350000000000001" customHeight="1"/>
    <row r="242" ht="16.350000000000001" customHeight="1"/>
    <row r="243" ht="16.350000000000001" customHeight="1"/>
    <row r="244" ht="16.350000000000001" customHeight="1"/>
    <row r="245" ht="16.350000000000001" customHeight="1"/>
    <row r="246" ht="16.350000000000001" customHeight="1"/>
    <row r="247" ht="16.350000000000001" customHeight="1"/>
    <row r="248" ht="16.350000000000001" customHeight="1"/>
    <row r="249" ht="16.350000000000001" customHeight="1"/>
    <row r="250" ht="16.350000000000001" customHeight="1"/>
    <row r="251" ht="16.350000000000001" customHeight="1"/>
    <row r="252" ht="16.350000000000001" customHeight="1"/>
    <row r="253" ht="16.350000000000001" customHeight="1"/>
    <row r="254" ht="16.350000000000001" customHeight="1"/>
    <row r="255" ht="16.350000000000001" customHeight="1"/>
    <row r="256" ht="16.350000000000001" customHeight="1"/>
    <row r="257" ht="16.350000000000001" customHeight="1"/>
    <row r="258" ht="16.350000000000001" customHeight="1"/>
    <row r="259" ht="16.350000000000001" customHeight="1"/>
    <row r="260" ht="16.350000000000001" customHeight="1"/>
    <row r="261" ht="16.350000000000001" customHeight="1"/>
    <row r="262" ht="16.350000000000001" customHeight="1"/>
    <row r="263" ht="16.350000000000001" customHeight="1"/>
    <row r="264" ht="16.350000000000001" customHeight="1"/>
    <row r="265" ht="16.350000000000001" customHeight="1"/>
    <row r="266" ht="16.350000000000001" customHeight="1"/>
    <row r="267" ht="16.350000000000001" customHeight="1"/>
    <row r="268" ht="16.350000000000001" customHeight="1"/>
    <row r="269" ht="16.350000000000001" customHeight="1"/>
    <row r="270" ht="16.350000000000001" customHeight="1"/>
    <row r="271" ht="16.350000000000001" customHeight="1"/>
    <row r="272" ht="16.350000000000001" customHeight="1"/>
  </sheetData>
  <mergeCells count="15">
    <mergeCell ref="B210:H210"/>
    <mergeCell ref="B1:I1"/>
    <mergeCell ref="C2:C3"/>
    <mergeCell ref="F2:F3"/>
    <mergeCell ref="G2:G3"/>
    <mergeCell ref="H2:H3"/>
    <mergeCell ref="I2:I3"/>
    <mergeCell ref="D2:E3"/>
    <mergeCell ref="D170:E170"/>
    <mergeCell ref="B58:H58"/>
    <mergeCell ref="B59:H59"/>
    <mergeCell ref="B118:H118"/>
    <mergeCell ref="B119:H119"/>
    <mergeCell ref="B177:H177"/>
    <mergeCell ref="B178:H178"/>
  </mergeCells>
  <pageMargins left="0.25" right="0.25" top="0.75" bottom="0.75" header="0.3" footer="0.3"/>
  <pageSetup paperSize="9" scale="66" fitToHeight="0" orientation="portrait" r:id="rId1"/>
  <headerFooter>
    <oddHeader>&amp;L&amp;"-,Bold"UPGRADING OF BULK AND EXTENSION OF RETICULATION AT MBANGWANE</oddHeader>
    <oddFooter>&amp;L&amp;"-,Bold"&amp;A</oddFooter>
  </headerFooter>
  <rowBreaks count="3" manualBreakCount="3">
    <brk id="58" max="9" man="1"/>
    <brk id="118" max="9" man="1"/>
    <brk id="177"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F7CD-6C98-4FDC-8F38-21EDEB98D8DA}">
  <sheetPr>
    <pageSetUpPr fitToPage="1"/>
  </sheetPr>
  <dimension ref="B1:M184"/>
  <sheetViews>
    <sheetView showWhiteSpace="0" topLeftCell="A178" zoomScaleNormal="100" zoomScaleSheetLayoutView="100" workbookViewId="0">
      <selection activeCell="D173" sqref="D173"/>
    </sheetView>
  </sheetViews>
  <sheetFormatPr defaultColWidth="9.109375" defaultRowHeight="13.8"/>
  <cols>
    <col min="1" max="1" width="3.33203125" style="6" customWidth="1"/>
    <col min="2" max="3" width="10.6640625" style="6" customWidth="1"/>
    <col min="4" max="4" width="54.44140625" style="6" customWidth="1"/>
    <col min="5" max="5" width="10.6640625" style="12" customWidth="1"/>
    <col min="6" max="6" width="13.88671875" style="69" customWidth="1"/>
    <col min="7" max="7" width="20.6640625" style="129" customWidth="1"/>
    <col min="8" max="8" width="20.6640625" style="135" customWidth="1"/>
    <col min="9" max="9" width="3.33203125" style="6" customWidth="1"/>
    <col min="10" max="10" width="9.109375" style="6"/>
    <col min="11" max="11" width="13.6640625" style="6" customWidth="1"/>
    <col min="12" max="12" width="9.109375" style="6"/>
    <col min="13" max="13" width="12.6640625" style="6" customWidth="1"/>
    <col min="14" max="16384" width="9.109375" style="6"/>
  </cols>
  <sheetData>
    <row r="1" spans="2:8" ht="14.4" thickBot="1">
      <c r="B1" s="552" t="s">
        <v>152</v>
      </c>
      <c r="C1" s="553"/>
      <c r="D1" s="553"/>
      <c r="E1" s="553"/>
      <c r="F1" s="553"/>
      <c r="G1" s="553"/>
      <c r="H1" s="554"/>
    </row>
    <row r="2" spans="2:8">
      <c r="B2" s="7" t="s">
        <v>1</v>
      </c>
      <c r="C2" s="555" t="s">
        <v>2</v>
      </c>
      <c r="D2" s="573" t="s">
        <v>3</v>
      </c>
      <c r="E2" s="575" t="s">
        <v>4</v>
      </c>
      <c r="F2" s="576" t="s">
        <v>5</v>
      </c>
      <c r="G2" s="577" t="s">
        <v>6</v>
      </c>
      <c r="H2" s="578" t="s">
        <v>7</v>
      </c>
    </row>
    <row r="3" spans="2:8" ht="14.4" thickBot="1">
      <c r="B3" s="8" t="s">
        <v>8</v>
      </c>
      <c r="C3" s="556"/>
      <c r="D3" s="574"/>
      <c r="E3" s="558"/>
      <c r="F3" s="560"/>
      <c r="G3" s="562"/>
      <c r="H3" s="564"/>
    </row>
    <row r="4" spans="2:8" ht="32.4" customHeight="1">
      <c r="B4" s="9">
        <v>3.1</v>
      </c>
      <c r="C4" s="10" t="s">
        <v>317</v>
      </c>
      <c r="D4" s="11" t="s">
        <v>153</v>
      </c>
      <c r="F4" s="13"/>
      <c r="G4" s="126"/>
      <c r="H4" s="130"/>
    </row>
    <row r="5" spans="2:8" ht="32.4" customHeight="1">
      <c r="B5" s="16">
        <v>1.1000000000000001</v>
      </c>
      <c r="C5" s="17" t="s">
        <v>154</v>
      </c>
      <c r="D5" s="18" t="s">
        <v>155</v>
      </c>
      <c r="E5" s="19" t="s">
        <v>141</v>
      </c>
      <c r="F5" s="20">
        <v>2350</v>
      </c>
      <c r="G5" s="126"/>
      <c r="H5" s="130"/>
    </row>
    <row r="6" spans="2:8" ht="16.350000000000001" customHeight="1">
      <c r="B6" s="16"/>
      <c r="C6" s="17"/>
      <c r="D6" s="18"/>
      <c r="E6" s="19"/>
      <c r="F6" s="20"/>
      <c r="G6" s="126"/>
      <c r="H6" s="130"/>
    </row>
    <row r="7" spans="2:8" ht="21" customHeight="1">
      <c r="B7" s="16">
        <v>1.2</v>
      </c>
      <c r="C7" s="17" t="s">
        <v>156</v>
      </c>
      <c r="D7" s="18" t="s">
        <v>157</v>
      </c>
      <c r="E7" s="19" t="s">
        <v>134</v>
      </c>
      <c r="F7" s="20">
        <v>4</v>
      </c>
      <c r="G7" s="126"/>
      <c r="H7" s="130"/>
    </row>
    <row r="8" spans="2:8" ht="32.4" customHeight="1">
      <c r="B8" s="21">
        <v>3.2</v>
      </c>
      <c r="C8" s="10" t="s">
        <v>317</v>
      </c>
      <c r="D8" s="22" t="s">
        <v>158</v>
      </c>
      <c r="F8" s="13"/>
      <c r="G8" s="126"/>
      <c r="H8" s="130"/>
    </row>
    <row r="9" spans="2:8" ht="16.350000000000001" customHeight="1">
      <c r="B9" s="14"/>
      <c r="C9" s="17" t="s">
        <v>19</v>
      </c>
      <c r="D9" s="23" t="s">
        <v>159</v>
      </c>
      <c r="F9" s="13"/>
      <c r="G9" s="126"/>
      <c r="H9" s="130"/>
    </row>
    <row r="10" spans="2:8" ht="31.2" customHeight="1">
      <c r="B10" s="16" t="s">
        <v>188</v>
      </c>
      <c r="C10" s="24" t="s">
        <v>160</v>
      </c>
      <c r="D10" s="25" t="s">
        <v>167</v>
      </c>
      <c r="E10" s="17"/>
      <c r="F10" s="13"/>
      <c r="G10" s="126"/>
      <c r="H10" s="130"/>
    </row>
    <row r="11" spans="2:8" ht="16.350000000000001" customHeight="1">
      <c r="B11" s="16"/>
      <c r="C11" s="17"/>
      <c r="D11" s="25" t="s">
        <v>162</v>
      </c>
      <c r="E11" s="17"/>
      <c r="F11" s="13"/>
      <c r="G11" s="126"/>
      <c r="H11" s="130"/>
    </row>
    <row r="12" spans="2:8" ht="16.350000000000001" customHeight="1">
      <c r="B12" s="16"/>
      <c r="C12" s="17"/>
      <c r="D12" s="25"/>
      <c r="E12" s="17"/>
      <c r="F12" s="13"/>
      <c r="G12" s="126"/>
      <c r="H12" s="130"/>
    </row>
    <row r="13" spans="2:8" ht="16.350000000000001" customHeight="1">
      <c r="B13" s="16" t="s">
        <v>526</v>
      </c>
      <c r="C13" s="17"/>
      <c r="D13" s="25" t="s">
        <v>163</v>
      </c>
      <c r="E13" s="17" t="s">
        <v>141</v>
      </c>
      <c r="F13" s="13">
        <v>352.5</v>
      </c>
      <c r="G13" s="126"/>
      <c r="H13" s="130"/>
    </row>
    <row r="14" spans="2:8" ht="16.350000000000001" customHeight="1">
      <c r="B14" s="16"/>
      <c r="C14" s="19"/>
      <c r="D14" s="26"/>
      <c r="E14" s="19"/>
      <c r="F14" s="13"/>
      <c r="G14" s="126"/>
      <c r="H14" s="130"/>
    </row>
    <row r="15" spans="2:8" ht="16.350000000000001" customHeight="1">
      <c r="B15" s="16" t="s">
        <v>527</v>
      </c>
      <c r="C15" s="19"/>
      <c r="D15" s="25" t="s">
        <v>164</v>
      </c>
      <c r="E15" s="17" t="s">
        <v>141</v>
      </c>
      <c r="F15" s="13">
        <v>822.5</v>
      </c>
      <c r="G15" s="126"/>
      <c r="H15" s="130"/>
    </row>
    <row r="16" spans="2:8" ht="16.350000000000001" customHeight="1">
      <c r="B16" s="16"/>
      <c r="C16" s="19"/>
      <c r="D16" s="25"/>
      <c r="E16" s="17"/>
      <c r="F16" s="13"/>
      <c r="G16" s="126"/>
      <c r="H16" s="130"/>
    </row>
    <row r="17" spans="2:13" ht="16.350000000000001" customHeight="1">
      <c r="B17" s="16" t="s">
        <v>528</v>
      </c>
      <c r="C17" s="19"/>
      <c r="D17" s="25" t="s">
        <v>165</v>
      </c>
      <c r="E17" s="17" t="s">
        <v>141</v>
      </c>
      <c r="F17" s="13">
        <v>1175</v>
      </c>
      <c r="G17" s="126"/>
      <c r="H17" s="130"/>
    </row>
    <row r="18" spans="2:13" ht="16.350000000000001" customHeight="1">
      <c r="B18" s="16"/>
      <c r="C18" s="19"/>
      <c r="D18" s="25"/>
      <c r="E18" s="17"/>
      <c r="F18" s="379"/>
      <c r="G18" s="126"/>
      <c r="H18" s="130"/>
    </row>
    <row r="19" spans="2:13" ht="16.350000000000001" customHeight="1">
      <c r="B19" s="16" t="s">
        <v>529</v>
      </c>
      <c r="C19" s="19"/>
      <c r="D19" s="25" t="s">
        <v>166</v>
      </c>
      <c r="E19" s="17" t="s">
        <v>141</v>
      </c>
      <c r="F19" s="379">
        <v>500</v>
      </c>
      <c r="G19" s="324"/>
      <c r="H19" s="325"/>
      <c r="M19" s="125"/>
    </row>
    <row r="20" spans="2:13" ht="16.350000000000001" customHeight="1">
      <c r="B20" s="16"/>
      <c r="C20" s="19"/>
      <c r="D20" s="26"/>
      <c r="E20" s="19"/>
      <c r="F20" s="379"/>
      <c r="G20" s="126"/>
      <c r="H20" s="130"/>
    </row>
    <row r="21" spans="2:13" ht="16.350000000000001" customHeight="1">
      <c r="B21" s="16" t="s">
        <v>190</v>
      </c>
      <c r="C21" s="17" t="s">
        <v>19</v>
      </c>
      <c r="D21" s="25" t="s">
        <v>168</v>
      </c>
      <c r="E21" s="17"/>
      <c r="F21" s="379"/>
      <c r="G21" s="126"/>
      <c r="H21" s="130"/>
    </row>
    <row r="22" spans="2:13" ht="16.350000000000001" customHeight="1">
      <c r="B22" s="16"/>
      <c r="C22" s="17"/>
      <c r="D22" s="25"/>
      <c r="E22" s="17"/>
      <c r="F22" s="379"/>
      <c r="G22" s="126"/>
      <c r="H22" s="130"/>
    </row>
    <row r="23" spans="2:13" ht="16.350000000000001" customHeight="1">
      <c r="B23" s="16" t="s">
        <v>530</v>
      </c>
      <c r="C23" s="17"/>
      <c r="D23" s="25" t="s">
        <v>169</v>
      </c>
      <c r="E23" s="17" t="s">
        <v>255</v>
      </c>
      <c r="F23" s="379">
        <f>587.5+1500</f>
        <v>2087.5</v>
      </c>
      <c r="G23" s="324"/>
      <c r="H23" s="325"/>
      <c r="K23" s="322"/>
    </row>
    <row r="24" spans="2:13" ht="16.350000000000001" customHeight="1">
      <c r="B24" s="16"/>
      <c r="C24" s="17"/>
      <c r="D24" s="25"/>
      <c r="E24" s="17"/>
      <c r="F24" s="379"/>
      <c r="G24" s="324"/>
      <c r="H24" s="325"/>
    </row>
    <row r="25" spans="2:13" ht="16.350000000000001" customHeight="1">
      <c r="B25" s="16" t="s">
        <v>531</v>
      </c>
      <c r="C25" s="17"/>
      <c r="D25" s="25" t="s">
        <v>170</v>
      </c>
      <c r="E25" s="17" t="s">
        <v>255</v>
      </c>
      <c r="F25" s="379">
        <f>587.5+1000</f>
        <v>1587.5</v>
      </c>
      <c r="G25" s="324"/>
      <c r="H25" s="325"/>
      <c r="K25" s="322"/>
      <c r="M25" s="322"/>
    </row>
    <row r="26" spans="2:13" ht="16.350000000000001" customHeight="1">
      <c r="B26" s="16"/>
      <c r="C26" s="17"/>
      <c r="D26" s="25"/>
      <c r="E26" s="17"/>
      <c r="F26" s="379"/>
      <c r="G26" s="126"/>
      <c r="H26" s="130"/>
    </row>
    <row r="27" spans="2:13" ht="32.4" customHeight="1">
      <c r="B27" s="16" t="s">
        <v>532</v>
      </c>
      <c r="C27" s="17" t="s">
        <v>19</v>
      </c>
      <c r="D27" s="25" t="s">
        <v>171</v>
      </c>
      <c r="E27" s="17" t="s">
        <v>255</v>
      </c>
      <c r="F27" s="456">
        <v>95</v>
      </c>
      <c r="G27" s="126"/>
      <c r="H27" s="130"/>
    </row>
    <row r="28" spans="2:13" ht="16.350000000000001" customHeight="1">
      <c r="B28" s="16"/>
      <c r="C28" s="17"/>
      <c r="D28" s="27"/>
      <c r="E28" s="17"/>
      <c r="F28" s="13"/>
      <c r="G28" s="126"/>
      <c r="H28" s="130"/>
    </row>
    <row r="29" spans="2:13" ht="16.350000000000001" customHeight="1">
      <c r="B29" s="16" t="s">
        <v>533</v>
      </c>
      <c r="C29" s="17" t="s">
        <v>39</v>
      </c>
      <c r="D29" s="25" t="s">
        <v>172</v>
      </c>
      <c r="E29" s="17"/>
      <c r="F29" s="13"/>
      <c r="G29" s="126"/>
      <c r="H29" s="130"/>
    </row>
    <row r="30" spans="2:13" ht="16.350000000000001" customHeight="1">
      <c r="B30" s="16"/>
      <c r="C30" s="17"/>
      <c r="D30" s="25"/>
      <c r="E30" s="17"/>
      <c r="F30" s="13"/>
      <c r="G30" s="126"/>
      <c r="H30" s="130"/>
    </row>
    <row r="31" spans="2:13" ht="16.350000000000001" customHeight="1">
      <c r="B31" s="16" t="s">
        <v>534</v>
      </c>
      <c r="C31" s="17" t="s">
        <v>174</v>
      </c>
      <c r="D31" s="25" t="s">
        <v>175</v>
      </c>
      <c r="E31" s="17"/>
      <c r="F31" s="13"/>
      <c r="G31" s="126"/>
      <c r="H31" s="130"/>
    </row>
    <row r="32" spans="2:13" ht="16.350000000000001" customHeight="1">
      <c r="B32" s="16"/>
      <c r="C32" s="17"/>
      <c r="D32" s="25"/>
      <c r="E32" s="17"/>
      <c r="F32" s="13"/>
      <c r="G32" s="126"/>
      <c r="H32" s="130"/>
    </row>
    <row r="33" spans="2:13" ht="16.350000000000001" customHeight="1">
      <c r="B33" s="16"/>
      <c r="C33" s="17"/>
      <c r="D33" s="25" t="s">
        <v>176</v>
      </c>
      <c r="E33" s="17" t="s">
        <v>86</v>
      </c>
      <c r="F33" s="13">
        <v>125</v>
      </c>
      <c r="G33" s="126"/>
      <c r="H33" s="130"/>
    </row>
    <row r="34" spans="2:13" ht="16.350000000000001" customHeight="1">
      <c r="B34" s="16"/>
      <c r="C34" s="17"/>
      <c r="D34" s="25"/>
      <c r="E34" s="17"/>
      <c r="F34" s="379"/>
      <c r="G34" s="126"/>
      <c r="H34" s="130"/>
    </row>
    <row r="35" spans="2:13" ht="16.350000000000001" customHeight="1">
      <c r="B35" s="16"/>
      <c r="C35" s="17"/>
      <c r="D35" s="25" t="s">
        <v>177</v>
      </c>
      <c r="E35" s="17" t="s">
        <v>86</v>
      </c>
      <c r="F35" s="379">
        <f>F25</f>
        <v>1587.5</v>
      </c>
      <c r="G35" s="324"/>
      <c r="H35" s="325"/>
      <c r="K35" s="322"/>
      <c r="M35" s="322"/>
    </row>
    <row r="36" spans="2:13" ht="16.350000000000001" customHeight="1">
      <c r="B36" s="16"/>
      <c r="C36" s="17"/>
      <c r="D36" s="25"/>
      <c r="E36" s="17"/>
      <c r="F36" s="379"/>
      <c r="G36" s="126"/>
      <c r="H36" s="130"/>
    </row>
    <row r="37" spans="2:13" ht="16.350000000000001" customHeight="1">
      <c r="B37" s="16"/>
      <c r="C37" s="17"/>
      <c r="D37" s="25" t="s">
        <v>178</v>
      </c>
      <c r="E37" s="17" t="s">
        <v>86</v>
      </c>
      <c r="F37" s="379">
        <f>130+800</f>
        <v>930</v>
      </c>
      <c r="G37" s="324"/>
      <c r="H37" s="325"/>
      <c r="K37" s="322"/>
      <c r="M37" s="322"/>
    </row>
    <row r="38" spans="2:13" ht="16.350000000000001" customHeight="1">
      <c r="B38" s="14"/>
      <c r="D38" s="15"/>
      <c r="F38" s="379"/>
      <c r="G38" s="126"/>
      <c r="H38" s="130"/>
    </row>
    <row r="39" spans="2:13" ht="32.4" customHeight="1">
      <c r="B39" s="9">
        <v>3.3</v>
      </c>
      <c r="C39" s="10" t="s">
        <v>318</v>
      </c>
      <c r="D39" s="28" t="s">
        <v>179</v>
      </c>
      <c r="E39" s="19"/>
      <c r="F39" s="13"/>
      <c r="G39" s="126"/>
      <c r="H39" s="130"/>
    </row>
    <row r="40" spans="2:13" ht="16.350000000000001" customHeight="1">
      <c r="B40" s="29">
        <v>3.1</v>
      </c>
      <c r="C40" s="17" t="s">
        <v>180</v>
      </c>
      <c r="D40" s="25" t="s">
        <v>181</v>
      </c>
      <c r="E40" s="17"/>
      <c r="F40" s="13"/>
      <c r="G40" s="126"/>
      <c r="H40" s="130"/>
    </row>
    <row r="41" spans="2:13" ht="16.350000000000001" customHeight="1">
      <c r="B41" s="29"/>
      <c r="C41" s="17"/>
      <c r="D41" s="25"/>
      <c r="E41" s="17"/>
      <c r="F41" s="13"/>
      <c r="G41" s="126"/>
      <c r="H41" s="130"/>
    </row>
    <row r="42" spans="2:13" ht="16.350000000000001" customHeight="1">
      <c r="B42" s="29" t="s">
        <v>182</v>
      </c>
      <c r="C42" s="17"/>
      <c r="D42" s="25" t="s">
        <v>183</v>
      </c>
      <c r="E42" s="17" t="s">
        <v>255</v>
      </c>
      <c r="F42" s="13">
        <v>150</v>
      </c>
      <c r="G42" s="126"/>
      <c r="H42" s="130"/>
      <c r="K42" s="322"/>
      <c r="M42" s="322"/>
    </row>
    <row r="43" spans="2:13" ht="16.350000000000001" customHeight="1">
      <c r="B43" s="29"/>
      <c r="C43" s="17"/>
      <c r="D43" s="25"/>
      <c r="E43" s="17"/>
      <c r="F43" s="13"/>
      <c r="G43" s="126"/>
      <c r="H43" s="130"/>
    </row>
    <row r="44" spans="2:13" ht="16.350000000000001" customHeight="1">
      <c r="B44" s="29" t="s">
        <v>184</v>
      </c>
      <c r="C44" s="17"/>
      <c r="D44" s="25" t="s">
        <v>185</v>
      </c>
      <c r="E44" s="17" t="s">
        <v>255</v>
      </c>
      <c r="F44" s="13">
        <v>500</v>
      </c>
      <c r="G44" s="126"/>
      <c r="H44" s="130"/>
      <c r="K44" s="322"/>
      <c r="M44" s="322"/>
    </row>
    <row r="45" spans="2:13" ht="16.350000000000001" customHeight="1">
      <c r="B45" s="29"/>
      <c r="C45" s="17"/>
      <c r="D45" s="25"/>
      <c r="E45" s="17"/>
      <c r="F45" s="13"/>
      <c r="G45" s="126"/>
      <c r="H45" s="130"/>
    </row>
    <row r="46" spans="2:13" ht="32.4" customHeight="1">
      <c r="B46" s="29">
        <v>3.2</v>
      </c>
      <c r="C46" s="19" t="s">
        <v>186</v>
      </c>
      <c r="D46" s="18" t="s">
        <v>187</v>
      </c>
      <c r="E46" s="30"/>
      <c r="F46" s="13"/>
      <c r="G46" s="126"/>
      <c r="H46" s="130"/>
    </row>
    <row r="47" spans="2:13" ht="16.350000000000001" customHeight="1">
      <c r="B47" s="29"/>
      <c r="C47" s="19"/>
      <c r="D47" s="27"/>
      <c r="E47" s="30"/>
      <c r="F47" s="13"/>
      <c r="G47" s="126"/>
      <c r="H47" s="130"/>
    </row>
    <row r="48" spans="2:13" ht="16.350000000000001" customHeight="1">
      <c r="B48" s="29" t="s">
        <v>188</v>
      </c>
      <c r="C48" s="19"/>
      <c r="D48" s="27" t="s">
        <v>189</v>
      </c>
      <c r="E48" s="30" t="s">
        <v>255</v>
      </c>
      <c r="F48" s="13">
        <v>85</v>
      </c>
      <c r="G48" s="126"/>
      <c r="H48" s="130"/>
      <c r="K48" s="322"/>
      <c r="M48" s="322"/>
    </row>
    <row r="49" spans="2:13" ht="16.350000000000001" customHeight="1">
      <c r="B49" s="29"/>
      <c r="C49" s="19"/>
      <c r="D49" s="27"/>
      <c r="E49" s="30"/>
      <c r="F49" s="13"/>
      <c r="G49" s="126"/>
      <c r="H49" s="130"/>
    </row>
    <row r="50" spans="2:13" ht="16.350000000000001" customHeight="1">
      <c r="B50" s="29" t="s">
        <v>190</v>
      </c>
      <c r="C50" s="19"/>
      <c r="D50" s="27" t="s">
        <v>191</v>
      </c>
      <c r="E50" s="30" t="s">
        <v>255</v>
      </c>
      <c r="F50" s="13">
        <v>200</v>
      </c>
      <c r="G50" s="126"/>
      <c r="H50" s="130"/>
    </row>
    <row r="51" spans="2:13" ht="16.350000000000001" customHeight="1">
      <c r="B51" s="29"/>
      <c r="C51" s="19"/>
      <c r="D51" s="27"/>
      <c r="E51" s="30"/>
      <c r="F51" s="13"/>
      <c r="G51" s="126"/>
      <c r="H51" s="130"/>
    </row>
    <row r="52" spans="2:13" ht="32.4" customHeight="1" thickBot="1">
      <c r="B52" s="29">
        <v>3.3</v>
      </c>
      <c r="C52" s="19" t="s">
        <v>192</v>
      </c>
      <c r="D52" s="18" t="s">
        <v>193</v>
      </c>
      <c r="E52" s="30"/>
      <c r="F52" s="13"/>
      <c r="G52" s="126"/>
      <c r="H52" s="130"/>
    </row>
    <row r="53" spans="2:13" ht="32.4" customHeight="1" thickBot="1">
      <c r="B53" s="571" t="s">
        <v>66</v>
      </c>
      <c r="C53" s="572"/>
      <c r="D53" s="572"/>
      <c r="E53" s="572"/>
      <c r="F53" s="572"/>
      <c r="G53" s="572"/>
      <c r="H53" s="131"/>
    </row>
    <row r="54" spans="2:13" ht="32.4" customHeight="1" thickBot="1">
      <c r="B54" s="571" t="s">
        <v>226</v>
      </c>
      <c r="C54" s="572"/>
      <c r="D54" s="572"/>
      <c r="E54" s="572"/>
      <c r="F54" s="572"/>
      <c r="G54" s="572"/>
      <c r="H54" s="131"/>
    </row>
    <row r="55" spans="2:13" ht="16.350000000000001" customHeight="1">
      <c r="B55" s="29" t="s">
        <v>194</v>
      </c>
      <c r="C55" s="32"/>
      <c r="D55" s="33" t="s">
        <v>195</v>
      </c>
      <c r="E55" s="34" t="s">
        <v>255</v>
      </c>
      <c r="F55" s="13">
        <v>50</v>
      </c>
      <c r="G55" s="126"/>
      <c r="H55" s="130"/>
    </row>
    <row r="56" spans="2:13" ht="16.350000000000001" customHeight="1">
      <c r="B56" s="29"/>
      <c r="C56" s="32"/>
      <c r="D56" s="33"/>
      <c r="E56" s="34"/>
      <c r="F56" s="13"/>
      <c r="G56" s="126"/>
      <c r="H56" s="130"/>
    </row>
    <row r="57" spans="2:13" ht="16.350000000000001" customHeight="1">
      <c r="B57" s="29" t="s">
        <v>196</v>
      </c>
      <c r="C57" s="32"/>
      <c r="D57" s="33" t="s">
        <v>197</v>
      </c>
      <c r="E57" s="34" t="s">
        <v>255</v>
      </c>
      <c r="F57" s="13">
        <v>150</v>
      </c>
      <c r="G57" s="126"/>
      <c r="H57" s="130"/>
    </row>
    <row r="58" spans="2:13" ht="16.350000000000001" customHeight="1">
      <c r="B58" s="29"/>
      <c r="C58" s="32"/>
      <c r="D58" s="33"/>
      <c r="E58" s="34"/>
      <c r="F58" s="13"/>
      <c r="G58" s="126"/>
      <c r="H58" s="130"/>
    </row>
    <row r="59" spans="2:13" ht="16.350000000000001" customHeight="1">
      <c r="B59" s="29" t="s">
        <v>198</v>
      </c>
      <c r="C59" s="32"/>
      <c r="D59" s="33" t="s">
        <v>199</v>
      </c>
      <c r="E59" s="34" t="s">
        <v>255</v>
      </c>
      <c r="F59" s="379">
        <f>100+200</f>
        <v>300</v>
      </c>
      <c r="G59" s="324"/>
      <c r="H59" s="325"/>
      <c r="K59" s="322"/>
      <c r="M59" s="322"/>
    </row>
    <row r="60" spans="2:13" ht="16.350000000000001" customHeight="1">
      <c r="B60" s="14"/>
      <c r="C60" s="15"/>
      <c r="E60" s="31"/>
      <c r="F60" s="13"/>
      <c r="G60" s="126"/>
      <c r="H60" s="130"/>
    </row>
    <row r="61" spans="2:13" s="115" customFormat="1" ht="48.75" customHeight="1">
      <c r="B61" s="235">
        <v>3.4</v>
      </c>
      <c r="C61" s="37" t="s">
        <v>751</v>
      </c>
      <c r="D61" s="236" t="s">
        <v>200</v>
      </c>
      <c r="E61" s="237"/>
      <c r="F61" s="142"/>
      <c r="G61" s="119"/>
      <c r="H61" s="140"/>
    </row>
    <row r="62" spans="2:13" ht="16.350000000000001" customHeight="1">
      <c r="B62" s="29" t="s">
        <v>201</v>
      </c>
      <c r="C62" s="32"/>
      <c r="D62" s="36" t="s">
        <v>202</v>
      </c>
      <c r="E62" s="34" t="s">
        <v>255</v>
      </c>
      <c r="F62" s="13">
        <f>F55+F48+F42</f>
        <v>285</v>
      </c>
      <c r="G62" s="126"/>
      <c r="H62" s="130"/>
    </row>
    <row r="63" spans="2:13" ht="16.350000000000001" customHeight="1">
      <c r="B63" s="29"/>
      <c r="C63" s="32"/>
      <c r="D63" s="33"/>
      <c r="E63" s="34"/>
      <c r="F63" s="13"/>
      <c r="G63" s="126"/>
      <c r="H63" s="130"/>
    </row>
    <row r="64" spans="2:13" ht="16.350000000000001" customHeight="1">
      <c r="B64" s="29" t="s">
        <v>203</v>
      </c>
      <c r="C64" s="32"/>
      <c r="D64" s="33" t="s">
        <v>204</v>
      </c>
      <c r="E64" s="34" t="s">
        <v>256</v>
      </c>
      <c r="F64" s="13">
        <f>(F25+F35+F48+F50)*6</f>
        <v>20760</v>
      </c>
      <c r="G64" s="126"/>
      <c r="H64" s="130"/>
    </row>
    <row r="65" spans="2:8" ht="16.350000000000001" customHeight="1">
      <c r="B65" s="14"/>
      <c r="C65" s="15"/>
      <c r="E65" s="31"/>
      <c r="F65" s="13"/>
      <c r="G65" s="126"/>
      <c r="H65" s="130"/>
    </row>
    <row r="66" spans="2:8" ht="32.4" customHeight="1">
      <c r="B66" s="9">
        <v>3.5</v>
      </c>
      <c r="C66" s="37" t="s">
        <v>319</v>
      </c>
      <c r="D66" s="38" t="s">
        <v>205</v>
      </c>
      <c r="E66" s="31"/>
      <c r="F66" s="13"/>
      <c r="G66" s="126"/>
      <c r="H66" s="130"/>
    </row>
    <row r="67" spans="2:8" ht="16.350000000000001" customHeight="1">
      <c r="B67" s="16"/>
      <c r="C67" s="32"/>
      <c r="D67" s="40" t="s">
        <v>206</v>
      </c>
      <c r="E67" s="31"/>
      <c r="F67" s="13"/>
      <c r="G67" s="126"/>
      <c r="H67" s="130"/>
    </row>
    <row r="68" spans="2:8" ht="48.75" customHeight="1">
      <c r="B68" s="16" t="s">
        <v>330</v>
      </c>
      <c r="C68" s="35" t="s">
        <v>207</v>
      </c>
      <c r="D68" s="41" t="s">
        <v>208</v>
      </c>
      <c r="E68" s="31"/>
      <c r="F68" s="13"/>
      <c r="G68" s="126"/>
      <c r="H68" s="130"/>
    </row>
    <row r="69" spans="2:8" ht="16.350000000000001" customHeight="1">
      <c r="B69" s="14"/>
      <c r="C69" s="15"/>
      <c r="E69" s="31"/>
      <c r="F69" s="13"/>
      <c r="G69" s="126"/>
      <c r="H69" s="130"/>
    </row>
    <row r="70" spans="2:8" ht="16.350000000000001" customHeight="1">
      <c r="B70" s="14"/>
      <c r="C70" s="15"/>
      <c r="D70" s="6" t="s">
        <v>709</v>
      </c>
      <c r="E70" s="31" t="s">
        <v>141</v>
      </c>
      <c r="F70" s="13">
        <v>2300</v>
      </c>
      <c r="G70" s="126"/>
      <c r="H70" s="130"/>
    </row>
    <row r="71" spans="2:8" ht="16.350000000000001" customHeight="1">
      <c r="B71" s="14"/>
      <c r="C71" s="15"/>
      <c r="E71" s="31"/>
      <c r="F71" s="13"/>
      <c r="G71" s="126"/>
      <c r="H71" s="130"/>
    </row>
    <row r="72" spans="2:8" ht="65.099999999999994" customHeight="1">
      <c r="B72" s="16" t="s">
        <v>331</v>
      </c>
      <c r="C72" s="35" t="s">
        <v>209</v>
      </c>
      <c r="D72" s="41" t="s">
        <v>210</v>
      </c>
      <c r="E72" s="31"/>
      <c r="F72" s="13"/>
      <c r="G72" s="126"/>
      <c r="H72" s="130"/>
    </row>
    <row r="73" spans="2:8" ht="16.350000000000001" customHeight="1">
      <c r="B73" s="16"/>
      <c r="C73" s="35"/>
      <c r="D73" s="41"/>
      <c r="E73" s="31"/>
      <c r="F73" s="13"/>
      <c r="G73" s="126"/>
      <c r="H73" s="130"/>
    </row>
    <row r="74" spans="2:8" ht="16.350000000000001" customHeight="1">
      <c r="B74" s="16" t="s">
        <v>332</v>
      </c>
      <c r="C74" s="35"/>
      <c r="D74" s="41" t="s">
        <v>211</v>
      </c>
      <c r="E74" s="31"/>
      <c r="F74" s="13"/>
      <c r="G74" s="126"/>
      <c r="H74" s="130"/>
    </row>
    <row r="75" spans="2:8" ht="16.350000000000001" customHeight="1">
      <c r="B75" s="16"/>
      <c r="C75" s="35"/>
      <c r="D75" s="41"/>
      <c r="E75" s="31"/>
      <c r="F75" s="13"/>
      <c r="G75" s="126"/>
      <c r="H75" s="130"/>
    </row>
    <row r="76" spans="2:8" s="47" customFormat="1" ht="16.350000000000001" customHeight="1">
      <c r="B76" s="42" t="s">
        <v>333</v>
      </c>
      <c r="C76" s="43"/>
      <c r="D76" s="44" t="s">
        <v>213</v>
      </c>
      <c r="E76" s="45"/>
      <c r="F76" s="46"/>
      <c r="G76" s="127"/>
      <c r="H76" s="133"/>
    </row>
    <row r="77" spans="2:8" ht="16.350000000000001" customHeight="1">
      <c r="B77" s="14"/>
      <c r="C77" s="15"/>
      <c r="E77" s="31"/>
      <c r="F77" s="13"/>
      <c r="G77" s="126"/>
      <c r="H77" s="130"/>
    </row>
    <row r="78" spans="2:8" ht="16.350000000000001" customHeight="1">
      <c r="B78" s="14"/>
      <c r="C78" s="15"/>
      <c r="D78" s="6" t="s">
        <v>251</v>
      </c>
      <c r="E78" s="31" t="s">
        <v>23</v>
      </c>
      <c r="F78" s="13">
        <v>2</v>
      </c>
      <c r="G78" s="126"/>
      <c r="H78" s="130"/>
    </row>
    <row r="79" spans="2:8" ht="16.350000000000001" customHeight="1">
      <c r="B79" s="14"/>
      <c r="C79" s="15"/>
      <c r="E79" s="31"/>
      <c r="F79" s="13"/>
      <c r="G79" s="126"/>
      <c r="H79" s="130"/>
    </row>
    <row r="80" spans="2:8" ht="16.350000000000001" customHeight="1">
      <c r="B80" s="14"/>
      <c r="C80" s="15"/>
      <c r="D80" s="6" t="s">
        <v>252</v>
      </c>
      <c r="E80" s="31" t="s">
        <v>23</v>
      </c>
      <c r="F80" s="13">
        <v>4</v>
      </c>
      <c r="G80" s="126"/>
      <c r="H80" s="130"/>
    </row>
    <row r="81" spans="2:8" ht="16.350000000000001" customHeight="1">
      <c r="B81" s="14"/>
      <c r="C81" s="15"/>
      <c r="E81" s="31"/>
      <c r="F81" s="13"/>
      <c r="G81" s="126"/>
      <c r="H81" s="130"/>
    </row>
    <row r="82" spans="2:8" ht="16.350000000000001" customHeight="1">
      <c r="B82" s="14"/>
      <c r="C82" s="15"/>
      <c r="D82" s="6" t="s">
        <v>253</v>
      </c>
      <c r="E82" s="31" t="s">
        <v>23</v>
      </c>
      <c r="F82" s="13">
        <v>4</v>
      </c>
      <c r="G82" s="126"/>
      <c r="H82" s="130"/>
    </row>
    <row r="83" spans="2:8" ht="16.350000000000001" customHeight="1">
      <c r="B83" s="14"/>
      <c r="C83" s="15"/>
      <c r="E83" s="31"/>
      <c r="F83" s="13"/>
      <c r="G83" s="126"/>
      <c r="H83" s="130"/>
    </row>
    <row r="84" spans="2:8" s="47" customFormat="1" ht="16.350000000000001" customHeight="1">
      <c r="B84" s="48"/>
      <c r="C84" s="49"/>
      <c r="D84" s="44" t="s">
        <v>214</v>
      </c>
      <c r="E84" s="45"/>
      <c r="F84" s="46"/>
      <c r="G84" s="127"/>
      <c r="H84" s="133"/>
    </row>
    <row r="85" spans="2:8" ht="16.350000000000001" customHeight="1">
      <c r="B85" s="14"/>
      <c r="C85" s="15"/>
      <c r="E85" s="31"/>
      <c r="F85" s="13"/>
      <c r="G85" s="126"/>
      <c r="H85" s="130"/>
    </row>
    <row r="86" spans="2:8" ht="16.350000000000001" customHeight="1">
      <c r="B86" s="42" t="s">
        <v>334</v>
      </c>
      <c r="C86" s="15"/>
      <c r="D86" s="41" t="s">
        <v>215</v>
      </c>
      <c r="E86" s="31"/>
      <c r="F86" s="13"/>
      <c r="G86" s="126"/>
      <c r="H86" s="130"/>
    </row>
    <row r="87" spans="2:8" ht="16.350000000000001" customHeight="1">
      <c r="B87" s="14"/>
      <c r="C87" s="15"/>
      <c r="E87" s="31"/>
      <c r="F87" s="13"/>
      <c r="G87" s="126"/>
      <c r="H87" s="130"/>
    </row>
    <row r="88" spans="2:8" ht="16.350000000000001" customHeight="1">
      <c r="B88" s="14"/>
      <c r="C88" s="15"/>
      <c r="D88" s="6" t="s">
        <v>254</v>
      </c>
      <c r="E88" s="31" t="s">
        <v>23</v>
      </c>
      <c r="F88" s="13">
        <v>2</v>
      </c>
      <c r="G88" s="126"/>
      <c r="H88" s="130"/>
    </row>
    <row r="89" spans="2:8" ht="16.350000000000001" customHeight="1">
      <c r="B89" s="14"/>
      <c r="C89" s="15"/>
      <c r="E89" s="31"/>
      <c r="F89" s="13"/>
      <c r="G89" s="126"/>
      <c r="H89" s="130"/>
    </row>
    <row r="90" spans="2:8" ht="16.350000000000001" customHeight="1">
      <c r="B90" s="14"/>
      <c r="C90" s="15"/>
      <c r="D90" s="6" t="s">
        <v>232</v>
      </c>
      <c r="E90" s="31" t="s">
        <v>23</v>
      </c>
      <c r="F90" s="13">
        <v>1</v>
      </c>
      <c r="G90" s="126"/>
      <c r="H90" s="130"/>
    </row>
    <row r="91" spans="2:8" ht="16.350000000000001" customHeight="1">
      <c r="B91" s="14"/>
      <c r="C91" s="15"/>
      <c r="E91" s="31"/>
      <c r="F91" s="13"/>
      <c r="G91" s="126"/>
      <c r="H91" s="130"/>
    </row>
    <row r="92" spans="2:8" ht="16.350000000000001" customHeight="1">
      <c r="B92" s="42" t="s">
        <v>335</v>
      </c>
      <c r="C92" s="15"/>
      <c r="D92" s="41" t="s">
        <v>231</v>
      </c>
      <c r="E92" s="31"/>
      <c r="F92" s="13"/>
      <c r="G92" s="126"/>
      <c r="H92" s="130"/>
    </row>
    <row r="93" spans="2:8" ht="16.350000000000001" customHeight="1">
      <c r="B93" s="14"/>
      <c r="C93" s="15"/>
      <c r="E93" s="31"/>
      <c r="F93" s="13"/>
      <c r="G93" s="126"/>
      <c r="H93" s="130"/>
    </row>
    <row r="94" spans="2:8" ht="16.350000000000001" customHeight="1">
      <c r="B94" s="14"/>
      <c r="C94" s="15"/>
      <c r="D94" s="6" t="s">
        <v>217</v>
      </c>
      <c r="E94" s="31" t="s">
        <v>23</v>
      </c>
      <c r="F94" s="13">
        <v>1</v>
      </c>
      <c r="G94" s="126"/>
      <c r="H94" s="130"/>
    </row>
    <row r="95" spans="2:8" ht="16.350000000000001" customHeight="1">
      <c r="B95" s="14"/>
      <c r="C95" s="15"/>
      <c r="E95" s="31"/>
      <c r="F95" s="13"/>
      <c r="G95" s="126"/>
      <c r="H95" s="130"/>
    </row>
    <row r="96" spans="2:8" ht="16.350000000000001" customHeight="1">
      <c r="B96" s="42" t="s">
        <v>336</v>
      </c>
      <c r="C96" s="15"/>
      <c r="D96" s="41" t="s">
        <v>233</v>
      </c>
      <c r="E96" s="31"/>
      <c r="F96" s="13"/>
      <c r="G96" s="126"/>
      <c r="H96" s="130"/>
    </row>
    <row r="97" spans="2:8" ht="16.350000000000001" customHeight="1">
      <c r="B97" s="14"/>
      <c r="C97" s="15"/>
      <c r="D97" s="41"/>
      <c r="E97" s="31"/>
      <c r="F97" s="13"/>
      <c r="G97" s="126"/>
      <c r="H97" s="130"/>
    </row>
    <row r="98" spans="2:8" ht="16.350000000000001" customHeight="1">
      <c r="B98" s="14"/>
      <c r="C98" s="15"/>
      <c r="D98" s="41" t="s">
        <v>235</v>
      </c>
      <c r="E98" s="31" t="s">
        <v>23</v>
      </c>
      <c r="F98" s="13">
        <v>1</v>
      </c>
      <c r="G98" s="126"/>
      <c r="H98" s="130"/>
    </row>
    <row r="99" spans="2:8" ht="16.350000000000001" customHeight="1">
      <c r="B99" s="14"/>
      <c r="C99" s="15"/>
      <c r="E99" s="31"/>
      <c r="F99" s="13"/>
      <c r="G99" s="126"/>
      <c r="H99" s="130"/>
    </row>
    <row r="100" spans="2:8" ht="16.350000000000001" customHeight="1">
      <c r="B100" s="42" t="s">
        <v>337</v>
      </c>
      <c r="C100" s="15"/>
      <c r="D100" s="41" t="s">
        <v>218</v>
      </c>
      <c r="E100" s="31"/>
      <c r="F100" s="13"/>
      <c r="G100" s="126"/>
      <c r="H100" s="130"/>
    </row>
    <row r="101" spans="2:8" ht="16.350000000000001" customHeight="1">
      <c r="B101" s="14"/>
      <c r="C101" s="15"/>
      <c r="D101" s="41"/>
      <c r="E101" s="31"/>
      <c r="F101" s="13"/>
      <c r="G101" s="126"/>
      <c r="H101" s="130"/>
    </row>
    <row r="102" spans="2:8" ht="16.350000000000001" customHeight="1">
      <c r="B102" s="14"/>
      <c r="C102" s="35"/>
      <c r="D102" s="41" t="s">
        <v>220</v>
      </c>
      <c r="E102" s="31" t="s">
        <v>23</v>
      </c>
      <c r="F102" s="13">
        <v>8</v>
      </c>
      <c r="G102" s="126"/>
      <c r="H102" s="130"/>
    </row>
    <row r="103" spans="2:8" ht="16.350000000000001" customHeight="1">
      <c r="B103" s="14"/>
      <c r="C103" s="15"/>
      <c r="E103" s="31"/>
      <c r="F103" s="13"/>
      <c r="G103" s="126"/>
      <c r="H103" s="130"/>
    </row>
    <row r="104" spans="2:8" ht="16.350000000000001" customHeight="1">
      <c r="B104" s="14"/>
      <c r="C104" s="15"/>
      <c r="D104" s="6" t="s">
        <v>236</v>
      </c>
      <c r="E104" s="31" t="s">
        <v>23</v>
      </c>
      <c r="F104" s="13">
        <v>8</v>
      </c>
      <c r="G104" s="126"/>
      <c r="H104" s="130"/>
    </row>
    <row r="105" spans="2:8" ht="16.350000000000001" customHeight="1" thickBot="1">
      <c r="B105" s="50"/>
      <c r="C105" s="51"/>
      <c r="D105" s="52"/>
      <c r="E105" s="53"/>
      <c r="F105" s="54"/>
      <c r="G105" s="128"/>
      <c r="H105" s="134"/>
    </row>
    <row r="106" spans="2:8" ht="32.4" customHeight="1" thickBot="1">
      <c r="B106" s="579" t="s">
        <v>66</v>
      </c>
      <c r="C106" s="580"/>
      <c r="D106" s="580"/>
      <c r="E106" s="580"/>
      <c r="F106" s="580"/>
      <c r="G106" s="580"/>
      <c r="H106" s="132"/>
    </row>
    <row r="107" spans="2:8" ht="32.4" customHeight="1" thickBot="1">
      <c r="B107" s="571" t="s">
        <v>226</v>
      </c>
      <c r="C107" s="572"/>
      <c r="D107" s="572"/>
      <c r="E107" s="572"/>
      <c r="F107" s="572"/>
      <c r="G107" s="581"/>
      <c r="H107" s="131"/>
    </row>
    <row r="108" spans="2:8" ht="16.350000000000001" customHeight="1">
      <c r="B108" s="42" t="s">
        <v>338</v>
      </c>
      <c r="C108" s="15"/>
      <c r="D108" s="58" t="s">
        <v>222</v>
      </c>
      <c r="E108" s="19"/>
      <c r="F108" s="13"/>
      <c r="G108" s="126"/>
      <c r="H108" s="130"/>
    </row>
    <row r="109" spans="2:8" ht="38.25" customHeight="1">
      <c r="B109" s="57"/>
      <c r="C109" s="15"/>
      <c r="D109" s="58" t="s">
        <v>547</v>
      </c>
      <c r="E109" s="19" t="s">
        <v>23</v>
      </c>
      <c r="F109" s="136">
        <v>3</v>
      </c>
      <c r="G109" s="126"/>
      <c r="H109" s="130"/>
    </row>
    <row r="110" spans="2:8" ht="16.350000000000001" customHeight="1">
      <c r="B110" s="57"/>
      <c r="C110" s="15"/>
      <c r="D110" s="58"/>
      <c r="E110" s="19"/>
      <c r="F110" s="13"/>
      <c r="G110" s="126"/>
      <c r="H110" s="130"/>
    </row>
    <row r="111" spans="2:8" ht="16.350000000000001" customHeight="1">
      <c r="B111" s="57"/>
      <c r="C111" s="15"/>
      <c r="D111" s="59" t="s">
        <v>223</v>
      </c>
      <c r="E111" s="19" t="s">
        <v>23</v>
      </c>
      <c r="F111" s="13">
        <v>1</v>
      </c>
      <c r="G111" s="126"/>
      <c r="H111" s="130"/>
    </row>
    <row r="112" spans="2:8" ht="16.350000000000001" customHeight="1">
      <c r="B112" s="57"/>
      <c r="C112" s="15"/>
      <c r="D112" s="58"/>
      <c r="E112" s="19"/>
      <c r="F112" s="13"/>
      <c r="G112" s="126"/>
      <c r="H112" s="130"/>
    </row>
    <row r="113" spans="2:8" ht="16.2" customHeight="1">
      <c r="B113" s="57"/>
      <c r="C113" s="15"/>
      <c r="D113" s="60" t="s">
        <v>224</v>
      </c>
      <c r="E113" s="19"/>
      <c r="F113" s="13"/>
      <c r="G113" s="126"/>
      <c r="H113" s="130"/>
    </row>
    <row r="114" spans="2:8" ht="16.350000000000001" customHeight="1">
      <c r="B114" s="57"/>
      <c r="C114" s="15"/>
      <c r="D114" s="58" t="s">
        <v>225</v>
      </c>
      <c r="E114" s="19" t="s">
        <v>23</v>
      </c>
      <c r="F114" s="13">
        <v>3</v>
      </c>
      <c r="G114" s="126"/>
      <c r="H114" s="130"/>
    </row>
    <row r="115" spans="2:8" ht="16.350000000000001" customHeight="1">
      <c r="B115" s="57"/>
      <c r="C115" s="15"/>
      <c r="D115" s="15"/>
      <c r="F115" s="13"/>
      <c r="G115" s="126"/>
      <c r="H115" s="130"/>
    </row>
    <row r="116" spans="2:8" ht="16.350000000000001" customHeight="1">
      <c r="B116" s="57"/>
      <c r="C116" s="15"/>
      <c r="D116" s="61" t="s">
        <v>227</v>
      </c>
      <c r="F116" s="13"/>
      <c r="G116" s="126"/>
      <c r="H116" s="130"/>
    </row>
    <row r="117" spans="2:8" ht="16.350000000000001" customHeight="1">
      <c r="B117" s="57"/>
      <c r="C117" s="15"/>
      <c r="D117" s="62" t="s">
        <v>229</v>
      </c>
      <c r="F117" s="13"/>
      <c r="G117" s="126"/>
      <c r="H117" s="130"/>
    </row>
    <row r="118" spans="2:8" ht="16.350000000000001" customHeight="1">
      <c r="B118" s="57"/>
      <c r="C118" s="15"/>
      <c r="D118" s="62" t="s">
        <v>230</v>
      </c>
      <c r="F118" s="13"/>
      <c r="G118" s="126"/>
      <c r="H118" s="130"/>
    </row>
    <row r="119" spans="2:8" ht="16.350000000000001" customHeight="1">
      <c r="B119" s="57"/>
      <c r="C119" s="15"/>
      <c r="D119" s="15" t="s">
        <v>228</v>
      </c>
      <c r="E119" s="12" t="s">
        <v>23</v>
      </c>
      <c r="F119" s="13">
        <v>3</v>
      </c>
      <c r="G119" s="126"/>
      <c r="H119" s="130"/>
    </row>
    <row r="120" spans="2:8" ht="16.350000000000001" customHeight="1">
      <c r="B120" s="57"/>
      <c r="C120" s="15"/>
      <c r="D120" s="15"/>
      <c r="F120" s="13"/>
      <c r="G120" s="126"/>
      <c r="H120" s="130"/>
    </row>
    <row r="121" spans="2:8" ht="16.350000000000001" customHeight="1">
      <c r="B121" s="57"/>
      <c r="C121" s="15"/>
      <c r="D121" s="15" t="s">
        <v>242</v>
      </c>
      <c r="E121" s="12" t="s">
        <v>23</v>
      </c>
      <c r="F121" s="13">
        <v>3</v>
      </c>
      <c r="G121" s="126"/>
      <c r="H121" s="130"/>
    </row>
    <row r="122" spans="2:8" ht="16.350000000000001" customHeight="1">
      <c r="B122" s="57"/>
      <c r="C122" s="35"/>
      <c r="D122" s="58"/>
      <c r="E122" s="19"/>
      <c r="F122" s="32"/>
      <c r="G122" s="126"/>
      <c r="H122" s="130"/>
    </row>
    <row r="123" spans="2:8" ht="39.75" customHeight="1">
      <c r="B123" s="57"/>
      <c r="C123" s="37" t="s">
        <v>320</v>
      </c>
      <c r="D123" s="58" t="s">
        <v>240</v>
      </c>
      <c r="E123" s="19"/>
      <c r="F123" s="32"/>
      <c r="G123" s="126"/>
      <c r="H123" s="130"/>
    </row>
    <row r="124" spans="2:8" ht="16.350000000000001" customHeight="1">
      <c r="B124" s="57"/>
      <c r="C124" s="15"/>
      <c r="D124" s="15" t="s">
        <v>217</v>
      </c>
      <c r="E124" s="12" t="s">
        <v>23</v>
      </c>
      <c r="F124" s="13">
        <v>10</v>
      </c>
      <c r="G124" s="126"/>
      <c r="H124" s="130"/>
    </row>
    <row r="125" spans="2:8" ht="16.350000000000001" customHeight="1">
      <c r="B125" s="57"/>
      <c r="C125" s="15"/>
      <c r="D125" s="15"/>
      <c r="F125" s="13"/>
      <c r="G125" s="126"/>
      <c r="H125" s="130"/>
    </row>
    <row r="126" spans="2:8" ht="16.350000000000001" customHeight="1">
      <c r="B126" s="57"/>
      <c r="C126" s="15"/>
      <c r="D126" s="15" t="s">
        <v>241</v>
      </c>
      <c r="E126" s="12" t="s">
        <v>23</v>
      </c>
      <c r="F126" s="13">
        <v>4</v>
      </c>
      <c r="G126" s="126"/>
      <c r="H126" s="130"/>
    </row>
    <row r="127" spans="2:8" ht="16.350000000000001" customHeight="1">
      <c r="B127" s="57"/>
      <c r="C127" s="15"/>
      <c r="D127" s="15"/>
      <c r="F127" s="13"/>
      <c r="G127" s="126"/>
      <c r="H127" s="130"/>
    </row>
    <row r="128" spans="2:8" s="115" customFormat="1" ht="16.350000000000001" customHeight="1">
      <c r="B128" s="387">
        <v>3.6</v>
      </c>
      <c r="C128" s="137"/>
      <c r="D128" s="138" t="s">
        <v>243</v>
      </c>
      <c r="E128" s="139"/>
      <c r="F128" s="64"/>
      <c r="G128" s="119"/>
      <c r="H128" s="140"/>
    </row>
    <row r="129" spans="2:13" ht="16.350000000000001" customHeight="1">
      <c r="B129" s="57"/>
      <c r="C129" s="15"/>
      <c r="D129" s="65" t="s">
        <v>244</v>
      </c>
      <c r="E129" s="66"/>
      <c r="F129" s="67"/>
      <c r="G129" s="126"/>
      <c r="H129" s="130"/>
    </row>
    <row r="130" spans="2:13" ht="16.350000000000001" customHeight="1">
      <c r="B130" s="57"/>
      <c r="C130" s="15"/>
      <c r="D130" s="15" t="s">
        <v>519</v>
      </c>
      <c r="F130" s="13"/>
      <c r="G130" s="126"/>
      <c r="H130" s="130"/>
    </row>
    <row r="131" spans="2:13" ht="16.350000000000001" customHeight="1">
      <c r="B131" s="57"/>
      <c r="C131" s="15"/>
      <c r="D131" s="15" t="s">
        <v>520</v>
      </c>
      <c r="F131" s="13"/>
      <c r="G131" s="126"/>
      <c r="H131" s="130"/>
    </row>
    <row r="132" spans="2:13" ht="16.350000000000001" customHeight="1">
      <c r="B132" s="57"/>
      <c r="C132" s="15"/>
      <c r="D132" s="15" t="s">
        <v>521</v>
      </c>
      <c r="F132" s="13"/>
      <c r="G132" s="126"/>
      <c r="H132" s="130"/>
    </row>
    <row r="133" spans="2:13" ht="16.350000000000001" customHeight="1">
      <c r="B133" s="57"/>
      <c r="C133" s="15"/>
      <c r="D133" s="15" t="s">
        <v>522</v>
      </c>
      <c r="F133" s="13"/>
      <c r="G133" s="126"/>
      <c r="H133" s="130"/>
    </row>
    <row r="134" spans="2:13" ht="16.350000000000001" customHeight="1">
      <c r="B134" s="57"/>
      <c r="C134" s="15"/>
      <c r="D134" s="15"/>
      <c r="F134" s="13"/>
      <c r="G134" s="126"/>
      <c r="H134" s="130"/>
    </row>
    <row r="135" spans="2:13" s="185" customFormat="1" ht="16.350000000000001" customHeight="1">
      <c r="B135" s="410"/>
      <c r="C135" s="411"/>
      <c r="D135" s="411" t="s">
        <v>523</v>
      </c>
      <c r="E135" s="249" t="s">
        <v>17</v>
      </c>
      <c r="F135" s="379">
        <v>1</v>
      </c>
      <c r="G135" s="380"/>
      <c r="H135" s="381"/>
      <c r="K135" s="408"/>
      <c r="M135" s="408"/>
    </row>
    <row r="136" spans="2:13" s="185" customFormat="1" ht="16.350000000000001" customHeight="1">
      <c r="B136" s="410"/>
      <c r="C136" s="412"/>
      <c r="D136" s="412"/>
      <c r="E136" s="249"/>
      <c r="F136" s="413"/>
      <c r="G136" s="380"/>
      <c r="H136" s="414"/>
      <c r="K136" s="408"/>
      <c r="M136" s="408"/>
    </row>
    <row r="137" spans="2:13" s="185" customFormat="1" ht="16.350000000000001" customHeight="1">
      <c r="B137" s="410"/>
      <c r="C137" s="412"/>
      <c r="D137" s="412" t="s">
        <v>550</v>
      </c>
      <c r="E137" s="249" t="s">
        <v>17</v>
      </c>
      <c r="F137" s="413">
        <v>1</v>
      </c>
      <c r="G137" s="380"/>
      <c r="H137" s="414"/>
      <c r="K137" s="408"/>
      <c r="M137" s="408"/>
    </row>
    <row r="138" spans="2:13" ht="16.350000000000001" customHeight="1">
      <c r="B138" s="57"/>
      <c r="C138" s="15"/>
      <c r="D138" s="15"/>
      <c r="E138" s="249"/>
      <c r="F138" s="379"/>
      <c r="G138" s="380"/>
      <c r="H138" s="381"/>
      <c r="K138" s="322"/>
      <c r="M138" s="322"/>
    </row>
    <row r="139" spans="2:13" s="115" customFormat="1" ht="16.350000000000001" customHeight="1">
      <c r="B139" s="387">
        <v>3.7</v>
      </c>
      <c r="C139" s="137"/>
      <c r="D139" s="137" t="s">
        <v>524</v>
      </c>
      <c r="E139" s="248"/>
      <c r="F139" s="383"/>
      <c r="G139" s="384"/>
      <c r="H139" s="385"/>
      <c r="K139" s="386"/>
      <c r="M139" s="386"/>
    </row>
    <row r="140" spans="2:13" ht="16.350000000000001" customHeight="1">
      <c r="B140" s="57"/>
      <c r="C140" s="15"/>
      <c r="D140" s="382" t="s">
        <v>525</v>
      </c>
      <c r="F140" s="323"/>
      <c r="G140" s="324"/>
      <c r="H140" s="325"/>
    </row>
    <row r="141" spans="2:13" ht="16.350000000000001" customHeight="1">
      <c r="B141" s="57"/>
      <c r="C141" s="15"/>
      <c r="D141" s="382" t="s">
        <v>535</v>
      </c>
      <c r="F141" s="13"/>
      <c r="G141" s="126"/>
      <c r="H141" s="130"/>
    </row>
    <row r="142" spans="2:13" ht="16.350000000000001" customHeight="1">
      <c r="B142" s="57"/>
      <c r="C142" s="15"/>
      <c r="D142" s="15" t="s">
        <v>536</v>
      </c>
      <c r="E142" s="12" t="s">
        <v>17</v>
      </c>
      <c r="F142" s="13">
        <v>1</v>
      </c>
      <c r="G142" s="126"/>
      <c r="H142" s="130"/>
    </row>
    <row r="143" spans="2:13" ht="16.350000000000001" customHeight="1">
      <c r="B143" s="57"/>
      <c r="C143" s="15"/>
      <c r="D143" s="15"/>
      <c r="F143" s="13"/>
      <c r="G143" s="126"/>
      <c r="H143" s="130"/>
    </row>
    <row r="144" spans="2:13" ht="16.350000000000001" customHeight="1">
      <c r="B144" s="57"/>
      <c r="C144" s="15"/>
      <c r="D144" s="15" t="s">
        <v>537</v>
      </c>
      <c r="F144" s="13"/>
      <c r="G144" s="126"/>
      <c r="H144" s="130"/>
    </row>
    <row r="145" spans="2:13" ht="16.350000000000001" customHeight="1">
      <c r="B145" s="57"/>
      <c r="C145" s="15"/>
      <c r="D145" s="15"/>
      <c r="F145" s="13"/>
      <c r="G145" s="126"/>
      <c r="H145" s="130"/>
    </row>
    <row r="146" spans="2:13" ht="16.350000000000001" customHeight="1">
      <c r="B146" s="57"/>
      <c r="C146" s="15"/>
      <c r="D146" s="15" t="s">
        <v>543</v>
      </c>
      <c r="E146" s="12" t="s">
        <v>538</v>
      </c>
      <c r="F146" s="13">
        <v>0</v>
      </c>
      <c r="G146" s="380"/>
      <c r="H146" s="381" t="s">
        <v>674</v>
      </c>
      <c r="K146" s="322"/>
      <c r="M146" s="322"/>
    </row>
    <row r="147" spans="2:13" ht="16.350000000000001" customHeight="1">
      <c r="B147" s="57"/>
      <c r="C147" s="15"/>
      <c r="D147" s="388"/>
      <c r="E147" s="391"/>
      <c r="F147" s="323"/>
      <c r="G147" s="324"/>
      <c r="H147" s="325"/>
      <c r="K147" s="322"/>
      <c r="M147" s="322"/>
    </row>
    <row r="148" spans="2:13" ht="16.350000000000001" customHeight="1">
      <c r="B148" s="57"/>
      <c r="C148" s="15"/>
      <c r="D148" s="388" t="s">
        <v>544</v>
      </c>
      <c r="E148" s="391" t="s">
        <v>538</v>
      </c>
      <c r="F148" s="13">
        <v>0</v>
      </c>
      <c r="G148" s="126"/>
      <c r="H148" s="130" t="s">
        <v>674</v>
      </c>
    </row>
    <row r="149" spans="2:13" ht="16.350000000000001" customHeight="1">
      <c r="B149" s="57"/>
      <c r="C149" s="15"/>
      <c r="E149" s="391"/>
      <c r="F149" s="13"/>
      <c r="G149" s="126"/>
      <c r="H149" s="130"/>
    </row>
    <row r="150" spans="2:13" ht="16.350000000000001" customHeight="1">
      <c r="B150" s="57"/>
      <c r="C150" s="15"/>
      <c r="D150" s="6" t="s">
        <v>545</v>
      </c>
      <c r="E150" s="391" t="s">
        <v>538</v>
      </c>
      <c r="F150" s="13">
        <v>0</v>
      </c>
      <c r="G150" s="126"/>
      <c r="H150" s="130" t="s">
        <v>674</v>
      </c>
    </row>
    <row r="151" spans="2:13" ht="16.350000000000001" customHeight="1">
      <c r="B151" s="57"/>
      <c r="C151" s="15"/>
      <c r="E151" s="391"/>
      <c r="F151" s="13"/>
      <c r="G151" s="126"/>
      <c r="H151" s="130"/>
    </row>
    <row r="152" spans="2:13" ht="16.350000000000001" customHeight="1">
      <c r="B152" s="57"/>
      <c r="C152" s="15"/>
      <c r="D152" s="388" t="s">
        <v>546</v>
      </c>
      <c r="E152" s="391" t="s">
        <v>538</v>
      </c>
      <c r="F152" s="13">
        <v>0</v>
      </c>
      <c r="G152" s="126"/>
      <c r="H152" s="130" t="s">
        <v>674</v>
      </c>
    </row>
    <row r="153" spans="2:13" ht="16.350000000000001" customHeight="1">
      <c r="B153" s="57"/>
      <c r="C153" s="392"/>
      <c r="D153" s="388"/>
      <c r="E153" s="391"/>
      <c r="F153" s="393"/>
      <c r="G153" s="126"/>
      <c r="H153" s="394"/>
    </row>
    <row r="154" spans="2:13" ht="16.350000000000001" customHeight="1">
      <c r="B154" s="57"/>
      <c r="C154" s="15"/>
      <c r="D154" s="389" t="s">
        <v>539</v>
      </c>
      <c r="E154" s="391"/>
      <c r="F154" s="13"/>
      <c r="G154" s="126"/>
      <c r="H154" s="130"/>
    </row>
    <row r="155" spans="2:13" ht="16.350000000000001" customHeight="1">
      <c r="B155" s="57"/>
      <c r="C155" s="392"/>
      <c r="D155" s="389" t="s">
        <v>540</v>
      </c>
      <c r="E155" s="391" t="s">
        <v>541</v>
      </c>
      <c r="F155" s="393">
        <v>0</v>
      </c>
      <c r="G155" s="126"/>
      <c r="H155" s="394" t="s">
        <v>674</v>
      </c>
    </row>
    <row r="156" spans="2:13" ht="16.350000000000001" customHeight="1" thickBot="1">
      <c r="B156" s="57"/>
      <c r="C156" s="15"/>
      <c r="D156" s="388"/>
      <c r="E156" s="391"/>
      <c r="F156" s="13"/>
      <c r="G156" s="126"/>
      <c r="H156" s="130"/>
    </row>
    <row r="157" spans="2:13" ht="30" customHeight="1" thickBot="1">
      <c r="B157" s="579" t="s">
        <v>66</v>
      </c>
      <c r="C157" s="580"/>
      <c r="D157" s="580"/>
      <c r="E157" s="580"/>
      <c r="F157" s="580"/>
      <c r="G157" s="580"/>
      <c r="H157" s="132"/>
    </row>
    <row r="158" spans="2:13" ht="30" customHeight="1" thickBot="1">
      <c r="B158" s="571" t="s">
        <v>226</v>
      </c>
      <c r="C158" s="572"/>
      <c r="D158" s="572"/>
      <c r="E158" s="572"/>
      <c r="F158" s="572"/>
      <c r="G158" s="581"/>
      <c r="H158" s="131"/>
    </row>
    <row r="159" spans="2:13" ht="16.350000000000001" customHeight="1">
      <c r="B159" s="57"/>
      <c r="C159" s="392"/>
      <c r="D159" s="388"/>
      <c r="E159" s="391"/>
      <c r="F159" s="393"/>
      <c r="G159" s="126"/>
      <c r="H159" s="394"/>
    </row>
    <row r="160" spans="2:13" ht="16.350000000000001" customHeight="1">
      <c r="B160" s="400">
        <v>3.8</v>
      </c>
      <c r="C160" s="15"/>
      <c r="D160" s="390" t="s">
        <v>250</v>
      </c>
      <c r="E160" s="391"/>
      <c r="F160" s="13"/>
      <c r="G160" s="126"/>
      <c r="H160" s="130"/>
    </row>
    <row r="161" spans="2:8" ht="16.350000000000001" customHeight="1">
      <c r="B161" s="57"/>
      <c r="C161" s="15"/>
      <c r="D161" s="15" t="s">
        <v>249</v>
      </c>
      <c r="F161" s="13"/>
      <c r="G161" s="126"/>
      <c r="H161" s="130"/>
    </row>
    <row r="162" spans="2:8" ht="16.350000000000001" customHeight="1">
      <c r="B162" s="57"/>
      <c r="C162" s="15"/>
      <c r="D162" s="15" t="s">
        <v>771</v>
      </c>
      <c r="E162" s="12" t="s">
        <v>23</v>
      </c>
      <c r="F162" s="13">
        <v>1</v>
      </c>
      <c r="G162" s="126"/>
      <c r="H162" s="130"/>
    </row>
    <row r="163" spans="2:8" ht="16.350000000000001" customHeight="1">
      <c r="B163" s="57"/>
      <c r="C163" s="15"/>
      <c r="D163" s="15"/>
      <c r="F163" s="13"/>
      <c r="G163" s="126"/>
      <c r="H163" s="130"/>
    </row>
    <row r="164" spans="2:8" ht="16.350000000000001" customHeight="1">
      <c r="B164" s="57"/>
      <c r="C164" s="15"/>
      <c r="D164" s="68" t="s">
        <v>708</v>
      </c>
      <c r="E164" s="12" t="s">
        <v>23</v>
      </c>
      <c r="F164" s="13">
        <v>8</v>
      </c>
      <c r="G164" s="126"/>
      <c r="H164" s="130"/>
    </row>
    <row r="165" spans="2:8" ht="16.350000000000001" customHeight="1">
      <c r="B165" s="57"/>
      <c r="C165" s="392"/>
      <c r="D165" s="454"/>
      <c r="F165" s="393"/>
      <c r="G165" s="126"/>
      <c r="H165" s="394"/>
    </row>
    <row r="166" spans="2:8" ht="16.350000000000001" customHeight="1">
      <c r="B166" s="401">
        <v>3.9</v>
      </c>
      <c r="C166" s="392"/>
      <c r="D166" s="454" t="s">
        <v>710</v>
      </c>
      <c r="F166" s="393"/>
      <c r="G166" s="126"/>
      <c r="H166" s="394"/>
    </row>
    <row r="167" spans="2:8" ht="16.350000000000001" customHeight="1">
      <c r="B167" s="401"/>
      <c r="C167" s="392"/>
      <c r="D167" s="454" t="s">
        <v>711</v>
      </c>
      <c r="E167" s="12" t="s">
        <v>467</v>
      </c>
      <c r="F167" s="393">
        <v>1</v>
      </c>
      <c r="G167" s="126">
        <v>350000</v>
      </c>
      <c r="H167" s="394">
        <f>G167*F167</f>
        <v>350000</v>
      </c>
    </row>
    <row r="168" spans="2:8" ht="16.350000000000001" customHeight="1">
      <c r="B168" s="401"/>
      <c r="C168" s="392"/>
      <c r="D168" s="454"/>
      <c r="F168" s="393"/>
      <c r="G168" s="126"/>
      <c r="H168" s="394"/>
    </row>
    <row r="169" spans="2:8" ht="16.350000000000001" customHeight="1">
      <c r="B169" s="455">
        <v>3.1</v>
      </c>
      <c r="C169" s="392"/>
      <c r="D169" s="454" t="s">
        <v>712</v>
      </c>
      <c r="E169" s="12" t="s">
        <v>467</v>
      </c>
      <c r="F169" s="393">
        <v>1</v>
      </c>
      <c r="G169" s="126">
        <v>250000</v>
      </c>
      <c r="H169" s="394">
        <f>G169*F169</f>
        <v>250000</v>
      </c>
    </row>
    <row r="170" spans="2:8" ht="16.350000000000001" customHeight="1">
      <c r="B170" s="401"/>
      <c r="C170" s="392"/>
      <c r="D170" s="454"/>
      <c r="F170" s="393"/>
      <c r="G170" s="126"/>
      <c r="H170" s="394"/>
    </row>
    <row r="171" spans="2:8" ht="16.350000000000001" customHeight="1">
      <c r="B171" s="455">
        <v>3.11</v>
      </c>
      <c r="C171" s="392"/>
      <c r="D171" s="454" t="s">
        <v>762</v>
      </c>
      <c r="E171" s="12" t="s">
        <v>467</v>
      </c>
      <c r="F171" s="393">
        <v>1</v>
      </c>
      <c r="G171" s="126">
        <v>250000</v>
      </c>
      <c r="H171" s="394">
        <f>G171*F171</f>
        <v>250000</v>
      </c>
    </row>
    <row r="172" spans="2:8" ht="16.350000000000001" customHeight="1">
      <c r="B172" s="57"/>
      <c r="C172" s="392"/>
      <c r="D172" s="454"/>
      <c r="F172" s="393"/>
      <c r="G172" s="126"/>
      <c r="H172" s="394"/>
    </row>
    <row r="173" spans="2:8" ht="16.350000000000001" customHeight="1">
      <c r="B173" s="400">
        <v>3.12</v>
      </c>
      <c r="C173" s="392"/>
      <c r="D173" s="454" t="s">
        <v>713</v>
      </c>
      <c r="E173" s="12" t="s">
        <v>106</v>
      </c>
      <c r="F173" s="393">
        <f>H169+H171</f>
        <v>500000</v>
      </c>
      <c r="G173" s="126"/>
      <c r="H173" s="394"/>
    </row>
    <row r="174" spans="2:8" ht="16.350000000000001" customHeight="1">
      <c r="B174" s="57"/>
      <c r="C174" s="392"/>
      <c r="D174" s="454"/>
      <c r="F174" s="393"/>
      <c r="G174" s="126"/>
      <c r="H174" s="394"/>
    </row>
    <row r="175" spans="2:8" ht="16.350000000000001" customHeight="1">
      <c r="B175" s="57"/>
      <c r="C175" s="392"/>
      <c r="D175" s="454"/>
      <c r="F175" s="393"/>
      <c r="G175" s="126"/>
      <c r="H175" s="394"/>
    </row>
    <row r="176" spans="2:8" ht="16.350000000000001" customHeight="1">
      <c r="B176" s="57"/>
      <c r="C176" s="392"/>
      <c r="D176" s="454"/>
      <c r="F176" s="393"/>
      <c r="G176" s="126"/>
      <c r="H176" s="394"/>
    </row>
    <row r="177" spans="2:8" ht="16.350000000000001" customHeight="1">
      <c r="B177" s="57"/>
      <c r="C177" s="392"/>
      <c r="D177" s="454"/>
      <c r="F177" s="393"/>
      <c r="G177" s="126"/>
      <c r="H177" s="394"/>
    </row>
    <row r="178" spans="2:8" ht="16.350000000000001" customHeight="1">
      <c r="B178" s="57"/>
      <c r="C178" s="392"/>
      <c r="D178" s="454"/>
      <c r="F178" s="393"/>
      <c r="G178" s="126"/>
      <c r="H178" s="394"/>
    </row>
    <row r="179" spans="2:8" ht="16.350000000000001" customHeight="1">
      <c r="B179" s="57"/>
      <c r="C179" s="392"/>
      <c r="D179" s="454"/>
      <c r="F179" s="393"/>
      <c r="G179" s="126"/>
      <c r="H179" s="394"/>
    </row>
    <row r="180" spans="2:8" ht="16.350000000000001" customHeight="1">
      <c r="B180" s="57"/>
      <c r="C180" s="392"/>
      <c r="D180" s="454"/>
      <c r="F180" s="393"/>
      <c r="G180" s="126"/>
      <c r="H180" s="394"/>
    </row>
    <row r="181" spans="2:8" ht="16.350000000000001" customHeight="1">
      <c r="B181" s="57"/>
      <c r="C181" s="392"/>
      <c r="D181" s="454"/>
      <c r="F181" s="393"/>
      <c r="G181" s="126"/>
      <c r="H181" s="394"/>
    </row>
    <row r="182" spans="2:8" ht="16.350000000000001" customHeight="1">
      <c r="B182" s="57"/>
      <c r="C182" s="392"/>
      <c r="D182" s="454"/>
      <c r="F182" s="393"/>
      <c r="G182" s="126"/>
      <c r="H182" s="394"/>
    </row>
    <row r="183" spans="2:8" ht="16.350000000000001" customHeight="1" thickBot="1">
      <c r="B183" s="57"/>
      <c r="C183" s="15"/>
      <c r="D183" s="15"/>
      <c r="F183" s="13"/>
      <c r="G183" s="126"/>
      <c r="H183" s="130"/>
    </row>
    <row r="184" spans="2:8" ht="32.4" customHeight="1" thickBot="1">
      <c r="B184" s="571" t="s">
        <v>265</v>
      </c>
      <c r="C184" s="572"/>
      <c r="D184" s="572"/>
      <c r="E184" s="572"/>
      <c r="F184" s="572"/>
      <c r="G184" s="581"/>
      <c r="H184" s="131"/>
    </row>
  </sheetData>
  <mergeCells count="14">
    <mergeCell ref="B53:G53"/>
    <mergeCell ref="B54:G54"/>
    <mergeCell ref="B106:G106"/>
    <mergeCell ref="B107:G107"/>
    <mergeCell ref="B184:G184"/>
    <mergeCell ref="B157:G157"/>
    <mergeCell ref="B158:G158"/>
    <mergeCell ref="B1:H1"/>
    <mergeCell ref="C2:C3"/>
    <mergeCell ref="D2:D3"/>
    <mergeCell ref="E2:E3"/>
    <mergeCell ref="F2:F3"/>
    <mergeCell ref="G2:G3"/>
    <mergeCell ref="H2:H3"/>
  </mergeCells>
  <pageMargins left="0.23622047244094491" right="0.23622047244094491" top="0.59055118110236227" bottom="0.59055118110236227" header="0.31496062992125984" footer="0.31496062992125984"/>
  <pageSetup paperSize="9" scale="66" fitToHeight="0" orientation="portrait" r:id="rId1"/>
  <headerFooter>
    <oddHeader>&amp;L&amp;"-,Bold"UPGRADING OF BULK AND EXTENSION OF RETICULATION AT MBANGWANE</oddHeader>
    <oddFooter>&amp;L&amp;"-,Bold"&amp;A</oddFooter>
  </headerFooter>
  <rowBreaks count="3" manualBreakCount="3">
    <brk id="53" max="8" man="1"/>
    <brk id="106" max="8" man="1"/>
    <brk id="15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BE43-7885-47F7-A586-36E735EED84B}">
  <sheetPr>
    <pageSetUpPr fitToPage="1"/>
  </sheetPr>
  <dimension ref="B1:N275"/>
  <sheetViews>
    <sheetView view="pageLayout" topLeftCell="A310" zoomScaleNormal="100" zoomScaleSheetLayoutView="100" workbookViewId="0">
      <selection activeCell="E266" sqref="E266"/>
    </sheetView>
  </sheetViews>
  <sheetFormatPr defaultColWidth="9.109375" defaultRowHeight="13.8"/>
  <cols>
    <col min="1" max="1" width="3.33203125" style="6" customWidth="1"/>
    <col min="2" max="3" width="10.6640625" style="6" customWidth="1"/>
    <col min="4" max="4" width="3.6640625" style="6" customWidth="1"/>
    <col min="5" max="5" width="50.6640625" style="6" customWidth="1"/>
    <col min="6" max="6" width="10.6640625" style="227" customWidth="1"/>
    <col min="7" max="7" width="13.88671875" style="117" customWidth="1"/>
    <col min="8" max="8" width="20.6640625" style="117" customWidth="1"/>
    <col min="9" max="9" width="20.6640625" style="125" customWidth="1"/>
    <col min="10" max="10" width="3.33203125" style="6" customWidth="1"/>
    <col min="11" max="13" width="9.109375" style="6"/>
    <col min="14" max="14" width="13.88671875" style="6" bestFit="1" customWidth="1"/>
    <col min="15" max="16384" width="9.109375" style="6"/>
  </cols>
  <sheetData>
    <row r="1" spans="2:9" ht="14.4" thickBot="1">
      <c r="B1" s="552" t="s">
        <v>339</v>
      </c>
      <c r="C1" s="553"/>
      <c r="D1" s="553"/>
      <c r="E1" s="553"/>
      <c r="F1" s="553"/>
      <c r="G1" s="553"/>
      <c r="H1" s="553"/>
      <c r="I1" s="554"/>
    </row>
    <row r="2" spans="2:9">
      <c r="B2" s="254" t="s">
        <v>1</v>
      </c>
      <c r="C2" s="555" t="s">
        <v>2</v>
      </c>
      <c r="D2" s="565" t="s">
        <v>3</v>
      </c>
      <c r="E2" s="591"/>
      <c r="F2" s="585" t="s">
        <v>4</v>
      </c>
      <c r="G2" s="586" t="s">
        <v>5</v>
      </c>
      <c r="H2" s="588" t="s">
        <v>6</v>
      </c>
      <c r="I2" s="589" t="s">
        <v>7</v>
      </c>
    </row>
    <row r="3" spans="2:9" ht="14.4" thickBot="1">
      <c r="B3" s="255" t="s">
        <v>8</v>
      </c>
      <c r="C3" s="556"/>
      <c r="D3" s="567"/>
      <c r="E3" s="592"/>
      <c r="F3" s="558"/>
      <c r="G3" s="587"/>
      <c r="H3" s="560"/>
      <c r="I3" s="590"/>
    </row>
    <row r="4" spans="2:9">
      <c r="B4" s="402"/>
      <c r="C4" s="248" t="s">
        <v>752</v>
      </c>
      <c r="D4" s="262"/>
      <c r="E4" s="243"/>
      <c r="F4" s="314"/>
      <c r="G4" s="121"/>
      <c r="H4" s="295"/>
      <c r="I4" s="304"/>
    </row>
    <row r="5" spans="2:9">
      <c r="B5" s="402">
        <v>4.0999999999999996</v>
      </c>
      <c r="C5" s="248" t="s">
        <v>340</v>
      </c>
      <c r="D5" s="256" t="s">
        <v>341</v>
      </c>
      <c r="E5" s="243"/>
      <c r="F5" s="314"/>
      <c r="G5" s="121"/>
      <c r="H5" s="295"/>
      <c r="I5" s="304"/>
    </row>
    <row r="6" spans="2:9">
      <c r="B6" s="402"/>
      <c r="C6" s="185"/>
      <c r="D6" s="256" t="s">
        <v>342</v>
      </c>
      <c r="E6" s="243"/>
      <c r="F6" s="314"/>
      <c r="G6" s="121"/>
      <c r="H6" s="295"/>
      <c r="I6" s="304"/>
    </row>
    <row r="7" spans="2:9">
      <c r="B7" s="402" t="s">
        <v>617</v>
      </c>
      <c r="C7" s="249" t="s">
        <v>343</v>
      </c>
      <c r="D7" s="257" t="s">
        <v>344</v>
      </c>
      <c r="E7" s="243"/>
      <c r="F7" s="314"/>
      <c r="G7" s="121"/>
      <c r="H7" s="295"/>
      <c r="I7" s="304"/>
    </row>
    <row r="8" spans="2:9">
      <c r="B8" s="402"/>
      <c r="C8" s="250"/>
      <c r="D8" s="258" t="s">
        <v>345</v>
      </c>
      <c r="E8" s="243" t="s">
        <v>350</v>
      </c>
      <c r="F8" s="317" t="s">
        <v>383</v>
      </c>
      <c r="G8" s="121">
        <v>40</v>
      </c>
      <c r="H8" s="295"/>
      <c r="I8" s="304"/>
    </row>
    <row r="9" spans="2:9">
      <c r="B9" s="402"/>
      <c r="C9" s="250"/>
      <c r="D9" s="258"/>
      <c r="E9" s="243"/>
      <c r="F9" s="317"/>
      <c r="G9" s="121"/>
      <c r="H9" s="295"/>
      <c r="I9" s="304"/>
    </row>
    <row r="10" spans="2:9">
      <c r="B10" s="402"/>
      <c r="C10" s="251"/>
      <c r="D10" s="256" t="s">
        <v>346</v>
      </c>
      <c r="E10" s="243"/>
      <c r="F10" s="317"/>
      <c r="G10" s="121"/>
      <c r="H10" s="295"/>
      <c r="I10" s="304"/>
    </row>
    <row r="11" spans="2:9">
      <c r="B11" s="402" t="s">
        <v>618</v>
      </c>
      <c r="C11" s="249" t="s">
        <v>347</v>
      </c>
      <c r="D11" s="257" t="s">
        <v>348</v>
      </c>
      <c r="E11" s="243"/>
      <c r="F11" s="317"/>
      <c r="G11" s="121"/>
      <c r="H11" s="295"/>
      <c r="I11" s="304"/>
    </row>
    <row r="12" spans="2:9">
      <c r="B12" s="402"/>
      <c r="C12" s="250"/>
      <c r="D12" s="257" t="s">
        <v>349</v>
      </c>
      <c r="E12" s="243"/>
      <c r="F12" s="317"/>
      <c r="G12" s="121"/>
      <c r="H12" s="295"/>
      <c r="I12" s="304"/>
    </row>
    <row r="13" spans="2:9">
      <c r="B13" s="402"/>
      <c r="C13" s="250"/>
      <c r="D13" s="258" t="s">
        <v>345</v>
      </c>
      <c r="E13" s="243" t="s">
        <v>350</v>
      </c>
      <c r="F13" s="317" t="s">
        <v>383</v>
      </c>
      <c r="G13" s="121">
        <v>40</v>
      </c>
      <c r="H13" s="295"/>
      <c r="I13" s="304"/>
    </row>
    <row r="14" spans="2:9">
      <c r="B14" s="402"/>
      <c r="C14" s="250"/>
      <c r="D14" s="258"/>
      <c r="E14" s="243"/>
      <c r="F14" s="317"/>
      <c r="G14" s="121"/>
      <c r="H14" s="295"/>
      <c r="I14" s="304"/>
    </row>
    <row r="15" spans="2:9">
      <c r="B15" s="402"/>
      <c r="C15" s="250"/>
      <c r="D15" s="256" t="s">
        <v>351</v>
      </c>
      <c r="E15" s="243"/>
      <c r="F15" s="317"/>
      <c r="G15" s="121"/>
      <c r="H15" s="295"/>
      <c r="I15" s="304"/>
    </row>
    <row r="16" spans="2:9">
      <c r="B16" s="402" t="s">
        <v>619</v>
      </c>
      <c r="C16" s="249" t="s">
        <v>352</v>
      </c>
      <c r="D16" s="257" t="s">
        <v>353</v>
      </c>
      <c r="E16" s="243"/>
      <c r="F16" s="317"/>
      <c r="G16" s="121"/>
      <c r="H16" s="295"/>
      <c r="I16" s="304"/>
    </row>
    <row r="17" spans="2:14">
      <c r="B17" s="402"/>
      <c r="C17" s="248" t="s">
        <v>354</v>
      </c>
      <c r="D17" s="257" t="s">
        <v>355</v>
      </c>
      <c r="E17" s="243"/>
      <c r="F17" s="317"/>
      <c r="G17" s="121"/>
      <c r="H17" s="295"/>
      <c r="I17" s="304"/>
    </row>
    <row r="18" spans="2:14">
      <c r="B18" s="402"/>
      <c r="C18" s="250"/>
      <c r="D18" s="257" t="s">
        <v>356</v>
      </c>
      <c r="E18" s="243"/>
      <c r="F18" s="317"/>
      <c r="G18" s="121"/>
      <c r="H18" s="295"/>
      <c r="I18" s="304"/>
    </row>
    <row r="19" spans="2:14">
      <c r="B19" s="402"/>
      <c r="C19" s="246"/>
      <c r="D19" s="258"/>
      <c r="E19" s="239"/>
      <c r="F19" s="317"/>
      <c r="G19" s="121"/>
      <c r="H19" s="295"/>
      <c r="I19" s="304"/>
    </row>
    <row r="20" spans="2:14">
      <c r="B20" s="402"/>
      <c r="C20" s="246"/>
      <c r="D20" s="258" t="s">
        <v>345</v>
      </c>
      <c r="E20" s="239" t="s">
        <v>358</v>
      </c>
      <c r="F20" s="317" t="s">
        <v>86</v>
      </c>
      <c r="G20" s="121">
        <v>7.35</v>
      </c>
      <c r="H20" s="295"/>
      <c r="I20" s="304"/>
    </row>
    <row r="21" spans="2:14">
      <c r="B21" s="402"/>
      <c r="C21" s="246"/>
      <c r="D21" s="258"/>
      <c r="E21" s="239"/>
      <c r="F21" s="317"/>
      <c r="G21" s="121"/>
      <c r="H21" s="295"/>
      <c r="I21" s="304"/>
    </row>
    <row r="22" spans="2:14">
      <c r="B22" s="402" t="s">
        <v>620</v>
      </c>
      <c r="C22" s="249" t="s">
        <v>352</v>
      </c>
      <c r="D22" s="257" t="s">
        <v>353</v>
      </c>
      <c r="E22" s="243"/>
      <c r="F22" s="317"/>
      <c r="G22" s="121"/>
      <c r="H22" s="295"/>
      <c r="I22" s="304"/>
    </row>
    <row r="23" spans="2:14">
      <c r="B23" s="402"/>
      <c r="C23" s="248" t="s">
        <v>354</v>
      </c>
      <c r="D23" s="257" t="s">
        <v>359</v>
      </c>
      <c r="E23" s="243"/>
      <c r="F23" s="317"/>
      <c r="G23" s="121"/>
      <c r="H23" s="295"/>
      <c r="I23" s="304"/>
    </row>
    <row r="24" spans="2:14">
      <c r="B24" s="402"/>
      <c r="C24" s="250"/>
      <c r="D24" s="258"/>
      <c r="E24" s="239"/>
      <c r="F24" s="317"/>
      <c r="G24" s="121"/>
      <c r="H24" s="295"/>
      <c r="I24" s="304"/>
    </row>
    <row r="25" spans="2:14">
      <c r="B25" s="402"/>
      <c r="C25" s="250"/>
      <c r="D25" s="258" t="s">
        <v>345</v>
      </c>
      <c r="E25" s="239" t="s">
        <v>358</v>
      </c>
      <c r="F25" s="317" t="s">
        <v>86</v>
      </c>
      <c r="G25" s="417">
        <v>20</v>
      </c>
      <c r="H25" s="395"/>
      <c r="I25" s="457"/>
      <c r="N25" s="6">
        <v>1900</v>
      </c>
    </row>
    <row r="26" spans="2:14">
      <c r="B26" s="402"/>
      <c r="C26" s="185"/>
      <c r="D26" s="256"/>
      <c r="E26" s="243"/>
      <c r="F26" s="317"/>
      <c r="G26" s="417"/>
      <c r="H26" s="395"/>
      <c r="I26" s="457"/>
    </row>
    <row r="27" spans="2:14">
      <c r="B27" s="402" t="s">
        <v>621</v>
      </c>
      <c r="C27" s="185" t="s">
        <v>360</v>
      </c>
      <c r="D27" s="257" t="s">
        <v>361</v>
      </c>
      <c r="E27" s="240"/>
      <c r="F27" s="317"/>
      <c r="G27" s="121"/>
      <c r="H27" s="295"/>
      <c r="I27" s="304"/>
    </row>
    <row r="28" spans="2:14">
      <c r="B28" s="402"/>
      <c r="C28" s="250"/>
      <c r="D28" s="258" t="s">
        <v>362</v>
      </c>
      <c r="E28" s="239"/>
      <c r="F28" s="317" t="s">
        <v>86</v>
      </c>
      <c r="G28" s="121">
        <v>3.7</v>
      </c>
      <c r="H28" s="295"/>
      <c r="I28" s="304"/>
    </row>
    <row r="29" spans="2:14">
      <c r="B29" s="402"/>
      <c r="C29" s="250"/>
      <c r="D29" s="258"/>
      <c r="E29" s="239"/>
      <c r="F29" s="317"/>
      <c r="G29" s="121"/>
      <c r="H29" s="295"/>
      <c r="I29" s="304"/>
    </row>
    <row r="30" spans="2:14">
      <c r="B30" s="402"/>
      <c r="C30" s="250"/>
      <c r="D30" s="258" t="s">
        <v>363</v>
      </c>
      <c r="E30" s="243"/>
      <c r="F30" s="317" t="s">
        <v>86</v>
      </c>
      <c r="G30" s="121">
        <v>3.7</v>
      </c>
      <c r="H30" s="295"/>
      <c r="I30" s="304"/>
    </row>
    <row r="31" spans="2:14">
      <c r="B31" s="402"/>
      <c r="C31" s="246"/>
      <c r="D31" s="258"/>
      <c r="E31" s="243"/>
      <c r="F31" s="317"/>
      <c r="G31" s="121"/>
      <c r="H31" s="295"/>
      <c r="I31" s="304"/>
    </row>
    <row r="32" spans="2:14">
      <c r="B32" s="402" t="s">
        <v>622</v>
      </c>
      <c r="C32" s="249" t="s">
        <v>364</v>
      </c>
      <c r="D32" s="257" t="s">
        <v>365</v>
      </c>
      <c r="E32" s="239"/>
      <c r="F32" s="317"/>
      <c r="G32" s="121"/>
      <c r="H32" s="295"/>
      <c r="I32" s="304"/>
    </row>
    <row r="33" spans="2:9">
      <c r="B33" s="402"/>
      <c r="C33" s="246"/>
      <c r="D33" s="258" t="s">
        <v>345</v>
      </c>
      <c r="E33" s="239" t="s">
        <v>366</v>
      </c>
      <c r="F33" s="317" t="s">
        <v>86</v>
      </c>
      <c r="G33" s="121">
        <v>13.3</v>
      </c>
      <c r="H33" s="295"/>
      <c r="I33" s="304"/>
    </row>
    <row r="34" spans="2:9">
      <c r="B34" s="402"/>
      <c r="C34" s="246"/>
      <c r="D34" s="258"/>
      <c r="E34" s="239" t="s">
        <v>367</v>
      </c>
      <c r="F34" s="317"/>
      <c r="G34" s="121"/>
      <c r="H34" s="295"/>
      <c r="I34" s="304"/>
    </row>
    <row r="35" spans="2:9">
      <c r="B35" s="402"/>
      <c r="C35" s="246"/>
      <c r="D35" s="258"/>
      <c r="E35" s="239" t="s">
        <v>548</v>
      </c>
      <c r="F35" s="317"/>
      <c r="G35" s="121"/>
      <c r="H35" s="295"/>
      <c r="I35" s="304"/>
    </row>
    <row r="36" spans="2:9">
      <c r="B36" s="402"/>
      <c r="C36" s="252"/>
      <c r="D36" s="258"/>
      <c r="E36" s="239"/>
      <c r="F36" s="317"/>
      <c r="G36" s="121"/>
      <c r="H36" s="295"/>
      <c r="I36" s="304"/>
    </row>
    <row r="37" spans="2:9">
      <c r="B37" s="402"/>
      <c r="C37" s="248" t="s">
        <v>752</v>
      </c>
      <c r="D37" s="258"/>
      <c r="E37" s="247"/>
      <c r="F37" s="318"/>
      <c r="G37" s="121"/>
      <c r="H37" s="295"/>
      <c r="I37" s="304"/>
    </row>
    <row r="38" spans="2:9">
      <c r="B38" s="402" t="s">
        <v>623</v>
      </c>
      <c r="C38" s="248" t="s">
        <v>368</v>
      </c>
      <c r="D38" s="256" t="s">
        <v>369</v>
      </c>
      <c r="E38" s="241"/>
      <c r="F38" s="319"/>
      <c r="G38" s="121"/>
      <c r="H38" s="295"/>
      <c r="I38" s="304"/>
    </row>
    <row r="39" spans="2:9">
      <c r="B39" s="402"/>
      <c r="C39" s="253"/>
      <c r="D39" s="257" t="s">
        <v>370</v>
      </c>
      <c r="E39" s="242"/>
      <c r="F39" s="238"/>
      <c r="G39" s="121"/>
      <c r="H39" s="295"/>
      <c r="I39" s="304"/>
    </row>
    <row r="40" spans="2:9">
      <c r="B40" s="402"/>
      <c r="C40" s="249" t="s">
        <v>52</v>
      </c>
      <c r="D40" s="258" t="s">
        <v>371</v>
      </c>
      <c r="E40" s="242"/>
      <c r="F40" s="238"/>
      <c r="G40" s="121"/>
      <c r="H40" s="295"/>
      <c r="I40" s="304"/>
    </row>
    <row r="41" spans="2:9">
      <c r="B41" s="402"/>
      <c r="C41" s="185"/>
      <c r="D41" s="258" t="s">
        <v>372</v>
      </c>
      <c r="E41" s="242"/>
      <c r="F41" s="238"/>
      <c r="G41" s="121"/>
      <c r="H41" s="295"/>
      <c r="I41" s="304"/>
    </row>
    <row r="42" spans="2:9">
      <c r="B42" s="402"/>
      <c r="C42" s="185"/>
      <c r="D42" s="259"/>
      <c r="E42" s="239"/>
      <c r="F42" s="238"/>
      <c r="G42" s="121"/>
      <c r="H42" s="295"/>
      <c r="I42" s="304"/>
    </row>
    <row r="43" spans="2:9">
      <c r="B43" s="402"/>
      <c r="C43" s="185"/>
      <c r="D43" s="258" t="s">
        <v>345</v>
      </c>
      <c r="E43" s="239" t="s">
        <v>358</v>
      </c>
      <c r="F43" s="238" t="s">
        <v>383</v>
      </c>
      <c r="G43" s="121">
        <v>56</v>
      </c>
      <c r="H43" s="295"/>
      <c r="I43" s="304"/>
    </row>
    <row r="44" spans="2:9">
      <c r="B44" s="402"/>
      <c r="C44" s="185"/>
      <c r="D44" s="258"/>
      <c r="E44" s="242"/>
      <c r="F44" s="238"/>
      <c r="G44" s="121"/>
      <c r="H44" s="295"/>
      <c r="I44" s="304"/>
    </row>
    <row r="45" spans="2:9">
      <c r="B45" s="402"/>
      <c r="C45" s="185"/>
      <c r="D45" s="258"/>
      <c r="E45" s="242"/>
      <c r="F45" s="238"/>
      <c r="G45" s="121"/>
      <c r="H45" s="295"/>
      <c r="I45" s="304"/>
    </row>
    <row r="46" spans="2:9">
      <c r="B46" s="402" t="s">
        <v>624</v>
      </c>
      <c r="C46" s="249" t="s">
        <v>75</v>
      </c>
      <c r="D46" s="257" t="s">
        <v>373</v>
      </c>
      <c r="E46" s="243"/>
      <c r="F46" s="238"/>
      <c r="G46" s="121"/>
      <c r="H46" s="295"/>
      <c r="I46" s="304"/>
    </row>
    <row r="47" spans="2:9">
      <c r="B47" s="402"/>
      <c r="C47" s="246"/>
      <c r="D47" s="258"/>
      <c r="E47" s="239"/>
      <c r="F47" s="238"/>
      <c r="G47" s="121"/>
      <c r="H47" s="295"/>
      <c r="I47" s="304"/>
    </row>
    <row r="48" spans="2:9">
      <c r="B48" s="402"/>
      <c r="C48" s="246"/>
      <c r="D48" s="258" t="s">
        <v>357</v>
      </c>
      <c r="E48" s="239" t="s">
        <v>358</v>
      </c>
      <c r="F48" s="238" t="s">
        <v>86</v>
      </c>
      <c r="G48" s="121">
        <v>8.5</v>
      </c>
      <c r="H48" s="295"/>
      <c r="I48" s="304"/>
    </row>
    <row r="49" spans="2:9">
      <c r="B49" s="402"/>
      <c r="C49" s="250"/>
      <c r="D49" s="258"/>
      <c r="E49" s="243"/>
      <c r="F49" s="238"/>
      <c r="G49" s="121"/>
      <c r="H49" s="295"/>
      <c r="I49" s="304"/>
    </row>
    <row r="50" spans="2:9">
      <c r="B50" s="402" t="s">
        <v>625</v>
      </c>
      <c r="C50" s="249" t="s">
        <v>75</v>
      </c>
      <c r="D50" s="257" t="s">
        <v>374</v>
      </c>
      <c r="E50" s="243"/>
      <c r="F50" s="238"/>
      <c r="G50" s="121"/>
      <c r="H50" s="295"/>
      <c r="I50" s="304"/>
    </row>
    <row r="51" spans="2:9">
      <c r="B51" s="402"/>
      <c r="C51" s="246"/>
      <c r="D51" s="258" t="s">
        <v>345</v>
      </c>
      <c r="E51" s="243" t="s">
        <v>375</v>
      </c>
      <c r="F51" s="238" t="s">
        <v>86</v>
      </c>
      <c r="G51" s="121">
        <f>2.5+1.1+3.5</f>
        <v>7.1</v>
      </c>
      <c r="H51" s="295"/>
      <c r="I51" s="304"/>
    </row>
    <row r="52" spans="2:9">
      <c r="B52" s="402"/>
      <c r="C52" s="246"/>
      <c r="D52" s="258"/>
      <c r="E52" s="243"/>
      <c r="F52" s="238"/>
      <c r="G52" s="121"/>
      <c r="H52" s="295"/>
      <c r="I52" s="304"/>
    </row>
    <row r="53" spans="2:9">
      <c r="B53" s="402" t="s">
        <v>626</v>
      </c>
      <c r="C53" s="249" t="s">
        <v>75</v>
      </c>
      <c r="D53" s="257" t="s">
        <v>376</v>
      </c>
      <c r="E53" s="243"/>
      <c r="F53" s="238"/>
      <c r="G53" s="121"/>
      <c r="H53" s="295"/>
      <c r="I53" s="304"/>
    </row>
    <row r="54" spans="2:9">
      <c r="B54" s="402"/>
      <c r="C54" s="246"/>
      <c r="D54" s="257" t="s">
        <v>377</v>
      </c>
      <c r="E54" s="243"/>
      <c r="F54" s="238"/>
      <c r="G54" s="121"/>
      <c r="H54" s="295"/>
      <c r="I54" s="304"/>
    </row>
    <row r="55" spans="2:9">
      <c r="B55" s="402"/>
      <c r="C55" s="246"/>
      <c r="D55" s="258" t="s">
        <v>345</v>
      </c>
      <c r="E55" s="243" t="s">
        <v>375</v>
      </c>
      <c r="F55" s="238" t="s">
        <v>86</v>
      </c>
      <c r="G55" s="121">
        <v>2</v>
      </c>
      <c r="H55" s="295"/>
      <c r="I55" s="304"/>
    </row>
    <row r="56" spans="2:9">
      <c r="B56" s="402"/>
      <c r="C56" s="246"/>
      <c r="D56" s="258"/>
      <c r="E56" s="243"/>
      <c r="F56" s="238"/>
      <c r="G56" s="121"/>
      <c r="H56" s="295"/>
      <c r="I56" s="304"/>
    </row>
    <row r="57" spans="2:9">
      <c r="B57" s="402" t="s">
        <v>627</v>
      </c>
      <c r="C57" s="249" t="s">
        <v>75</v>
      </c>
      <c r="D57" s="257" t="s">
        <v>378</v>
      </c>
      <c r="E57" s="243"/>
      <c r="F57" s="238"/>
      <c r="G57" s="121"/>
      <c r="H57" s="295"/>
      <c r="I57" s="304"/>
    </row>
    <row r="58" spans="2:9">
      <c r="B58" s="402"/>
      <c r="C58" s="246"/>
      <c r="D58" s="258" t="s">
        <v>345</v>
      </c>
      <c r="E58" s="243" t="s">
        <v>350</v>
      </c>
      <c r="F58" s="238" t="s">
        <v>86</v>
      </c>
      <c r="G58" s="121">
        <v>3</v>
      </c>
      <c r="H58" s="295"/>
      <c r="I58" s="304"/>
    </row>
    <row r="59" spans="2:9" ht="14.4" thickBot="1">
      <c r="B59" s="402"/>
      <c r="D59" s="260"/>
      <c r="E59" s="261"/>
      <c r="F59" s="314"/>
      <c r="G59" s="121"/>
      <c r="H59" s="295"/>
      <c r="I59" s="304"/>
    </row>
    <row r="60" spans="2:9" ht="32.4" customHeight="1" thickBot="1">
      <c r="B60" s="571" t="s">
        <v>66</v>
      </c>
      <c r="C60" s="572"/>
      <c r="D60" s="572"/>
      <c r="E60" s="572"/>
      <c r="F60" s="572"/>
      <c r="G60" s="572"/>
      <c r="H60" s="572"/>
      <c r="I60" s="131"/>
    </row>
    <row r="61" spans="2:9" ht="32.4" customHeight="1" thickBot="1">
      <c r="B61" s="571" t="s">
        <v>67</v>
      </c>
      <c r="C61" s="572"/>
      <c r="D61" s="572"/>
      <c r="E61" s="572"/>
      <c r="F61" s="572"/>
      <c r="G61" s="572"/>
      <c r="H61" s="572"/>
      <c r="I61" s="131"/>
    </row>
    <row r="62" spans="2:9">
      <c r="B62" s="403"/>
      <c r="C62" s="56"/>
      <c r="D62" s="264"/>
      <c r="E62" s="265"/>
      <c r="F62" s="293"/>
      <c r="G62" s="294"/>
      <c r="H62" s="301"/>
      <c r="I62" s="305"/>
    </row>
    <row r="63" spans="2:9">
      <c r="B63" s="402"/>
      <c r="C63" s="248" t="s">
        <v>9</v>
      </c>
      <c r="D63" s="258"/>
      <c r="E63" s="243"/>
      <c r="F63" s="311"/>
      <c r="G63" s="295"/>
      <c r="H63" s="121"/>
      <c r="I63" s="306"/>
    </row>
    <row r="64" spans="2:9">
      <c r="B64" s="402"/>
      <c r="C64" s="248" t="s">
        <v>368</v>
      </c>
      <c r="D64" s="256" t="s">
        <v>379</v>
      </c>
      <c r="E64" s="241"/>
      <c r="F64" s="311"/>
      <c r="G64" s="295"/>
      <c r="H64" s="121"/>
      <c r="I64" s="306"/>
    </row>
    <row r="65" spans="2:9">
      <c r="B65" s="402"/>
      <c r="C65" s="249" t="s">
        <v>209</v>
      </c>
      <c r="D65" s="256" t="s">
        <v>380</v>
      </c>
      <c r="E65" s="263"/>
      <c r="F65" s="311"/>
      <c r="G65" s="295"/>
      <c r="H65" s="121"/>
      <c r="I65" s="306"/>
    </row>
    <row r="66" spans="2:9">
      <c r="B66" s="402" t="s">
        <v>628</v>
      </c>
      <c r="C66" s="246"/>
      <c r="D66" s="258" t="s">
        <v>381</v>
      </c>
      <c r="E66" s="241" t="s">
        <v>382</v>
      </c>
      <c r="F66" s="311"/>
      <c r="G66" s="295"/>
      <c r="H66" s="121"/>
      <c r="I66" s="306"/>
    </row>
    <row r="67" spans="2:9">
      <c r="B67" s="402"/>
      <c r="C67" s="246"/>
      <c r="D67" s="258"/>
      <c r="E67" s="239"/>
      <c r="F67" s="311"/>
      <c r="G67" s="295"/>
      <c r="H67" s="121"/>
      <c r="I67" s="306"/>
    </row>
    <row r="68" spans="2:9">
      <c r="B68" s="402"/>
      <c r="C68" s="246"/>
      <c r="D68" s="258" t="s">
        <v>345</v>
      </c>
      <c r="E68" s="239" t="s">
        <v>358</v>
      </c>
      <c r="F68" s="311" t="s">
        <v>383</v>
      </c>
      <c r="G68" s="295">
        <v>7</v>
      </c>
      <c r="H68" s="121"/>
      <c r="I68" s="306"/>
    </row>
    <row r="69" spans="2:9">
      <c r="B69" s="402"/>
      <c r="C69" s="246"/>
      <c r="D69" s="258"/>
      <c r="E69" s="239"/>
      <c r="F69" s="311"/>
      <c r="G69" s="295"/>
      <c r="H69" s="121"/>
      <c r="I69" s="306"/>
    </row>
    <row r="70" spans="2:9">
      <c r="B70" s="402" t="s">
        <v>714</v>
      </c>
      <c r="C70" s="246"/>
      <c r="D70" s="258" t="s">
        <v>424</v>
      </c>
      <c r="E70" s="241" t="s">
        <v>385</v>
      </c>
      <c r="F70" s="311"/>
      <c r="G70" s="295"/>
      <c r="H70" s="121"/>
      <c r="I70" s="306"/>
    </row>
    <row r="71" spans="2:9">
      <c r="B71" s="402"/>
      <c r="C71" s="246"/>
      <c r="D71" s="258" t="s">
        <v>345</v>
      </c>
      <c r="E71" s="243" t="s">
        <v>386</v>
      </c>
      <c r="F71" s="311" t="s">
        <v>383</v>
      </c>
      <c r="G71" s="295"/>
      <c r="H71" s="121"/>
      <c r="I71" s="306" t="s">
        <v>269</v>
      </c>
    </row>
    <row r="72" spans="2:9">
      <c r="B72" s="402"/>
      <c r="C72" s="246"/>
      <c r="D72" s="258"/>
      <c r="E72" s="243"/>
      <c r="F72" s="311"/>
      <c r="G72" s="295"/>
      <c r="H72" s="121"/>
      <c r="I72" s="306"/>
    </row>
    <row r="73" spans="2:9">
      <c r="B73" s="402" t="s">
        <v>715</v>
      </c>
      <c r="C73" s="246"/>
      <c r="D73" s="258" t="s">
        <v>387</v>
      </c>
      <c r="E73" s="241" t="s">
        <v>388</v>
      </c>
      <c r="F73" s="311"/>
      <c r="G73" s="295"/>
      <c r="H73" s="121"/>
      <c r="I73" s="306"/>
    </row>
    <row r="74" spans="2:9">
      <c r="B74" s="402"/>
      <c r="C74" s="246"/>
      <c r="D74" s="258"/>
      <c r="E74" s="243"/>
      <c r="F74" s="311"/>
      <c r="G74" s="295"/>
      <c r="H74" s="121"/>
      <c r="I74" s="306"/>
    </row>
    <row r="75" spans="2:9">
      <c r="B75" s="402"/>
      <c r="C75" s="246"/>
      <c r="D75" s="258" t="s">
        <v>357</v>
      </c>
      <c r="E75" s="239" t="s">
        <v>389</v>
      </c>
      <c r="F75" s="311" t="s">
        <v>383</v>
      </c>
      <c r="G75" s="295">
        <v>32</v>
      </c>
      <c r="H75" s="121"/>
      <c r="I75" s="306"/>
    </row>
    <row r="76" spans="2:9">
      <c r="B76" s="402"/>
      <c r="C76" s="246"/>
      <c r="D76" s="258"/>
      <c r="E76" s="239"/>
      <c r="F76" s="311"/>
      <c r="G76" s="295"/>
      <c r="H76" s="121"/>
      <c r="I76" s="306"/>
    </row>
    <row r="77" spans="2:9">
      <c r="B77" s="402" t="s">
        <v>716</v>
      </c>
      <c r="C77" s="249" t="s">
        <v>390</v>
      </c>
      <c r="D77" s="258" t="s">
        <v>387</v>
      </c>
      <c r="E77" s="263" t="s">
        <v>391</v>
      </c>
      <c r="F77" s="311"/>
      <c r="G77" s="295"/>
      <c r="H77" s="121"/>
      <c r="I77" s="306"/>
    </row>
    <row r="78" spans="2:9">
      <c r="B78" s="402"/>
      <c r="C78" s="246"/>
      <c r="D78" s="258" t="s">
        <v>392</v>
      </c>
      <c r="E78" s="239" t="s">
        <v>358</v>
      </c>
      <c r="F78" s="311" t="s">
        <v>141</v>
      </c>
      <c r="G78" s="295"/>
      <c r="H78" s="121"/>
      <c r="I78" s="306" t="s">
        <v>269</v>
      </c>
    </row>
    <row r="79" spans="2:9">
      <c r="B79" s="402"/>
      <c r="C79" s="246"/>
      <c r="D79" s="259"/>
      <c r="E79" s="239"/>
      <c r="F79" s="311"/>
      <c r="G79" s="295"/>
      <c r="H79" s="121"/>
      <c r="I79" s="306"/>
    </row>
    <row r="80" spans="2:9">
      <c r="B80" s="402" t="s">
        <v>717</v>
      </c>
      <c r="C80" s="249" t="s">
        <v>390</v>
      </c>
      <c r="D80" s="258" t="s">
        <v>393</v>
      </c>
      <c r="E80" s="263" t="s">
        <v>394</v>
      </c>
      <c r="F80" s="311"/>
      <c r="G80" s="295"/>
      <c r="H80" s="121"/>
      <c r="I80" s="306"/>
    </row>
    <row r="81" spans="2:9">
      <c r="B81" s="402"/>
      <c r="C81" s="246"/>
      <c r="D81" s="258" t="s">
        <v>345</v>
      </c>
      <c r="E81" s="239" t="s">
        <v>395</v>
      </c>
      <c r="F81" s="311" t="s">
        <v>141</v>
      </c>
      <c r="G81" s="295"/>
      <c r="H81" s="121"/>
      <c r="I81" s="306" t="s">
        <v>269</v>
      </c>
    </row>
    <row r="82" spans="2:9">
      <c r="B82" s="402"/>
      <c r="C82" s="246"/>
      <c r="D82" s="258"/>
      <c r="E82" s="239"/>
      <c r="F82" s="311"/>
      <c r="G82" s="295"/>
      <c r="H82" s="121"/>
      <c r="I82" s="306"/>
    </row>
    <row r="83" spans="2:9">
      <c r="B83" s="402" t="s">
        <v>718</v>
      </c>
      <c r="C83" s="246"/>
      <c r="D83" s="256" t="s">
        <v>396</v>
      </c>
      <c r="E83" s="243"/>
      <c r="F83" s="311"/>
      <c r="G83" s="295"/>
      <c r="H83" s="121"/>
      <c r="I83" s="306"/>
    </row>
    <row r="84" spans="2:9">
      <c r="B84" s="402"/>
      <c r="C84" s="249" t="s">
        <v>397</v>
      </c>
      <c r="D84" s="257" t="s">
        <v>398</v>
      </c>
      <c r="E84" s="243"/>
      <c r="F84" s="311"/>
      <c r="G84" s="295"/>
      <c r="H84" s="121"/>
      <c r="I84" s="306"/>
    </row>
    <row r="85" spans="2:9">
      <c r="B85" s="402"/>
      <c r="C85" s="246"/>
      <c r="D85" s="257" t="s">
        <v>399</v>
      </c>
      <c r="E85" s="243"/>
      <c r="F85" s="311"/>
      <c r="G85" s="295"/>
      <c r="H85" s="121"/>
      <c r="I85" s="306"/>
    </row>
    <row r="86" spans="2:9">
      <c r="B86" s="402"/>
      <c r="C86" s="246"/>
      <c r="D86" s="257" t="s">
        <v>400</v>
      </c>
      <c r="E86" s="243"/>
      <c r="F86" s="311"/>
      <c r="G86" s="295"/>
      <c r="H86" s="121"/>
      <c r="I86" s="306"/>
    </row>
    <row r="87" spans="2:9">
      <c r="B87" s="402"/>
      <c r="C87" s="246"/>
      <c r="D87" s="259" t="s">
        <v>345</v>
      </c>
      <c r="E87" s="243" t="s">
        <v>401</v>
      </c>
      <c r="F87" s="311" t="s">
        <v>402</v>
      </c>
      <c r="G87" s="295">
        <v>1</v>
      </c>
      <c r="H87" s="121"/>
      <c r="I87" s="306"/>
    </row>
    <row r="88" spans="2:9">
      <c r="B88" s="402"/>
      <c r="C88" s="249"/>
      <c r="D88" s="259"/>
      <c r="E88" s="243"/>
      <c r="F88" s="311"/>
      <c r="G88" s="295"/>
      <c r="H88" s="121"/>
      <c r="I88" s="306"/>
    </row>
    <row r="89" spans="2:9">
      <c r="B89" s="402"/>
      <c r="C89" s="246"/>
      <c r="D89" s="259" t="s">
        <v>392</v>
      </c>
      <c r="E89" s="243" t="s">
        <v>403</v>
      </c>
      <c r="F89" s="311" t="s">
        <v>402</v>
      </c>
      <c r="G89" s="295">
        <v>1</v>
      </c>
      <c r="H89" s="121"/>
      <c r="I89" s="306"/>
    </row>
    <row r="90" spans="2:9">
      <c r="B90" s="402"/>
      <c r="C90" s="246"/>
      <c r="D90" s="259"/>
      <c r="E90" s="243"/>
      <c r="F90" s="311"/>
      <c r="G90" s="295"/>
      <c r="H90" s="121"/>
      <c r="I90" s="306"/>
    </row>
    <row r="91" spans="2:9">
      <c r="B91" s="402"/>
      <c r="C91" s="246"/>
      <c r="D91" s="259" t="s">
        <v>357</v>
      </c>
      <c r="E91" s="243" t="s">
        <v>404</v>
      </c>
      <c r="F91" s="311" t="s">
        <v>402</v>
      </c>
      <c r="G91" s="295"/>
      <c r="H91" s="121"/>
      <c r="I91" s="458" t="s">
        <v>269</v>
      </c>
    </row>
    <row r="92" spans="2:9">
      <c r="B92" s="402"/>
      <c r="C92" s="246"/>
      <c r="D92" s="259"/>
      <c r="E92" s="243"/>
      <c r="F92" s="311"/>
      <c r="G92" s="295"/>
      <c r="H92" s="121"/>
      <c r="I92" s="306"/>
    </row>
    <row r="93" spans="2:9">
      <c r="B93" s="402" t="s">
        <v>719</v>
      </c>
      <c r="C93" s="246"/>
      <c r="D93" s="256" t="s">
        <v>405</v>
      </c>
      <c r="E93" s="241"/>
      <c r="F93" s="311"/>
      <c r="G93" s="295"/>
      <c r="H93" s="121"/>
      <c r="I93" s="306"/>
    </row>
    <row r="94" spans="2:9">
      <c r="B94" s="402"/>
      <c r="C94" s="249" t="s">
        <v>406</v>
      </c>
      <c r="D94" s="258" t="s">
        <v>407</v>
      </c>
      <c r="E94" s="243"/>
      <c r="F94" s="311"/>
      <c r="G94" s="295"/>
      <c r="H94" s="121"/>
      <c r="I94" s="306"/>
    </row>
    <row r="95" spans="2:9">
      <c r="B95" s="402"/>
      <c r="C95" s="249"/>
      <c r="D95" s="259"/>
      <c r="E95" s="239"/>
      <c r="F95" s="311"/>
      <c r="G95" s="295"/>
      <c r="H95" s="121"/>
      <c r="I95" s="306"/>
    </row>
    <row r="96" spans="2:9">
      <c r="B96" s="402"/>
      <c r="C96" s="249"/>
      <c r="D96" s="258" t="s">
        <v>357</v>
      </c>
      <c r="E96" s="239" t="s">
        <v>358</v>
      </c>
      <c r="F96" s="311" t="s">
        <v>408</v>
      </c>
      <c r="G96" s="295">
        <v>4.75</v>
      </c>
      <c r="H96" s="121"/>
      <c r="I96" s="306"/>
    </row>
    <row r="97" spans="2:9">
      <c r="B97" s="402"/>
      <c r="C97" s="249"/>
      <c r="D97" s="258"/>
      <c r="E97" s="239"/>
      <c r="F97" s="311"/>
      <c r="G97" s="295"/>
      <c r="H97" s="121"/>
      <c r="I97" s="306"/>
    </row>
    <row r="98" spans="2:9">
      <c r="B98" s="402"/>
      <c r="C98" s="249" t="s">
        <v>406</v>
      </c>
      <c r="D98" s="258" t="s">
        <v>409</v>
      </c>
      <c r="E98" s="243"/>
      <c r="F98" s="311"/>
      <c r="G98" s="295"/>
      <c r="H98" s="121"/>
      <c r="I98" s="306"/>
    </row>
    <row r="99" spans="2:9">
      <c r="B99" s="402"/>
      <c r="C99" s="250"/>
      <c r="D99" s="259"/>
      <c r="E99" s="239"/>
      <c r="F99" s="311"/>
      <c r="G99" s="295"/>
      <c r="H99" s="121"/>
      <c r="I99" s="306"/>
    </row>
    <row r="100" spans="2:9">
      <c r="B100" s="402"/>
      <c r="C100" s="250"/>
      <c r="D100" s="258" t="s">
        <v>357</v>
      </c>
      <c r="E100" s="239" t="s">
        <v>358</v>
      </c>
      <c r="F100" s="311" t="s">
        <v>408</v>
      </c>
      <c r="G100" s="295">
        <v>1.5</v>
      </c>
      <c r="H100" s="121"/>
      <c r="I100" s="306"/>
    </row>
    <row r="101" spans="2:9">
      <c r="B101" s="402"/>
      <c r="C101" s="250"/>
      <c r="D101" s="258"/>
      <c r="E101" s="239"/>
      <c r="F101" s="311"/>
      <c r="G101" s="295"/>
      <c r="H101" s="121"/>
      <c r="I101" s="306"/>
    </row>
    <row r="102" spans="2:9">
      <c r="B102" s="402"/>
      <c r="C102" s="249" t="s">
        <v>19</v>
      </c>
      <c r="D102" s="258" t="s">
        <v>410</v>
      </c>
      <c r="E102" s="243"/>
      <c r="F102" s="311"/>
      <c r="G102" s="295"/>
      <c r="H102" s="121"/>
      <c r="I102" s="306"/>
    </row>
    <row r="103" spans="2:9">
      <c r="B103" s="402"/>
      <c r="C103" s="249"/>
      <c r="D103" s="258" t="s">
        <v>345</v>
      </c>
      <c r="E103" s="243" t="s">
        <v>350</v>
      </c>
      <c r="F103" s="311" t="s">
        <v>383</v>
      </c>
      <c r="G103" s="295">
        <v>56</v>
      </c>
      <c r="H103" s="121"/>
      <c r="I103" s="306"/>
    </row>
    <row r="104" spans="2:9">
      <c r="B104" s="402"/>
      <c r="C104" s="249"/>
      <c r="D104" s="258"/>
      <c r="E104" s="243"/>
      <c r="F104" s="311"/>
      <c r="G104" s="295"/>
      <c r="H104" s="121"/>
      <c r="I104" s="306"/>
    </row>
    <row r="105" spans="2:9">
      <c r="B105" s="402" t="s">
        <v>720</v>
      </c>
      <c r="C105" s="249" t="s">
        <v>78</v>
      </c>
      <c r="D105" s="256" t="s">
        <v>411</v>
      </c>
      <c r="E105" s="263"/>
      <c r="F105" s="311"/>
      <c r="G105" s="295"/>
      <c r="H105" s="121"/>
      <c r="I105" s="306"/>
    </row>
    <row r="106" spans="2:9">
      <c r="B106" s="402"/>
      <c r="D106" s="259"/>
      <c r="E106" s="239"/>
      <c r="F106" s="311"/>
      <c r="G106" s="295"/>
      <c r="H106" s="121"/>
      <c r="I106" s="306"/>
    </row>
    <row r="107" spans="2:9">
      <c r="B107" s="402"/>
      <c r="D107" s="258" t="s">
        <v>357</v>
      </c>
      <c r="E107" s="239" t="s">
        <v>358</v>
      </c>
      <c r="F107" s="311" t="s">
        <v>383</v>
      </c>
      <c r="G107" s="295">
        <v>135</v>
      </c>
      <c r="H107" s="121"/>
      <c r="I107" s="306"/>
    </row>
    <row r="108" spans="2:9">
      <c r="B108" s="402"/>
      <c r="D108" s="258"/>
      <c r="E108" s="239"/>
      <c r="F108" s="311"/>
      <c r="G108" s="295"/>
      <c r="H108" s="121"/>
      <c r="I108" s="306"/>
    </row>
    <row r="109" spans="2:9" ht="14.4" thickBot="1">
      <c r="B109" s="404"/>
      <c r="C109" s="55"/>
      <c r="D109" s="266"/>
      <c r="E109" s="267"/>
      <c r="F109" s="315"/>
      <c r="G109" s="296"/>
      <c r="H109" s="302"/>
      <c r="I109" s="141"/>
    </row>
    <row r="110" spans="2:9" ht="32.4" customHeight="1" thickBot="1">
      <c r="B110" s="571" t="s">
        <v>66</v>
      </c>
      <c r="C110" s="572"/>
      <c r="D110" s="572"/>
      <c r="E110" s="572"/>
      <c r="F110" s="572"/>
      <c r="G110" s="572"/>
      <c r="H110" s="572"/>
      <c r="I110" s="131"/>
    </row>
    <row r="111" spans="2:9" ht="32.4" customHeight="1" thickBot="1">
      <c r="B111" s="571" t="s">
        <v>67</v>
      </c>
      <c r="C111" s="572"/>
      <c r="D111" s="572"/>
      <c r="E111" s="572"/>
      <c r="F111" s="572"/>
      <c r="G111" s="572"/>
      <c r="H111" s="572"/>
      <c r="I111" s="131"/>
    </row>
    <row r="112" spans="2:9">
      <c r="B112" s="403"/>
      <c r="C112" s="56"/>
      <c r="D112" s="264"/>
      <c r="E112" s="265"/>
      <c r="F112" s="293"/>
      <c r="G112" s="294"/>
      <c r="H112" s="301"/>
      <c r="I112" s="305"/>
    </row>
    <row r="113" spans="2:9">
      <c r="B113" s="402"/>
      <c r="C113" s="248" t="s">
        <v>412</v>
      </c>
      <c r="D113" s="256" t="s">
        <v>413</v>
      </c>
      <c r="E113" s="243"/>
      <c r="F113" s="311"/>
      <c r="G113" s="295"/>
      <c r="H113" s="121"/>
      <c r="I113" s="306"/>
    </row>
    <row r="114" spans="2:9">
      <c r="B114" s="402"/>
      <c r="C114" s="248" t="s">
        <v>414</v>
      </c>
      <c r="D114" s="256" t="s">
        <v>415</v>
      </c>
      <c r="E114" s="243"/>
      <c r="F114" s="311"/>
      <c r="G114" s="295"/>
      <c r="H114" s="121"/>
      <c r="I114" s="306"/>
    </row>
    <row r="115" spans="2:9">
      <c r="B115" s="402"/>
      <c r="C115" s="248" t="s">
        <v>416</v>
      </c>
      <c r="D115" s="257" t="s">
        <v>417</v>
      </c>
      <c r="E115" s="242"/>
      <c r="F115" s="311"/>
      <c r="G115" s="295"/>
      <c r="H115" s="121"/>
      <c r="I115" s="306"/>
    </row>
    <row r="116" spans="2:9">
      <c r="B116" s="402" t="s">
        <v>721</v>
      </c>
      <c r="C116" s="249" t="s">
        <v>418</v>
      </c>
      <c r="D116" s="258" t="s">
        <v>419</v>
      </c>
      <c r="E116" s="243"/>
      <c r="F116" s="311"/>
      <c r="G116" s="295"/>
      <c r="H116" s="121"/>
      <c r="I116" s="306"/>
    </row>
    <row r="117" spans="2:9">
      <c r="B117" s="402"/>
      <c r="C117" s="250"/>
      <c r="D117" s="258"/>
      <c r="E117" s="243"/>
      <c r="F117" s="311"/>
      <c r="G117" s="295"/>
      <c r="H117" s="121"/>
      <c r="I117" s="306"/>
    </row>
    <row r="118" spans="2:9">
      <c r="B118" s="402"/>
      <c r="C118" s="246"/>
      <c r="D118" s="258" t="s">
        <v>381</v>
      </c>
      <c r="E118" s="242" t="s">
        <v>420</v>
      </c>
      <c r="F118" s="311" t="s">
        <v>383</v>
      </c>
      <c r="G118" s="295">
        <v>85</v>
      </c>
      <c r="H118" s="121"/>
      <c r="I118" s="306"/>
    </row>
    <row r="119" spans="2:9">
      <c r="B119" s="402"/>
      <c r="C119" s="246"/>
      <c r="D119" s="258"/>
      <c r="E119" s="243" t="s">
        <v>421</v>
      </c>
      <c r="F119" s="311"/>
      <c r="G119" s="295"/>
      <c r="H119" s="121"/>
      <c r="I119" s="306"/>
    </row>
    <row r="120" spans="2:9">
      <c r="B120" s="402"/>
      <c r="C120" s="246"/>
      <c r="D120" s="258"/>
      <c r="E120" s="243" t="s">
        <v>422</v>
      </c>
      <c r="F120" s="311"/>
      <c r="G120" s="295"/>
      <c r="H120" s="121"/>
      <c r="I120" s="306"/>
    </row>
    <row r="121" spans="2:9">
      <c r="B121" s="402"/>
      <c r="C121" s="246"/>
      <c r="D121" s="258"/>
      <c r="E121" s="243" t="s">
        <v>423</v>
      </c>
      <c r="F121" s="311"/>
      <c r="G121" s="295"/>
      <c r="H121" s="121"/>
      <c r="I121" s="306"/>
    </row>
    <row r="122" spans="2:9">
      <c r="B122" s="402"/>
      <c r="C122" s="246"/>
      <c r="D122" s="258"/>
      <c r="E122" s="243"/>
      <c r="F122" s="311"/>
      <c r="G122" s="295"/>
      <c r="H122" s="121"/>
      <c r="I122" s="306"/>
    </row>
    <row r="123" spans="2:9">
      <c r="B123" s="402"/>
      <c r="C123" s="185"/>
      <c r="D123" s="258" t="s">
        <v>424</v>
      </c>
      <c r="E123" s="242" t="s">
        <v>425</v>
      </c>
      <c r="F123" s="311" t="s">
        <v>383</v>
      </c>
      <c r="G123" s="295">
        <v>17.5</v>
      </c>
      <c r="H123" s="121"/>
      <c r="I123" s="306"/>
    </row>
    <row r="124" spans="2:9">
      <c r="B124" s="402"/>
      <c r="C124" s="249"/>
      <c r="D124" s="258"/>
      <c r="E124" s="243" t="s">
        <v>426</v>
      </c>
      <c r="F124" s="311"/>
      <c r="G124" s="295"/>
      <c r="H124" s="121"/>
      <c r="I124" s="306"/>
    </row>
    <row r="125" spans="2:9">
      <c r="B125" s="402"/>
      <c r="C125" s="249"/>
      <c r="D125" s="258"/>
      <c r="E125" s="243" t="s">
        <v>427</v>
      </c>
      <c r="F125" s="311"/>
      <c r="G125" s="295"/>
      <c r="H125" s="121"/>
      <c r="I125" s="306"/>
    </row>
    <row r="126" spans="2:9">
      <c r="B126" s="402"/>
      <c r="C126" s="249"/>
      <c r="D126" s="258"/>
      <c r="E126" s="243"/>
      <c r="F126" s="311"/>
      <c r="G126" s="295"/>
      <c r="H126" s="121"/>
      <c r="I126" s="306"/>
    </row>
    <row r="127" spans="2:9">
      <c r="B127" s="402"/>
      <c r="C127" s="246"/>
      <c r="D127" s="257" t="s">
        <v>429</v>
      </c>
      <c r="E127" s="243"/>
      <c r="F127" s="311"/>
      <c r="G127" s="295"/>
      <c r="H127" s="121"/>
      <c r="I127" s="306"/>
    </row>
    <row r="128" spans="2:9">
      <c r="B128" s="402"/>
      <c r="C128" s="246"/>
      <c r="D128" s="258" t="s">
        <v>381</v>
      </c>
      <c r="E128" s="243" t="s">
        <v>430</v>
      </c>
      <c r="F128" s="311" t="s">
        <v>141</v>
      </c>
      <c r="G128" s="295">
        <v>25</v>
      </c>
      <c r="H128" s="121"/>
      <c r="I128" s="306"/>
    </row>
    <row r="129" spans="2:9">
      <c r="B129" s="402"/>
      <c r="C129" s="246"/>
      <c r="D129" s="258"/>
      <c r="E129" s="243" t="s">
        <v>431</v>
      </c>
      <c r="F129" s="311"/>
      <c r="G129" s="295"/>
      <c r="H129" s="121"/>
      <c r="I129" s="306"/>
    </row>
    <row r="130" spans="2:9">
      <c r="B130" s="402"/>
      <c r="C130" s="246"/>
      <c r="D130" s="258"/>
      <c r="E130" s="243" t="s">
        <v>432</v>
      </c>
      <c r="F130" s="311"/>
      <c r="G130" s="295"/>
      <c r="H130" s="121"/>
      <c r="I130" s="306"/>
    </row>
    <row r="131" spans="2:9">
      <c r="B131" s="402"/>
      <c r="C131" s="253"/>
      <c r="D131" s="258"/>
      <c r="E131" s="243"/>
      <c r="F131" s="311"/>
      <c r="G131" s="295"/>
      <c r="H131" s="121"/>
      <c r="I131" s="306"/>
    </row>
    <row r="132" spans="2:9">
      <c r="B132" s="402" t="s">
        <v>722</v>
      </c>
      <c r="C132" s="269" t="s">
        <v>428</v>
      </c>
      <c r="D132" s="276" t="s">
        <v>433</v>
      </c>
      <c r="E132" s="244"/>
      <c r="F132" s="312"/>
      <c r="G132" s="295"/>
      <c r="H132" s="121"/>
      <c r="I132" s="306"/>
    </row>
    <row r="133" spans="2:9">
      <c r="B133" s="402"/>
      <c r="C133" s="270"/>
      <c r="D133" s="277"/>
      <c r="E133" s="244"/>
      <c r="F133" s="312"/>
      <c r="G133" s="295"/>
      <c r="H133" s="121"/>
      <c r="I133" s="306"/>
    </row>
    <row r="134" spans="2:9">
      <c r="B134" s="402"/>
      <c r="C134" s="270"/>
      <c r="D134" s="278" t="s">
        <v>381</v>
      </c>
      <c r="E134" s="244" t="s">
        <v>492</v>
      </c>
      <c r="F134" s="312" t="s">
        <v>402</v>
      </c>
      <c r="G134" s="295">
        <v>1</v>
      </c>
      <c r="H134" s="121"/>
      <c r="I134" s="306"/>
    </row>
    <row r="135" spans="2:9">
      <c r="B135" s="402"/>
      <c r="C135" s="270"/>
      <c r="D135" s="278"/>
      <c r="E135" s="244"/>
      <c r="F135" s="312"/>
      <c r="G135" s="295"/>
      <c r="H135" s="121"/>
      <c r="I135" s="306"/>
    </row>
    <row r="136" spans="2:9">
      <c r="B136" s="402"/>
      <c r="C136" s="270"/>
      <c r="D136" s="278" t="s">
        <v>424</v>
      </c>
      <c r="E136" s="244" t="s">
        <v>493</v>
      </c>
      <c r="F136" s="312" t="s">
        <v>402</v>
      </c>
      <c r="G136" s="295">
        <v>1</v>
      </c>
      <c r="H136" s="121"/>
      <c r="I136" s="306"/>
    </row>
    <row r="137" spans="2:9">
      <c r="B137" s="402"/>
      <c r="C137" s="270"/>
      <c r="D137" s="278"/>
      <c r="E137" s="244"/>
      <c r="F137" s="312"/>
      <c r="G137" s="295"/>
      <c r="H137" s="121"/>
      <c r="I137" s="306"/>
    </row>
    <row r="138" spans="2:9">
      <c r="B138" s="402"/>
      <c r="C138" s="270"/>
      <c r="D138" s="278" t="s">
        <v>384</v>
      </c>
      <c r="E138" s="244" t="s">
        <v>494</v>
      </c>
      <c r="F138" s="312" t="s">
        <v>402</v>
      </c>
      <c r="G138" s="295">
        <v>1</v>
      </c>
      <c r="H138" s="121"/>
      <c r="I138" s="306"/>
    </row>
    <row r="139" spans="2:9">
      <c r="B139" s="402"/>
      <c r="C139" s="270"/>
      <c r="D139" s="278"/>
      <c r="E139" s="244"/>
      <c r="F139" s="312"/>
      <c r="G139" s="295"/>
      <c r="H139" s="121"/>
      <c r="I139" s="306"/>
    </row>
    <row r="140" spans="2:9">
      <c r="B140" s="402"/>
      <c r="C140" s="270"/>
      <c r="D140" s="278" t="s">
        <v>387</v>
      </c>
      <c r="E140" s="244" t="s">
        <v>495</v>
      </c>
      <c r="F140" s="312" t="s">
        <v>402</v>
      </c>
      <c r="G140" s="295">
        <v>1</v>
      </c>
      <c r="H140" s="121"/>
      <c r="I140" s="306"/>
    </row>
    <row r="141" spans="2:9">
      <c r="B141" s="402"/>
      <c r="C141" s="270"/>
      <c r="D141" s="278"/>
      <c r="E141" s="244"/>
      <c r="F141" s="312"/>
      <c r="G141" s="295"/>
      <c r="H141" s="121"/>
      <c r="I141" s="306"/>
    </row>
    <row r="142" spans="2:9">
      <c r="B142" s="402"/>
      <c r="C142" s="270"/>
      <c r="D142" s="278" t="s">
        <v>393</v>
      </c>
      <c r="E142" s="244" t="s">
        <v>496</v>
      </c>
      <c r="F142" s="312" t="s">
        <v>402</v>
      </c>
      <c r="G142" s="295">
        <v>1</v>
      </c>
      <c r="H142" s="121"/>
      <c r="I142" s="306"/>
    </row>
    <row r="143" spans="2:9">
      <c r="B143" s="402"/>
      <c r="C143" s="253"/>
      <c r="D143" s="260"/>
      <c r="E143" s="261"/>
      <c r="G143" s="295"/>
      <c r="H143" s="121"/>
      <c r="I143" s="306"/>
    </row>
    <row r="144" spans="2:9">
      <c r="B144" s="402" t="s">
        <v>723</v>
      </c>
      <c r="C144" s="269" t="s">
        <v>428</v>
      </c>
      <c r="D144" s="276" t="s">
        <v>434</v>
      </c>
      <c r="E144" s="244"/>
      <c r="F144" s="313"/>
      <c r="G144" s="295"/>
      <c r="H144" s="121"/>
      <c r="I144" s="306"/>
    </row>
    <row r="145" spans="2:9" ht="27.6">
      <c r="B145" s="402"/>
      <c r="C145" s="271"/>
      <c r="D145" s="279" t="s">
        <v>381</v>
      </c>
      <c r="E145" s="280" t="s">
        <v>435</v>
      </c>
      <c r="F145" s="312" t="s">
        <v>402</v>
      </c>
      <c r="G145" s="459">
        <v>3</v>
      </c>
      <c r="H145" s="121"/>
      <c r="I145" s="306"/>
    </row>
    <row r="146" spans="2:9">
      <c r="B146" s="402"/>
      <c r="C146" s="270"/>
      <c r="D146" s="278"/>
      <c r="E146" s="244"/>
      <c r="F146" s="312"/>
      <c r="G146" s="295"/>
      <c r="H146" s="121"/>
      <c r="I146" s="306"/>
    </row>
    <row r="147" spans="2:9">
      <c r="B147" s="402" t="s">
        <v>725</v>
      </c>
      <c r="C147" s="269"/>
      <c r="D147" s="276" t="s">
        <v>436</v>
      </c>
      <c r="E147" s="244"/>
      <c r="F147" s="312"/>
      <c r="G147" s="295"/>
      <c r="H147" s="121"/>
      <c r="I147" s="306"/>
    </row>
    <row r="148" spans="2:9" ht="27.6" customHeight="1">
      <c r="B148" s="402"/>
      <c r="C148" s="272"/>
      <c r="D148" s="569" t="s">
        <v>724</v>
      </c>
      <c r="E148" s="570"/>
      <c r="F148" s="312"/>
      <c r="G148" s="295"/>
      <c r="H148" s="121"/>
      <c r="I148" s="306"/>
    </row>
    <row r="149" spans="2:9">
      <c r="B149" s="402"/>
      <c r="C149" s="273"/>
      <c r="D149" s="278" t="s">
        <v>381</v>
      </c>
      <c r="E149" s="244" t="s">
        <v>688</v>
      </c>
      <c r="F149" s="312" t="s">
        <v>383</v>
      </c>
      <c r="G149" s="295">
        <v>60</v>
      </c>
      <c r="H149" s="121"/>
      <c r="I149" s="306"/>
    </row>
    <row r="150" spans="2:9">
      <c r="B150" s="402"/>
      <c r="C150" s="273"/>
      <c r="D150" s="278"/>
      <c r="E150" s="244"/>
      <c r="F150" s="312"/>
      <c r="G150" s="295"/>
      <c r="H150" s="121"/>
      <c r="I150" s="306"/>
    </row>
    <row r="151" spans="2:9">
      <c r="B151" s="402"/>
      <c r="C151" s="273"/>
      <c r="D151" s="278" t="s">
        <v>424</v>
      </c>
      <c r="E151" s="244" t="s">
        <v>497</v>
      </c>
      <c r="F151" s="311" t="s">
        <v>17</v>
      </c>
      <c r="G151" s="295">
        <v>1</v>
      </c>
      <c r="H151" s="121"/>
      <c r="I151" s="306"/>
    </row>
    <row r="152" spans="2:9">
      <c r="B152" s="402"/>
      <c r="C152" s="273"/>
      <c r="D152" s="278"/>
      <c r="E152" s="244"/>
      <c r="F152" s="311"/>
      <c r="G152" s="295"/>
      <c r="H152" s="121"/>
      <c r="I152" s="306"/>
    </row>
    <row r="153" spans="2:9">
      <c r="B153" s="402"/>
      <c r="C153" s="273"/>
      <c r="D153" s="278" t="s">
        <v>384</v>
      </c>
      <c r="E153" s="244" t="s">
        <v>498</v>
      </c>
      <c r="F153" s="312" t="s">
        <v>383</v>
      </c>
      <c r="G153" s="295">
        <v>35</v>
      </c>
      <c r="H153" s="121"/>
      <c r="I153" s="306"/>
    </row>
    <row r="154" spans="2:9">
      <c r="B154" s="402"/>
      <c r="C154" s="250"/>
      <c r="D154" s="258"/>
      <c r="E154" s="243"/>
      <c r="F154" s="311"/>
      <c r="G154" s="295"/>
      <c r="H154" s="121"/>
      <c r="I154" s="306"/>
    </row>
    <row r="155" spans="2:9">
      <c r="B155" s="402" t="s">
        <v>726</v>
      </c>
      <c r="C155" s="249" t="s">
        <v>437</v>
      </c>
      <c r="D155" s="257" t="s">
        <v>438</v>
      </c>
      <c r="E155" s="243"/>
      <c r="F155" s="311"/>
      <c r="G155" s="295"/>
      <c r="H155" s="121"/>
      <c r="I155" s="306"/>
    </row>
    <row r="156" spans="2:9">
      <c r="B156" s="402"/>
      <c r="C156" s="246"/>
      <c r="D156" s="258" t="s">
        <v>381</v>
      </c>
      <c r="E156" s="243" t="s">
        <v>439</v>
      </c>
      <c r="F156" s="311"/>
      <c r="G156" s="295"/>
      <c r="H156" s="121"/>
      <c r="I156" s="306"/>
    </row>
    <row r="157" spans="2:9">
      <c r="B157" s="402"/>
      <c r="C157" s="246" t="s">
        <v>54</v>
      </c>
      <c r="D157" s="257"/>
      <c r="E157" s="243" t="s">
        <v>440</v>
      </c>
      <c r="F157" s="311" t="s">
        <v>383</v>
      </c>
      <c r="G157" s="295">
        <v>45</v>
      </c>
      <c r="H157" s="121"/>
      <c r="I157" s="306"/>
    </row>
    <row r="158" spans="2:9">
      <c r="B158" s="402"/>
      <c r="C158" s="274"/>
      <c r="D158" s="281"/>
      <c r="E158" s="268"/>
      <c r="F158" s="274"/>
      <c r="G158" s="295"/>
      <c r="H158" s="121"/>
      <c r="I158" s="306"/>
    </row>
    <row r="159" spans="2:9" ht="14.4" thickBot="1">
      <c r="B159" s="404"/>
      <c r="C159" s="282"/>
      <c r="D159" s="283"/>
      <c r="E159" s="284"/>
      <c r="F159" s="282"/>
      <c r="G159" s="296"/>
      <c r="H159" s="302"/>
      <c r="I159" s="141"/>
    </row>
    <row r="160" spans="2:9" ht="32.4" customHeight="1" thickBot="1">
      <c r="B160" s="571" t="s">
        <v>66</v>
      </c>
      <c r="C160" s="572"/>
      <c r="D160" s="572"/>
      <c r="E160" s="572"/>
      <c r="F160" s="572"/>
      <c r="G160" s="572"/>
      <c r="H160" s="572"/>
      <c r="I160" s="131"/>
    </row>
    <row r="161" spans="2:9" ht="32.4" customHeight="1" thickBot="1">
      <c r="B161" s="571" t="s">
        <v>67</v>
      </c>
      <c r="C161" s="572"/>
      <c r="D161" s="572"/>
      <c r="E161" s="572"/>
      <c r="F161" s="572"/>
      <c r="G161" s="572"/>
      <c r="H161" s="572"/>
      <c r="I161" s="131"/>
    </row>
    <row r="162" spans="2:9">
      <c r="B162" s="245"/>
      <c r="D162" s="260"/>
      <c r="E162" s="261"/>
      <c r="G162" s="295"/>
      <c r="H162" s="121"/>
      <c r="I162" s="307"/>
    </row>
    <row r="163" spans="2:9">
      <c r="B163" s="460" t="s">
        <v>727</v>
      </c>
      <c r="C163" s="249" t="s">
        <v>437</v>
      </c>
      <c r="D163" s="257" t="s">
        <v>441</v>
      </c>
      <c r="E163" s="243"/>
      <c r="F163" s="311"/>
      <c r="G163" s="297"/>
      <c r="H163" s="121"/>
      <c r="I163" s="307"/>
    </row>
    <row r="164" spans="2:9">
      <c r="B164" s="460"/>
      <c r="C164" s="246"/>
      <c r="D164" s="258" t="s">
        <v>381</v>
      </c>
      <c r="E164" s="243" t="s">
        <v>442</v>
      </c>
      <c r="F164" s="311" t="s">
        <v>383</v>
      </c>
      <c r="G164" s="297">
        <v>150</v>
      </c>
      <c r="H164" s="121"/>
      <c r="I164" s="307"/>
    </row>
    <row r="165" spans="2:9">
      <c r="B165" s="460"/>
      <c r="C165" s="246"/>
      <c r="D165" s="258"/>
      <c r="E165" s="243"/>
      <c r="F165" s="311"/>
      <c r="G165" s="297"/>
      <c r="H165" s="121"/>
      <c r="I165" s="307"/>
    </row>
    <row r="166" spans="2:9">
      <c r="B166" s="460"/>
      <c r="C166" s="246"/>
      <c r="D166" s="258" t="s">
        <v>424</v>
      </c>
      <c r="E166" s="243" t="s">
        <v>443</v>
      </c>
      <c r="F166" s="311" t="s">
        <v>383</v>
      </c>
      <c r="G166" s="297">
        <v>150</v>
      </c>
      <c r="H166" s="121"/>
      <c r="I166" s="307"/>
    </row>
    <row r="167" spans="2:9">
      <c r="B167" s="460"/>
      <c r="D167" s="260"/>
      <c r="E167" s="261"/>
      <c r="G167" s="295"/>
      <c r="H167" s="121"/>
      <c r="I167" s="307"/>
    </row>
    <row r="168" spans="2:9">
      <c r="B168" s="460"/>
      <c r="D168" s="260"/>
      <c r="E168" s="261"/>
      <c r="G168" s="295"/>
      <c r="H168" s="121"/>
      <c r="I168" s="307"/>
    </row>
    <row r="169" spans="2:9">
      <c r="B169" s="460" t="s">
        <v>728</v>
      </c>
      <c r="C169" s="249" t="s">
        <v>428</v>
      </c>
      <c r="D169" s="257" t="s">
        <v>434</v>
      </c>
      <c r="E169" s="243"/>
      <c r="F169" s="311"/>
      <c r="G169" s="298"/>
      <c r="H169" s="121"/>
      <c r="I169" s="307"/>
    </row>
    <row r="170" spans="2:9">
      <c r="B170" s="460"/>
      <c r="C170" s="250"/>
      <c r="D170" s="258" t="s">
        <v>381</v>
      </c>
      <c r="E170" s="243" t="s">
        <v>491</v>
      </c>
      <c r="F170" s="311" t="s">
        <v>402</v>
      </c>
      <c r="G170" s="297">
        <v>1</v>
      </c>
      <c r="H170" s="121"/>
      <c r="I170" s="307"/>
    </row>
    <row r="171" spans="2:9">
      <c r="B171" s="460"/>
      <c r="C171" s="250"/>
      <c r="D171" s="258"/>
      <c r="E171" s="243" t="s">
        <v>445</v>
      </c>
      <c r="F171" s="311"/>
      <c r="G171" s="298"/>
      <c r="H171" s="121"/>
      <c r="I171" s="307"/>
    </row>
    <row r="172" spans="2:9">
      <c r="B172" s="460"/>
      <c r="C172" s="250"/>
      <c r="D172" s="258"/>
      <c r="E172" s="243" t="s">
        <v>446</v>
      </c>
      <c r="F172" s="311"/>
      <c r="G172" s="298"/>
      <c r="H172" s="121"/>
      <c r="I172" s="307"/>
    </row>
    <row r="173" spans="2:9">
      <c r="B173" s="460"/>
      <c r="C173" s="250"/>
      <c r="D173" s="258"/>
      <c r="E173" s="243" t="s">
        <v>447</v>
      </c>
      <c r="F173" s="311"/>
      <c r="G173" s="297"/>
      <c r="H173" s="121"/>
      <c r="I173" s="307"/>
    </row>
    <row r="174" spans="2:9">
      <c r="B174" s="460"/>
      <c r="D174" s="260"/>
      <c r="E174" s="261"/>
      <c r="G174" s="295"/>
      <c r="H174" s="121"/>
      <c r="I174" s="307"/>
    </row>
    <row r="175" spans="2:9">
      <c r="B175" s="460"/>
      <c r="C175" s="250"/>
      <c r="D175" s="258" t="s">
        <v>424</v>
      </c>
      <c r="E175" s="243" t="s">
        <v>444</v>
      </c>
      <c r="F175" s="311" t="s">
        <v>402</v>
      </c>
      <c r="G175" s="297">
        <v>1</v>
      </c>
      <c r="H175" s="121"/>
      <c r="I175" s="307"/>
    </row>
    <row r="176" spans="2:9">
      <c r="B176" s="460"/>
      <c r="C176" s="250"/>
      <c r="D176" s="258"/>
      <c r="E176" s="243" t="s">
        <v>448</v>
      </c>
      <c r="F176" s="311"/>
      <c r="G176" s="298"/>
      <c r="H176" s="121"/>
      <c r="I176" s="307"/>
    </row>
    <row r="177" spans="2:9">
      <c r="B177" s="460"/>
      <c r="C177" s="250"/>
      <c r="D177" s="258"/>
      <c r="E177" s="243" t="s">
        <v>446</v>
      </c>
      <c r="F177" s="311"/>
      <c r="G177" s="298"/>
      <c r="H177" s="121"/>
      <c r="I177" s="307"/>
    </row>
    <row r="178" spans="2:9">
      <c r="B178" s="460"/>
      <c r="C178" s="250"/>
      <c r="D178" s="258"/>
      <c r="E178" s="243" t="s">
        <v>449</v>
      </c>
      <c r="F178" s="311"/>
      <c r="G178" s="297"/>
      <c r="H178" s="121"/>
      <c r="I178" s="307"/>
    </row>
    <row r="179" spans="2:9">
      <c r="B179" s="460"/>
      <c r="C179" s="250"/>
      <c r="D179" s="258"/>
      <c r="E179" s="243" t="s">
        <v>450</v>
      </c>
      <c r="F179" s="311"/>
      <c r="G179" s="297"/>
      <c r="H179" s="121"/>
      <c r="I179" s="307"/>
    </row>
    <row r="180" spans="2:9">
      <c r="B180" s="460"/>
      <c r="C180" s="251"/>
      <c r="D180" s="257"/>
      <c r="E180" s="243"/>
      <c r="F180" s="311"/>
      <c r="G180" s="297"/>
      <c r="H180" s="121"/>
      <c r="I180" s="307"/>
    </row>
    <row r="181" spans="2:9">
      <c r="B181" s="460" t="s">
        <v>729</v>
      </c>
      <c r="C181" s="249"/>
      <c r="D181" s="257" t="s">
        <v>451</v>
      </c>
      <c r="E181" s="243"/>
      <c r="F181" s="311"/>
      <c r="G181" s="298"/>
      <c r="H181" s="121"/>
      <c r="I181" s="307"/>
    </row>
    <row r="182" spans="2:9">
      <c r="B182" s="460"/>
      <c r="C182" s="250"/>
      <c r="D182" s="258" t="s">
        <v>452</v>
      </c>
      <c r="E182" s="243"/>
      <c r="F182" s="311" t="s">
        <v>383</v>
      </c>
      <c r="G182" s="297">
        <v>40</v>
      </c>
      <c r="H182" s="121"/>
      <c r="I182" s="307"/>
    </row>
    <row r="183" spans="2:9">
      <c r="B183" s="460"/>
      <c r="C183" s="250"/>
      <c r="D183" s="275" t="s">
        <v>453</v>
      </c>
      <c r="E183" s="243"/>
      <c r="F183" s="311"/>
      <c r="G183" s="297"/>
      <c r="H183" s="121"/>
      <c r="I183" s="307"/>
    </row>
    <row r="184" spans="2:9">
      <c r="B184" s="460"/>
      <c r="D184" s="260"/>
      <c r="E184" s="261"/>
      <c r="G184" s="295"/>
      <c r="H184" s="121"/>
      <c r="I184" s="307"/>
    </row>
    <row r="185" spans="2:9">
      <c r="B185" s="460" t="s">
        <v>730</v>
      </c>
      <c r="D185" s="258" t="s">
        <v>456</v>
      </c>
      <c r="E185" s="243"/>
      <c r="F185" s="227" t="s">
        <v>17</v>
      </c>
      <c r="G185" s="295">
        <v>1</v>
      </c>
      <c r="H185" s="121"/>
      <c r="I185" s="307"/>
    </row>
    <row r="186" spans="2:9">
      <c r="B186" s="460"/>
      <c r="D186" s="258"/>
      <c r="E186" s="243"/>
      <c r="G186" s="295"/>
      <c r="H186" s="121"/>
      <c r="I186" s="307"/>
    </row>
    <row r="187" spans="2:9">
      <c r="B187" s="460" t="s">
        <v>731</v>
      </c>
      <c r="D187" s="258" t="s">
        <v>457</v>
      </c>
      <c r="E187" s="243"/>
      <c r="F187" s="227" t="s">
        <v>17</v>
      </c>
      <c r="G187" s="295">
        <v>1</v>
      </c>
      <c r="H187" s="121"/>
      <c r="I187" s="307"/>
    </row>
    <row r="188" spans="2:9">
      <c r="B188" s="460"/>
      <c r="D188" s="258"/>
      <c r="E188" s="243"/>
      <c r="G188" s="295"/>
      <c r="H188" s="121"/>
      <c r="I188" s="307"/>
    </row>
    <row r="189" spans="2:9">
      <c r="B189" s="460" t="s">
        <v>732</v>
      </c>
      <c r="D189" s="258" t="s">
        <v>458</v>
      </c>
      <c r="E189" s="243"/>
      <c r="F189" s="227" t="s">
        <v>17</v>
      </c>
      <c r="G189" s="295">
        <v>1</v>
      </c>
      <c r="H189" s="121"/>
      <c r="I189" s="307"/>
    </row>
    <row r="190" spans="2:9">
      <c r="B190" s="460"/>
      <c r="D190" s="260"/>
      <c r="E190" s="261"/>
      <c r="G190" s="295"/>
      <c r="I190" s="307"/>
    </row>
    <row r="191" spans="2:9">
      <c r="B191" s="461">
        <v>4.2</v>
      </c>
      <c r="D191" s="285" t="s">
        <v>454</v>
      </c>
      <c r="E191" s="286"/>
      <c r="G191" s="295"/>
      <c r="I191" s="307"/>
    </row>
    <row r="192" spans="2:9">
      <c r="B192" s="460"/>
      <c r="D192" s="260"/>
      <c r="E192" s="261"/>
      <c r="G192" s="295"/>
      <c r="I192" s="307"/>
    </row>
    <row r="193" spans="2:9">
      <c r="B193" s="460" t="s">
        <v>733</v>
      </c>
      <c r="D193" s="260" t="s">
        <v>455</v>
      </c>
      <c r="E193" s="261"/>
      <c r="G193" s="295"/>
      <c r="I193" s="307"/>
    </row>
    <row r="194" spans="2:9">
      <c r="B194" s="460"/>
      <c r="D194" s="260" t="s">
        <v>490</v>
      </c>
      <c r="E194" s="261"/>
      <c r="G194" s="295"/>
      <c r="I194" s="307"/>
    </row>
    <row r="195" spans="2:9">
      <c r="B195" s="460"/>
      <c r="D195" s="287" t="s">
        <v>142</v>
      </c>
      <c r="E195" s="261"/>
      <c r="G195" s="295"/>
      <c r="I195" s="307"/>
    </row>
    <row r="196" spans="2:9">
      <c r="B196" s="460"/>
      <c r="D196" s="287" t="s">
        <v>143</v>
      </c>
      <c r="E196" s="261"/>
      <c r="F196" s="227" t="s">
        <v>23</v>
      </c>
      <c r="G196" s="295">
        <v>2</v>
      </c>
      <c r="I196" s="307"/>
    </row>
    <row r="197" spans="2:9">
      <c r="B197" s="460"/>
      <c r="D197" s="260"/>
      <c r="E197" s="261"/>
      <c r="G197" s="295"/>
      <c r="I197" s="307"/>
    </row>
    <row r="198" spans="2:9">
      <c r="B198" s="460" t="s">
        <v>734</v>
      </c>
      <c r="D198" s="260" t="s">
        <v>147</v>
      </c>
      <c r="E198" s="261"/>
      <c r="F198" s="227" t="s">
        <v>17</v>
      </c>
      <c r="G198" s="295">
        <v>1</v>
      </c>
      <c r="I198" s="307"/>
    </row>
    <row r="199" spans="2:9">
      <c r="B199" s="460"/>
      <c r="D199" s="260"/>
      <c r="E199" s="261"/>
      <c r="G199" s="295"/>
      <c r="I199" s="307"/>
    </row>
    <row r="200" spans="2:9">
      <c r="B200" s="460" t="s">
        <v>735</v>
      </c>
      <c r="D200" s="260" t="s">
        <v>149</v>
      </c>
      <c r="E200" s="261"/>
      <c r="G200" s="295"/>
      <c r="I200" s="307"/>
    </row>
    <row r="201" spans="2:9">
      <c r="B201" s="460"/>
      <c r="D201" s="260" t="s">
        <v>150</v>
      </c>
      <c r="E201" s="261"/>
      <c r="F201" s="227" t="s">
        <v>17</v>
      </c>
      <c r="G201" s="295">
        <v>1</v>
      </c>
      <c r="I201" s="307"/>
    </row>
    <row r="202" spans="2:9">
      <c r="B202" s="460"/>
      <c r="D202" s="260"/>
      <c r="E202" s="261"/>
      <c r="G202" s="295"/>
      <c r="I202" s="307"/>
    </row>
    <row r="203" spans="2:9">
      <c r="B203" s="460" t="s">
        <v>736</v>
      </c>
      <c r="D203" s="260" t="s">
        <v>459</v>
      </c>
      <c r="E203" s="261"/>
      <c r="G203" s="295"/>
      <c r="I203" s="307"/>
    </row>
    <row r="204" spans="2:9">
      <c r="B204" s="460"/>
      <c r="D204" s="260" t="s">
        <v>148</v>
      </c>
      <c r="E204" s="261"/>
      <c r="F204" s="227" t="s">
        <v>23</v>
      </c>
      <c r="G204" s="295">
        <v>2</v>
      </c>
      <c r="I204" s="307"/>
    </row>
    <row r="205" spans="2:9">
      <c r="B205" s="460"/>
      <c r="D205" s="260"/>
      <c r="E205" s="261"/>
      <c r="G205" s="295"/>
      <c r="I205" s="307"/>
    </row>
    <row r="206" spans="2:9" s="115" customFormat="1">
      <c r="B206" s="461">
        <v>4.3</v>
      </c>
      <c r="D206" s="290" t="s">
        <v>460</v>
      </c>
      <c r="E206" s="286"/>
      <c r="F206" s="111"/>
      <c r="G206" s="299"/>
      <c r="H206" s="303"/>
      <c r="I206" s="308"/>
    </row>
    <row r="207" spans="2:9">
      <c r="B207" s="460" t="s">
        <v>737</v>
      </c>
      <c r="D207" s="260" t="s">
        <v>461</v>
      </c>
      <c r="E207" s="261"/>
      <c r="G207" s="295"/>
      <c r="I207" s="307"/>
    </row>
    <row r="208" spans="2:9" ht="14.4">
      <c r="B208" s="460"/>
      <c r="D208" s="288" t="s">
        <v>462</v>
      </c>
      <c r="E208" s="261"/>
      <c r="G208" s="295"/>
      <c r="I208" s="307"/>
    </row>
    <row r="209" spans="2:14" ht="14.4">
      <c r="B209" s="460"/>
      <c r="D209" s="288" t="s">
        <v>463</v>
      </c>
      <c r="E209" s="261"/>
      <c r="G209" s="295"/>
      <c r="I209" s="307"/>
    </row>
    <row r="210" spans="2:14" ht="14.4">
      <c r="B210" s="460"/>
      <c r="D210" s="288" t="s">
        <v>464</v>
      </c>
      <c r="E210" s="261"/>
      <c r="G210" s="295"/>
      <c r="I210" s="307"/>
    </row>
    <row r="211" spans="2:14">
      <c r="B211" s="460"/>
      <c r="D211" s="260"/>
      <c r="E211" s="261"/>
      <c r="G211" s="295"/>
      <c r="I211" s="307"/>
    </row>
    <row r="212" spans="2:14" s="185" customFormat="1">
      <c r="B212" s="462"/>
      <c r="D212" s="405" t="s">
        <v>345</v>
      </c>
      <c r="E212" s="406" t="s">
        <v>465</v>
      </c>
      <c r="F212" s="311" t="s">
        <v>467</v>
      </c>
      <c r="G212" s="395">
        <v>1</v>
      </c>
      <c r="H212" s="396">
        <f>863000*1.2</f>
        <v>1035600</v>
      </c>
      <c r="I212" s="397">
        <f>H212*G212</f>
        <v>1035600</v>
      </c>
      <c r="N212" s="407">
        <f>H212-450000</f>
        <v>585600</v>
      </c>
    </row>
    <row r="213" spans="2:14" s="185" customFormat="1">
      <c r="B213" s="462"/>
      <c r="D213" s="405"/>
      <c r="E213" s="406"/>
      <c r="F213" s="311"/>
      <c r="G213" s="395"/>
      <c r="H213" s="396"/>
      <c r="I213" s="397"/>
    </row>
    <row r="214" spans="2:14" s="185" customFormat="1">
      <c r="B214" s="462"/>
      <c r="D214" s="405" t="s">
        <v>392</v>
      </c>
      <c r="E214" s="406" t="s">
        <v>466</v>
      </c>
      <c r="F214" s="311" t="s">
        <v>467</v>
      </c>
      <c r="G214" s="395">
        <v>1</v>
      </c>
      <c r="H214" s="396">
        <v>450000</v>
      </c>
      <c r="I214" s="397">
        <f>H214*G214</f>
        <v>450000</v>
      </c>
      <c r="N214" s="408">
        <f>H214-350000</f>
        <v>100000</v>
      </c>
    </row>
    <row r="215" spans="2:14" s="185" customFormat="1">
      <c r="B215" s="462"/>
      <c r="D215" s="409"/>
      <c r="E215" s="406"/>
      <c r="F215" s="311"/>
      <c r="G215" s="395"/>
      <c r="H215" s="396"/>
      <c r="I215" s="397"/>
    </row>
    <row r="216" spans="2:14">
      <c r="B216" s="460"/>
      <c r="D216" s="260" t="s">
        <v>357</v>
      </c>
      <c r="E216" s="260" t="s">
        <v>468</v>
      </c>
      <c r="F216" s="227" t="s">
        <v>106</v>
      </c>
      <c r="G216" s="295">
        <f>I212+I214</f>
        <v>1485600</v>
      </c>
      <c r="H216" s="316"/>
      <c r="I216" s="307"/>
    </row>
    <row r="217" spans="2:14">
      <c r="B217" s="460"/>
      <c r="D217" s="260"/>
      <c r="E217" s="261"/>
      <c r="G217" s="295"/>
      <c r="I217" s="307"/>
    </row>
    <row r="218" spans="2:14">
      <c r="B218" s="460" t="s">
        <v>738</v>
      </c>
      <c r="D218" s="260" t="s">
        <v>469</v>
      </c>
      <c r="E218" s="261"/>
      <c r="G218" s="295"/>
      <c r="I218" s="307"/>
    </row>
    <row r="219" spans="2:14">
      <c r="B219" s="460"/>
      <c r="D219" s="260"/>
      <c r="E219" s="261"/>
      <c r="G219" s="295"/>
      <c r="I219" s="307"/>
    </row>
    <row r="220" spans="2:14">
      <c r="B220" s="460"/>
      <c r="D220" s="289" t="s">
        <v>345</v>
      </c>
      <c r="E220" s="261" t="s">
        <v>470</v>
      </c>
      <c r="F220" s="227" t="s">
        <v>17</v>
      </c>
      <c r="G220" s="395">
        <v>1</v>
      </c>
      <c r="H220" s="396"/>
      <c r="I220" s="397"/>
      <c r="N220" s="6">
        <v>30000</v>
      </c>
    </row>
    <row r="221" spans="2:14">
      <c r="B221" s="460"/>
      <c r="D221" s="289"/>
      <c r="E221" s="261"/>
      <c r="G221" s="295"/>
      <c r="I221" s="307"/>
    </row>
    <row r="222" spans="2:14">
      <c r="B222" s="460"/>
      <c r="D222" s="289" t="s">
        <v>392</v>
      </c>
      <c r="E222" s="261" t="s">
        <v>471</v>
      </c>
      <c r="F222" s="227" t="s">
        <v>472</v>
      </c>
      <c r="G222" s="295">
        <v>180</v>
      </c>
      <c r="I222" s="307"/>
    </row>
    <row r="223" spans="2:14">
      <c r="B223" s="460"/>
      <c r="D223" s="260"/>
      <c r="E223" s="261"/>
      <c r="G223" s="295"/>
      <c r="I223" s="307"/>
    </row>
    <row r="224" spans="2:14" ht="14.4" thickBot="1">
      <c r="B224" s="245"/>
      <c r="D224" s="260"/>
      <c r="E224" s="261"/>
      <c r="G224" s="295"/>
      <c r="I224" s="307"/>
    </row>
    <row r="225" spans="2:9" ht="32.4" customHeight="1" thickBot="1">
      <c r="B225" s="571" t="s">
        <v>66</v>
      </c>
      <c r="C225" s="572"/>
      <c r="D225" s="572"/>
      <c r="E225" s="572"/>
      <c r="F225" s="572"/>
      <c r="G225" s="572"/>
      <c r="H225" s="572"/>
      <c r="I225" s="131"/>
    </row>
    <row r="226" spans="2:9" ht="32.4" customHeight="1" thickBot="1">
      <c r="B226" s="579" t="s">
        <v>67</v>
      </c>
      <c r="C226" s="582"/>
      <c r="D226" s="582"/>
      <c r="E226" s="582"/>
      <c r="F226" s="582"/>
      <c r="G226" s="582"/>
      <c r="H226" s="582"/>
      <c r="I226" s="309"/>
    </row>
    <row r="227" spans="2:9">
      <c r="B227" s="403"/>
      <c r="C227" s="56"/>
      <c r="D227" s="292"/>
      <c r="E227" s="265"/>
      <c r="F227" s="293"/>
      <c r="G227" s="300"/>
      <c r="H227" s="301"/>
      <c r="I227" s="310"/>
    </row>
    <row r="228" spans="2:9">
      <c r="B228" s="402"/>
      <c r="D228" s="289" t="s">
        <v>357</v>
      </c>
      <c r="E228" s="261" t="s">
        <v>473</v>
      </c>
      <c r="F228" s="227" t="s">
        <v>472</v>
      </c>
      <c r="G228" s="295">
        <v>25</v>
      </c>
      <c r="H228" s="121"/>
      <c r="I228" s="306"/>
    </row>
    <row r="229" spans="2:9">
      <c r="B229" s="402"/>
      <c r="D229" s="289"/>
      <c r="E229" s="261"/>
      <c r="G229" s="295"/>
      <c r="H229" s="121"/>
      <c r="I229" s="306"/>
    </row>
    <row r="230" spans="2:9">
      <c r="B230" s="402"/>
      <c r="D230" s="289" t="s">
        <v>474</v>
      </c>
      <c r="E230" s="261" t="s">
        <v>475</v>
      </c>
      <c r="F230" s="227" t="s">
        <v>324</v>
      </c>
      <c r="G230" s="295">
        <v>52.5</v>
      </c>
      <c r="H230" s="121"/>
      <c r="I230" s="306"/>
    </row>
    <row r="231" spans="2:9">
      <c r="B231" s="402"/>
      <c r="D231" s="289"/>
      <c r="E231" s="261"/>
      <c r="G231" s="295"/>
      <c r="H231" s="121"/>
      <c r="I231" s="306"/>
    </row>
    <row r="232" spans="2:9">
      <c r="B232" s="402"/>
      <c r="D232" s="289" t="s">
        <v>476</v>
      </c>
      <c r="E232" s="261" t="s">
        <v>407</v>
      </c>
      <c r="F232" s="227" t="s">
        <v>408</v>
      </c>
      <c r="G232" s="295">
        <v>5</v>
      </c>
      <c r="H232" s="121"/>
      <c r="I232" s="306"/>
    </row>
    <row r="233" spans="2:9">
      <c r="B233" s="402"/>
      <c r="D233" s="260"/>
      <c r="E233" s="261"/>
      <c r="G233" s="295"/>
      <c r="H233" s="121"/>
      <c r="I233" s="306"/>
    </row>
    <row r="234" spans="2:9">
      <c r="B234" s="402"/>
      <c r="D234" s="260" t="s">
        <v>477</v>
      </c>
      <c r="E234" s="261" t="s">
        <v>411</v>
      </c>
      <c r="F234" s="227" t="s">
        <v>478</v>
      </c>
      <c r="G234" s="295">
        <v>205</v>
      </c>
      <c r="H234" s="121"/>
      <c r="I234" s="306"/>
    </row>
    <row r="235" spans="2:9">
      <c r="B235" s="402"/>
      <c r="D235" s="260"/>
      <c r="E235" s="261"/>
      <c r="G235" s="295"/>
      <c r="H235" s="121"/>
      <c r="I235" s="306"/>
    </row>
    <row r="236" spans="2:9">
      <c r="B236" s="463">
        <v>4.4000000000000004</v>
      </c>
      <c r="D236" s="290" t="s">
        <v>479</v>
      </c>
      <c r="E236" s="261"/>
      <c r="G236" s="295"/>
      <c r="H236" s="121"/>
      <c r="I236" s="306"/>
    </row>
    <row r="237" spans="2:9">
      <c r="B237" s="402"/>
      <c r="D237" s="260"/>
      <c r="E237" s="261"/>
      <c r="G237" s="295"/>
      <c r="H237" s="121"/>
      <c r="I237" s="306"/>
    </row>
    <row r="238" spans="2:9">
      <c r="B238" s="402"/>
      <c r="D238" s="260" t="s">
        <v>345</v>
      </c>
      <c r="E238" s="261" t="s">
        <v>480</v>
      </c>
      <c r="F238" s="227" t="s">
        <v>141</v>
      </c>
      <c r="G238" s="295">
        <v>160</v>
      </c>
      <c r="H238" s="121"/>
      <c r="I238" s="306"/>
    </row>
    <row r="239" spans="2:9">
      <c r="B239" s="402"/>
      <c r="D239" s="260"/>
      <c r="E239" s="261"/>
      <c r="G239" s="295"/>
      <c r="H239" s="121"/>
      <c r="I239" s="306"/>
    </row>
    <row r="240" spans="2:9">
      <c r="B240" s="402"/>
      <c r="D240" s="260" t="s">
        <v>392</v>
      </c>
      <c r="E240" s="261" t="s">
        <v>481</v>
      </c>
      <c r="G240" s="295"/>
      <c r="H240" s="121"/>
      <c r="I240" s="306"/>
    </row>
    <row r="241" spans="2:14">
      <c r="B241" s="402"/>
      <c r="D241" s="260"/>
      <c r="E241" s="291" t="s">
        <v>482</v>
      </c>
      <c r="F241" s="227" t="s">
        <v>141</v>
      </c>
      <c r="G241" s="295">
        <v>115</v>
      </c>
      <c r="H241" s="121"/>
      <c r="I241" s="306"/>
    </row>
    <row r="242" spans="2:14">
      <c r="B242" s="402"/>
      <c r="D242" s="260"/>
      <c r="E242" s="261"/>
      <c r="G242" s="295"/>
      <c r="H242" s="121"/>
      <c r="I242" s="306"/>
    </row>
    <row r="243" spans="2:14">
      <c r="B243" s="402"/>
      <c r="D243" s="260" t="s">
        <v>357</v>
      </c>
      <c r="E243" s="261" t="s">
        <v>483</v>
      </c>
      <c r="F243" s="227" t="s">
        <v>23</v>
      </c>
      <c r="G243" s="295">
        <v>1</v>
      </c>
      <c r="H243" s="121"/>
      <c r="I243" s="306"/>
    </row>
    <row r="244" spans="2:14">
      <c r="B244" s="402"/>
      <c r="D244" s="260"/>
      <c r="E244" s="261"/>
      <c r="G244" s="295"/>
      <c r="H244" s="121"/>
      <c r="I244" s="306"/>
    </row>
    <row r="245" spans="2:14">
      <c r="B245" s="402"/>
      <c r="D245" s="260" t="s">
        <v>474</v>
      </c>
      <c r="E245" s="261" t="s">
        <v>761</v>
      </c>
      <c r="G245" s="295"/>
      <c r="H245" s="121"/>
      <c r="I245" s="306"/>
    </row>
    <row r="246" spans="2:14">
      <c r="B246" s="402"/>
      <c r="D246" s="260"/>
      <c r="E246" s="261" t="s">
        <v>484</v>
      </c>
      <c r="F246" s="227" t="s">
        <v>141</v>
      </c>
      <c r="G246" s="295">
        <v>321</v>
      </c>
      <c r="H246" s="121"/>
      <c r="I246" s="306"/>
    </row>
    <row r="247" spans="2:14">
      <c r="B247" s="402"/>
      <c r="D247" s="260"/>
      <c r="E247" s="261"/>
      <c r="G247" s="295"/>
      <c r="H247" s="121"/>
      <c r="I247" s="306"/>
    </row>
    <row r="248" spans="2:14">
      <c r="B248" s="402"/>
      <c r="D248" s="260" t="s">
        <v>485</v>
      </c>
      <c r="E248" s="261" t="s">
        <v>486</v>
      </c>
      <c r="F248" s="227" t="s">
        <v>23</v>
      </c>
      <c r="G248" s="295">
        <v>1</v>
      </c>
      <c r="H248" s="121"/>
      <c r="I248" s="306"/>
    </row>
    <row r="249" spans="2:14">
      <c r="B249" s="402"/>
      <c r="D249" s="260"/>
      <c r="E249" s="261"/>
      <c r="G249" s="295"/>
      <c r="H249" s="121"/>
      <c r="I249" s="306"/>
    </row>
    <row r="250" spans="2:14" s="115" customFormat="1">
      <c r="B250" s="463">
        <v>4.5</v>
      </c>
      <c r="D250" s="285" t="s">
        <v>488</v>
      </c>
      <c r="E250" s="286"/>
      <c r="F250" s="111"/>
      <c r="G250" s="299"/>
      <c r="H250" s="120"/>
      <c r="I250" s="464"/>
    </row>
    <row r="251" spans="2:14">
      <c r="B251" s="402"/>
      <c r="D251" s="260"/>
      <c r="E251" s="261"/>
      <c r="G251" s="295"/>
      <c r="H251" s="121"/>
      <c r="I251" s="306"/>
    </row>
    <row r="252" spans="2:14">
      <c r="B252" s="402"/>
      <c r="D252" s="260" t="s">
        <v>345</v>
      </c>
      <c r="E252" s="261" t="s">
        <v>489</v>
      </c>
      <c r="G252" s="295"/>
      <c r="H252" s="121"/>
      <c r="I252" s="306"/>
    </row>
    <row r="253" spans="2:14">
      <c r="B253" s="402"/>
      <c r="D253" s="260"/>
      <c r="E253" s="261" t="s">
        <v>772</v>
      </c>
      <c r="F253" s="227" t="s">
        <v>17</v>
      </c>
      <c r="G253" s="295">
        <v>1</v>
      </c>
      <c r="H253" s="121"/>
      <c r="I253" s="306"/>
      <c r="N253" s="6">
        <v>200000</v>
      </c>
    </row>
    <row r="254" spans="2:14">
      <c r="B254" s="402"/>
      <c r="D254" s="260"/>
      <c r="E254" s="261"/>
      <c r="G254" s="295"/>
      <c r="H254" s="121"/>
      <c r="I254" s="306"/>
    </row>
    <row r="255" spans="2:14" s="115" customFormat="1">
      <c r="B255" s="463">
        <v>4.5999999999999996</v>
      </c>
      <c r="D255" s="285" t="s">
        <v>773</v>
      </c>
      <c r="E255" s="286"/>
      <c r="F255" s="111"/>
      <c r="G255" s="299"/>
      <c r="H255" s="120"/>
      <c r="I255" s="464"/>
    </row>
    <row r="256" spans="2:14" s="115" customFormat="1">
      <c r="B256" s="463"/>
      <c r="D256" s="285"/>
      <c r="E256" s="526"/>
      <c r="F256" s="111"/>
      <c r="G256" s="527"/>
      <c r="H256" s="120"/>
      <c r="I256" s="528"/>
    </row>
    <row r="257" spans="2:9">
      <c r="B257" s="402"/>
      <c r="D257" s="260" t="s">
        <v>345</v>
      </c>
      <c r="E257" s="261" t="s">
        <v>774</v>
      </c>
      <c r="F257" s="227" t="s">
        <v>141</v>
      </c>
      <c r="G257" s="295">
        <v>6</v>
      </c>
      <c r="H257" s="121"/>
      <c r="I257" s="306"/>
    </row>
    <row r="258" spans="2:9">
      <c r="B258" s="402"/>
      <c r="D258" s="260"/>
      <c r="E258" s="261"/>
      <c r="G258" s="295"/>
      <c r="H258" s="121"/>
      <c r="I258" s="306"/>
    </row>
    <row r="259" spans="2:9">
      <c r="B259" s="14"/>
      <c r="D259" s="260" t="s">
        <v>392</v>
      </c>
      <c r="E259" s="261" t="s">
        <v>775</v>
      </c>
      <c r="F259" s="227" t="s">
        <v>17</v>
      </c>
      <c r="G259" s="295">
        <v>1</v>
      </c>
      <c r="H259" s="121"/>
      <c r="I259" s="306"/>
    </row>
    <row r="260" spans="2:9">
      <c r="B260" s="14"/>
      <c r="D260" s="260"/>
      <c r="E260" s="261"/>
      <c r="G260" s="295"/>
      <c r="H260" s="121"/>
      <c r="I260" s="306"/>
    </row>
    <row r="261" spans="2:9">
      <c r="B261" s="14"/>
      <c r="D261" s="260"/>
      <c r="E261" s="261"/>
      <c r="G261" s="295"/>
      <c r="H261" s="121"/>
      <c r="I261" s="306"/>
    </row>
    <row r="262" spans="2:9">
      <c r="B262" s="14"/>
      <c r="D262" s="260"/>
      <c r="E262" s="261"/>
      <c r="G262" s="295"/>
      <c r="H262" s="121"/>
      <c r="I262" s="306"/>
    </row>
    <row r="263" spans="2:9">
      <c r="B263" s="14"/>
      <c r="D263" s="260"/>
      <c r="E263" s="261"/>
      <c r="G263" s="295"/>
      <c r="H263" s="121"/>
      <c r="I263" s="306"/>
    </row>
    <row r="264" spans="2:9">
      <c r="B264" s="14"/>
      <c r="D264" s="260"/>
      <c r="E264" s="261"/>
      <c r="G264" s="295"/>
      <c r="H264" s="121"/>
      <c r="I264" s="306"/>
    </row>
    <row r="265" spans="2:9">
      <c r="B265" s="14"/>
      <c r="D265" s="260"/>
      <c r="E265" s="261"/>
      <c r="G265" s="295"/>
      <c r="H265" s="121"/>
      <c r="I265" s="306"/>
    </row>
    <row r="266" spans="2:9">
      <c r="B266" s="14"/>
      <c r="D266" s="260"/>
      <c r="E266" s="261"/>
      <c r="G266" s="295"/>
      <c r="H266" s="121"/>
      <c r="I266" s="306"/>
    </row>
    <row r="267" spans="2:9">
      <c r="B267" s="14"/>
      <c r="D267" s="260"/>
      <c r="E267" s="261"/>
      <c r="G267" s="295"/>
      <c r="H267" s="121"/>
      <c r="I267" s="306"/>
    </row>
    <row r="268" spans="2:9">
      <c r="B268" s="14"/>
      <c r="D268" s="260"/>
      <c r="E268" s="261"/>
      <c r="G268" s="295"/>
      <c r="H268" s="121"/>
      <c r="I268" s="306"/>
    </row>
    <row r="269" spans="2:9">
      <c r="B269" s="14"/>
      <c r="D269" s="260"/>
      <c r="E269" s="261"/>
      <c r="G269" s="295"/>
      <c r="H269" s="121"/>
      <c r="I269" s="306"/>
    </row>
    <row r="270" spans="2:9">
      <c r="B270" s="14"/>
      <c r="D270" s="260"/>
      <c r="E270" s="261"/>
      <c r="G270" s="295"/>
      <c r="H270" s="121"/>
      <c r="I270" s="306"/>
    </row>
    <row r="271" spans="2:9">
      <c r="B271" s="14"/>
      <c r="D271" s="260"/>
      <c r="E271" s="261"/>
      <c r="G271" s="295"/>
      <c r="H271" s="121"/>
      <c r="I271" s="306"/>
    </row>
    <row r="272" spans="2:9">
      <c r="B272" s="14"/>
      <c r="D272" s="260"/>
      <c r="E272" s="261"/>
      <c r="G272" s="295"/>
      <c r="H272" s="121"/>
      <c r="I272" s="306"/>
    </row>
    <row r="273" spans="2:14">
      <c r="B273" s="14"/>
      <c r="D273" s="260"/>
      <c r="E273" s="261"/>
      <c r="G273" s="295"/>
      <c r="H273" s="121"/>
      <c r="I273" s="306"/>
    </row>
    <row r="274" spans="2:14" ht="14.4" thickBot="1">
      <c r="B274" s="14"/>
      <c r="D274" s="260"/>
      <c r="E274" s="261"/>
      <c r="G274" s="295"/>
      <c r="H274" s="121"/>
      <c r="I274" s="306"/>
    </row>
    <row r="275" spans="2:14" s="228" customFormat="1" ht="32.4" customHeight="1" thickBot="1">
      <c r="B275" s="583" t="s">
        <v>487</v>
      </c>
      <c r="C275" s="584"/>
      <c r="D275" s="584"/>
      <c r="E275" s="584"/>
      <c r="F275" s="584"/>
      <c r="G275" s="584"/>
      <c r="H275" s="584"/>
      <c r="I275" s="124"/>
      <c r="N275" s="228">
        <f>SUM(N1:N261)</f>
        <v>917500</v>
      </c>
    </row>
  </sheetData>
  <mergeCells count="17">
    <mergeCell ref="B1:I1"/>
    <mergeCell ref="C2:C3"/>
    <mergeCell ref="F2:F3"/>
    <mergeCell ref="G2:G3"/>
    <mergeCell ref="H2:H3"/>
    <mergeCell ref="I2:I3"/>
    <mergeCell ref="D2:E3"/>
    <mergeCell ref="B60:H60"/>
    <mergeCell ref="B61:H61"/>
    <mergeCell ref="B110:H110"/>
    <mergeCell ref="B111:H111"/>
    <mergeCell ref="D148:E148"/>
    <mergeCell ref="B226:H226"/>
    <mergeCell ref="B275:H275"/>
    <mergeCell ref="B160:H160"/>
    <mergeCell ref="B161:H161"/>
    <mergeCell ref="B225:H225"/>
  </mergeCells>
  <pageMargins left="0.25" right="0.25" top="0.75" bottom="0.75" header="0.3" footer="0.3"/>
  <pageSetup paperSize="9" scale="66" fitToHeight="0" orientation="portrait" r:id="rId1"/>
  <headerFooter>
    <oddHeader>&amp;L&amp;"-,Bold"UPGRADING OF BULK AND EXTENSION OF RETICULATION AT MBANGWANE</oddHeader>
    <oddFooter>&amp;L&amp;"-,Bold"&amp;A</oddFooter>
  </headerFooter>
  <rowBreaks count="4" manualBreakCount="4">
    <brk id="60" max="9" man="1"/>
    <brk id="110" max="9" man="1"/>
    <brk id="160" max="9" man="1"/>
    <brk id="225"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D4918-2863-46C0-8F94-421BBD7728E0}">
  <sheetPr>
    <pageSetUpPr fitToPage="1"/>
  </sheetPr>
  <dimension ref="B1:N194"/>
  <sheetViews>
    <sheetView view="pageBreakPreview" topLeftCell="A34" zoomScaleNormal="100" zoomScaleSheetLayoutView="100" workbookViewId="0">
      <selection activeCell="D173" sqref="D173"/>
    </sheetView>
  </sheetViews>
  <sheetFormatPr defaultColWidth="9.109375" defaultRowHeight="13.8"/>
  <cols>
    <col min="1" max="1" width="3.33203125" style="6" customWidth="1"/>
    <col min="2" max="3" width="10.6640625" style="6" customWidth="1"/>
    <col min="4" max="4" width="50.6640625" style="6" customWidth="1"/>
    <col min="5" max="5" width="10.6640625" style="12" customWidth="1"/>
    <col min="6" max="6" width="13.88671875" style="69" customWidth="1"/>
    <col min="7" max="7" width="20.6640625" style="6" customWidth="1"/>
    <col min="8" max="8" width="20.6640625" style="135" customWidth="1"/>
    <col min="9" max="9" width="3.33203125" style="6" customWidth="1"/>
    <col min="10" max="10" width="9.109375" style="6"/>
    <col min="11" max="11" width="11.33203125" style="6" customWidth="1"/>
    <col min="12" max="13" width="9.109375" style="6"/>
    <col min="14" max="14" width="12.44140625" style="6" customWidth="1"/>
    <col min="15" max="16384" width="9.109375" style="6"/>
  </cols>
  <sheetData>
    <row r="1" spans="2:8" ht="14.4" thickBot="1">
      <c r="B1" s="552" t="s">
        <v>266</v>
      </c>
      <c r="C1" s="553"/>
      <c r="D1" s="553"/>
      <c r="E1" s="553"/>
      <c r="F1" s="553"/>
      <c r="G1" s="553"/>
      <c r="H1" s="554"/>
    </row>
    <row r="2" spans="2:8">
      <c r="B2" s="7" t="s">
        <v>1</v>
      </c>
      <c r="C2" s="555" t="s">
        <v>2</v>
      </c>
      <c r="D2" s="573" t="s">
        <v>3</v>
      </c>
      <c r="E2" s="575" t="s">
        <v>4</v>
      </c>
      <c r="F2" s="576" t="s">
        <v>5</v>
      </c>
      <c r="G2" s="593" t="s">
        <v>6</v>
      </c>
      <c r="H2" s="578" t="s">
        <v>7</v>
      </c>
    </row>
    <row r="3" spans="2:8" ht="14.4" thickBot="1">
      <c r="B3" s="8" t="s">
        <v>8</v>
      </c>
      <c r="C3" s="556"/>
      <c r="D3" s="574"/>
      <c r="E3" s="558"/>
      <c r="F3" s="560"/>
      <c r="G3" s="594"/>
      <c r="H3" s="564"/>
    </row>
    <row r="4" spans="2:8" ht="32.4" customHeight="1">
      <c r="B4" s="9">
        <v>5.0999999999999996</v>
      </c>
      <c r="C4" s="10" t="s">
        <v>317</v>
      </c>
      <c r="D4" s="11" t="s">
        <v>153</v>
      </c>
      <c r="F4" s="13"/>
      <c r="H4" s="130"/>
    </row>
    <row r="5" spans="2:8" ht="32.4" customHeight="1">
      <c r="B5" s="16" t="s">
        <v>589</v>
      </c>
      <c r="C5" s="17" t="s">
        <v>154</v>
      </c>
      <c r="D5" s="18" t="s">
        <v>155</v>
      </c>
      <c r="E5" s="19" t="s">
        <v>141</v>
      </c>
      <c r="F5" s="20">
        <v>1670</v>
      </c>
      <c r="G5" s="126"/>
      <c r="H5" s="130"/>
    </row>
    <row r="6" spans="2:8" ht="16.350000000000001" customHeight="1">
      <c r="B6" s="16"/>
      <c r="C6" s="17"/>
      <c r="D6" s="18"/>
      <c r="E6" s="19"/>
      <c r="F6" s="20"/>
      <c r="G6" s="126"/>
      <c r="H6" s="130"/>
    </row>
    <row r="7" spans="2:8" ht="32.4" customHeight="1">
      <c r="B7" s="16" t="s">
        <v>590</v>
      </c>
      <c r="C7" s="17" t="s">
        <v>156</v>
      </c>
      <c r="D7" s="18" t="s">
        <v>157</v>
      </c>
      <c r="E7" s="19" t="s">
        <v>134</v>
      </c>
      <c r="F7" s="20">
        <v>8</v>
      </c>
      <c r="G7" s="126"/>
      <c r="H7" s="130"/>
    </row>
    <row r="8" spans="2:8" ht="16.350000000000001" customHeight="1">
      <c r="B8" s="14"/>
      <c r="D8" s="15"/>
      <c r="F8" s="13"/>
      <c r="H8" s="130"/>
    </row>
    <row r="9" spans="2:8" ht="32.4" customHeight="1">
      <c r="B9" s="21">
        <v>5.2</v>
      </c>
      <c r="C9" s="10" t="s">
        <v>317</v>
      </c>
      <c r="D9" s="22" t="s">
        <v>158</v>
      </c>
      <c r="F9" s="13"/>
      <c r="H9" s="130"/>
    </row>
    <row r="10" spans="2:8" ht="16.350000000000001" customHeight="1">
      <c r="B10" s="14"/>
      <c r="C10" s="17" t="s">
        <v>19</v>
      </c>
      <c r="D10" s="23" t="s">
        <v>159</v>
      </c>
      <c r="F10" s="13"/>
      <c r="H10" s="130"/>
    </row>
    <row r="11" spans="2:8" ht="48.75" customHeight="1">
      <c r="B11" s="16" t="s">
        <v>591</v>
      </c>
      <c r="C11" s="24" t="s">
        <v>160</v>
      </c>
      <c r="D11" s="25" t="s">
        <v>167</v>
      </c>
      <c r="E11" s="17"/>
      <c r="F11" s="13"/>
      <c r="H11" s="130"/>
    </row>
    <row r="12" spans="2:8" ht="16.350000000000001" customHeight="1">
      <c r="B12" s="16"/>
      <c r="C12" s="17"/>
      <c r="D12" s="25" t="s">
        <v>162</v>
      </c>
      <c r="E12" s="17"/>
      <c r="F12" s="13"/>
      <c r="H12" s="130"/>
    </row>
    <row r="13" spans="2:8" ht="16.350000000000001" customHeight="1">
      <c r="B13" s="16"/>
      <c r="C13" s="17"/>
      <c r="D13" s="25"/>
      <c r="E13" s="17"/>
      <c r="F13" s="13"/>
      <c r="H13" s="130"/>
    </row>
    <row r="14" spans="2:8" ht="16.350000000000001" customHeight="1">
      <c r="B14" s="16"/>
      <c r="C14" s="17"/>
      <c r="D14" s="25" t="s">
        <v>163</v>
      </c>
      <c r="E14" s="17" t="s">
        <v>141</v>
      </c>
      <c r="F14" s="13">
        <v>450</v>
      </c>
      <c r="H14" s="130"/>
    </row>
    <row r="15" spans="2:8" ht="16.350000000000001" customHeight="1">
      <c r="B15" s="16"/>
      <c r="C15" s="19"/>
      <c r="D15" s="26"/>
      <c r="E15" s="19"/>
      <c r="F15" s="13"/>
      <c r="H15" s="130"/>
    </row>
    <row r="16" spans="2:8" ht="16.350000000000001" customHeight="1">
      <c r="B16" s="16"/>
      <c r="C16" s="19"/>
      <c r="D16" s="25" t="s">
        <v>164</v>
      </c>
      <c r="E16" s="17" t="s">
        <v>141</v>
      </c>
      <c r="F16" s="13">
        <v>1220</v>
      </c>
      <c r="H16" s="130"/>
    </row>
    <row r="17" spans="2:14" ht="16.350000000000001" customHeight="1">
      <c r="B17" s="16"/>
      <c r="C17" s="19"/>
      <c r="D17" s="25"/>
      <c r="E17" s="17"/>
      <c r="F17" s="13"/>
      <c r="H17" s="130"/>
    </row>
    <row r="18" spans="2:14" ht="16.350000000000001" customHeight="1">
      <c r="B18" s="16"/>
      <c r="C18" s="19"/>
      <c r="D18" s="25" t="s">
        <v>165</v>
      </c>
      <c r="E18" s="17" t="s">
        <v>141</v>
      </c>
      <c r="F18" s="13"/>
      <c r="H18" s="130"/>
    </row>
    <row r="19" spans="2:14" ht="16.350000000000001" customHeight="1">
      <c r="B19" s="16"/>
      <c r="C19" s="19"/>
      <c r="D19" s="25"/>
      <c r="E19" s="17"/>
      <c r="F19" s="13"/>
      <c r="H19" s="130"/>
    </row>
    <row r="20" spans="2:14" ht="16.350000000000001" customHeight="1">
      <c r="B20" s="16" t="s">
        <v>592</v>
      </c>
      <c r="C20" s="17" t="s">
        <v>19</v>
      </c>
      <c r="D20" s="25" t="s">
        <v>168</v>
      </c>
      <c r="E20" s="17"/>
      <c r="F20" s="13"/>
      <c r="H20" s="130"/>
    </row>
    <row r="21" spans="2:14" ht="16.350000000000001" customHeight="1">
      <c r="B21" s="16"/>
      <c r="C21" s="17"/>
      <c r="D21" s="25"/>
      <c r="E21" s="17"/>
      <c r="F21" s="13"/>
      <c r="H21" s="130"/>
    </row>
    <row r="22" spans="2:14" ht="16.350000000000001" customHeight="1">
      <c r="B22" s="16"/>
      <c r="C22" s="17"/>
      <c r="D22" s="25" t="s">
        <v>169</v>
      </c>
      <c r="E22" s="17" t="s">
        <v>255</v>
      </c>
      <c r="F22" s="13">
        <f>762+300</f>
        <v>1062</v>
      </c>
      <c r="G22" s="126"/>
      <c r="H22" s="130"/>
      <c r="K22" s="322"/>
      <c r="N22" s="322">
        <f>K22</f>
        <v>0</v>
      </c>
    </row>
    <row r="23" spans="2:14" ht="16.350000000000001" customHeight="1">
      <c r="B23" s="16"/>
      <c r="C23" s="17"/>
      <c r="D23" s="25"/>
      <c r="E23" s="17"/>
      <c r="F23" s="13"/>
      <c r="G23" s="126"/>
      <c r="H23" s="130"/>
    </row>
    <row r="24" spans="2:14" ht="16.350000000000001" customHeight="1">
      <c r="B24" s="16"/>
      <c r="C24" s="17"/>
      <c r="D24" s="25" t="s">
        <v>170</v>
      </c>
      <c r="E24" s="17" t="s">
        <v>255</v>
      </c>
      <c r="F24" s="13">
        <f>1220+300</f>
        <v>1520</v>
      </c>
      <c r="G24" s="126"/>
      <c r="H24" s="130"/>
      <c r="K24" s="322"/>
      <c r="N24" s="322">
        <f>K24</f>
        <v>0</v>
      </c>
    </row>
    <row r="25" spans="2:14" ht="16.350000000000001" customHeight="1">
      <c r="B25" s="16"/>
      <c r="C25" s="17"/>
      <c r="D25" s="25"/>
      <c r="E25" s="17"/>
      <c r="F25" s="13"/>
      <c r="G25" s="126"/>
      <c r="H25" s="130"/>
    </row>
    <row r="26" spans="2:14" ht="32.4" customHeight="1">
      <c r="B26" s="16" t="s">
        <v>593</v>
      </c>
      <c r="C26" s="17" t="s">
        <v>19</v>
      </c>
      <c r="D26" s="25" t="s">
        <v>171</v>
      </c>
      <c r="E26" s="17" t="s">
        <v>255</v>
      </c>
      <c r="F26" s="136">
        <v>153</v>
      </c>
      <c r="G26" s="126"/>
      <c r="H26" s="130"/>
    </row>
    <row r="27" spans="2:14" ht="16.350000000000001" customHeight="1">
      <c r="B27" s="16"/>
      <c r="C27" s="17"/>
      <c r="D27" s="27"/>
      <c r="E27" s="17"/>
      <c r="F27" s="13"/>
      <c r="H27" s="130"/>
    </row>
    <row r="28" spans="2:14" ht="16.350000000000001" customHeight="1">
      <c r="B28" s="16" t="s">
        <v>594</v>
      </c>
      <c r="C28" s="17" t="s">
        <v>39</v>
      </c>
      <c r="D28" s="25" t="s">
        <v>172</v>
      </c>
      <c r="E28" s="17"/>
      <c r="F28" s="13"/>
      <c r="H28" s="130"/>
    </row>
    <row r="29" spans="2:14" ht="16.350000000000001" customHeight="1">
      <c r="B29" s="16"/>
      <c r="C29" s="17"/>
      <c r="D29" s="25"/>
      <c r="E29" s="17"/>
      <c r="F29" s="13"/>
      <c r="H29" s="130"/>
    </row>
    <row r="30" spans="2:14" ht="16.350000000000001" customHeight="1">
      <c r="B30" s="16" t="s">
        <v>173</v>
      </c>
      <c r="C30" s="17" t="s">
        <v>174</v>
      </c>
      <c r="D30" s="25" t="s">
        <v>175</v>
      </c>
      <c r="E30" s="17"/>
      <c r="F30" s="13"/>
      <c r="H30" s="130"/>
    </row>
    <row r="31" spans="2:14" ht="16.350000000000001" customHeight="1">
      <c r="B31" s="16"/>
      <c r="C31" s="17"/>
      <c r="D31" s="25"/>
      <c r="E31" s="17"/>
      <c r="F31" s="13"/>
      <c r="H31" s="130"/>
    </row>
    <row r="32" spans="2:14" ht="16.350000000000001" customHeight="1">
      <c r="B32" s="16"/>
      <c r="C32" s="17"/>
      <c r="D32" s="25" t="s">
        <v>176</v>
      </c>
      <c r="E32" s="17" t="s">
        <v>86</v>
      </c>
      <c r="F32" s="13">
        <v>244</v>
      </c>
      <c r="G32" s="126"/>
      <c r="H32" s="130"/>
    </row>
    <row r="33" spans="2:14" ht="16.350000000000001" customHeight="1">
      <c r="B33" s="16"/>
      <c r="C33" s="17"/>
      <c r="D33" s="25"/>
      <c r="E33" s="17"/>
      <c r="F33" s="13"/>
      <c r="G33" s="126"/>
      <c r="H33" s="130"/>
    </row>
    <row r="34" spans="2:14" ht="16.350000000000001" customHeight="1">
      <c r="B34" s="16"/>
      <c r="C34" s="17"/>
      <c r="D34" s="25" t="s">
        <v>177</v>
      </c>
      <c r="E34" s="17" t="s">
        <v>86</v>
      </c>
      <c r="F34" s="13">
        <v>826</v>
      </c>
      <c r="G34" s="126"/>
      <c r="H34" s="130"/>
      <c r="K34" s="322"/>
      <c r="N34" s="322">
        <f>K34</f>
        <v>0</v>
      </c>
    </row>
    <row r="35" spans="2:14" ht="16.350000000000001" customHeight="1">
      <c r="B35" s="16"/>
      <c r="C35" s="17"/>
      <c r="D35" s="25"/>
      <c r="E35" s="17"/>
      <c r="F35" s="13"/>
      <c r="G35" s="126"/>
      <c r="H35" s="130"/>
    </row>
    <row r="36" spans="2:14" ht="16.350000000000001" customHeight="1">
      <c r="B36" s="16"/>
      <c r="C36" s="17"/>
      <c r="D36" s="25" t="s">
        <v>178</v>
      </c>
      <c r="E36" s="17" t="s">
        <v>86</v>
      </c>
      <c r="F36" s="13">
        <f>250+50</f>
        <v>300</v>
      </c>
      <c r="G36" s="126"/>
      <c r="H36" s="130"/>
      <c r="K36" s="322"/>
      <c r="N36" s="322">
        <f>K36</f>
        <v>0</v>
      </c>
    </row>
    <row r="37" spans="2:14" ht="16.350000000000001" customHeight="1">
      <c r="B37" s="14"/>
      <c r="D37" s="15"/>
      <c r="F37" s="13"/>
      <c r="H37" s="130"/>
    </row>
    <row r="38" spans="2:14" ht="32.4" customHeight="1">
      <c r="B38" s="9">
        <v>5.3</v>
      </c>
      <c r="C38" s="10" t="s">
        <v>318</v>
      </c>
      <c r="D38" s="28" t="s">
        <v>179</v>
      </c>
      <c r="E38" s="19"/>
      <c r="F38" s="13"/>
      <c r="H38" s="130"/>
    </row>
    <row r="39" spans="2:14" ht="16.350000000000001" customHeight="1">
      <c r="B39" s="29" t="s">
        <v>595</v>
      </c>
      <c r="C39" s="17" t="s">
        <v>180</v>
      </c>
      <c r="D39" s="25" t="s">
        <v>181</v>
      </c>
      <c r="E39" s="17"/>
      <c r="F39" s="13"/>
      <c r="H39" s="130"/>
    </row>
    <row r="40" spans="2:14" ht="16.350000000000001" customHeight="1">
      <c r="B40" s="29"/>
      <c r="C40" s="17"/>
      <c r="D40" s="25"/>
      <c r="E40" s="17"/>
      <c r="F40" s="13"/>
      <c r="H40" s="130"/>
    </row>
    <row r="41" spans="2:14" ht="16.350000000000001" customHeight="1">
      <c r="B41" s="29"/>
      <c r="C41" s="17"/>
      <c r="D41" s="25" t="s">
        <v>183</v>
      </c>
      <c r="E41" s="17" t="s">
        <v>255</v>
      </c>
      <c r="F41" s="13">
        <v>75</v>
      </c>
      <c r="G41" s="126"/>
      <c r="H41" s="130"/>
    </row>
    <row r="42" spans="2:14" ht="16.350000000000001" customHeight="1">
      <c r="B42" s="29"/>
      <c r="C42" s="17"/>
      <c r="D42" s="25"/>
      <c r="E42" s="17"/>
      <c r="F42" s="13"/>
      <c r="G42" s="126"/>
      <c r="H42" s="130"/>
    </row>
    <row r="43" spans="2:14" ht="16.350000000000001" customHeight="1">
      <c r="B43" s="29"/>
      <c r="C43" s="17"/>
      <c r="D43" s="25" t="s">
        <v>185</v>
      </c>
      <c r="E43" s="17" t="s">
        <v>255</v>
      </c>
      <c r="F43" s="13">
        <v>138</v>
      </c>
      <c r="G43" s="126"/>
      <c r="H43" s="130"/>
    </row>
    <row r="44" spans="2:14" ht="16.350000000000001" customHeight="1">
      <c r="B44" s="29"/>
      <c r="C44" s="17"/>
      <c r="D44" s="25"/>
      <c r="E44" s="17"/>
      <c r="F44" s="13"/>
      <c r="H44" s="130"/>
    </row>
    <row r="45" spans="2:14" ht="32.4" customHeight="1">
      <c r="B45" s="29" t="s">
        <v>596</v>
      </c>
      <c r="C45" s="19" t="s">
        <v>186</v>
      </c>
      <c r="D45" s="18" t="s">
        <v>187</v>
      </c>
      <c r="E45" s="30"/>
      <c r="F45" s="13"/>
      <c r="H45" s="130"/>
    </row>
    <row r="46" spans="2:14" ht="16.350000000000001" customHeight="1">
      <c r="B46" s="29"/>
      <c r="C46" s="19"/>
      <c r="D46" s="27" t="s">
        <v>189</v>
      </c>
      <c r="E46" s="30" t="s">
        <v>255</v>
      </c>
      <c r="F46" s="13">
        <v>77.5</v>
      </c>
      <c r="G46" s="126"/>
      <c r="H46" s="130"/>
    </row>
    <row r="47" spans="2:14" ht="16.350000000000001" customHeight="1">
      <c r="B47" s="29"/>
      <c r="C47" s="19"/>
      <c r="D47" s="27"/>
      <c r="E47" s="30"/>
      <c r="F47" s="13"/>
      <c r="G47" s="126"/>
      <c r="H47" s="130"/>
    </row>
    <row r="48" spans="2:14" ht="16.350000000000001" customHeight="1">
      <c r="B48" s="29"/>
      <c r="C48" s="19"/>
      <c r="D48" s="27" t="s">
        <v>191</v>
      </c>
      <c r="E48" s="30" t="s">
        <v>255</v>
      </c>
      <c r="F48" s="13">
        <v>160</v>
      </c>
      <c r="G48" s="126"/>
      <c r="H48" s="130"/>
    </row>
    <row r="49" spans="2:8" ht="16.350000000000001" customHeight="1">
      <c r="B49" s="29"/>
      <c r="C49" s="19"/>
      <c r="D49" s="27"/>
      <c r="E49" s="30"/>
      <c r="F49" s="13"/>
      <c r="H49" s="130"/>
    </row>
    <row r="50" spans="2:8" ht="32.4" customHeight="1" thickBot="1">
      <c r="B50" s="29" t="s">
        <v>597</v>
      </c>
      <c r="C50" s="19" t="s">
        <v>192</v>
      </c>
      <c r="D50" s="18" t="s">
        <v>193</v>
      </c>
      <c r="E50" s="30"/>
      <c r="F50" s="13"/>
      <c r="H50" s="130"/>
    </row>
    <row r="51" spans="2:8" ht="25.2" customHeight="1" thickBot="1">
      <c r="B51" s="571" t="s">
        <v>66</v>
      </c>
      <c r="C51" s="572"/>
      <c r="D51" s="572"/>
      <c r="E51" s="572"/>
      <c r="F51" s="572"/>
      <c r="G51" s="572"/>
      <c r="H51" s="131"/>
    </row>
    <row r="52" spans="2:8" ht="25.2" customHeight="1" thickBot="1">
      <c r="B52" s="571" t="s">
        <v>226</v>
      </c>
      <c r="C52" s="572"/>
      <c r="D52" s="572"/>
      <c r="E52" s="572"/>
      <c r="F52" s="572"/>
      <c r="G52" s="572"/>
      <c r="H52" s="131"/>
    </row>
    <row r="53" spans="2:8" ht="16.350000000000001" customHeight="1">
      <c r="B53" s="29"/>
      <c r="C53" s="32"/>
      <c r="D53" s="33" t="s">
        <v>195</v>
      </c>
      <c r="E53" s="34" t="s">
        <v>255</v>
      </c>
      <c r="F53" s="13">
        <v>77.5</v>
      </c>
      <c r="G53" s="126"/>
      <c r="H53" s="130"/>
    </row>
    <row r="54" spans="2:8" ht="16.350000000000001" customHeight="1">
      <c r="B54" s="29"/>
      <c r="C54" s="32"/>
      <c r="D54" s="33"/>
      <c r="E54" s="34"/>
      <c r="F54" s="13"/>
      <c r="G54" s="126"/>
      <c r="H54" s="130"/>
    </row>
    <row r="55" spans="2:8" ht="16.350000000000001" customHeight="1">
      <c r="B55" s="29"/>
      <c r="C55" s="32"/>
      <c r="D55" s="33" t="s">
        <v>197</v>
      </c>
      <c r="E55" s="34" t="s">
        <v>255</v>
      </c>
      <c r="F55" s="13">
        <v>160</v>
      </c>
      <c r="G55" s="126"/>
      <c r="H55" s="130"/>
    </row>
    <row r="56" spans="2:8" ht="16.350000000000001" customHeight="1">
      <c r="B56" s="29"/>
      <c r="C56" s="32"/>
      <c r="D56" s="33"/>
      <c r="E56" s="34"/>
      <c r="F56" s="13"/>
      <c r="G56" s="126"/>
      <c r="H56" s="130"/>
    </row>
    <row r="57" spans="2:8" ht="16.350000000000001" customHeight="1">
      <c r="B57" s="29"/>
      <c r="C57" s="32"/>
      <c r="D57" s="33" t="s">
        <v>199</v>
      </c>
      <c r="E57" s="34" t="s">
        <v>255</v>
      </c>
      <c r="F57" s="13">
        <v>38</v>
      </c>
      <c r="G57" s="126"/>
      <c r="H57" s="130"/>
    </row>
    <row r="58" spans="2:8" ht="16.350000000000001" customHeight="1">
      <c r="B58" s="14"/>
      <c r="C58" s="15"/>
      <c r="E58" s="31"/>
      <c r="F58" s="13"/>
      <c r="H58" s="130"/>
    </row>
    <row r="59" spans="2:8" s="115" customFormat="1" ht="48.75" customHeight="1">
      <c r="B59" s="235" t="s">
        <v>598</v>
      </c>
      <c r="C59" s="37" t="s">
        <v>751</v>
      </c>
      <c r="D59" s="236" t="s">
        <v>200</v>
      </c>
      <c r="E59" s="237"/>
      <c r="F59" s="142"/>
      <c r="H59" s="140"/>
    </row>
    <row r="60" spans="2:8" ht="16.350000000000001" customHeight="1">
      <c r="B60" s="29"/>
      <c r="C60" s="32"/>
      <c r="D60" s="36" t="s">
        <v>202</v>
      </c>
      <c r="E60" s="34" t="s">
        <v>255</v>
      </c>
      <c r="F60" s="13">
        <v>230</v>
      </c>
      <c r="G60" s="126"/>
      <c r="H60" s="130"/>
    </row>
    <row r="61" spans="2:8" ht="16.350000000000001" customHeight="1">
      <c r="B61" s="29"/>
      <c r="C61" s="32"/>
      <c r="D61" s="33"/>
      <c r="E61" s="34"/>
      <c r="F61" s="13"/>
      <c r="G61" s="126"/>
      <c r="H61" s="130"/>
    </row>
    <row r="62" spans="2:8" ht="16.350000000000001" customHeight="1">
      <c r="B62" s="29"/>
      <c r="C62" s="32"/>
      <c r="D62" s="33" t="s">
        <v>204</v>
      </c>
      <c r="E62" s="34" t="s">
        <v>256</v>
      </c>
      <c r="F62" s="13">
        <f>(F24+F34+F46+F48)*6</f>
        <v>15501</v>
      </c>
      <c r="G62" s="126"/>
      <c r="H62" s="130"/>
    </row>
    <row r="63" spans="2:8" ht="16.350000000000001" customHeight="1">
      <c r="B63" s="14"/>
      <c r="C63" s="15"/>
      <c r="E63" s="31"/>
      <c r="F63" s="13"/>
      <c r="G63" s="126"/>
      <c r="H63" s="130"/>
    </row>
    <row r="64" spans="2:8" ht="32.4" customHeight="1">
      <c r="B64" s="9">
        <v>5.4</v>
      </c>
      <c r="C64" s="37" t="s">
        <v>319</v>
      </c>
      <c r="D64" s="38" t="s">
        <v>205</v>
      </c>
      <c r="E64" s="31"/>
      <c r="F64" s="13"/>
      <c r="G64" s="126"/>
      <c r="H64" s="130"/>
    </row>
    <row r="65" spans="2:8" ht="16.350000000000001" customHeight="1">
      <c r="B65" s="39"/>
      <c r="C65" s="32"/>
      <c r="D65" s="40" t="s">
        <v>206</v>
      </c>
      <c r="E65" s="31"/>
      <c r="F65" s="13"/>
      <c r="G65" s="126"/>
      <c r="H65" s="130"/>
    </row>
    <row r="66" spans="2:8" ht="48.75" customHeight="1">
      <c r="B66" s="16" t="s">
        <v>599</v>
      </c>
      <c r="C66" s="35" t="s">
        <v>207</v>
      </c>
      <c r="D66" s="41" t="s">
        <v>208</v>
      </c>
      <c r="E66" s="31"/>
      <c r="F66" s="13"/>
      <c r="G66" s="126"/>
      <c r="H66" s="130"/>
    </row>
    <row r="67" spans="2:8" ht="16.350000000000001" customHeight="1">
      <c r="B67" s="14"/>
      <c r="C67" s="15"/>
      <c r="D67" s="6" t="s">
        <v>321</v>
      </c>
      <c r="E67" s="31" t="s">
        <v>141</v>
      </c>
      <c r="F67" s="13">
        <v>1670</v>
      </c>
      <c r="G67" s="126"/>
      <c r="H67" s="130"/>
    </row>
    <row r="68" spans="2:8" ht="16.350000000000001" customHeight="1">
      <c r="B68" s="14"/>
      <c r="C68" s="15"/>
      <c r="E68" s="31"/>
      <c r="F68" s="13"/>
      <c r="H68" s="130"/>
    </row>
    <row r="69" spans="2:8" ht="65.099999999999994" customHeight="1">
      <c r="B69" s="16" t="s">
        <v>600</v>
      </c>
      <c r="C69" s="35" t="s">
        <v>209</v>
      </c>
      <c r="D69" s="41" t="s">
        <v>210</v>
      </c>
      <c r="E69" s="31"/>
      <c r="F69" s="13"/>
      <c r="H69" s="130"/>
    </row>
    <row r="70" spans="2:8" ht="16.350000000000001" customHeight="1">
      <c r="B70" s="16"/>
      <c r="C70" s="35"/>
      <c r="D70" s="41" t="s">
        <v>211</v>
      </c>
      <c r="E70" s="31"/>
      <c r="F70" s="13"/>
      <c r="H70" s="130"/>
    </row>
    <row r="71" spans="2:8" ht="16.350000000000001" customHeight="1">
      <c r="B71" s="16"/>
      <c r="C71" s="35"/>
      <c r="D71" s="41"/>
      <c r="E71" s="31"/>
      <c r="F71" s="13"/>
      <c r="H71" s="130"/>
    </row>
    <row r="72" spans="2:8" s="47" customFormat="1" ht="16.350000000000001" customHeight="1">
      <c r="B72" s="42" t="s">
        <v>601</v>
      </c>
      <c r="C72" s="43"/>
      <c r="D72" s="44" t="s">
        <v>213</v>
      </c>
      <c r="E72" s="45"/>
      <c r="F72" s="46"/>
      <c r="H72" s="133"/>
    </row>
    <row r="73" spans="2:8" ht="16.350000000000001" customHeight="1">
      <c r="B73" s="14"/>
      <c r="C73" s="15"/>
      <c r="E73" s="31"/>
      <c r="F73" s="13"/>
      <c r="H73" s="130"/>
    </row>
    <row r="74" spans="2:8" ht="16.350000000000001" customHeight="1">
      <c r="B74" s="14"/>
      <c r="C74" s="15"/>
      <c r="D74" s="6" t="s">
        <v>251</v>
      </c>
      <c r="E74" s="31" t="s">
        <v>23</v>
      </c>
      <c r="F74" s="13">
        <v>2</v>
      </c>
      <c r="G74" s="126"/>
      <c r="H74" s="130"/>
    </row>
    <row r="75" spans="2:8" ht="16.350000000000001" customHeight="1">
      <c r="B75" s="14"/>
      <c r="C75" s="15"/>
      <c r="E75" s="31"/>
      <c r="F75" s="13"/>
      <c r="G75" s="126"/>
      <c r="H75" s="130"/>
    </row>
    <row r="76" spans="2:8" ht="16.350000000000001" customHeight="1">
      <c r="B76" s="14"/>
      <c r="C76" s="15"/>
      <c r="D76" s="6" t="s">
        <v>252</v>
      </c>
      <c r="E76" s="31" t="s">
        <v>23</v>
      </c>
      <c r="F76" s="13">
        <v>3</v>
      </c>
      <c r="G76" s="126"/>
      <c r="H76" s="130"/>
    </row>
    <row r="77" spans="2:8" ht="16.350000000000001" customHeight="1">
      <c r="B77" s="14"/>
      <c r="C77" s="15"/>
      <c r="E77" s="31"/>
      <c r="F77" s="13"/>
      <c r="G77" s="126"/>
      <c r="H77" s="130"/>
    </row>
    <row r="78" spans="2:8" ht="16.350000000000001" customHeight="1">
      <c r="B78" s="14"/>
      <c r="C78" s="15"/>
      <c r="D78" s="6" t="s">
        <v>253</v>
      </c>
      <c r="E78" s="31" t="s">
        <v>23</v>
      </c>
      <c r="F78" s="13">
        <v>4</v>
      </c>
      <c r="G78" s="126"/>
      <c r="H78" s="130"/>
    </row>
    <row r="79" spans="2:8" ht="16.350000000000001" customHeight="1">
      <c r="B79" s="14"/>
      <c r="C79" s="15"/>
      <c r="E79" s="31"/>
      <c r="F79" s="13"/>
      <c r="H79" s="130"/>
    </row>
    <row r="80" spans="2:8" s="47" customFormat="1" ht="16.350000000000001" customHeight="1">
      <c r="B80" s="48"/>
      <c r="C80" s="49"/>
      <c r="D80" s="44" t="s">
        <v>214</v>
      </c>
      <c r="E80" s="45"/>
      <c r="F80" s="46"/>
      <c r="H80" s="133"/>
    </row>
    <row r="81" spans="2:8" ht="16.350000000000001" customHeight="1">
      <c r="B81" s="14"/>
      <c r="C81" s="15"/>
      <c r="E81" s="31"/>
      <c r="F81" s="13"/>
      <c r="H81" s="130"/>
    </row>
    <row r="82" spans="2:8" ht="16.350000000000001" customHeight="1">
      <c r="B82" s="42" t="s">
        <v>602</v>
      </c>
      <c r="C82" s="15"/>
      <c r="D82" s="41" t="s">
        <v>215</v>
      </c>
      <c r="E82" s="31"/>
      <c r="F82" s="13"/>
      <c r="H82" s="130"/>
    </row>
    <row r="83" spans="2:8" ht="16.350000000000001" customHeight="1">
      <c r="B83" s="14"/>
      <c r="C83" s="15"/>
      <c r="E83" s="31"/>
      <c r="F83" s="13"/>
      <c r="H83" s="130"/>
    </row>
    <row r="84" spans="2:8" ht="16.350000000000001" customHeight="1">
      <c r="B84" s="14"/>
      <c r="C84" s="15"/>
      <c r="D84" s="6" t="s">
        <v>254</v>
      </c>
      <c r="E84" s="31" t="s">
        <v>23</v>
      </c>
      <c r="F84" s="13"/>
      <c r="H84" s="465" t="s">
        <v>269</v>
      </c>
    </row>
    <row r="85" spans="2:8" ht="16.350000000000001" customHeight="1">
      <c r="B85" s="14"/>
      <c r="C85" s="15"/>
      <c r="E85" s="31"/>
      <c r="F85" s="13"/>
      <c r="H85" s="465"/>
    </row>
    <row r="86" spans="2:8" ht="16.350000000000001" customHeight="1">
      <c r="B86" s="14"/>
      <c r="C86" s="15"/>
      <c r="D86" s="6" t="s">
        <v>232</v>
      </c>
      <c r="E86" s="31" t="s">
        <v>23</v>
      </c>
      <c r="F86" s="13"/>
      <c r="H86" s="465" t="s">
        <v>269</v>
      </c>
    </row>
    <row r="87" spans="2:8" ht="16.350000000000001" customHeight="1">
      <c r="B87" s="14"/>
      <c r="C87" s="15"/>
      <c r="E87" s="31"/>
      <c r="F87" s="13"/>
      <c r="H87" s="465"/>
    </row>
    <row r="88" spans="2:8" ht="16.350000000000001" customHeight="1">
      <c r="B88" s="14"/>
      <c r="C88" s="15"/>
      <c r="D88" s="41" t="s">
        <v>231</v>
      </c>
      <c r="E88" s="31"/>
      <c r="F88" s="13"/>
      <c r="H88" s="465"/>
    </row>
    <row r="89" spans="2:8" ht="16.350000000000001" customHeight="1">
      <c r="B89" s="14"/>
      <c r="C89" s="15"/>
      <c r="E89" s="31"/>
      <c r="F89" s="13"/>
      <c r="H89" s="465"/>
    </row>
    <row r="90" spans="2:8" ht="16.350000000000001" customHeight="1">
      <c r="B90" s="14"/>
      <c r="C90" s="15"/>
      <c r="D90" s="6" t="s">
        <v>217</v>
      </c>
      <c r="E90" s="31" t="s">
        <v>23</v>
      </c>
      <c r="F90" s="13"/>
      <c r="H90" s="465" t="s">
        <v>269</v>
      </c>
    </row>
    <row r="91" spans="2:8" ht="16.350000000000001" customHeight="1">
      <c r="B91" s="14"/>
      <c r="C91" s="15"/>
      <c r="E91" s="31"/>
      <c r="F91" s="13"/>
      <c r="H91" s="465"/>
    </row>
    <row r="92" spans="2:8" ht="16.350000000000001" customHeight="1">
      <c r="B92" s="42" t="s">
        <v>603</v>
      </c>
      <c r="C92" s="15"/>
      <c r="D92" s="41" t="s">
        <v>233</v>
      </c>
      <c r="E92" s="31"/>
      <c r="F92" s="13"/>
      <c r="H92" s="465"/>
    </row>
    <row r="93" spans="2:8" ht="16.350000000000001" customHeight="1">
      <c r="B93" s="14"/>
      <c r="C93" s="15"/>
      <c r="D93" s="41"/>
      <c r="E93" s="31"/>
      <c r="F93" s="13"/>
      <c r="H93" s="465"/>
    </row>
    <row r="94" spans="2:8" ht="16.350000000000001" customHeight="1">
      <c r="B94" s="14"/>
      <c r="C94" s="15"/>
      <c r="D94" s="41" t="s">
        <v>235</v>
      </c>
      <c r="E94" s="31" t="s">
        <v>23</v>
      </c>
      <c r="F94" s="13"/>
      <c r="H94" s="465" t="s">
        <v>269</v>
      </c>
    </row>
    <row r="95" spans="2:8" ht="16.350000000000001" customHeight="1">
      <c r="B95" s="14"/>
      <c r="C95" s="15"/>
      <c r="E95" s="31"/>
      <c r="F95" s="13"/>
      <c r="H95" s="465"/>
    </row>
    <row r="96" spans="2:8" ht="16.350000000000001" customHeight="1">
      <c r="B96" s="42" t="s">
        <v>604</v>
      </c>
      <c r="C96" s="15"/>
      <c r="D96" s="41" t="s">
        <v>218</v>
      </c>
      <c r="E96" s="31"/>
      <c r="F96" s="13"/>
      <c r="H96" s="465"/>
    </row>
    <row r="97" spans="2:8" ht="16.350000000000001" customHeight="1">
      <c r="B97" s="14"/>
      <c r="C97" s="15"/>
      <c r="D97" s="41"/>
      <c r="E97" s="31"/>
      <c r="F97" s="13"/>
      <c r="H97" s="465"/>
    </row>
    <row r="98" spans="2:8" ht="16.350000000000001" customHeight="1">
      <c r="B98" s="14"/>
      <c r="C98" s="35"/>
      <c r="D98" s="41" t="s">
        <v>220</v>
      </c>
      <c r="E98" s="31" t="s">
        <v>23</v>
      </c>
      <c r="F98" s="13"/>
      <c r="H98" s="465" t="s">
        <v>269</v>
      </c>
    </row>
    <row r="99" spans="2:8" ht="16.350000000000001" customHeight="1">
      <c r="B99" s="14"/>
      <c r="C99" s="15"/>
      <c r="E99" s="31"/>
      <c r="F99" s="13"/>
      <c r="H99" s="130"/>
    </row>
    <row r="100" spans="2:8" ht="16.350000000000001" customHeight="1">
      <c r="B100" s="14"/>
      <c r="C100" s="15"/>
      <c r="D100" s="6" t="s">
        <v>236</v>
      </c>
      <c r="E100" s="31" t="s">
        <v>23</v>
      </c>
      <c r="F100" s="13">
        <v>7</v>
      </c>
      <c r="G100" s="126"/>
      <c r="H100" s="130"/>
    </row>
    <row r="101" spans="2:8" ht="16.350000000000001" customHeight="1" thickBot="1">
      <c r="B101" s="50"/>
      <c r="C101" s="51"/>
      <c r="D101" s="52"/>
      <c r="E101" s="53"/>
      <c r="F101" s="54"/>
      <c r="G101" s="55"/>
      <c r="H101" s="134"/>
    </row>
    <row r="102" spans="2:8" ht="25.2" customHeight="1" thickBot="1">
      <c r="B102" s="579" t="s">
        <v>66</v>
      </c>
      <c r="C102" s="580"/>
      <c r="D102" s="580"/>
      <c r="E102" s="580"/>
      <c r="F102" s="580"/>
      <c r="G102" s="580"/>
      <c r="H102" s="132"/>
    </row>
    <row r="103" spans="2:8" ht="25.2" customHeight="1" thickBot="1">
      <c r="B103" s="571" t="s">
        <v>226</v>
      </c>
      <c r="C103" s="572"/>
      <c r="D103" s="572"/>
      <c r="E103" s="572"/>
      <c r="F103" s="572"/>
      <c r="G103" s="581"/>
      <c r="H103" s="131"/>
    </row>
    <row r="104" spans="2:8" ht="16.350000000000001" customHeight="1">
      <c r="B104" s="400" t="s">
        <v>605</v>
      </c>
      <c r="C104" s="15"/>
      <c r="D104" s="58" t="s">
        <v>222</v>
      </c>
      <c r="E104" s="19"/>
      <c r="F104" s="13"/>
      <c r="H104" s="130"/>
    </row>
    <row r="105" spans="2:8" ht="16.350000000000001" customHeight="1">
      <c r="B105" s="400"/>
      <c r="C105" s="15"/>
      <c r="D105" s="58"/>
      <c r="E105" s="19"/>
      <c r="F105" s="13"/>
      <c r="H105" s="130"/>
    </row>
    <row r="106" spans="2:8" ht="38.25" customHeight="1">
      <c r="B106" s="401"/>
      <c r="C106" s="15"/>
      <c r="D106" s="58" t="s">
        <v>615</v>
      </c>
      <c r="E106" s="19" t="s">
        <v>23</v>
      </c>
      <c r="F106" s="136">
        <v>3</v>
      </c>
      <c r="G106" s="126"/>
      <c r="H106" s="130"/>
    </row>
    <row r="107" spans="2:8" ht="16.350000000000001" customHeight="1">
      <c r="B107" s="400"/>
      <c r="C107" s="15"/>
      <c r="D107" s="58"/>
      <c r="E107" s="19"/>
      <c r="F107" s="13"/>
      <c r="H107" s="130"/>
    </row>
    <row r="108" spans="2:8" ht="16.350000000000001" customHeight="1">
      <c r="B108" s="400"/>
      <c r="C108" s="15"/>
      <c r="D108" s="59" t="s">
        <v>607</v>
      </c>
      <c r="E108" s="19" t="s">
        <v>23</v>
      </c>
      <c r="F108" s="13"/>
      <c r="H108" s="465" t="s">
        <v>269</v>
      </c>
    </row>
    <row r="109" spans="2:8" ht="16.350000000000001" customHeight="1">
      <c r="B109" s="400"/>
      <c r="C109" s="15"/>
      <c r="D109" s="58"/>
      <c r="E109" s="19"/>
      <c r="F109" s="13"/>
      <c r="H109" s="130"/>
    </row>
    <row r="110" spans="2:8" ht="32.4" customHeight="1">
      <c r="B110" s="400" t="s">
        <v>606</v>
      </c>
      <c r="C110" s="15"/>
      <c r="D110" s="60" t="s">
        <v>224</v>
      </c>
      <c r="E110" s="19"/>
      <c r="F110" s="13"/>
      <c r="H110" s="130"/>
    </row>
    <row r="111" spans="2:8" ht="16.350000000000001" customHeight="1">
      <c r="B111" s="400"/>
      <c r="C111" s="15"/>
      <c r="D111" s="58"/>
      <c r="E111" s="19"/>
      <c r="F111" s="13"/>
      <c r="H111" s="130"/>
    </row>
    <row r="112" spans="2:8" ht="16.350000000000001" customHeight="1">
      <c r="B112" s="400"/>
      <c r="C112" s="15"/>
      <c r="D112" s="58" t="s">
        <v>322</v>
      </c>
      <c r="E112" s="19" t="s">
        <v>23</v>
      </c>
      <c r="F112" s="13">
        <v>5</v>
      </c>
      <c r="G112" s="126"/>
      <c r="H112" s="130"/>
    </row>
    <row r="113" spans="2:8" ht="16.350000000000001" customHeight="1">
      <c r="B113" s="400"/>
      <c r="C113" s="15"/>
      <c r="D113" s="15"/>
      <c r="F113" s="13"/>
      <c r="H113" s="130"/>
    </row>
    <row r="114" spans="2:8" ht="16.350000000000001" customHeight="1">
      <c r="B114" s="400" t="s">
        <v>608</v>
      </c>
      <c r="C114" s="15"/>
      <c r="D114" s="61" t="s">
        <v>227</v>
      </c>
      <c r="F114" s="13"/>
      <c r="H114" s="130"/>
    </row>
    <row r="115" spans="2:8" ht="16.350000000000001" customHeight="1">
      <c r="B115" s="400"/>
      <c r="C115" s="15"/>
      <c r="D115" s="62" t="s">
        <v>229</v>
      </c>
      <c r="F115" s="13"/>
      <c r="H115" s="130"/>
    </row>
    <row r="116" spans="2:8" ht="16.350000000000001" customHeight="1">
      <c r="B116" s="400"/>
      <c r="C116" s="15"/>
      <c r="D116" s="62" t="s">
        <v>230</v>
      </c>
      <c r="F116" s="13"/>
      <c r="H116" s="130"/>
    </row>
    <row r="117" spans="2:8" ht="16.350000000000001" customHeight="1">
      <c r="B117" s="400"/>
      <c r="C117" s="15"/>
      <c r="D117" s="62"/>
      <c r="F117" s="13"/>
      <c r="H117" s="130"/>
    </row>
    <row r="118" spans="2:8" ht="16.350000000000001" customHeight="1">
      <c r="B118" s="400"/>
      <c r="C118" s="15"/>
      <c r="D118" s="15" t="s">
        <v>609</v>
      </c>
      <c r="E118" s="12" t="s">
        <v>23</v>
      </c>
      <c r="F118" s="13">
        <v>5</v>
      </c>
      <c r="G118" s="121"/>
      <c r="H118" s="130"/>
    </row>
    <row r="119" spans="2:8" ht="16.350000000000001" customHeight="1">
      <c r="B119" s="400"/>
      <c r="C119" s="15"/>
      <c r="D119" s="15"/>
      <c r="F119" s="13"/>
      <c r="G119" s="121"/>
      <c r="H119" s="130"/>
    </row>
    <row r="120" spans="2:8" ht="16.350000000000001" customHeight="1">
      <c r="B120" s="400"/>
      <c r="C120" s="15"/>
      <c r="D120" s="15" t="s">
        <v>610</v>
      </c>
      <c r="E120" s="12" t="s">
        <v>23</v>
      </c>
      <c r="F120" s="13">
        <v>1</v>
      </c>
      <c r="G120" s="121"/>
      <c r="H120" s="130"/>
    </row>
    <row r="121" spans="2:8" ht="16.350000000000001" customHeight="1">
      <c r="B121" s="400"/>
      <c r="C121" s="35"/>
      <c r="D121" s="58"/>
      <c r="E121" s="19"/>
      <c r="F121" s="32"/>
      <c r="H121" s="130"/>
    </row>
    <row r="122" spans="2:8" ht="48.75" customHeight="1">
      <c r="B122" s="400" t="s">
        <v>611</v>
      </c>
      <c r="C122" s="35" t="s">
        <v>239</v>
      </c>
      <c r="D122" s="58" t="s">
        <v>240</v>
      </c>
      <c r="E122" s="19"/>
      <c r="F122" s="32"/>
      <c r="H122" s="130"/>
    </row>
    <row r="123" spans="2:8" ht="16.350000000000001" customHeight="1">
      <c r="B123" s="400"/>
      <c r="C123" s="15"/>
      <c r="D123" s="15" t="s">
        <v>217</v>
      </c>
      <c r="E123" s="12" t="s">
        <v>23</v>
      </c>
      <c r="F123" s="13"/>
      <c r="H123" s="465" t="s">
        <v>269</v>
      </c>
    </row>
    <row r="124" spans="2:8" ht="16.350000000000001" customHeight="1">
      <c r="B124" s="400"/>
      <c r="C124" s="15"/>
      <c r="D124" s="15"/>
      <c r="F124" s="13"/>
      <c r="H124" s="465"/>
    </row>
    <row r="125" spans="2:8" ht="16.350000000000001" customHeight="1">
      <c r="B125" s="400"/>
      <c r="C125" s="15"/>
      <c r="D125" s="15" t="s">
        <v>241</v>
      </c>
      <c r="E125" s="12" t="s">
        <v>23</v>
      </c>
      <c r="F125" s="13"/>
      <c r="H125" s="465" t="s">
        <v>269</v>
      </c>
    </row>
    <row r="126" spans="2:8" ht="16.350000000000001" customHeight="1">
      <c r="B126" s="400"/>
      <c r="C126" s="15"/>
      <c r="D126" s="15"/>
      <c r="F126" s="13"/>
      <c r="H126" s="465"/>
    </row>
    <row r="127" spans="2:8" s="115" customFormat="1" ht="16.350000000000001" customHeight="1">
      <c r="B127" s="387">
        <v>5.5</v>
      </c>
      <c r="C127" s="137"/>
      <c r="D127" s="138" t="s">
        <v>542</v>
      </c>
      <c r="E127" s="139"/>
      <c r="F127" s="64"/>
      <c r="H127" s="140"/>
    </row>
    <row r="128" spans="2:8" ht="16.350000000000001" customHeight="1">
      <c r="B128" s="400"/>
      <c r="C128" s="15"/>
      <c r="D128" s="382" t="s">
        <v>525</v>
      </c>
      <c r="E128" s="63"/>
      <c r="F128" s="64"/>
      <c r="H128" s="130"/>
    </row>
    <row r="129" spans="2:8" ht="16.350000000000001" customHeight="1">
      <c r="B129" s="400"/>
      <c r="C129" s="15"/>
      <c r="D129" s="382" t="s">
        <v>535</v>
      </c>
      <c r="E129" s="66"/>
      <c r="F129" s="67"/>
      <c r="H129" s="130"/>
    </row>
    <row r="130" spans="2:8" ht="16.350000000000001" customHeight="1">
      <c r="B130" s="400" t="s">
        <v>612</v>
      </c>
      <c r="C130" s="15"/>
      <c r="D130" s="15" t="s">
        <v>536</v>
      </c>
      <c r="E130" s="12" t="s">
        <v>17</v>
      </c>
      <c r="F130" s="13">
        <v>1</v>
      </c>
      <c r="G130" s="398"/>
      <c r="H130" s="130"/>
    </row>
    <row r="131" spans="2:8" ht="16.350000000000001" customHeight="1">
      <c r="B131" s="400"/>
      <c r="C131" s="15"/>
      <c r="D131" s="388"/>
      <c r="E131" s="391"/>
      <c r="F131" s="13"/>
      <c r="G131" s="121"/>
      <c r="H131" s="130"/>
    </row>
    <row r="132" spans="2:8" ht="16.350000000000001" customHeight="1">
      <c r="B132" s="400" t="s">
        <v>613</v>
      </c>
      <c r="C132" s="15"/>
      <c r="D132" s="388" t="s">
        <v>537</v>
      </c>
      <c r="E132" s="391"/>
      <c r="F132" s="13"/>
      <c r="G132" s="121"/>
      <c r="H132" s="130"/>
    </row>
    <row r="133" spans="2:8" ht="16.350000000000001" customHeight="1">
      <c r="B133" s="400"/>
      <c r="C133" s="15"/>
      <c r="D133" s="388"/>
      <c r="E133" s="391"/>
      <c r="F133" s="13"/>
      <c r="G133" s="121"/>
      <c r="H133" s="130"/>
    </row>
    <row r="134" spans="2:8" ht="16.350000000000001" customHeight="1">
      <c r="B134" s="400"/>
      <c r="C134" s="392"/>
      <c r="D134" s="388" t="s">
        <v>543</v>
      </c>
      <c r="E134" s="391" t="s">
        <v>324</v>
      </c>
      <c r="F134" s="13">
        <v>10</v>
      </c>
      <c r="G134" s="121"/>
      <c r="H134" s="394"/>
    </row>
    <row r="135" spans="2:8" ht="16.350000000000001" customHeight="1">
      <c r="B135" s="400"/>
      <c r="C135" s="392"/>
      <c r="D135" s="388"/>
      <c r="E135" s="391"/>
      <c r="F135" s="393"/>
      <c r="G135" s="121"/>
      <c r="H135" s="394"/>
    </row>
    <row r="136" spans="2:8" ht="16.350000000000001" customHeight="1">
      <c r="B136" s="400"/>
      <c r="C136" s="392"/>
      <c r="D136" s="388" t="s">
        <v>544</v>
      </c>
      <c r="E136" s="391" t="s">
        <v>324</v>
      </c>
      <c r="F136" s="13">
        <v>10</v>
      </c>
      <c r="G136" s="121"/>
      <c r="H136" s="394"/>
    </row>
    <row r="137" spans="2:8" ht="16.350000000000001" customHeight="1">
      <c r="B137" s="400"/>
      <c r="C137" s="392"/>
      <c r="E137" s="391"/>
      <c r="F137" s="393"/>
      <c r="G137" s="121"/>
      <c r="H137" s="394"/>
    </row>
    <row r="138" spans="2:8" ht="16.350000000000001" customHeight="1">
      <c r="B138" s="400"/>
      <c r="C138" s="392"/>
      <c r="D138" s="6" t="s">
        <v>545</v>
      </c>
      <c r="E138" s="391" t="s">
        <v>324</v>
      </c>
      <c r="F138" s="13">
        <v>10</v>
      </c>
      <c r="G138" s="121"/>
      <c r="H138" s="394"/>
    </row>
    <row r="139" spans="2:8" ht="16.350000000000001" customHeight="1">
      <c r="B139" s="400"/>
      <c r="C139" s="392"/>
      <c r="E139" s="391"/>
      <c r="F139" s="393"/>
      <c r="G139" s="121"/>
      <c r="H139" s="394"/>
    </row>
    <row r="140" spans="2:8" ht="16.350000000000001" customHeight="1">
      <c r="B140" s="400"/>
      <c r="C140" s="392"/>
      <c r="D140" s="388" t="s">
        <v>546</v>
      </c>
      <c r="E140" s="391" t="s">
        <v>324</v>
      </c>
      <c r="F140" s="13">
        <v>10</v>
      </c>
      <c r="G140" s="121"/>
      <c r="H140" s="394"/>
    </row>
    <row r="141" spans="2:8" ht="16.350000000000001" customHeight="1">
      <c r="B141" s="400"/>
      <c r="C141" s="15"/>
      <c r="D141" s="388"/>
      <c r="E141" s="391"/>
      <c r="F141" s="13"/>
      <c r="G141" s="121"/>
      <c r="H141" s="130"/>
    </row>
    <row r="142" spans="2:8" ht="16.350000000000001" customHeight="1">
      <c r="B142" s="400"/>
      <c r="C142" s="15"/>
      <c r="D142" s="389" t="s">
        <v>539</v>
      </c>
      <c r="E142" s="391"/>
      <c r="F142" s="13"/>
      <c r="G142" s="121"/>
      <c r="H142" s="130"/>
    </row>
    <row r="143" spans="2:8" ht="16.350000000000001" customHeight="1">
      <c r="B143" s="400"/>
      <c r="C143" s="143"/>
      <c r="D143" s="389" t="s">
        <v>540</v>
      </c>
      <c r="E143" s="391" t="s">
        <v>324</v>
      </c>
      <c r="F143" s="13">
        <f>10*3</f>
        <v>30</v>
      </c>
      <c r="G143" s="121"/>
      <c r="H143" s="130"/>
    </row>
    <row r="144" spans="2:8" ht="16.350000000000001" customHeight="1">
      <c r="B144" s="400"/>
      <c r="C144" s="15"/>
      <c r="D144" s="388"/>
      <c r="E144" s="391"/>
      <c r="F144" s="13"/>
      <c r="G144" s="121"/>
      <c r="H144" s="130"/>
    </row>
    <row r="145" spans="2:8" s="115" customFormat="1" ht="16.350000000000001" customHeight="1">
      <c r="B145" s="387">
        <v>5.6</v>
      </c>
      <c r="C145" s="137"/>
      <c r="D145" s="137" t="s">
        <v>245</v>
      </c>
      <c r="E145" s="113"/>
      <c r="F145" s="142"/>
      <c r="H145" s="140"/>
    </row>
    <row r="146" spans="2:8" ht="16.350000000000001" customHeight="1">
      <c r="B146" s="400"/>
      <c r="C146" s="15"/>
      <c r="D146" s="15" t="s">
        <v>246</v>
      </c>
      <c r="F146" s="13"/>
      <c r="H146" s="130"/>
    </row>
    <row r="147" spans="2:8" ht="16.350000000000001" customHeight="1">
      <c r="B147" s="400"/>
      <c r="C147" s="15"/>
      <c r="D147" s="15" t="s">
        <v>247</v>
      </c>
      <c r="F147" s="13"/>
      <c r="H147" s="130"/>
    </row>
    <row r="148" spans="2:8" ht="16.350000000000001" customHeight="1">
      <c r="B148" s="400"/>
      <c r="C148" s="15"/>
      <c r="D148" s="15" t="s">
        <v>248</v>
      </c>
      <c r="F148" s="13"/>
      <c r="H148" s="130"/>
    </row>
    <row r="149" spans="2:8" ht="16.350000000000001" customHeight="1">
      <c r="B149" s="400"/>
      <c r="C149" s="15"/>
      <c r="D149" s="15" t="s">
        <v>614</v>
      </c>
      <c r="F149" s="13"/>
      <c r="H149" s="130"/>
    </row>
    <row r="150" spans="2:8" ht="16.350000000000001" customHeight="1">
      <c r="B150" s="400"/>
      <c r="C150" s="512"/>
      <c r="D150" s="512"/>
      <c r="F150" s="513"/>
      <c r="H150" s="394"/>
    </row>
    <row r="151" spans="2:8" ht="16.350000000000001" customHeight="1">
      <c r="B151" s="400" t="s">
        <v>741</v>
      </c>
      <c r="C151" s="15"/>
      <c r="D151" s="15" t="s">
        <v>323</v>
      </c>
      <c r="E151" s="12" t="s">
        <v>17</v>
      </c>
      <c r="F151" s="13">
        <v>1</v>
      </c>
      <c r="G151" s="121"/>
      <c r="H151" s="130"/>
    </row>
    <row r="152" spans="2:8" ht="16.350000000000001" customHeight="1">
      <c r="B152" s="400"/>
      <c r="C152" s="15"/>
      <c r="D152" s="15"/>
      <c r="F152" s="13"/>
      <c r="G152" s="121"/>
      <c r="H152" s="130"/>
    </row>
    <row r="153" spans="2:8" ht="16.350000000000001" customHeight="1">
      <c r="B153" s="400"/>
      <c r="C153" s="15"/>
      <c r="D153" s="65" t="s">
        <v>250</v>
      </c>
      <c r="F153" s="13"/>
      <c r="G153" s="121"/>
      <c r="H153" s="130"/>
    </row>
    <row r="154" spans="2:8" ht="16.350000000000001" customHeight="1">
      <c r="B154" s="400"/>
      <c r="C154" s="15"/>
      <c r="D154" s="15" t="s">
        <v>249</v>
      </c>
      <c r="F154" s="13"/>
      <c r="G154" s="121"/>
      <c r="H154" s="130"/>
    </row>
    <row r="155" spans="2:8" ht="16.350000000000001" customHeight="1">
      <c r="B155" s="400" t="s">
        <v>742</v>
      </c>
      <c r="C155" s="15"/>
      <c r="D155" s="15" t="s">
        <v>616</v>
      </c>
      <c r="E155" s="12" t="s">
        <v>23</v>
      </c>
      <c r="F155" s="13">
        <v>2</v>
      </c>
      <c r="G155" s="121"/>
      <c r="H155" s="130"/>
    </row>
    <row r="156" spans="2:8" ht="16.350000000000001" customHeight="1" thickBot="1">
      <c r="B156" s="400"/>
      <c r="C156" s="15"/>
      <c r="D156" s="15"/>
      <c r="F156" s="13"/>
      <c r="G156" s="121"/>
      <c r="H156" s="130"/>
    </row>
    <row r="157" spans="2:8" ht="25.2" customHeight="1" thickBot="1">
      <c r="B157" s="579" t="s">
        <v>66</v>
      </c>
      <c r="C157" s="580"/>
      <c r="D157" s="580"/>
      <c r="E157" s="580"/>
      <c r="F157" s="580"/>
      <c r="G157" s="580"/>
      <c r="H157" s="132"/>
    </row>
    <row r="158" spans="2:8" ht="25.2" customHeight="1" thickBot="1">
      <c r="B158" s="571" t="s">
        <v>226</v>
      </c>
      <c r="C158" s="572"/>
      <c r="D158" s="572"/>
      <c r="E158" s="572"/>
      <c r="F158" s="572"/>
      <c r="G158" s="581"/>
      <c r="H158" s="131"/>
    </row>
    <row r="159" spans="2:8" ht="16.350000000000001" customHeight="1">
      <c r="B159" s="400"/>
      <c r="C159" s="392"/>
      <c r="D159" s="392"/>
      <c r="F159" s="393"/>
      <c r="G159" s="121"/>
      <c r="H159" s="394"/>
    </row>
    <row r="160" spans="2:8" ht="16.350000000000001" customHeight="1">
      <c r="B160" s="400">
        <v>5.7</v>
      </c>
      <c r="C160" s="15"/>
      <c r="D160" s="68" t="s">
        <v>739</v>
      </c>
      <c r="E160" s="12" t="s">
        <v>23</v>
      </c>
      <c r="F160" s="13">
        <v>9</v>
      </c>
      <c r="G160" s="121"/>
      <c r="H160" s="130"/>
    </row>
    <row r="161" spans="2:8" ht="16.350000000000001" customHeight="1">
      <c r="B161" s="400"/>
      <c r="C161" s="392"/>
      <c r="D161" s="454"/>
      <c r="F161" s="393"/>
      <c r="G161" s="121"/>
      <c r="H161" s="394"/>
    </row>
    <row r="162" spans="2:8" ht="16.350000000000001" customHeight="1">
      <c r="B162" s="400">
        <v>5.8</v>
      </c>
      <c r="C162" s="392"/>
      <c r="D162" s="454" t="s">
        <v>740</v>
      </c>
      <c r="F162" s="393"/>
      <c r="G162" s="126"/>
      <c r="H162" s="394"/>
    </row>
    <row r="163" spans="2:8" ht="16.350000000000001" customHeight="1">
      <c r="B163" s="400"/>
      <c r="C163" s="392"/>
      <c r="D163" s="454" t="s">
        <v>776</v>
      </c>
      <c r="E163" s="12" t="s">
        <v>467</v>
      </c>
      <c r="F163" s="393">
        <v>1</v>
      </c>
      <c r="G163" s="126">
        <v>250000</v>
      </c>
      <c r="H163" s="394">
        <f>G163*F163</f>
        <v>250000</v>
      </c>
    </row>
    <row r="164" spans="2:8" ht="16.350000000000001" customHeight="1">
      <c r="B164" s="400"/>
      <c r="C164" s="392"/>
      <c r="D164" s="454" t="s">
        <v>777</v>
      </c>
      <c r="F164" s="393"/>
      <c r="G164" s="121"/>
      <c r="H164" s="394"/>
    </row>
    <row r="165" spans="2:8" ht="16.350000000000001" customHeight="1">
      <c r="B165" s="400"/>
      <c r="C165" s="392"/>
      <c r="D165" s="454"/>
      <c r="F165" s="393"/>
      <c r="G165" s="121"/>
      <c r="H165" s="394"/>
    </row>
    <row r="166" spans="2:8" ht="16.350000000000001" customHeight="1">
      <c r="B166" s="400"/>
      <c r="C166" s="392"/>
      <c r="D166" s="454"/>
      <c r="F166" s="393"/>
      <c r="G166" s="121"/>
      <c r="H166" s="394"/>
    </row>
    <row r="167" spans="2:8" ht="16.350000000000001" customHeight="1">
      <c r="B167" s="400"/>
      <c r="C167" s="392"/>
      <c r="D167" s="454"/>
      <c r="F167" s="393"/>
      <c r="G167" s="121"/>
      <c r="H167" s="394"/>
    </row>
    <row r="168" spans="2:8" ht="16.350000000000001" customHeight="1">
      <c r="B168" s="400"/>
      <c r="C168" s="392"/>
      <c r="D168" s="454"/>
      <c r="F168" s="393"/>
      <c r="G168" s="121"/>
      <c r="H168" s="394"/>
    </row>
    <row r="169" spans="2:8" ht="16.350000000000001" customHeight="1">
      <c r="B169" s="400"/>
      <c r="C169" s="392"/>
      <c r="D169" s="454"/>
      <c r="F169" s="393"/>
      <c r="G169" s="121"/>
      <c r="H169" s="394"/>
    </row>
    <row r="170" spans="2:8" ht="16.350000000000001" customHeight="1">
      <c r="B170" s="400"/>
      <c r="C170" s="392"/>
      <c r="D170" s="454"/>
      <c r="F170" s="393"/>
      <c r="G170" s="121"/>
      <c r="H170" s="394"/>
    </row>
    <row r="171" spans="2:8" ht="16.350000000000001" customHeight="1">
      <c r="B171" s="400"/>
      <c r="C171" s="392"/>
      <c r="D171" s="454"/>
      <c r="F171" s="393"/>
      <c r="G171" s="121"/>
      <c r="H171" s="394"/>
    </row>
    <row r="172" spans="2:8" ht="16.350000000000001" customHeight="1">
      <c r="B172" s="400"/>
      <c r="C172" s="392"/>
      <c r="D172" s="454"/>
      <c r="F172" s="393"/>
      <c r="G172" s="121"/>
      <c r="H172" s="394"/>
    </row>
    <row r="173" spans="2:8" ht="16.350000000000001" customHeight="1">
      <c r="B173" s="400"/>
      <c r="C173" s="392"/>
      <c r="D173" s="454"/>
      <c r="F173" s="393"/>
      <c r="G173" s="121"/>
      <c r="H173" s="394"/>
    </row>
    <row r="174" spans="2:8" ht="16.350000000000001" customHeight="1">
      <c r="B174" s="400"/>
      <c r="C174" s="392"/>
      <c r="D174" s="454"/>
      <c r="F174" s="393"/>
      <c r="G174" s="121"/>
      <c r="H174" s="394"/>
    </row>
    <row r="175" spans="2:8" ht="16.350000000000001" customHeight="1">
      <c r="B175" s="400"/>
      <c r="C175" s="392"/>
      <c r="D175" s="454"/>
      <c r="F175" s="393"/>
      <c r="G175" s="121"/>
      <c r="H175" s="394"/>
    </row>
    <row r="176" spans="2:8" ht="16.350000000000001" customHeight="1">
      <c r="B176" s="400"/>
      <c r="C176" s="392"/>
      <c r="D176" s="454"/>
      <c r="F176" s="393"/>
      <c r="G176" s="121"/>
      <c r="H176" s="394"/>
    </row>
    <row r="177" spans="2:8" ht="16.350000000000001" customHeight="1">
      <c r="B177" s="400"/>
      <c r="C177" s="392"/>
      <c r="D177" s="454"/>
      <c r="F177" s="393"/>
      <c r="G177" s="121"/>
      <c r="H177" s="394"/>
    </row>
    <row r="178" spans="2:8" ht="16.350000000000001" customHeight="1">
      <c r="B178" s="400"/>
      <c r="C178" s="392"/>
      <c r="D178" s="454"/>
      <c r="F178" s="393"/>
      <c r="G178" s="121"/>
      <c r="H178" s="394"/>
    </row>
    <row r="179" spans="2:8" ht="16.350000000000001" customHeight="1">
      <c r="B179" s="400"/>
      <c r="C179" s="392"/>
      <c r="D179" s="454"/>
      <c r="F179" s="393"/>
      <c r="G179" s="121"/>
      <c r="H179" s="394"/>
    </row>
    <row r="180" spans="2:8" ht="16.350000000000001" customHeight="1">
      <c r="B180" s="400"/>
      <c r="C180" s="392"/>
      <c r="D180" s="454"/>
      <c r="F180" s="393"/>
      <c r="G180" s="121"/>
      <c r="H180" s="394"/>
    </row>
    <row r="181" spans="2:8" ht="16.350000000000001" customHeight="1">
      <c r="B181" s="400"/>
      <c r="C181" s="392"/>
      <c r="D181" s="454"/>
      <c r="F181" s="393"/>
      <c r="G181" s="121"/>
      <c r="H181" s="394"/>
    </row>
    <row r="182" spans="2:8" ht="16.350000000000001" customHeight="1">
      <c r="B182" s="400"/>
      <c r="C182" s="392"/>
      <c r="D182" s="454"/>
      <c r="F182" s="393"/>
      <c r="G182" s="121"/>
      <c r="H182" s="394"/>
    </row>
    <row r="183" spans="2:8" ht="16.350000000000001" customHeight="1">
      <c r="B183" s="400"/>
      <c r="C183" s="392"/>
      <c r="D183" s="454"/>
      <c r="F183" s="393"/>
      <c r="G183" s="121"/>
      <c r="H183" s="394"/>
    </row>
    <row r="184" spans="2:8" ht="16.350000000000001" customHeight="1">
      <c r="B184" s="400"/>
      <c r="C184" s="392"/>
      <c r="D184" s="454"/>
      <c r="F184" s="393"/>
      <c r="G184" s="121"/>
      <c r="H184" s="394"/>
    </row>
    <row r="185" spans="2:8" ht="16.350000000000001" customHeight="1">
      <c r="B185" s="400"/>
      <c r="C185" s="392"/>
      <c r="D185" s="454"/>
      <c r="F185" s="393"/>
      <c r="G185" s="121"/>
      <c r="H185" s="394"/>
    </row>
    <row r="186" spans="2:8" ht="16.350000000000001" customHeight="1">
      <c r="B186" s="400"/>
      <c r="C186" s="392"/>
      <c r="D186" s="454"/>
      <c r="F186" s="393"/>
      <c r="G186" s="121"/>
      <c r="H186" s="394"/>
    </row>
    <row r="187" spans="2:8" ht="16.350000000000001" customHeight="1">
      <c r="B187" s="400"/>
      <c r="C187" s="392"/>
      <c r="D187" s="454"/>
      <c r="F187" s="393"/>
      <c r="G187" s="121"/>
      <c r="H187" s="394"/>
    </row>
    <row r="188" spans="2:8" ht="16.350000000000001" customHeight="1">
      <c r="B188" s="400"/>
      <c r="C188" s="392"/>
      <c r="D188" s="454"/>
      <c r="F188" s="393"/>
      <c r="G188" s="121"/>
      <c r="H188" s="394"/>
    </row>
    <row r="189" spans="2:8" ht="16.350000000000001" customHeight="1">
      <c r="B189" s="400"/>
      <c r="C189" s="392"/>
      <c r="D189" s="454"/>
      <c r="F189" s="393"/>
      <c r="G189" s="121"/>
      <c r="H189" s="394"/>
    </row>
    <row r="190" spans="2:8" ht="16.350000000000001" customHeight="1">
      <c r="B190" s="400"/>
      <c r="C190" s="392"/>
      <c r="D190" s="454"/>
      <c r="F190" s="393"/>
      <c r="G190" s="121"/>
      <c r="H190" s="394"/>
    </row>
    <row r="191" spans="2:8" ht="16.350000000000001" customHeight="1">
      <c r="B191" s="400"/>
      <c r="C191" s="392"/>
      <c r="D191" s="454"/>
      <c r="F191" s="393"/>
      <c r="G191" s="121"/>
      <c r="H191" s="394"/>
    </row>
    <row r="192" spans="2:8" ht="16.350000000000001" customHeight="1">
      <c r="B192" s="400"/>
      <c r="C192" s="392"/>
      <c r="D192" s="454"/>
      <c r="F192" s="393"/>
      <c r="G192" s="121"/>
      <c r="H192" s="394"/>
    </row>
    <row r="193" spans="2:8" ht="16.350000000000001" customHeight="1" thickBot="1">
      <c r="B193" s="400"/>
      <c r="C193" s="15"/>
      <c r="D193" s="15"/>
      <c r="F193" s="13"/>
      <c r="H193" s="130"/>
    </row>
    <row r="194" spans="2:8" ht="32.4" customHeight="1" thickBot="1">
      <c r="B194" s="571" t="s">
        <v>315</v>
      </c>
      <c r="C194" s="572"/>
      <c r="D194" s="572"/>
      <c r="E194" s="572"/>
      <c r="F194" s="572"/>
      <c r="G194" s="581"/>
      <c r="H194" s="131"/>
    </row>
  </sheetData>
  <mergeCells count="14">
    <mergeCell ref="B51:G51"/>
    <mergeCell ref="B52:G52"/>
    <mergeCell ref="B102:G102"/>
    <mergeCell ref="B103:G103"/>
    <mergeCell ref="B194:G194"/>
    <mergeCell ref="B157:G157"/>
    <mergeCell ref="B158:G158"/>
    <mergeCell ref="B1:H1"/>
    <mergeCell ref="C2:C3"/>
    <mergeCell ref="D2:D3"/>
    <mergeCell ref="E2:E3"/>
    <mergeCell ref="F2:F3"/>
    <mergeCell ref="G2:G3"/>
    <mergeCell ref="H2:H3"/>
  </mergeCells>
  <pageMargins left="0.23622047244094491" right="0.23622047244094491" top="0.59055118110236227" bottom="0.59055118110236227" header="0.31496062992125984" footer="0.31496062992125984"/>
  <pageSetup paperSize="9" scale="68" fitToHeight="0" orientation="portrait" r:id="rId1"/>
  <headerFooter>
    <oddHeader>&amp;L&amp;"-,Bold"UPGRADING OF BULK AND EXTENSION OF RETICULATION AT MBANGWANE</oddHeader>
    <oddFooter>&amp;L&amp;"-,Bold"&amp;A</oddFooter>
  </headerFooter>
  <rowBreaks count="3" manualBreakCount="3">
    <brk id="51" max="8" man="1"/>
    <brk id="102" max="8" man="1"/>
    <brk id="157"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4452B-B213-407D-B0C2-2D5800B20612}">
  <sheetPr>
    <pageSetUpPr fitToPage="1"/>
  </sheetPr>
  <dimension ref="B1:K284"/>
  <sheetViews>
    <sheetView view="pageBreakPreview" topLeftCell="A231" zoomScaleNormal="100" zoomScaleSheetLayoutView="100" workbookViewId="0">
      <selection activeCell="F258" sqref="F258"/>
    </sheetView>
  </sheetViews>
  <sheetFormatPr defaultColWidth="8.88671875" defaultRowHeight="13.8"/>
  <cols>
    <col min="1" max="1" width="3.33203125" style="6" customWidth="1"/>
    <col min="2" max="2" width="10.6640625" style="228" customWidth="1"/>
    <col min="3" max="3" width="10.6640625" style="227" customWidth="1"/>
    <col min="4" max="4" width="50.6640625" style="228" customWidth="1"/>
    <col min="5" max="6" width="10.6640625" style="228" customWidth="1"/>
    <col min="7" max="7" width="20.6640625" style="231" customWidth="1"/>
    <col min="8" max="8" width="20.6640625" style="232" customWidth="1"/>
    <col min="9" max="9" width="3.33203125" style="6" customWidth="1"/>
    <col min="10" max="16384" width="8.88671875" style="6"/>
  </cols>
  <sheetData>
    <row r="1" spans="2:8" ht="15" customHeight="1" thickBot="1">
      <c r="B1" s="552" t="s">
        <v>313</v>
      </c>
      <c r="C1" s="553"/>
      <c r="D1" s="553"/>
      <c r="E1" s="553"/>
      <c r="F1" s="553"/>
      <c r="G1" s="553"/>
      <c r="H1" s="554"/>
    </row>
    <row r="2" spans="2:8" ht="16.350000000000001" customHeight="1">
      <c r="B2" s="7" t="s">
        <v>1</v>
      </c>
      <c r="C2" s="555" t="s">
        <v>2</v>
      </c>
      <c r="D2" s="573" t="s">
        <v>3</v>
      </c>
      <c r="E2" s="575" t="s">
        <v>4</v>
      </c>
      <c r="F2" s="575" t="s">
        <v>5</v>
      </c>
      <c r="G2" s="593" t="s">
        <v>6</v>
      </c>
      <c r="H2" s="578" t="s">
        <v>7</v>
      </c>
    </row>
    <row r="3" spans="2:8" ht="16.350000000000001" customHeight="1">
      <c r="B3" s="144" t="s">
        <v>8</v>
      </c>
      <c r="C3" s="596"/>
      <c r="D3" s="597"/>
      <c r="E3" s="598"/>
      <c r="F3" s="598"/>
      <c r="G3" s="599"/>
      <c r="H3" s="595"/>
    </row>
    <row r="4" spans="2:8" ht="28.2" customHeight="1">
      <c r="B4" s="145">
        <v>6.1</v>
      </c>
      <c r="C4" s="146" t="s">
        <v>317</v>
      </c>
      <c r="D4" s="147" t="s">
        <v>153</v>
      </c>
      <c r="E4" s="148"/>
      <c r="F4" s="148"/>
      <c r="G4" s="149"/>
      <c r="H4" s="150"/>
    </row>
    <row r="5" spans="2:8" ht="27.6">
      <c r="B5" s="151" t="s">
        <v>554</v>
      </c>
      <c r="C5" s="148" t="s">
        <v>154</v>
      </c>
      <c r="D5" s="153" t="s">
        <v>155</v>
      </c>
      <c r="E5" s="154" t="s">
        <v>141</v>
      </c>
      <c r="F5" s="155">
        <v>27995</v>
      </c>
      <c r="G5" s="156"/>
      <c r="H5" s="157"/>
    </row>
    <row r="6" spans="2:8" ht="16.2" customHeight="1">
      <c r="B6" s="151"/>
      <c r="C6" s="148"/>
      <c r="D6" s="153"/>
      <c r="E6" s="154"/>
      <c r="F6" s="155"/>
      <c r="G6" s="156"/>
      <c r="H6" s="158"/>
    </row>
    <row r="7" spans="2:8" ht="27.6">
      <c r="B7" s="151" t="s">
        <v>555</v>
      </c>
      <c r="C7" s="148" t="s">
        <v>156</v>
      </c>
      <c r="D7" s="153" t="s">
        <v>157</v>
      </c>
      <c r="E7" s="154" t="s">
        <v>134</v>
      </c>
      <c r="F7" s="155">
        <v>20</v>
      </c>
      <c r="G7" s="156"/>
      <c r="H7" s="158"/>
    </row>
    <row r="8" spans="2:8" ht="16.2" customHeight="1">
      <c r="B8" s="151"/>
      <c r="C8" s="154"/>
      <c r="D8" s="159"/>
      <c r="E8" s="154"/>
      <c r="F8" s="160"/>
      <c r="G8" s="161"/>
      <c r="H8" s="162"/>
    </row>
    <row r="9" spans="2:8" ht="27.6">
      <c r="B9" s="145">
        <v>6.2</v>
      </c>
      <c r="C9" s="146" t="s">
        <v>317</v>
      </c>
      <c r="D9" s="163" t="s">
        <v>158</v>
      </c>
      <c r="E9" s="148"/>
      <c r="F9" s="155"/>
      <c r="G9" s="156"/>
      <c r="H9" s="158"/>
    </row>
    <row r="10" spans="2:8" ht="16.2" customHeight="1">
      <c r="B10" s="151"/>
      <c r="C10" s="148" t="s">
        <v>19</v>
      </c>
      <c r="D10" s="163" t="s">
        <v>159</v>
      </c>
      <c r="E10" s="164"/>
      <c r="F10" s="155"/>
      <c r="G10" s="156"/>
      <c r="H10" s="162"/>
    </row>
    <row r="11" spans="2:8" ht="48.75" customHeight="1">
      <c r="B11" s="151" t="s">
        <v>552</v>
      </c>
      <c r="C11" s="165" t="s">
        <v>160</v>
      </c>
      <c r="D11" s="152" t="s">
        <v>161</v>
      </c>
      <c r="E11" s="148"/>
      <c r="F11" s="155"/>
      <c r="G11" s="156"/>
      <c r="H11" s="162"/>
    </row>
    <row r="12" spans="2:8" ht="16.2" customHeight="1">
      <c r="B12" s="151"/>
      <c r="C12" s="148"/>
      <c r="D12" s="152" t="s">
        <v>162</v>
      </c>
      <c r="E12" s="148"/>
      <c r="F12" s="155"/>
      <c r="G12" s="156"/>
      <c r="H12" s="162"/>
    </row>
    <row r="13" spans="2:8" ht="16.2" customHeight="1">
      <c r="B13" s="151"/>
      <c r="C13" s="148"/>
      <c r="D13" s="152"/>
      <c r="E13" s="148"/>
      <c r="F13" s="155"/>
      <c r="G13" s="156"/>
      <c r="H13" s="162"/>
    </row>
    <row r="14" spans="2:8" ht="16.2" customHeight="1">
      <c r="B14" s="151"/>
      <c r="C14" s="148"/>
      <c r="D14" s="152" t="s">
        <v>163</v>
      </c>
      <c r="E14" s="148" t="s">
        <v>141</v>
      </c>
      <c r="F14" s="155">
        <v>27000</v>
      </c>
      <c r="G14" s="156"/>
      <c r="H14" s="157"/>
    </row>
    <row r="15" spans="2:8" ht="16.2" customHeight="1">
      <c r="B15" s="151"/>
      <c r="C15" s="154"/>
      <c r="D15" s="159"/>
      <c r="E15" s="154"/>
      <c r="F15" s="160"/>
      <c r="G15" s="161"/>
      <c r="H15" s="162"/>
    </row>
    <row r="16" spans="2:8" ht="16.2" customHeight="1">
      <c r="B16" s="151"/>
      <c r="C16" s="154"/>
      <c r="D16" s="152" t="s">
        <v>164</v>
      </c>
      <c r="E16" s="148" t="s">
        <v>141</v>
      </c>
      <c r="F16" s="155">
        <v>995</v>
      </c>
      <c r="G16" s="156"/>
      <c r="H16" s="158"/>
    </row>
    <row r="17" spans="2:8" ht="16.2" customHeight="1">
      <c r="B17" s="151"/>
      <c r="C17" s="154"/>
      <c r="D17" s="152"/>
      <c r="E17" s="148"/>
      <c r="F17" s="155"/>
      <c r="G17" s="156"/>
      <c r="H17" s="158"/>
    </row>
    <row r="18" spans="2:8" ht="16.2" customHeight="1">
      <c r="B18" s="151"/>
      <c r="C18" s="154"/>
      <c r="D18" s="152" t="s">
        <v>165</v>
      </c>
      <c r="E18" s="148" t="s">
        <v>141</v>
      </c>
      <c r="F18" s="155"/>
      <c r="G18" s="156"/>
      <c r="H18" s="158"/>
    </row>
    <row r="19" spans="2:8" ht="16.2" customHeight="1">
      <c r="B19" s="151"/>
      <c r="C19" s="154"/>
      <c r="D19" s="152"/>
      <c r="E19" s="148"/>
      <c r="F19" s="155"/>
      <c r="G19" s="156"/>
      <c r="H19" s="158"/>
    </row>
    <row r="20" spans="2:8" ht="16.2" customHeight="1">
      <c r="B20" s="151"/>
      <c r="C20" s="154"/>
      <c r="D20" s="152" t="s">
        <v>166</v>
      </c>
      <c r="E20" s="148" t="s">
        <v>141</v>
      </c>
      <c r="F20" s="155"/>
      <c r="G20" s="156"/>
      <c r="H20" s="158"/>
    </row>
    <row r="21" spans="2:8" ht="16.2" customHeight="1">
      <c r="B21" s="151"/>
      <c r="C21" s="154"/>
      <c r="D21" s="159"/>
      <c r="E21" s="154"/>
      <c r="F21" s="160"/>
      <c r="G21" s="161"/>
      <c r="H21" s="162"/>
    </row>
    <row r="22" spans="2:8" ht="16.2" customHeight="1">
      <c r="B22" s="151" t="s">
        <v>553</v>
      </c>
      <c r="C22" s="148" t="s">
        <v>19</v>
      </c>
      <c r="D22" s="152" t="s">
        <v>168</v>
      </c>
      <c r="E22" s="148"/>
      <c r="F22" s="155"/>
      <c r="G22" s="156"/>
      <c r="H22" s="158"/>
    </row>
    <row r="23" spans="2:8" ht="16.2" customHeight="1">
      <c r="B23" s="151"/>
      <c r="C23" s="148"/>
      <c r="D23" s="152"/>
      <c r="E23" s="148"/>
      <c r="F23" s="155"/>
      <c r="G23" s="156"/>
      <c r="H23" s="158"/>
    </row>
    <row r="24" spans="2:8" ht="16.2" customHeight="1">
      <c r="B24" s="151"/>
      <c r="C24" s="148"/>
      <c r="D24" s="152" t="s">
        <v>169</v>
      </c>
      <c r="E24" s="148" t="s">
        <v>255</v>
      </c>
      <c r="F24" s="155">
        <v>5590</v>
      </c>
      <c r="G24" s="166"/>
      <c r="H24" s="157"/>
    </row>
    <row r="25" spans="2:8" ht="16.2" customHeight="1">
      <c r="B25" s="151"/>
      <c r="C25" s="148"/>
      <c r="D25" s="152"/>
      <c r="E25" s="148"/>
      <c r="F25" s="155"/>
      <c r="G25" s="166"/>
      <c r="H25" s="158"/>
    </row>
    <row r="26" spans="2:8" ht="16.2" customHeight="1">
      <c r="B26" s="151"/>
      <c r="C26" s="148"/>
      <c r="D26" s="152" t="s">
        <v>170</v>
      </c>
      <c r="E26" s="148" t="s">
        <v>255</v>
      </c>
      <c r="F26" s="155">
        <v>6998</v>
      </c>
      <c r="G26" s="166"/>
      <c r="H26" s="157"/>
    </row>
    <row r="27" spans="2:8" ht="16.2" customHeight="1">
      <c r="B27" s="151"/>
      <c r="C27" s="148"/>
      <c r="D27" s="152"/>
      <c r="E27" s="148"/>
      <c r="F27" s="155"/>
      <c r="G27" s="166"/>
      <c r="H27" s="158"/>
    </row>
    <row r="28" spans="2:8" ht="16.2" customHeight="1">
      <c r="B28" s="151" t="s">
        <v>556</v>
      </c>
      <c r="C28" s="148" t="s">
        <v>19</v>
      </c>
      <c r="D28" s="152" t="s">
        <v>171</v>
      </c>
      <c r="E28" s="148" t="s">
        <v>255</v>
      </c>
      <c r="F28" s="155">
        <v>1895</v>
      </c>
      <c r="G28" s="166"/>
      <c r="H28" s="158"/>
    </row>
    <row r="29" spans="2:8" ht="16.2" customHeight="1">
      <c r="B29" s="151"/>
      <c r="C29" s="148"/>
      <c r="D29" s="167"/>
      <c r="E29" s="148"/>
      <c r="F29" s="155"/>
      <c r="G29" s="156"/>
      <c r="H29" s="162"/>
    </row>
    <row r="30" spans="2:8" ht="16.2" customHeight="1">
      <c r="B30" s="151"/>
      <c r="C30" s="148" t="s">
        <v>39</v>
      </c>
      <c r="D30" s="152" t="s">
        <v>172</v>
      </c>
      <c r="E30" s="148"/>
      <c r="F30" s="155"/>
      <c r="G30" s="156"/>
      <c r="H30" s="158"/>
    </row>
    <row r="31" spans="2:8" ht="16.2" customHeight="1">
      <c r="B31" s="151"/>
      <c r="C31" s="148"/>
      <c r="D31" s="152"/>
      <c r="E31" s="148"/>
      <c r="F31" s="155"/>
      <c r="G31" s="156"/>
      <c r="H31" s="158"/>
    </row>
    <row r="32" spans="2:8" ht="16.2" customHeight="1">
      <c r="B32" s="151" t="s">
        <v>557</v>
      </c>
      <c r="C32" s="148" t="s">
        <v>174</v>
      </c>
      <c r="D32" s="152" t="s">
        <v>175</v>
      </c>
      <c r="E32" s="148"/>
      <c r="F32" s="155"/>
      <c r="G32" s="156"/>
      <c r="H32" s="158"/>
    </row>
    <row r="33" spans="2:8" ht="16.2" customHeight="1">
      <c r="B33" s="151"/>
      <c r="C33" s="148"/>
      <c r="D33" s="152"/>
      <c r="E33" s="148"/>
      <c r="F33" s="155"/>
      <c r="G33" s="156"/>
      <c r="H33" s="158"/>
    </row>
    <row r="34" spans="2:8" ht="16.2" customHeight="1">
      <c r="B34" s="151"/>
      <c r="C34" s="148"/>
      <c r="D34" s="152" t="s">
        <v>176</v>
      </c>
      <c r="E34" s="148" t="s">
        <v>86</v>
      </c>
      <c r="F34" s="155">
        <f>F26*0.5</f>
        <v>3499</v>
      </c>
      <c r="G34" s="166"/>
      <c r="H34" s="158"/>
    </row>
    <row r="35" spans="2:8" ht="16.2" customHeight="1">
      <c r="B35" s="151"/>
      <c r="C35" s="148"/>
      <c r="D35" s="152"/>
      <c r="E35" s="148"/>
      <c r="F35" s="155"/>
      <c r="G35" s="166"/>
      <c r="H35" s="158"/>
    </row>
    <row r="36" spans="2:8" ht="16.2" customHeight="1">
      <c r="B36" s="151"/>
      <c r="C36" s="148"/>
      <c r="D36" s="152" t="s">
        <v>177</v>
      </c>
      <c r="E36" s="148" t="s">
        <v>86</v>
      </c>
      <c r="F36" s="155">
        <f>F26*0.2</f>
        <v>1399.6000000000001</v>
      </c>
      <c r="G36" s="166"/>
      <c r="H36" s="157"/>
    </row>
    <row r="37" spans="2:8" ht="16.2" customHeight="1">
      <c r="B37" s="151"/>
      <c r="C37" s="148"/>
      <c r="D37" s="152"/>
      <c r="E37" s="148"/>
      <c r="F37" s="155"/>
      <c r="G37" s="166"/>
      <c r="H37" s="158"/>
    </row>
    <row r="38" spans="2:8" ht="32.4" customHeight="1">
      <c r="B38" s="151"/>
      <c r="C38" s="148"/>
      <c r="D38" s="152" t="s">
        <v>178</v>
      </c>
      <c r="E38" s="148" t="s">
        <v>86</v>
      </c>
      <c r="F38" s="155">
        <f>F26*0.3</f>
        <v>2099.4</v>
      </c>
      <c r="G38" s="166"/>
      <c r="H38" s="158"/>
    </row>
    <row r="39" spans="2:8" ht="16.2" customHeight="1">
      <c r="B39" s="151"/>
      <c r="C39" s="148"/>
      <c r="D39" s="152"/>
      <c r="E39" s="148"/>
      <c r="F39" s="155"/>
      <c r="G39" s="168"/>
      <c r="H39" s="158"/>
    </row>
    <row r="40" spans="2:8" ht="27.6">
      <c r="B40" s="145">
        <v>6.3</v>
      </c>
      <c r="C40" s="146" t="s">
        <v>318</v>
      </c>
      <c r="D40" s="169" t="s">
        <v>179</v>
      </c>
      <c r="E40" s="154"/>
      <c r="F40" s="160"/>
      <c r="G40" s="170"/>
      <c r="H40" s="162"/>
    </row>
    <row r="41" spans="2:8" ht="16.2" customHeight="1">
      <c r="B41" s="171" t="s">
        <v>558</v>
      </c>
      <c r="C41" s="148" t="s">
        <v>180</v>
      </c>
      <c r="D41" s="152" t="s">
        <v>181</v>
      </c>
      <c r="E41" s="148"/>
      <c r="F41" s="155"/>
      <c r="G41" s="156"/>
      <c r="H41" s="162"/>
    </row>
    <row r="42" spans="2:8" ht="16.2" customHeight="1">
      <c r="B42" s="171"/>
      <c r="C42" s="148"/>
      <c r="D42" s="152"/>
      <c r="E42" s="148"/>
      <c r="F42" s="155"/>
      <c r="G42" s="156"/>
      <c r="H42" s="162"/>
    </row>
    <row r="43" spans="2:8" ht="16.2" customHeight="1">
      <c r="B43" s="171"/>
      <c r="C43" s="148"/>
      <c r="D43" s="152" t="s">
        <v>183</v>
      </c>
      <c r="E43" s="148" t="s">
        <v>255</v>
      </c>
      <c r="F43" s="155">
        <f>2800*0.5</f>
        <v>1400</v>
      </c>
      <c r="G43" s="166"/>
      <c r="H43" s="158"/>
    </row>
    <row r="44" spans="2:8" ht="16.2" customHeight="1">
      <c r="B44" s="171"/>
      <c r="C44" s="148"/>
      <c r="D44" s="152"/>
      <c r="E44" s="148"/>
      <c r="F44" s="155"/>
      <c r="G44" s="166"/>
      <c r="H44" s="162"/>
    </row>
    <row r="45" spans="2:8" ht="16.2" customHeight="1">
      <c r="B45" s="171"/>
      <c r="C45" s="148"/>
      <c r="D45" s="152" t="s">
        <v>185</v>
      </c>
      <c r="E45" s="148" t="s">
        <v>255</v>
      </c>
      <c r="F45" s="155">
        <f>8400*0.5</f>
        <v>4200</v>
      </c>
      <c r="G45" s="166"/>
      <c r="H45" s="158"/>
    </row>
    <row r="46" spans="2:8" ht="16.2" customHeight="1">
      <c r="B46" s="171"/>
      <c r="C46" s="148"/>
      <c r="D46" s="152"/>
      <c r="E46" s="148"/>
      <c r="F46" s="155"/>
      <c r="G46" s="156"/>
      <c r="H46" s="162"/>
    </row>
    <row r="47" spans="2:8" ht="16.2" customHeight="1">
      <c r="B47" s="171" t="s">
        <v>559</v>
      </c>
      <c r="C47" s="154" t="s">
        <v>186</v>
      </c>
      <c r="D47" s="153" t="s">
        <v>187</v>
      </c>
      <c r="E47" s="172"/>
      <c r="F47" s="155"/>
      <c r="G47" s="156"/>
      <c r="H47" s="162"/>
    </row>
    <row r="48" spans="2:8" ht="16.2" customHeight="1">
      <c r="B48" s="171"/>
      <c r="C48" s="154"/>
      <c r="D48" s="167"/>
      <c r="E48" s="172"/>
      <c r="F48" s="155"/>
      <c r="G48" s="156"/>
      <c r="H48" s="162"/>
    </row>
    <row r="49" spans="2:8" ht="16.2" customHeight="1">
      <c r="B49" s="171"/>
      <c r="C49" s="154"/>
      <c r="D49" s="167" t="s">
        <v>189</v>
      </c>
      <c r="E49" s="172" t="s">
        <v>255</v>
      </c>
      <c r="F49" s="160">
        <f>2800*0.3</f>
        <v>840</v>
      </c>
      <c r="G49" s="166"/>
      <c r="H49" s="157"/>
    </row>
    <row r="50" spans="2:8" ht="16.2" customHeight="1" thickBot="1">
      <c r="B50" s="171"/>
      <c r="C50" s="154"/>
      <c r="D50" s="167"/>
      <c r="E50" s="172"/>
      <c r="F50" s="155"/>
      <c r="G50" s="166"/>
      <c r="H50" s="158"/>
    </row>
    <row r="51" spans="2:8" ht="25.2" customHeight="1" thickBot="1">
      <c r="B51" s="571" t="s">
        <v>66</v>
      </c>
      <c r="C51" s="572"/>
      <c r="D51" s="572"/>
      <c r="E51" s="572"/>
      <c r="F51" s="572"/>
      <c r="G51" s="572"/>
      <c r="H51" s="131"/>
    </row>
    <row r="52" spans="2:8" ht="25.2" customHeight="1" thickBot="1">
      <c r="B52" s="571" t="s">
        <v>67</v>
      </c>
      <c r="C52" s="572"/>
      <c r="D52" s="572"/>
      <c r="E52" s="572"/>
      <c r="F52" s="572"/>
      <c r="G52" s="572"/>
      <c r="H52" s="131"/>
    </row>
    <row r="53" spans="2:8" ht="16.2" customHeight="1">
      <c r="B53" s="171"/>
      <c r="C53" s="154"/>
      <c r="D53" s="167" t="s">
        <v>191</v>
      </c>
      <c r="E53" s="172" t="s">
        <v>255</v>
      </c>
      <c r="F53" s="160">
        <f>8400*0.3</f>
        <v>2520</v>
      </c>
      <c r="G53" s="166"/>
      <c r="H53" s="157"/>
    </row>
    <row r="54" spans="2:8" ht="16.2" customHeight="1">
      <c r="B54" s="171"/>
      <c r="C54" s="154"/>
      <c r="D54" s="167"/>
      <c r="E54" s="172"/>
      <c r="F54" s="160"/>
      <c r="G54" s="166"/>
      <c r="H54" s="158"/>
    </row>
    <row r="55" spans="2:8" ht="16.2" customHeight="1">
      <c r="B55" s="171" t="s">
        <v>560</v>
      </c>
      <c r="C55" s="154" t="s">
        <v>192</v>
      </c>
      <c r="D55" s="153" t="s">
        <v>193</v>
      </c>
      <c r="E55" s="172"/>
      <c r="F55" s="155"/>
      <c r="G55" s="166"/>
      <c r="H55" s="158"/>
    </row>
    <row r="56" spans="2:8" ht="16.2" customHeight="1">
      <c r="B56" s="171"/>
      <c r="C56" s="154"/>
      <c r="D56" s="167" t="s">
        <v>195</v>
      </c>
      <c r="E56" s="172" t="s">
        <v>255</v>
      </c>
      <c r="F56" s="155">
        <f>2800*0.2</f>
        <v>560</v>
      </c>
      <c r="G56" s="166"/>
      <c r="H56" s="158"/>
    </row>
    <row r="57" spans="2:8" ht="16.2" customHeight="1">
      <c r="B57" s="171"/>
      <c r="C57" s="154"/>
      <c r="D57" s="167"/>
      <c r="E57" s="172"/>
      <c r="F57" s="155"/>
      <c r="G57" s="166"/>
      <c r="H57" s="158"/>
    </row>
    <row r="58" spans="2:8" ht="16.2" customHeight="1">
      <c r="B58" s="171"/>
      <c r="C58" s="154"/>
      <c r="D58" s="167" t="s">
        <v>197</v>
      </c>
      <c r="E58" s="172" t="s">
        <v>255</v>
      </c>
      <c r="F58" s="155">
        <f>8400*0.2</f>
        <v>1680</v>
      </c>
      <c r="G58" s="166"/>
      <c r="H58" s="158"/>
    </row>
    <row r="59" spans="2:8" ht="16.2" customHeight="1">
      <c r="B59" s="171"/>
      <c r="C59" s="154"/>
      <c r="D59" s="167"/>
      <c r="E59" s="172"/>
      <c r="F59" s="155"/>
      <c r="G59" s="166"/>
      <c r="H59" s="158"/>
    </row>
    <row r="60" spans="2:8" ht="16.2" customHeight="1">
      <c r="B60" s="171"/>
      <c r="C60" s="154"/>
      <c r="D60" s="167" t="s">
        <v>199</v>
      </c>
      <c r="E60" s="172" t="s">
        <v>255</v>
      </c>
      <c r="F60" s="155">
        <v>400</v>
      </c>
      <c r="G60" s="166"/>
      <c r="H60" s="158"/>
    </row>
    <row r="61" spans="2:8" ht="16.2" customHeight="1">
      <c r="B61" s="171"/>
      <c r="C61" s="154"/>
      <c r="D61" s="167"/>
      <c r="E61" s="172"/>
      <c r="F61" s="155"/>
      <c r="G61" s="156"/>
      <c r="H61" s="158"/>
    </row>
    <row r="62" spans="2:8" ht="41.4">
      <c r="B62" s="171" t="s">
        <v>561</v>
      </c>
      <c r="C62" s="148" t="s">
        <v>751</v>
      </c>
      <c r="D62" s="167" t="s">
        <v>200</v>
      </c>
      <c r="E62" s="172"/>
      <c r="F62" s="155"/>
      <c r="G62" s="156"/>
      <c r="H62" s="158"/>
    </row>
    <row r="63" spans="2:8" ht="16.2" customHeight="1">
      <c r="B63" s="171"/>
      <c r="C63" s="154"/>
      <c r="D63" s="153" t="s">
        <v>202</v>
      </c>
      <c r="E63" s="172" t="s">
        <v>255</v>
      </c>
      <c r="F63" s="155">
        <v>200</v>
      </c>
      <c r="G63" s="166"/>
      <c r="H63" s="158"/>
    </row>
    <row r="64" spans="2:8" ht="16.2" customHeight="1">
      <c r="B64" s="171"/>
      <c r="C64" s="154"/>
      <c r="D64" s="167"/>
      <c r="E64" s="172"/>
      <c r="F64" s="155"/>
      <c r="G64" s="166"/>
      <c r="H64" s="158"/>
    </row>
    <row r="65" spans="2:11" ht="16.2" customHeight="1">
      <c r="B65" s="171"/>
      <c r="C65" s="154"/>
      <c r="D65" s="167" t="s">
        <v>204</v>
      </c>
      <c r="E65" s="173" t="s">
        <v>256</v>
      </c>
      <c r="F65" s="155">
        <f>(F49+F53+F36+F26)*6</f>
        <v>70545.600000000006</v>
      </c>
      <c r="G65" s="166"/>
      <c r="H65" s="158"/>
    </row>
    <row r="66" spans="2:11" ht="16.2" customHeight="1">
      <c r="B66" s="151"/>
      <c r="C66" s="154"/>
      <c r="D66" s="159"/>
      <c r="E66" s="154"/>
      <c r="F66" s="160"/>
      <c r="G66" s="174"/>
      <c r="H66" s="162"/>
    </row>
    <row r="67" spans="2:11" ht="27.6">
      <c r="B67" s="145">
        <v>6.4</v>
      </c>
      <c r="C67" s="146" t="s">
        <v>319</v>
      </c>
      <c r="D67" s="175" t="s">
        <v>205</v>
      </c>
      <c r="E67" s="176"/>
      <c r="F67" s="177"/>
      <c r="G67" s="166"/>
      <c r="H67" s="162"/>
    </row>
    <row r="68" spans="2:11" ht="16.2" customHeight="1">
      <c r="B68" s="178"/>
      <c r="C68" s="154"/>
      <c r="D68" s="176" t="s">
        <v>206</v>
      </c>
      <c r="E68" s="176"/>
      <c r="F68" s="179"/>
      <c r="G68" s="180"/>
      <c r="H68" s="162"/>
    </row>
    <row r="69" spans="2:11" ht="27.6">
      <c r="B69" s="151" t="s">
        <v>562</v>
      </c>
      <c r="C69" s="148" t="s">
        <v>207</v>
      </c>
      <c r="D69" s="181" t="s">
        <v>325</v>
      </c>
      <c r="E69" s="176"/>
      <c r="F69" s="182"/>
      <c r="G69" s="174"/>
      <c r="H69" s="162"/>
    </row>
    <row r="70" spans="2:11" ht="16.2" customHeight="1">
      <c r="B70" s="183"/>
      <c r="C70" s="154"/>
      <c r="D70" s="40"/>
      <c r="E70" s="154"/>
      <c r="F70" s="184"/>
      <c r="G70" s="161"/>
      <c r="H70" s="162"/>
      <c r="K70" s="185"/>
    </row>
    <row r="71" spans="2:11" ht="16.2" customHeight="1">
      <c r="B71" s="186"/>
      <c r="C71" s="154"/>
      <c r="D71" s="187" t="s">
        <v>778</v>
      </c>
      <c r="E71" s="154" t="s">
        <v>141</v>
      </c>
      <c r="F71" s="188">
        <v>1437</v>
      </c>
      <c r="G71" s="161"/>
      <c r="H71" s="158"/>
      <c r="K71" s="185"/>
    </row>
    <row r="72" spans="2:11" ht="16.2" customHeight="1">
      <c r="B72" s="183"/>
      <c r="C72" s="154"/>
      <c r="D72" s="187"/>
      <c r="E72" s="154"/>
      <c r="F72" s="188"/>
      <c r="G72" s="161"/>
      <c r="H72" s="162"/>
      <c r="K72" s="185"/>
    </row>
    <row r="73" spans="2:11" ht="16.2" customHeight="1">
      <c r="B73" s="186"/>
      <c r="C73" s="154"/>
      <c r="D73" s="187" t="s">
        <v>267</v>
      </c>
      <c r="E73" s="154" t="s">
        <v>141</v>
      </c>
      <c r="F73" s="160">
        <v>6147</v>
      </c>
      <c r="G73" s="161"/>
      <c r="H73" s="158"/>
      <c r="K73" s="185"/>
    </row>
    <row r="74" spans="2:11" ht="16.2" customHeight="1">
      <c r="B74" s="183"/>
      <c r="C74" s="154"/>
      <c r="D74" s="187"/>
      <c r="E74" s="154"/>
      <c r="F74" s="188"/>
      <c r="G74" s="161"/>
      <c r="H74" s="162"/>
      <c r="K74" s="185"/>
    </row>
    <row r="75" spans="2:11" ht="16.2" customHeight="1">
      <c r="B75" s="183"/>
      <c r="C75" s="154"/>
      <c r="D75" s="187" t="s">
        <v>326</v>
      </c>
      <c r="E75" s="154" t="s">
        <v>141</v>
      </c>
      <c r="F75" s="188">
        <v>12000</v>
      </c>
      <c r="G75" s="161"/>
      <c r="H75" s="162"/>
      <c r="K75" s="185"/>
    </row>
    <row r="76" spans="2:11" ht="16.2" customHeight="1">
      <c r="B76" s="183"/>
      <c r="C76" s="154"/>
      <c r="D76" s="234"/>
      <c r="E76" s="154"/>
      <c r="F76" s="188"/>
      <c r="G76" s="161"/>
      <c r="H76" s="162"/>
      <c r="K76" s="185"/>
    </row>
    <row r="77" spans="2:11" ht="16.2" customHeight="1">
      <c r="B77" s="186"/>
      <c r="C77" s="154"/>
      <c r="D77" s="187" t="s">
        <v>327</v>
      </c>
      <c r="E77" s="154" t="s">
        <v>141</v>
      </c>
      <c r="F77" s="160">
        <v>5944</v>
      </c>
      <c r="G77" s="161"/>
      <c r="H77" s="158"/>
      <c r="K77" s="185"/>
    </row>
    <row r="78" spans="2:11" ht="16.2" customHeight="1">
      <c r="B78" s="183"/>
      <c r="C78" s="154"/>
      <c r="D78" s="187"/>
      <c r="E78" s="154"/>
      <c r="F78" s="160"/>
      <c r="G78" s="161"/>
      <c r="H78" s="162"/>
      <c r="K78" s="185"/>
    </row>
    <row r="79" spans="2:11" ht="16.2" customHeight="1">
      <c r="B79" s="186"/>
      <c r="C79" s="154"/>
      <c r="D79" s="187" t="s">
        <v>328</v>
      </c>
      <c r="E79" s="154" t="s">
        <v>141</v>
      </c>
      <c r="F79" s="160">
        <v>2406</v>
      </c>
      <c r="G79" s="161"/>
      <c r="H79" s="158"/>
      <c r="K79" s="185"/>
    </row>
    <row r="80" spans="2:11" ht="16.2" customHeight="1">
      <c r="B80" s="189"/>
      <c r="C80" s="190"/>
      <c r="D80" s="191"/>
      <c r="E80" s="190"/>
      <c r="F80" s="192"/>
      <c r="G80" s="193"/>
      <c r="H80" s="194"/>
      <c r="K80" s="185"/>
    </row>
    <row r="81" spans="2:8" ht="41.4">
      <c r="B81" s="151" t="s">
        <v>563</v>
      </c>
      <c r="C81" s="148" t="s">
        <v>209</v>
      </c>
      <c r="D81" s="195" t="s">
        <v>210</v>
      </c>
      <c r="E81" s="154"/>
      <c r="F81" s="160"/>
      <c r="G81" s="174"/>
      <c r="H81" s="162"/>
    </row>
    <row r="82" spans="2:8" s="47" customFormat="1" ht="16.2" customHeight="1">
      <c r="B82" s="514"/>
      <c r="C82" s="515"/>
      <c r="D82" s="516" t="s">
        <v>211</v>
      </c>
      <c r="E82" s="517"/>
      <c r="F82" s="518"/>
      <c r="G82" s="519"/>
      <c r="H82" s="520"/>
    </row>
    <row r="83" spans="2:8" ht="16.2" customHeight="1">
      <c r="B83" s="151" t="s">
        <v>564</v>
      </c>
      <c r="C83" s="148"/>
      <c r="D83" s="195" t="s">
        <v>212</v>
      </c>
      <c r="E83" s="154"/>
      <c r="F83" s="160"/>
      <c r="G83" s="196"/>
      <c r="H83" s="162"/>
    </row>
    <row r="84" spans="2:8" ht="16.2" customHeight="1">
      <c r="B84" s="151"/>
      <c r="C84" s="148"/>
      <c r="D84" s="195"/>
      <c r="E84" s="154"/>
      <c r="F84" s="160"/>
      <c r="G84" s="196"/>
      <c r="H84" s="162"/>
    </row>
    <row r="85" spans="2:8" ht="16.2" customHeight="1">
      <c r="B85" s="151"/>
      <c r="C85" s="148"/>
      <c r="D85" s="195" t="s">
        <v>268</v>
      </c>
      <c r="E85" s="154" t="s">
        <v>134</v>
      </c>
      <c r="F85" s="160">
        <v>4</v>
      </c>
      <c r="G85" s="196"/>
      <c r="H85" s="162"/>
    </row>
    <row r="86" spans="2:8" ht="16.2" customHeight="1">
      <c r="B86" s="151"/>
      <c r="C86" s="148"/>
      <c r="D86" s="195"/>
      <c r="E86" s="154"/>
      <c r="F86" s="160"/>
      <c r="G86" s="196"/>
      <c r="H86" s="162"/>
    </row>
    <row r="87" spans="2:8" ht="16.2" customHeight="1">
      <c r="B87" s="151"/>
      <c r="C87" s="148"/>
      <c r="D87" s="195" t="s">
        <v>270</v>
      </c>
      <c r="E87" s="154" t="s">
        <v>134</v>
      </c>
      <c r="F87" s="160">
        <v>35</v>
      </c>
      <c r="G87" s="196"/>
      <c r="H87" s="162"/>
    </row>
    <row r="88" spans="2:8" ht="16.2" customHeight="1">
      <c r="B88" s="151"/>
      <c r="C88" s="148"/>
      <c r="D88" s="195"/>
      <c r="E88" s="154"/>
      <c r="F88" s="160"/>
      <c r="G88" s="196"/>
      <c r="H88" s="162"/>
    </row>
    <row r="89" spans="2:8" ht="16.2" customHeight="1">
      <c r="B89" s="151"/>
      <c r="C89" s="148"/>
      <c r="D89" s="195" t="s">
        <v>271</v>
      </c>
      <c r="E89" s="154" t="s">
        <v>134</v>
      </c>
      <c r="F89" s="160">
        <v>9</v>
      </c>
      <c r="G89" s="196"/>
      <c r="H89" s="162"/>
    </row>
    <row r="90" spans="2:8" ht="16.2" customHeight="1">
      <c r="B90" s="151"/>
      <c r="C90" s="148"/>
      <c r="D90" s="195"/>
      <c r="E90" s="154"/>
      <c r="F90" s="160"/>
      <c r="G90" s="196"/>
      <c r="H90" s="162"/>
    </row>
    <row r="91" spans="2:8" ht="16.2" customHeight="1">
      <c r="B91" s="151"/>
      <c r="C91" s="148"/>
      <c r="D91" s="195" t="s">
        <v>272</v>
      </c>
      <c r="E91" s="154" t="s">
        <v>134</v>
      </c>
      <c r="F91" s="160">
        <v>7</v>
      </c>
      <c r="G91" s="196"/>
      <c r="H91" s="162"/>
    </row>
    <row r="92" spans="2:8" ht="16.2" customHeight="1">
      <c r="B92" s="151"/>
      <c r="C92" s="148"/>
      <c r="D92" s="195"/>
      <c r="E92" s="154"/>
      <c r="F92" s="160"/>
      <c r="G92" s="196"/>
      <c r="H92" s="162"/>
    </row>
    <row r="93" spans="2:8" ht="16.2" customHeight="1">
      <c r="B93" s="151" t="s">
        <v>565</v>
      </c>
      <c r="C93" s="148"/>
      <c r="D93" s="195" t="s">
        <v>273</v>
      </c>
      <c r="E93" s="154"/>
      <c r="F93" s="160"/>
      <c r="G93" s="196"/>
      <c r="H93" s="162"/>
    </row>
    <row r="94" spans="2:8" ht="16.2" customHeight="1">
      <c r="B94" s="151"/>
      <c r="C94" s="148"/>
      <c r="D94" s="195" t="s">
        <v>268</v>
      </c>
      <c r="E94" s="154" t="s">
        <v>134</v>
      </c>
      <c r="F94" s="160"/>
      <c r="G94" s="196"/>
      <c r="H94" s="162" t="s">
        <v>269</v>
      </c>
    </row>
    <row r="95" spans="2:8" ht="16.2" customHeight="1">
      <c r="B95" s="151"/>
      <c r="C95" s="148"/>
      <c r="D95" s="195"/>
      <c r="E95" s="154"/>
      <c r="F95" s="160"/>
      <c r="G95" s="196"/>
      <c r="H95" s="162"/>
    </row>
    <row r="96" spans="2:8" ht="16.2" customHeight="1">
      <c r="B96" s="151"/>
      <c r="C96" s="148"/>
      <c r="D96" s="195" t="s">
        <v>270</v>
      </c>
      <c r="E96" s="154" t="s">
        <v>134</v>
      </c>
      <c r="F96" s="160">
        <v>15</v>
      </c>
      <c r="G96" s="196"/>
      <c r="H96" s="162"/>
    </row>
    <row r="97" spans="2:8" ht="16.2" customHeight="1">
      <c r="B97" s="151"/>
      <c r="C97" s="148"/>
      <c r="D97" s="195"/>
      <c r="E97" s="154"/>
      <c r="F97" s="160"/>
      <c r="G97" s="196"/>
      <c r="H97" s="162"/>
    </row>
    <row r="98" spans="2:8" ht="16.2" customHeight="1">
      <c r="B98" s="151"/>
      <c r="C98" s="148"/>
      <c r="D98" s="195" t="s">
        <v>271</v>
      </c>
      <c r="E98" s="154" t="s">
        <v>134</v>
      </c>
      <c r="F98" s="160">
        <v>9</v>
      </c>
      <c r="G98" s="196"/>
      <c r="H98" s="162"/>
    </row>
    <row r="99" spans="2:8" ht="16.2" customHeight="1">
      <c r="B99" s="151"/>
      <c r="C99" s="148"/>
      <c r="D99" s="195"/>
      <c r="E99" s="154"/>
      <c r="F99" s="160"/>
      <c r="G99" s="196"/>
      <c r="H99" s="162"/>
    </row>
    <row r="100" spans="2:8" ht="16.2" customHeight="1">
      <c r="B100" s="151"/>
      <c r="C100" s="148"/>
      <c r="D100" s="195" t="s">
        <v>272</v>
      </c>
      <c r="E100" s="154" t="s">
        <v>134</v>
      </c>
      <c r="F100" s="160">
        <v>0</v>
      </c>
      <c r="G100" s="196"/>
      <c r="H100" s="162" t="s">
        <v>269</v>
      </c>
    </row>
    <row r="101" spans="2:8" ht="16.2" customHeight="1" thickBot="1">
      <c r="B101" s="151"/>
      <c r="C101" s="148"/>
      <c r="D101" s="195"/>
      <c r="E101" s="154"/>
      <c r="F101" s="160"/>
      <c r="G101" s="196"/>
      <c r="H101" s="162"/>
    </row>
    <row r="102" spans="2:8" ht="25.2" customHeight="1" thickBot="1">
      <c r="B102" s="571" t="s">
        <v>66</v>
      </c>
      <c r="C102" s="572"/>
      <c r="D102" s="572"/>
      <c r="E102" s="572"/>
      <c r="F102" s="572"/>
      <c r="G102" s="572"/>
      <c r="H102" s="131"/>
    </row>
    <row r="103" spans="2:8" ht="25.2" customHeight="1" thickBot="1">
      <c r="B103" s="571" t="s">
        <v>67</v>
      </c>
      <c r="C103" s="572"/>
      <c r="D103" s="572"/>
      <c r="E103" s="572"/>
      <c r="F103" s="572"/>
      <c r="G103" s="572"/>
      <c r="H103" s="131"/>
    </row>
    <row r="104" spans="2:8" ht="16.2" customHeight="1">
      <c r="B104" s="151"/>
      <c r="C104" s="490"/>
      <c r="D104" s="491"/>
      <c r="E104" s="489"/>
      <c r="F104" s="492"/>
      <c r="G104" s="196"/>
      <c r="H104" s="493"/>
    </row>
    <row r="105" spans="2:8" ht="16.2" customHeight="1">
      <c r="B105" s="151" t="s">
        <v>566</v>
      </c>
      <c r="C105" s="148"/>
      <c r="D105" s="195" t="s">
        <v>274</v>
      </c>
      <c r="E105" s="154"/>
      <c r="F105" s="160"/>
      <c r="G105" s="196"/>
      <c r="H105" s="162"/>
    </row>
    <row r="106" spans="2:8" ht="16.2" customHeight="1">
      <c r="B106" s="151"/>
      <c r="C106" s="148"/>
      <c r="D106" s="195" t="s">
        <v>268</v>
      </c>
      <c r="E106" s="154" t="s">
        <v>134</v>
      </c>
      <c r="F106" s="160">
        <v>2</v>
      </c>
      <c r="G106" s="196"/>
      <c r="H106" s="162" t="s">
        <v>269</v>
      </c>
    </row>
    <row r="107" spans="2:8" ht="16.2" customHeight="1">
      <c r="B107" s="151"/>
      <c r="C107" s="148"/>
      <c r="D107" s="195"/>
      <c r="E107" s="154"/>
      <c r="F107" s="160"/>
      <c r="G107" s="196"/>
      <c r="H107" s="162"/>
    </row>
    <row r="108" spans="2:8" ht="16.2" customHeight="1">
      <c r="B108" s="151"/>
      <c r="C108" s="148"/>
      <c r="D108" s="195" t="s">
        <v>270</v>
      </c>
      <c r="E108" s="154" t="s">
        <v>134</v>
      </c>
      <c r="F108" s="160">
        <v>38</v>
      </c>
      <c r="G108" s="196"/>
      <c r="H108" s="162"/>
    </row>
    <row r="109" spans="2:8" ht="16.2" customHeight="1">
      <c r="B109" s="151"/>
      <c r="C109" s="148"/>
      <c r="D109" s="195"/>
      <c r="E109" s="154"/>
      <c r="F109" s="160"/>
      <c r="G109" s="196"/>
      <c r="H109" s="162"/>
    </row>
    <row r="110" spans="2:8" ht="16.2" customHeight="1">
      <c r="B110" s="151"/>
      <c r="C110" s="148"/>
      <c r="D110" s="195" t="s">
        <v>271</v>
      </c>
      <c r="E110" s="154" t="s">
        <v>134</v>
      </c>
      <c r="F110" s="160">
        <v>14</v>
      </c>
      <c r="G110" s="196"/>
      <c r="H110" s="162"/>
    </row>
    <row r="111" spans="2:8" ht="16.2" customHeight="1">
      <c r="B111" s="151"/>
      <c r="C111" s="148"/>
      <c r="D111" s="195"/>
      <c r="E111" s="154"/>
      <c r="F111" s="160"/>
      <c r="G111" s="196"/>
      <c r="H111" s="162"/>
    </row>
    <row r="112" spans="2:8" ht="16.2" customHeight="1">
      <c r="B112" s="151"/>
      <c r="C112" s="148"/>
      <c r="D112" s="195" t="s">
        <v>272</v>
      </c>
      <c r="E112" s="154" t="s">
        <v>134</v>
      </c>
      <c r="F112" s="160">
        <v>5</v>
      </c>
      <c r="G112" s="196"/>
      <c r="H112" s="162"/>
    </row>
    <row r="113" spans="2:8" ht="16.2" customHeight="1">
      <c r="B113" s="151"/>
      <c r="C113" s="148"/>
      <c r="D113" s="195"/>
      <c r="E113" s="154"/>
      <c r="F113" s="160"/>
      <c r="G113" s="196"/>
      <c r="H113" s="162"/>
    </row>
    <row r="114" spans="2:8" ht="16.2" customHeight="1">
      <c r="B114" s="151" t="s">
        <v>567</v>
      </c>
      <c r="C114" s="148"/>
      <c r="D114" s="195" t="s">
        <v>275</v>
      </c>
      <c r="E114" s="154"/>
      <c r="F114" s="160"/>
      <c r="G114" s="196"/>
      <c r="H114" s="162"/>
    </row>
    <row r="115" spans="2:8" ht="16.2" customHeight="1">
      <c r="B115" s="151"/>
      <c r="C115" s="148"/>
      <c r="D115" s="195" t="s">
        <v>268</v>
      </c>
      <c r="E115" s="154" t="s">
        <v>134</v>
      </c>
      <c r="F115" s="160">
        <v>9</v>
      </c>
      <c r="G115" s="196"/>
      <c r="H115" s="162"/>
    </row>
    <row r="116" spans="2:8" ht="16.2" customHeight="1">
      <c r="B116" s="151"/>
      <c r="C116" s="148"/>
      <c r="D116" s="195"/>
      <c r="E116" s="154"/>
      <c r="F116" s="160"/>
      <c r="G116" s="196"/>
      <c r="H116" s="162"/>
    </row>
    <row r="117" spans="2:8" ht="16.2" customHeight="1">
      <c r="B117" s="151"/>
      <c r="C117" s="148"/>
      <c r="D117" s="195" t="s">
        <v>270</v>
      </c>
      <c r="E117" s="154" t="s">
        <v>134</v>
      </c>
      <c r="F117" s="160">
        <v>68</v>
      </c>
      <c r="G117" s="196"/>
      <c r="H117" s="162"/>
    </row>
    <row r="118" spans="2:8" ht="16.2" customHeight="1">
      <c r="B118" s="151"/>
      <c r="C118" s="148"/>
      <c r="D118" s="195"/>
      <c r="E118" s="154"/>
      <c r="F118" s="160"/>
      <c r="G118" s="196"/>
      <c r="H118" s="162"/>
    </row>
    <row r="119" spans="2:8" ht="16.2" customHeight="1">
      <c r="B119" s="151"/>
      <c r="C119" s="148"/>
      <c r="D119" s="195" t="s">
        <v>271</v>
      </c>
      <c r="E119" s="154" t="s">
        <v>134</v>
      </c>
      <c r="F119" s="160">
        <v>25</v>
      </c>
      <c r="G119" s="196"/>
      <c r="H119" s="162"/>
    </row>
    <row r="120" spans="2:8" ht="16.2" customHeight="1">
      <c r="B120" s="151"/>
      <c r="C120" s="148"/>
      <c r="D120" s="195"/>
      <c r="E120" s="154"/>
      <c r="F120" s="160"/>
      <c r="G120" s="196"/>
      <c r="H120" s="162"/>
    </row>
    <row r="121" spans="2:8" ht="16.2" customHeight="1">
      <c r="B121" s="151"/>
      <c r="C121" s="148"/>
      <c r="D121" s="195" t="s">
        <v>272</v>
      </c>
      <c r="E121" s="154" t="s">
        <v>134</v>
      </c>
      <c r="F121" s="160">
        <v>12</v>
      </c>
      <c r="G121" s="196"/>
      <c r="H121" s="162"/>
    </row>
    <row r="122" spans="2:8" ht="16.2" customHeight="1">
      <c r="B122" s="151"/>
      <c r="C122" s="148"/>
      <c r="D122" s="195"/>
      <c r="E122" s="154"/>
      <c r="F122" s="160"/>
      <c r="G122" s="196"/>
      <c r="H122" s="162"/>
    </row>
    <row r="123" spans="2:8" ht="16.2" customHeight="1">
      <c r="B123" s="151"/>
      <c r="C123" s="148"/>
      <c r="D123" s="195" t="s">
        <v>214</v>
      </c>
      <c r="E123" s="154"/>
      <c r="F123" s="160"/>
      <c r="G123" s="196"/>
      <c r="H123" s="162"/>
    </row>
    <row r="124" spans="2:8" ht="16.2" customHeight="1">
      <c r="B124" s="151"/>
      <c r="C124" s="148"/>
      <c r="D124" s="195"/>
      <c r="E124" s="154"/>
      <c r="F124" s="160"/>
      <c r="G124" s="196"/>
      <c r="H124" s="162"/>
    </row>
    <row r="125" spans="2:8" ht="16.2" customHeight="1">
      <c r="B125" s="151" t="s">
        <v>568</v>
      </c>
      <c r="C125" s="148"/>
      <c r="D125" s="195" t="s">
        <v>215</v>
      </c>
      <c r="E125" s="154"/>
      <c r="F125" s="160"/>
      <c r="G125" s="196"/>
      <c r="H125" s="162"/>
    </row>
    <row r="126" spans="2:8" ht="16.2" customHeight="1">
      <c r="B126" s="151"/>
      <c r="C126" s="148"/>
      <c r="D126" s="195" t="s">
        <v>234</v>
      </c>
      <c r="E126" s="154" t="s">
        <v>134</v>
      </c>
      <c r="F126" s="160"/>
      <c r="G126" s="196"/>
      <c r="H126" s="162" t="s">
        <v>269</v>
      </c>
    </row>
    <row r="127" spans="2:8" ht="16.2" customHeight="1">
      <c r="B127" s="151"/>
      <c r="C127" s="148"/>
      <c r="D127" s="195"/>
      <c r="E127" s="154"/>
      <c r="F127" s="160"/>
      <c r="G127" s="196"/>
      <c r="H127" s="162"/>
    </row>
    <row r="128" spans="2:8" ht="16.2" customHeight="1">
      <c r="B128" s="151"/>
      <c r="C128" s="148"/>
      <c r="D128" s="195" t="s">
        <v>276</v>
      </c>
      <c r="E128" s="154" t="s">
        <v>134</v>
      </c>
      <c r="F128" s="160">
        <v>4</v>
      </c>
      <c r="G128" s="196"/>
      <c r="H128" s="162"/>
    </row>
    <row r="129" spans="2:8" ht="16.2" customHeight="1">
      <c r="B129" s="151"/>
      <c r="C129" s="148"/>
      <c r="D129" s="195"/>
      <c r="E129" s="154"/>
      <c r="F129" s="160"/>
      <c r="G129" s="196"/>
      <c r="H129" s="162"/>
    </row>
    <row r="130" spans="2:8" ht="16.2" customHeight="1">
      <c r="B130" s="151"/>
      <c r="C130" s="148"/>
      <c r="D130" s="195" t="s">
        <v>277</v>
      </c>
      <c r="E130" s="154" t="s">
        <v>134</v>
      </c>
      <c r="F130" s="160">
        <v>9</v>
      </c>
      <c r="G130" s="196"/>
      <c r="H130" s="162"/>
    </row>
    <row r="131" spans="2:8" ht="16.2" customHeight="1">
      <c r="B131" s="151"/>
      <c r="C131" s="148"/>
      <c r="D131" s="195"/>
      <c r="E131" s="154"/>
      <c r="F131" s="160"/>
      <c r="G131" s="196"/>
      <c r="H131" s="162"/>
    </row>
    <row r="132" spans="2:8" ht="16.2" customHeight="1">
      <c r="B132" s="151"/>
      <c r="C132" s="148"/>
      <c r="D132" s="195" t="s">
        <v>278</v>
      </c>
      <c r="E132" s="154" t="s">
        <v>134</v>
      </c>
      <c r="F132" s="160">
        <v>6</v>
      </c>
      <c r="G132" s="196"/>
      <c r="H132" s="162"/>
    </row>
    <row r="133" spans="2:8" ht="16.2" customHeight="1">
      <c r="B133" s="151"/>
      <c r="C133" s="148"/>
      <c r="D133" s="195"/>
      <c r="E133" s="154"/>
      <c r="F133" s="160"/>
      <c r="G133" s="196"/>
      <c r="H133" s="162"/>
    </row>
    <row r="134" spans="2:8" ht="16.2" customHeight="1">
      <c r="B134" s="151" t="s">
        <v>569</v>
      </c>
      <c r="C134" s="148"/>
      <c r="D134" s="200" t="s">
        <v>233</v>
      </c>
      <c r="E134" s="154"/>
      <c r="F134" s="160"/>
      <c r="G134" s="174"/>
      <c r="H134" s="162"/>
    </row>
    <row r="135" spans="2:8" ht="16.2" customHeight="1">
      <c r="B135" s="151"/>
      <c r="C135" s="148"/>
      <c r="D135" s="195" t="s">
        <v>234</v>
      </c>
      <c r="E135" s="154" t="s">
        <v>134</v>
      </c>
      <c r="F135" s="160"/>
      <c r="G135" s="196"/>
      <c r="H135" s="162" t="s">
        <v>269</v>
      </c>
    </row>
    <row r="136" spans="2:8" ht="16.2" customHeight="1">
      <c r="B136" s="151"/>
      <c r="C136" s="148"/>
      <c r="D136" s="195"/>
      <c r="E136" s="154"/>
      <c r="F136" s="160"/>
      <c r="G136" s="196"/>
      <c r="H136" s="162"/>
    </row>
    <row r="137" spans="2:8" ht="16.2" customHeight="1">
      <c r="B137" s="151"/>
      <c r="C137" s="148"/>
      <c r="D137" s="195" t="s">
        <v>329</v>
      </c>
      <c r="E137" s="154" t="s">
        <v>134</v>
      </c>
      <c r="F137" s="160">
        <v>4</v>
      </c>
      <c r="G137" s="196"/>
      <c r="H137" s="162"/>
    </row>
    <row r="138" spans="2:8" ht="16.2" customHeight="1">
      <c r="B138" s="151"/>
      <c r="C138" s="148"/>
      <c r="D138" s="195"/>
      <c r="E138" s="154"/>
      <c r="F138" s="160"/>
      <c r="G138" s="196"/>
      <c r="H138" s="162"/>
    </row>
    <row r="139" spans="2:8" ht="16.2" customHeight="1">
      <c r="B139" s="151"/>
      <c r="C139" s="148"/>
      <c r="D139" s="195" t="s">
        <v>277</v>
      </c>
      <c r="E139" s="154" t="s">
        <v>134</v>
      </c>
      <c r="F139" s="160">
        <v>9</v>
      </c>
      <c r="G139" s="196"/>
      <c r="H139" s="162"/>
    </row>
    <row r="140" spans="2:8" ht="16.2" customHeight="1">
      <c r="B140" s="151"/>
      <c r="C140" s="148"/>
      <c r="D140" s="195"/>
      <c r="E140" s="154"/>
      <c r="F140" s="160"/>
      <c r="G140" s="196"/>
      <c r="H140" s="162"/>
    </row>
    <row r="141" spans="2:8" ht="16.2" customHeight="1">
      <c r="B141" s="151"/>
      <c r="C141" s="148"/>
      <c r="D141" s="195" t="s">
        <v>278</v>
      </c>
      <c r="E141" s="154" t="s">
        <v>134</v>
      </c>
      <c r="F141" s="160">
        <v>6</v>
      </c>
      <c r="G141" s="196"/>
      <c r="H141" s="162"/>
    </row>
    <row r="142" spans="2:8" ht="16.2" customHeight="1">
      <c r="B142" s="151"/>
      <c r="C142" s="148"/>
      <c r="D142" s="195"/>
      <c r="E142" s="154"/>
      <c r="F142" s="160"/>
      <c r="G142" s="196"/>
      <c r="H142" s="162"/>
    </row>
    <row r="143" spans="2:8" ht="16.2" customHeight="1">
      <c r="B143" s="151"/>
      <c r="C143" s="148"/>
      <c r="D143" s="195" t="s">
        <v>279</v>
      </c>
      <c r="E143" s="154" t="s">
        <v>134</v>
      </c>
      <c r="F143" s="160"/>
      <c r="G143" s="196"/>
      <c r="H143" s="162" t="s">
        <v>269</v>
      </c>
    </row>
    <row r="144" spans="2:8" ht="16.2" customHeight="1">
      <c r="B144" s="151"/>
      <c r="C144" s="148"/>
      <c r="D144" s="195"/>
      <c r="E144" s="154"/>
      <c r="F144" s="160"/>
      <c r="G144" s="196"/>
      <c r="H144" s="162"/>
    </row>
    <row r="145" spans="2:8" ht="16.2" customHeight="1">
      <c r="B145" s="151" t="s">
        <v>570</v>
      </c>
      <c r="C145" s="148"/>
      <c r="D145" s="195" t="s">
        <v>216</v>
      </c>
      <c r="E145" s="154"/>
      <c r="F145" s="160"/>
      <c r="G145" s="196"/>
      <c r="H145" s="162"/>
    </row>
    <row r="146" spans="2:8" ht="16.2" customHeight="1">
      <c r="B146" s="151"/>
      <c r="C146" s="148"/>
      <c r="D146" s="195" t="s">
        <v>280</v>
      </c>
      <c r="E146" s="154" t="s">
        <v>134</v>
      </c>
      <c r="F146" s="160"/>
      <c r="G146" s="196"/>
      <c r="H146" s="162" t="s">
        <v>269</v>
      </c>
    </row>
    <row r="147" spans="2:8" ht="16.2" customHeight="1">
      <c r="B147" s="151"/>
      <c r="C147" s="148"/>
      <c r="D147" s="195"/>
      <c r="E147" s="154"/>
      <c r="F147" s="160"/>
      <c r="G147" s="196"/>
      <c r="H147" s="162"/>
    </row>
    <row r="148" spans="2:8" ht="16.2" customHeight="1">
      <c r="B148" s="151"/>
      <c r="C148" s="148"/>
      <c r="D148" s="195" t="s">
        <v>281</v>
      </c>
      <c r="E148" s="154" t="s">
        <v>134</v>
      </c>
      <c r="F148" s="160"/>
      <c r="G148" s="196"/>
      <c r="H148" s="162" t="s">
        <v>269</v>
      </c>
    </row>
    <row r="149" spans="2:8" ht="16.2" customHeight="1">
      <c r="B149" s="151"/>
      <c r="C149" s="148"/>
      <c r="D149" s="195"/>
      <c r="E149" s="154"/>
      <c r="F149" s="160"/>
      <c r="G149" s="196"/>
      <c r="H149" s="162"/>
    </row>
    <row r="150" spans="2:8" ht="16.2" customHeight="1">
      <c r="B150" s="151"/>
      <c r="C150" s="148"/>
      <c r="D150" s="195" t="s">
        <v>282</v>
      </c>
      <c r="E150" s="154" t="s">
        <v>134</v>
      </c>
      <c r="F150" s="160">
        <v>5</v>
      </c>
      <c r="G150" s="196"/>
      <c r="H150" s="162"/>
    </row>
    <row r="151" spans="2:8" ht="16.2" customHeight="1">
      <c r="B151" s="151"/>
      <c r="C151" s="148"/>
      <c r="D151" s="195"/>
      <c r="E151" s="154"/>
      <c r="F151" s="160"/>
      <c r="G151" s="196"/>
      <c r="H151" s="162"/>
    </row>
    <row r="152" spans="2:8" ht="16.2" customHeight="1">
      <c r="B152" s="151"/>
      <c r="C152" s="148"/>
      <c r="D152" s="195" t="s">
        <v>283</v>
      </c>
      <c r="E152" s="154" t="s">
        <v>134</v>
      </c>
      <c r="F152" s="160">
        <v>54</v>
      </c>
      <c r="G152" s="196"/>
      <c r="H152" s="162"/>
    </row>
    <row r="153" spans="2:8" ht="16.2" customHeight="1">
      <c r="B153" s="151"/>
      <c r="C153" s="148"/>
      <c r="D153" s="195"/>
      <c r="E153" s="154"/>
      <c r="F153" s="160"/>
      <c r="G153" s="196"/>
      <c r="H153" s="162"/>
    </row>
    <row r="154" spans="2:8" ht="16.2" customHeight="1">
      <c r="B154" s="151"/>
      <c r="C154" s="148"/>
      <c r="D154" s="195" t="s">
        <v>284</v>
      </c>
      <c r="E154" s="154" t="s">
        <v>134</v>
      </c>
      <c r="F154" s="160">
        <v>4</v>
      </c>
      <c r="G154" s="196"/>
      <c r="H154" s="162"/>
    </row>
    <row r="155" spans="2:8" ht="16.2" customHeight="1">
      <c r="B155" s="151"/>
      <c r="C155" s="148"/>
      <c r="D155" s="195"/>
      <c r="E155" s="154"/>
      <c r="F155" s="160"/>
      <c r="G155" s="196"/>
      <c r="H155" s="162"/>
    </row>
    <row r="156" spans="2:8" ht="55.2">
      <c r="B156" s="151" t="s">
        <v>571</v>
      </c>
      <c r="C156" s="148"/>
      <c r="D156" s="195" t="s">
        <v>285</v>
      </c>
      <c r="E156" s="154"/>
      <c r="F156" s="160"/>
      <c r="G156" s="196"/>
      <c r="H156" s="162"/>
    </row>
    <row r="157" spans="2:8" ht="16.2" customHeight="1" thickBot="1">
      <c r="B157" s="151"/>
      <c r="C157" s="148"/>
      <c r="D157" s="195"/>
      <c r="E157" s="154"/>
      <c r="F157" s="160"/>
      <c r="G157" s="196"/>
      <c r="H157" s="162"/>
    </row>
    <row r="158" spans="2:8" ht="25.2" customHeight="1" thickBot="1">
      <c r="B158" s="571" t="s">
        <v>66</v>
      </c>
      <c r="C158" s="572"/>
      <c r="D158" s="572"/>
      <c r="E158" s="572"/>
      <c r="F158" s="572"/>
      <c r="G158" s="572"/>
      <c r="H158" s="131"/>
    </row>
    <row r="159" spans="2:8" ht="25.2" customHeight="1" thickBot="1">
      <c r="B159" s="571" t="s">
        <v>67</v>
      </c>
      <c r="C159" s="572"/>
      <c r="D159" s="572"/>
      <c r="E159" s="572"/>
      <c r="F159" s="572"/>
      <c r="G159" s="572"/>
      <c r="H159" s="131"/>
    </row>
    <row r="160" spans="2:8" ht="16.2" customHeight="1">
      <c r="B160" s="151"/>
      <c r="C160" s="148"/>
      <c r="D160" s="195" t="s">
        <v>286</v>
      </c>
      <c r="E160" s="154" t="s">
        <v>134</v>
      </c>
      <c r="F160" s="160">
        <v>1</v>
      </c>
      <c r="G160" s="196"/>
      <c r="H160" s="162"/>
    </row>
    <row r="161" spans="2:8" ht="16.2" customHeight="1">
      <c r="B161" s="151"/>
      <c r="C161" s="148"/>
      <c r="D161" s="195"/>
      <c r="E161" s="154"/>
      <c r="F161" s="160"/>
      <c r="G161" s="196"/>
      <c r="H161" s="162"/>
    </row>
    <row r="162" spans="2:8" ht="16.2" customHeight="1">
      <c r="B162" s="151"/>
      <c r="C162" s="148"/>
      <c r="D162" s="195" t="s">
        <v>287</v>
      </c>
      <c r="E162" s="154" t="s">
        <v>134</v>
      </c>
      <c r="F162" s="160">
        <v>2</v>
      </c>
      <c r="G162" s="196"/>
      <c r="H162" s="162"/>
    </row>
    <row r="163" spans="2:8" ht="16.2" customHeight="1">
      <c r="B163" s="151"/>
      <c r="C163" s="490"/>
      <c r="D163" s="491"/>
      <c r="E163" s="489"/>
      <c r="F163" s="492"/>
      <c r="G163" s="196"/>
      <c r="H163" s="493"/>
    </row>
    <row r="164" spans="2:8" ht="16.2" customHeight="1">
      <c r="B164" s="151"/>
      <c r="C164" s="490"/>
      <c r="D164" s="491" t="s">
        <v>288</v>
      </c>
      <c r="E164" s="489" t="s">
        <v>134</v>
      </c>
      <c r="F164" s="492">
        <v>2</v>
      </c>
      <c r="G164" s="196"/>
      <c r="H164" s="493"/>
    </row>
    <row r="165" spans="2:8" ht="16.2" customHeight="1">
      <c r="B165" s="151"/>
      <c r="C165" s="148"/>
      <c r="D165" s="195"/>
      <c r="E165" s="154"/>
      <c r="F165" s="160"/>
      <c r="G165" s="196"/>
      <c r="H165" s="162"/>
    </row>
    <row r="166" spans="2:8" ht="16.2" customHeight="1">
      <c r="B166" s="151" t="s">
        <v>572</v>
      </c>
      <c r="C166" s="148"/>
      <c r="D166" s="195" t="s">
        <v>289</v>
      </c>
      <c r="E166" s="154"/>
      <c r="F166" s="160"/>
      <c r="G166" s="196"/>
      <c r="H166" s="162"/>
    </row>
    <row r="167" spans="2:8" ht="16.2" customHeight="1">
      <c r="B167" s="151"/>
      <c r="C167" s="148"/>
      <c r="D167" s="195" t="s">
        <v>268</v>
      </c>
      <c r="E167" s="154" t="s">
        <v>134</v>
      </c>
      <c r="F167" s="160">
        <v>15</v>
      </c>
      <c r="G167" s="196"/>
      <c r="H167" s="162"/>
    </row>
    <row r="168" spans="2:8" ht="16.2" customHeight="1">
      <c r="B168" s="151"/>
      <c r="C168" s="148"/>
      <c r="D168" s="195"/>
      <c r="E168" s="154"/>
      <c r="F168" s="160"/>
      <c r="G168" s="196"/>
      <c r="H168" s="162"/>
    </row>
    <row r="169" spans="2:8" ht="16.2" customHeight="1">
      <c r="B169" s="151"/>
      <c r="C169" s="148"/>
      <c r="D169" s="195" t="s">
        <v>270</v>
      </c>
      <c r="E169" s="154" t="s">
        <v>134</v>
      </c>
      <c r="F169" s="160">
        <v>49</v>
      </c>
      <c r="G169" s="196"/>
      <c r="H169" s="162"/>
    </row>
    <row r="170" spans="2:8" ht="16.2" customHeight="1">
      <c r="B170" s="151"/>
      <c r="C170" s="148"/>
      <c r="D170" s="195"/>
      <c r="E170" s="154"/>
      <c r="F170" s="160"/>
      <c r="G170" s="196"/>
      <c r="H170" s="162"/>
    </row>
    <row r="171" spans="2:8" ht="16.2" customHeight="1">
      <c r="B171" s="151"/>
      <c r="C171" s="148"/>
      <c r="D171" s="195" t="s">
        <v>271</v>
      </c>
      <c r="E171" s="154" t="s">
        <v>134</v>
      </c>
      <c r="F171" s="160">
        <v>2</v>
      </c>
      <c r="G171" s="196"/>
      <c r="H171" s="162"/>
    </row>
    <row r="172" spans="2:8" ht="16.2" customHeight="1">
      <c r="B172" s="151"/>
      <c r="C172" s="148"/>
      <c r="D172" s="195"/>
      <c r="E172" s="154"/>
      <c r="F172" s="160"/>
      <c r="G172" s="196"/>
      <c r="H172" s="162"/>
    </row>
    <row r="173" spans="2:8" ht="16.2" customHeight="1">
      <c r="B173" s="151"/>
      <c r="C173" s="148"/>
      <c r="D173" s="195" t="s">
        <v>272</v>
      </c>
      <c r="E173" s="154" t="s">
        <v>134</v>
      </c>
      <c r="F173" s="160">
        <v>2</v>
      </c>
      <c r="G173" s="196"/>
      <c r="H173" s="162"/>
    </row>
    <row r="174" spans="2:8" ht="16.2" customHeight="1">
      <c r="B174" s="151"/>
      <c r="C174" s="148"/>
      <c r="D174" s="195"/>
      <c r="E174" s="154"/>
      <c r="F174" s="160"/>
      <c r="G174" s="196"/>
      <c r="H174" s="162"/>
    </row>
    <row r="175" spans="2:8" ht="16.2" customHeight="1">
      <c r="B175" s="151" t="s">
        <v>573</v>
      </c>
      <c r="C175" s="148"/>
      <c r="D175" s="195" t="s">
        <v>218</v>
      </c>
      <c r="E175" s="154"/>
      <c r="F175" s="160"/>
      <c r="G175" s="196"/>
      <c r="H175" s="162"/>
    </row>
    <row r="176" spans="2:8" ht="16.2" customHeight="1">
      <c r="B176" s="151"/>
      <c r="C176" s="148"/>
      <c r="D176" s="195" t="s">
        <v>219</v>
      </c>
      <c r="E176" s="154" t="s">
        <v>134</v>
      </c>
      <c r="F176" s="160"/>
      <c r="G176" s="196"/>
      <c r="H176" s="162" t="s">
        <v>269</v>
      </c>
    </row>
    <row r="177" spans="2:8" ht="16.2" customHeight="1">
      <c r="B177" s="151"/>
      <c r="C177" s="148"/>
      <c r="D177" s="195"/>
      <c r="E177" s="154"/>
      <c r="F177" s="160"/>
      <c r="G177" s="196"/>
      <c r="H177" s="162"/>
    </row>
    <row r="178" spans="2:8" ht="16.2" customHeight="1">
      <c r="B178" s="151"/>
      <c r="C178" s="148"/>
      <c r="D178" s="195" t="s">
        <v>290</v>
      </c>
      <c r="E178" s="154" t="s">
        <v>134</v>
      </c>
      <c r="F178" s="160"/>
      <c r="G178" s="196"/>
      <c r="H178" s="162" t="s">
        <v>269</v>
      </c>
    </row>
    <row r="179" spans="2:8" ht="16.2" customHeight="1">
      <c r="B179" s="151"/>
      <c r="C179" s="148"/>
      <c r="D179" s="195"/>
      <c r="E179" s="154"/>
      <c r="F179" s="160"/>
      <c r="G179" s="196"/>
      <c r="H179" s="162"/>
    </row>
    <row r="180" spans="2:8" ht="16.2" customHeight="1">
      <c r="B180" s="151"/>
      <c r="C180" s="148"/>
      <c r="D180" s="195" t="s">
        <v>291</v>
      </c>
      <c r="E180" s="154" t="s">
        <v>134</v>
      </c>
      <c r="F180" s="160"/>
      <c r="G180" s="196"/>
      <c r="H180" s="162" t="s">
        <v>269</v>
      </c>
    </row>
    <row r="181" spans="2:8" ht="16.2" customHeight="1">
      <c r="B181" s="151"/>
      <c r="C181" s="148"/>
      <c r="D181" s="195"/>
      <c r="E181" s="154"/>
      <c r="F181" s="160"/>
      <c r="G181" s="196"/>
      <c r="H181" s="162"/>
    </row>
    <row r="182" spans="2:8" ht="16.2" customHeight="1">
      <c r="B182" s="151"/>
      <c r="C182" s="148"/>
      <c r="D182" s="195" t="s">
        <v>292</v>
      </c>
      <c r="E182" s="154" t="s">
        <v>134</v>
      </c>
      <c r="F182" s="160"/>
      <c r="G182" s="196"/>
      <c r="H182" s="162" t="s">
        <v>269</v>
      </c>
    </row>
    <row r="183" spans="2:8" ht="16.2" customHeight="1">
      <c r="B183" s="151"/>
      <c r="C183" s="154"/>
      <c r="D183" s="176"/>
      <c r="E183" s="154"/>
      <c r="F183" s="160"/>
      <c r="G183" s="166"/>
      <c r="H183" s="162"/>
    </row>
    <row r="184" spans="2:8">
      <c r="B184" s="151"/>
      <c r="C184" s="148" t="s">
        <v>293</v>
      </c>
      <c r="D184" s="195" t="s">
        <v>294</v>
      </c>
      <c r="E184" s="154"/>
      <c r="F184" s="160"/>
      <c r="G184" s="174"/>
      <c r="H184" s="162"/>
    </row>
    <row r="185" spans="2:8" ht="16.2" customHeight="1">
      <c r="B185" s="203"/>
      <c r="C185" s="204"/>
      <c r="D185" s="205"/>
      <c r="E185" s="190"/>
      <c r="F185" s="192"/>
      <c r="G185" s="206"/>
      <c r="H185" s="162"/>
    </row>
    <row r="186" spans="2:8" ht="41.4">
      <c r="B186" s="151" t="s">
        <v>574</v>
      </c>
      <c r="C186" s="148" t="s">
        <v>754</v>
      </c>
      <c r="D186" s="200" t="s">
        <v>221</v>
      </c>
      <c r="E186" s="154"/>
      <c r="F186" s="160"/>
      <c r="G186" s="207"/>
      <c r="H186" s="233"/>
    </row>
    <row r="187" spans="2:8" ht="16.2" customHeight="1">
      <c r="B187" s="151"/>
      <c r="C187" s="154"/>
      <c r="D187" s="176" t="s">
        <v>295</v>
      </c>
      <c r="E187" s="154" t="s">
        <v>134</v>
      </c>
      <c r="F187" s="160">
        <v>3</v>
      </c>
      <c r="G187" s="208"/>
      <c r="H187" s="162"/>
    </row>
    <row r="188" spans="2:8" ht="16.2" customHeight="1">
      <c r="B188" s="151"/>
      <c r="C188" s="154"/>
      <c r="D188" s="176"/>
      <c r="E188" s="154"/>
      <c r="F188" s="160"/>
      <c r="G188" s="208"/>
      <c r="H188" s="162"/>
    </row>
    <row r="189" spans="2:8" ht="16.2" customHeight="1">
      <c r="B189" s="151"/>
      <c r="C189" s="154"/>
      <c r="D189" s="176" t="s">
        <v>296</v>
      </c>
      <c r="E189" s="154" t="s">
        <v>134</v>
      </c>
      <c r="F189" s="160">
        <v>10</v>
      </c>
      <c r="G189" s="208"/>
      <c r="H189" s="162"/>
    </row>
    <row r="190" spans="2:8" ht="16.2" customHeight="1">
      <c r="B190" s="183"/>
      <c r="C190" s="154"/>
      <c r="D190" s="176"/>
      <c r="E190" s="154"/>
      <c r="F190" s="188"/>
      <c r="G190" s="208"/>
      <c r="H190" s="162"/>
    </row>
    <row r="191" spans="2:8" ht="16.2" customHeight="1">
      <c r="B191" s="183"/>
      <c r="C191" s="154"/>
      <c r="D191" s="176" t="s">
        <v>282</v>
      </c>
      <c r="E191" s="154" t="s">
        <v>134</v>
      </c>
      <c r="F191" s="188">
        <v>8</v>
      </c>
      <c r="G191" s="208"/>
      <c r="H191" s="162"/>
    </row>
    <row r="192" spans="2:8" ht="16.2" customHeight="1">
      <c r="B192" s="183"/>
      <c r="C192" s="154"/>
      <c r="D192" s="176"/>
      <c r="E192" s="154"/>
      <c r="F192" s="188"/>
      <c r="G192" s="208"/>
      <c r="H192" s="162"/>
    </row>
    <row r="193" spans="2:8" ht="16.2" customHeight="1">
      <c r="B193" s="209"/>
      <c r="C193" s="154"/>
      <c r="D193" s="176" t="s">
        <v>297</v>
      </c>
      <c r="E193" s="154" t="s">
        <v>134</v>
      </c>
      <c r="F193" s="188">
        <v>1</v>
      </c>
      <c r="G193" s="208"/>
      <c r="H193" s="162"/>
    </row>
    <row r="194" spans="2:8" ht="16.2" customHeight="1">
      <c r="B194" s="209"/>
      <c r="C194" s="154"/>
      <c r="D194" s="176"/>
      <c r="E194" s="154"/>
      <c r="F194" s="188"/>
      <c r="G194" s="208"/>
      <c r="H194" s="162"/>
    </row>
    <row r="195" spans="2:8" ht="16.2" customHeight="1">
      <c r="B195" s="209"/>
      <c r="C195" s="154"/>
      <c r="D195" s="176" t="s">
        <v>298</v>
      </c>
      <c r="E195" s="154" t="s">
        <v>134</v>
      </c>
      <c r="F195" s="188"/>
      <c r="G195" s="208"/>
      <c r="H195" s="162" t="s">
        <v>269</v>
      </c>
    </row>
    <row r="196" spans="2:8" ht="16.2" customHeight="1">
      <c r="B196" s="209"/>
      <c r="C196" s="154"/>
      <c r="D196" s="176"/>
      <c r="E196" s="154"/>
      <c r="F196" s="188"/>
      <c r="G196" s="208"/>
      <c r="H196" s="162"/>
    </row>
    <row r="197" spans="2:8" ht="16.2" customHeight="1">
      <c r="B197" s="210"/>
      <c r="C197" s="154"/>
      <c r="D197" s="176" t="s">
        <v>299</v>
      </c>
      <c r="E197" s="154"/>
      <c r="F197" s="160"/>
      <c r="G197" s="180"/>
      <c r="H197" s="162"/>
    </row>
    <row r="198" spans="2:8" ht="41.4">
      <c r="B198" s="151" t="s">
        <v>575</v>
      </c>
      <c r="C198" s="154"/>
      <c r="D198" s="200" t="s">
        <v>300</v>
      </c>
      <c r="E198" s="211" t="s">
        <v>134</v>
      </c>
      <c r="F198" s="212">
        <v>4</v>
      </c>
      <c r="G198" s="174"/>
      <c r="H198" s="162"/>
    </row>
    <row r="199" spans="2:8" ht="16.2" customHeight="1">
      <c r="B199" s="151"/>
      <c r="C199" s="148"/>
      <c r="D199" s="195"/>
      <c r="E199" s="154"/>
      <c r="F199" s="154"/>
      <c r="G199" s="196"/>
      <c r="H199" s="162"/>
    </row>
    <row r="200" spans="2:8" ht="16.2" customHeight="1">
      <c r="B200" s="151" t="s">
        <v>576</v>
      </c>
      <c r="C200" s="148" t="s">
        <v>237</v>
      </c>
      <c r="D200" s="195" t="s">
        <v>238</v>
      </c>
      <c r="E200" s="154"/>
      <c r="F200" s="154"/>
      <c r="G200" s="174"/>
      <c r="H200" s="162"/>
    </row>
    <row r="201" spans="2:8" ht="16.2" customHeight="1">
      <c r="B201" s="151"/>
      <c r="C201" s="148"/>
      <c r="D201" s="195"/>
      <c r="E201" s="154"/>
      <c r="F201" s="154"/>
      <c r="G201" s="196"/>
      <c r="H201" s="162"/>
    </row>
    <row r="202" spans="2:8" ht="27.6">
      <c r="B202" s="151" t="s">
        <v>577</v>
      </c>
      <c r="C202" s="148" t="s">
        <v>239</v>
      </c>
      <c r="D202" s="195" t="s">
        <v>240</v>
      </c>
      <c r="E202" s="154"/>
      <c r="F202" s="154"/>
      <c r="G202" s="196"/>
      <c r="H202" s="162"/>
    </row>
    <row r="203" spans="2:8" ht="16.2" customHeight="1">
      <c r="B203" s="151"/>
      <c r="C203" s="148"/>
      <c r="D203" s="195" t="s">
        <v>295</v>
      </c>
      <c r="E203" s="154" t="s">
        <v>134</v>
      </c>
      <c r="F203" s="154">
        <v>5</v>
      </c>
      <c r="G203" s="196"/>
      <c r="H203" s="162"/>
    </row>
    <row r="204" spans="2:8" ht="16.2" customHeight="1">
      <c r="B204" s="151"/>
      <c r="C204" s="148"/>
      <c r="D204" s="195"/>
      <c r="E204" s="154"/>
      <c r="F204" s="154"/>
      <c r="G204" s="196"/>
      <c r="H204" s="162"/>
    </row>
    <row r="205" spans="2:8" ht="16.2" customHeight="1">
      <c r="B205" s="151"/>
      <c r="C205" s="148"/>
      <c r="D205" s="195" t="s">
        <v>296</v>
      </c>
      <c r="E205" s="154" t="s">
        <v>134</v>
      </c>
      <c r="F205" s="154">
        <v>25</v>
      </c>
      <c r="G205" s="196"/>
      <c r="H205" s="162"/>
    </row>
    <row r="206" spans="2:8" ht="16.2" customHeight="1">
      <c r="B206" s="151"/>
      <c r="C206" s="148"/>
      <c r="D206" s="195"/>
      <c r="E206" s="154"/>
      <c r="F206" s="154"/>
      <c r="G206" s="196"/>
      <c r="H206" s="162"/>
    </row>
    <row r="207" spans="2:8" ht="16.2" customHeight="1">
      <c r="B207" s="151"/>
      <c r="C207" s="148"/>
      <c r="D207" s="195" t="s">
        <v>282</v>
      </c>
      <c r="E207" s="154" t="s">
        <v>134</v>
      </c>
      <c r="F207" s="154">
        <v>15</v>
      </c>
      <c r="G207" s="196"/>
      <c r="H207" s="162"/>
    </row>
    <row r="208" spans="2:8" ht="16.2" customHeight="1">
      <c r="B208" s="151"/>
      <c r="C208" s="148"/>
      <c r="D208" s="195"/>
      <c r="E208" s="154"/>
      <c r="F208" s="154"/>
      <c r="G208" s="196"/>
      <c r="H208" s="162"/>
    </row>
    <row r="209" spans="2:8" ht="16.2" customHeight="1">
      <c r="B209" s="151"/>
      <c r="C209" s="148"/>
      <c r="D209" s="195" t="s">
        <v>297</v>
      </c>
      <c r="E209" s="154" t="s">
        <v>134</v>
      </c>
      <c r="F209" s="154">
        <v>15</v>
      </c>
      <c r="G209" s="196"/>
      <c r="H209" s="162"/>
    </row>
    <row r="210" spans="2:8" ht="16.2" customHeight="1">
      <c r="B210" s="209"/>
      <c r="C210" s="154"/>
      <c r="D210" s="176"/>
      <c r="E210" s="154"/>
      <c r="F210" s="188"/>
      <c r="G210" s="208"/>
      <c r="H210" s="162"/>
    </row>
    <row r="211" spans="2:8" ht="16.2" customHeight="1" thickBot="1">
      <c r="B211" s="213"/>
      <c r="C211" s="53"/>
      <c r="D211" s="214"/>
      <c r="E211" s="53"/>
      <c r="F211" s="215"/>
      <c r="G211" s="216"/>
      <c r="H211" s="202"/>
    </row>
    <row r="212" spans="2:8" ht="25.2" customHeight="1" thickBot="1">
      <c r="B212" s="600" t="s">
        <v>66</v>
      </c>
      <c r="C212" s="601"/>
      <c r="D212" s="601"/>
      <c r="E212" s="601"/>
      <c r="F212" s="601"/>
      <c r="G212" s="602"/>
      <c r="H212" s="131"/>
    </row>
    <row r="213" spans="2:8" ht="25.2" customHeight="1" thickBot="1">
      <c r="B213" s="571" t="s">
        <v>67</v>
      </c>
      <c r="C213" s="572"/>
      <c r="D213" s="572"/>
      <c r="E213" s="572"/>
      <c r="F213" s="572"/>
      <c r="G213" s="572"/>
      <c r="H213" s="131"/>
    </row>
    <row r="214" spans="2:8" ht="16.2" customHeight="1">
      <c r="B214" s="151" t="s">
        <v>578</v>
      </c>
      <c r="C214" s="148"/>
      <c r="D214" s="195" t="s">
        <v>301</v>
      </c>
      <c r="E214" s="154"/>
      <c r="F214" s="154"/>
      <c r="G214" s="196"/>
      <c r="H214" s="162"/>
    </row>
    <row r="215" spans="2:8" ht="16.2" customHeight="1">
      <c r="B215" s="151"/>
      <c r="C215" s="148"/>
      <c r="D215" s="195" t="s">
        <v>295</v>
      </c>
      <c r="E215" s="154" t="s">
        <v>134</v>
      </c>
      <c r="F215" s="154">
        <v>2</v>
      </c>
      <c r="G215" s="196"/>
      <c r="H215" s="162"/>
    </row>
    <row r="216" spans="2:8" ht="16.2" customHeight="1">
      <c r="B216" s="151"/>
      <c r="C216" s="148"/>
      <c r="D216" s="195"/>
      <c r="E216" s="154"/>
      <c r="F216" s="154"/>
      <c r="G216" s="196"/>
      <c r="H216" s="162"/>
    </row>
    <row r="217" spans="2:8" ht="16.2" customHeight="1">
      <c r="B217" s="151"/>
      <c r="C217" s="148"/>
      <c r="D217" s="195" t="s">
        <v>296</v>
      </c>
      <c r="E217" s="154" t="s">
        <v>134</v>
      </c>
      <c r="F217" s="154">
        <v>5</v>
      </c>
      <c r="G217" s="196"/>
      <c r="H217" s="162"/>
    </row>
    <row r="218" spans="2:8" ht="16.2" customHeight="1">
      <c r="B218" s="151"/>
      <c r="C218" s="148"/>
      <c r="D218" s="195"/>
      <c r="E218" s="154"/>
      <c r="F218" s="154"/>
      <c r="G218" s="196"/>
      <c r="H218" s="162"/>
    </row>
    <row r="219" spans="2:8" ht="16.2" customHeight="1">
      <c r="B219" s="151"/>
      <c r="C219" s="148"/>
      <c r="D219" s="195" t="s">
        <v>282</v>
      </c>
      <c r="E219" s="154" t="s">
        <v>134</v>
      </c>
      <c r="F219" s="154">
        <v>5</v>
      </c>
      <c r="G219" s="196"/>
      <c r="H219" s="162"/>
    </row>
    <row r="220" spans="2:8" ht="16.2" customHeight="1">
      <c r="B220" s="151"/>
      <c r="C220" s="148"/>
      <c r="D220" s="195"/>
      <c r="E220" s="154"/>
      <c r="F220" s="154"/>
      <c r="G220" s="196"/>
      <c r="H220" s="162"/>
    </row>
    <row r="221" spans="2:8" ht="16.2" customHeight="1">
      <c r="B221" s="151"/>
      <c r="C221" s="148"/>
      <c r="D221" s="195" t="s">
        <v>297</v>
      </c>
      <c r="E221" s="154"/>
      <c r="F221" s="154"/>
      <c r="G221" s="196"/>
      <c r="H221" s="162"/>
    </row>
    <row r="222" spans="2:8" ht="16.2" customHeight="1">
      <c r="B222" s="151"/>
      <c r="C222" s="148"/>
      <c r="D222" s="195"/>
      <c r="E222" s="154"/>
      <c r="F222" s="154"/>
      <c r="G222" s="196"/>
      <c r="H222" s="162"/>
    </row>
    <row r="223" spans="2:8" ht="16.2" customHeight="1">
      <c r="B223" s="151" t="s">
        <v>579</v>
      </c>
      <c r="C223" s="148"/>
      <c r="D223" s="195" t="s">
        <v>302</v>
      </c>
      <c r="E223" s="154"/>
      <c r="F223" s="154"/>
      <c r="G223" s="196"/>
      <c r="H223" s="162"/>
    </row>
    <row r="224" spans="2:8" ht="16.2" customHeight="1">
      <c r="B224" s="151"/>
      <c r="C224" s="148"/>
      <c r="D224" s="195" t="s">
        <v>295</v>
      </c>
      <c r="E224" s="154" t="s">
        <v>134</v>
      </c>
      <c r="F224" s="154"/>
      <c r="G224" s="196"/>
      <c r="H224" s="162" t="s">
        <v>269</v>
      </c>
    </row>
    <row r="225" spans="2:8" ht="16.2" customHeight="1">
      <c r="B225" s="151"/>
      <c r="C225" s="148"/>
      <c r="D225" s="195"/>
      <c r="E225" s="154"/>
      <c r="F225" s="154"/>
      <c r="G225" s="196"/>
      <c r="H225" s="162"/>
    </row>
    <row r="226" spans="2:8" ht="16.2" customHeight="1">
      <c r="B226" s="151"/>
      <c r="C226" s="148"/>
      <c r="D226" s="195" t="s">
        <v>296</v>
      </c>
      <c r="E226" s="154" t="s">
        <v>134</v>
      </c>
      <c r="F226" s="154">
        <v>5</v>
      </c>
      <c r="G226" s="196"/>
      <c r="H226" s="162"/>
    </row>
    <row r="227" spans="2:8" ht="16.2" customHeight="1">
      <c r="B227" s="151"/>
      <c r="C227" s="148"/>
      <c r="D227" s="195"/>
      <c r="E227" s="154"/>
      <c r="F227" s="154"/>
      <c r="G227" s="196"/>
      <c r="H227" s="162"/>
    </row>
    <row r="228" spans="2:8" ht="16.2" customHeight="1">
      <c r="B228" s="151"/>
      <c r="C228" s="148"/>
      <c r="D228" s="195" t="s">
        <v>282</v>
      </c>
      <c r="E228" s="154" t="s">
        <v>134</v>
      </c>
      <c r="F228" s="154">
        <v>10</v>
      </c>
      <c r="G228" s="196"/>
      <c r="H228" s="162"/>
    </row>
    <row r="229" spans="2:8" ht="16.2" customHeight="1">
      <c r="B229" s="151"/>
      <c r="C229" s="148"/>
      <c r="D229" s="195"/>
      <c r="E229" s="154"/>
      <c r="F229" s="154"/>
      <c r="G229" s="196"/>
      <c r="H229" s="162"/>
    </row>
    <row r="230" spans="2:8" ht="16.2" customHeight="1">
      <c r="B230" s="151"/>
      <c r="C230" s="148"/>
      <c r="D230" s="195" t="s">
        <v>297</v>
      </c>
      <c r="E230" s="154" t="s">
        <v>134</v>
      </c>
      <c r="F230" s="154">
        <v>10</v>
      </c>
      <c r="G230" s="196"/>
      <c r="H230" s="162"/>
    </row>
    <row r="231" spans="2:8" ht="16.2" customHeight="1">
      <c r="B231" s="151"/>
      <c r="C231" s="154"/>
      <c r="D231" s="176"/>
      <c r="E231" s="154"/>
      <c r="F231" s="154"/>
      <c r="G231" s="166"/>
      <c r="H231" s="162"/>
    </row>
    <row r="232" spans="2:8" ht="16.2" customHeight="1">
      <c r="B232" s="151"/>
      <c r="C232" s="148" t="s">
        <v>303</v>
      </c>
      <c r="D232" s="195" t="s">
        <v>227</v>
      </c>
      <c r="E232" s="190"/>
      <c r="F232" s="190"/>
      <c r="G232" s="219"/>
      <c r="H232" s="194"/>
    </row>
    <row r="233" spans="2:8" ht="55.2">
      <c r="B233" s="183" t="s">
        <v>580</v>
      </c>
      <c r="C233" s="154"/>
      <c r="D233" s="200" t="s">
        <v>757</v>
      </c>
      <c r="E233" s="211" t="s">
        <v>134</v>
      </c>
      <c r="F233" s="220">
        <v>5</v>
      </c>
      <c r="G233" s="208"/>
      <c r="H233" s="162"/>
    </row>
    <row r="234" spans="2:8" ht="16.2" customHeight="1">
      <c r="B234" s="151"/>
      <c r="C234" s="148"/>
      <c r="D234" s="195"/>
      <c r="E234" s="190"/>
      <c r="F234" s="190"/>
      <c r="G234" s="206"/>
      <c r="H234" s="194"/>
    </row>
    <row r="235" spans="2:8" ht="16.2" customHeight="1">
      <c r="B235" s="151"/>
      <c r="C235" s="148" t="s">
        <v>303</v>
      </c>
      <c r="D235" s="195" t="s">
        <v>758</v>
      </c>
      <c r="E235" s="190"/>
      <c r="F235" s="190"/>
      <c r="G235" s="219"/>
      <c r="H235" s="194"/>
    </row>
    <row r="236" spans="2:8" ht="55.2">
      <c r="B236" s="183" t="s">
        <v>581</v>
      </c>
      <c r="C236" s="154"/>
      <c r="D236" s="200" t="s">
        <v>759</v>
      </c>
      <c r="E236" s="211" t="s">
        <v>134</v>
      </c>
      <c r="F236" s="220">
        <v>3</v>
      </c>
      <c r="G236" s="208"/>
      <c r="H236" s="162"/>
    </row>
    <row r="237" spans="2:8" ht="16.2" customHeight="1">
      <c r="B237" s="183"/>
      <c r="C237" s="154"/>
      <c r="D237" s="40"/>
      <c r="E237" s="221"/>
      <c r="F237" s="154"/>
      <c r="G237" s="180"/>
      <c r="H237" s="162"/>
    </row>
    <row r="238" spans="2:8" ht="16.2" customHeight="1">
      <c r="B238" s="151" t="s">
        <v>582</v>
      </c>
      <c r="C238" s="154" t="s">
        <v>304</v>
      </c>
      <c r="D238" s="176" t="s">
        <v>305</v>
      </c>
      <c r="E238" s="154" t="s">
        <v>134</v>
      </c>
      <c r="F238" s="154">
        <v>8</v>
      </c>
      <c r="G238" s="196"/>
      <c r="H238" s="162"/>
    </row>
    <row r="239" spans="2:8" ht="16.2" customHeight="1">
      <c r="B239" s="151"/>
      <c r="C239" s="154"/>
      <c r="D239" s="176"/>
      <c r="E239" s="154"/>
      <c r="F239" s="154"/>
      <c r="G239" s="196"/>
      <c r="H239" s="162"/>
    </row>
    <row r="240" spans="2:8" ht="28.2" customHeight="1">
      <c r="B240" s="145">
        <v>6.5</v>
      </c>
      <c r="C240" s="146" t="s">
        <v>753</v>
      </c>
      <c r="D240" s="175" t="s">
        <v>306</v>
      </c>
      <c r="E240" s="154"/>
      <c r="F240" s="154"/>
      <c r="G240" s="222"/>
      <c r="H240" s="162"/>
    </row>
    <row r="241" spans="2:8" ht="55.2">
      <c r="B241" s="151" t="s">
        <v>583</v>
      </c>
      <c r="C241" s="148" t="s">
        <v>180</v>
      </c>
      <c r="D241" s="223" t="s">
        <v>307</v>
      </c>
      <c r="E241" s="154" t="s">
        <v>134</v>
      </c>
      <c r="F241" s="154">
        <v>67</v>
      </c>
      <c r="G241" s="161"/>
      <c r="H241" s="162"/>
    </row>
    <row r="242" spans="2:8" ht="16.2" customHeight="1">
      <c r="B242" s="151"/>
      <c r="C242" s="148"/>
      <c r="D242" s="223"/>
      <c r="E242" s="154"/>
      <c r="F242" s="154"/>
      <c r="G242" s="161"/>
      <c r="H242" s="162"/>
    </row>
    <row r="243" spans="2:8" ht="55.2">
      <c r="B243" s="151" t="s">
        <v>584</v>
      </c>
      <c r="C243" s="148" t="s">
        <v>180</v>
      </c>
      <c r="D243" s="223" t="s">
        <v>308</v>
      </c>
      <c r="E243" s="154" t="s">
        <v>134</v>
      </c>
      <c r="F243" s="154">
        <v>45</v>
      </c>
      <c r="G243" s="161"/>
      <c r="H243" s="162"/>
    </row>
    <row r="244" spans="2:8" ht="16.2" customHeight="1">
      <c r="B244" s="151"/>
      <c r="C244" s="148"/>
      <c r="D244" s="223"/>
      <c r="E244" s="154"/>
      <c r="F244" s="154"/>
      <c r="G244" s="161"/>
      <c r="H244" s="162"/>
    </row>
    <row r="245" spans="2:8" ht="55.2">
      <c r="B245" s="151" t="s">
        <v>585</v>
      </c>
      <c r="C245" s="148" t="s">
        <v>180</v>
      </c>
      <c r="D245" s="223" t="s">
        <v>309</v>
      </c>
      <c r="E245" s="154" t="s">
        <v>134</v>
      </c>
      <c r="F245" s="154">
        <v>215</v>
      </c>
      <c r="G245" s="161"/>
      <c r="H245" s="162"/>
    </row>
    <row r="246" spans="2:8" ht="16.2" customHeight="1">
      <c r="B246" s="151"/>
      <c r="C246" s="154"/>
      <c r="D246" s="159"/>
      <c r="E246" s="154"/>
      <c r="F246" s="154"/>
      <c r="G246" s="222"/>
      <c r="H246" s="162"/>
    </row>
    <row r="247" spans="2:8" ht="55.2">
      <c r="B247" s="151" t="s">
        <v>586</v>
      </c>
      <c r="C247" s="148" t="s">
        <v>180</v>
      </c>
      <c r="D247" s="223" t="s">
        <v>310</v>
      </c>
      <c r="E247" s="154" t="s">
        <v>134</v>
      </c>
      <c r="F247" s="154">
        <v>80</v>
      </c>
      <c r="G247" s="161"/>
      <c r="H247" s="162"/>
    </row>
    <row r="248" spans="2:8" ht="16.2" customHeight="1">
      <c r="B248" s="151"/>
      <c r="C248" s="148"/>
      <c r="D248" s="223"/>
      <c r="E248" s="154"/>
      <c r="F248" s="154"/>
      <c r="G248" s="161"/>
      <c r="H248" s="162"/>
    </row>
    <row r="249" spans="2:8" ht="27.6">
      <c r="B249" s="151" t="s">
        <v>587</v>
      </c>
      <c r="C249" s="154" t="s">
        <v>311</v>
      </c>
      <c r="D249" s="223" t="s">
        <v>312</v>
      </c>
      <c r="E249" s="154"/>
      <c r="F249" s="154"/>
      <c r="G249" s="170"/>
      <c r="H249" s="162"/>
    </row>
    <row r="250" spans="2:8" ht="16.2" customHeight="1" thickBot="1">
      <c r="B250" s="151"/>
      <c r="C250" s="154"/>
      <c r="D250" s="159"/>
      <c r="E250" s="154"/>
      <c r="F250" s="154"/>
      <c r="G250" s="222"/>
      <c r="H250" s="162"/>
    </row>
    <row r="251" spans="2:8" ht="25.2" customHeight="1" thickBot="1">
      <c r="B251" s="571" t="s">
        <v>66</v>
      </c>
      <c r="C251" s="572"/>
      <c r="D251" s="572"/>
      <c r="E251" s="572"/>
      <c r="F251" s="572"/>
      <c r="G251" s="572"/>
      <c r="H251" s="131">
        <f>SUM(H213:H250)</f>
        <v>0</v>
      </c>
    </row>
    <row r="252" spans="2:8" ht="25.2" customHeight="1" thickBot="1">
      <c r="B252" s="571" t="s">
        <v>67</v>
      </c>
      <c r="C252" s="572"/>
      <c r="D252" s="572"/>
      <c r="E252" s="572"/>
      <c r="F252" s="572"/>
      <c r="G252" s="572"/>
      <c r="H252" s="131">
        <f>H251</f>
        <v>0</v>
      </c>
    </row>
    <row r="253" spans="2:8" ht="16.2" customHeight="1">
      <c r="B253" s="197"/>
      <c r="C253" s="198"/>
      <c r="D253" s="217"/>
      <c r="E253" s="198"/>
      <c r="F253" s="198"/>
      <c r="G253" s="218"/>
      <c r="H253" s="199"/>
    </row>
    <row r="254" spans="2:8" ht="16.2" customHeight="1">
      <c r="B254" s="151" t="s">
        <v>587</v>
      </c>
      <c r="C254" s="154" t="s">
        <v>311</v>
      </c>
      <c r="D254" s="223" t="s">
        <v>312</v>
      </c>
      <c r="E254" s="154"/>
      <c r="F254" s="154"/>
      <c r="G254" s="170"/>
      <c r="H254" s="162"/>
    </row>
    <row r="255" spans="2:8" ht="16.2" customHeight="1">
      <c r="B255" s="151"/>
      <c r="C255" s="521"/>
      <c r="D255" s="522"/>
      <c r="E255" s="521"/>
      <c r="F255" s="521"/>
      <c r="G255" s="222"/>
      <c r="H255" s="493"/>
    </row>
    <row r="256" spans="2:8" ht="111" customHeight="1">
      <c r="B256" s="151"/>
      <c r="C256" s="154"/>
      <c r="D256" s="223" t="s">
        <v>743</v>
      </c>
      <c r="E256" s="154" t="s">
        <v>134</v>
      </c>
      <c r="F256" s="154">
        <v>882</v>
      </c>
      <c r="G256" s="161"/>
      <c r="H256" s="162"/>
    </row>
    <row r="257" spans="2:8" ht="16.2" customHeight="1">
      <c r="B257" s="151"/>
      <c r="C257" s="154"/>
      <c r="D257" s="176"/>
      <c r="E257" s="154"/>
      <c r="F257" s="154"/>
      <c r="G257" s="170"/>
      <c r="H257" s="162"/>
    </row>
    <row r="258" spans="2:8" ht="16.2" customHeight="1">
      <c r="B258" s="151" t="s">
        <v>588</v>
      </c>
      <c r="C258" s="154" t="s">
        <v>304</v>
      </c>
      <c r="D258" s="176" t="s">
        <v>305</v>
      </c>
      <c r="E258" s="154" t="s">
        <v>134</v>
      </c>
      <c r="F258" s="154">
        <v>882</v>
      </c>
      <c r="G258" s="224"/>
      <c r="H258" s="162"/>
    </row>
    <row r="259" spans="2:8" ht="16.2" customHeight="1">
      <c r="B259" s="151"/>
      <c r="C259" s="154"/>
      <c r="D259" s="176"/>
      <c r="E259" s="154"/>
      <c r="F259" s="154"/>
      <c r="G259" s="222"/>
      <c r="H259" s="162"/>
    </row>
    <row r="260" spans="2:8" ht="64.5" customHeight="1">
      <c r="B260" s="151">
        <v>6.6</v>
      </c>
      <c r="C260" s="154"/>
      <c r="D260" s="223" t="s">
        <v>756</v>
      </c>
      <c r="E260" s="154"/>
      <c r="F260" s="154"/>
      <c r="G260" s="222"/>
      <c r="H260" s="162"/>
    </row>
    <row r="261" spans="2:8" ht="16.2" customHeight="1">
      <c r="B261" s="151"/>
      <c r="C261" s="154"/>
      <c r="D261" s="176"/>
      <c r="E261" s="154"/>
      <c r="F261" s="154"/>
      <c r="G261" s="222"/>
      <c r="H261" s="162"/>
    </row>
    <row r="262" spans="2:8" ht="16.2" customHeight="1">
      <c r="B262" s="151"/>
      <c r="C262" s="154"/>
      <c r="D262" s="176" t="s">
        <v>755</v>
      </c>
      <c r="E262" s="154" t="s">
        <v>23</v>
      </c>
      <c r="F262" s="154">
        <v>2</v>
      </c>
      <c r="G262" s="222"/>
      <c r="H262" s="162"/>
    </row>
    <row r="263" spans="2:8" ht="16.2" customHeight="1">
      <c r="B263" s="151"/>
      <c r="C263" s="154"/>
      <c r="D263" s="176"/>
      <c r="E263" s="154"/>
      <c r="F263" s="154"/>
      <c r="G263" s="222"/>
      <c r="H263" s="162"/>
    </row>
    <row r="264" spans="2:8" ht="16.2" customHeight="1">
      <c r="B264" s="151"/>
      <c r="C264" s="154"/>
      <c r="D264" s="176"/>
      <c r="E264" s="154"/>
      <c r="F264" s="154"/>
      <c r="G264" s="222"/>
      <c r="H264" s="162"/>
    </row>
    <row r="265" spans="2:8" ht="16.2" customHeight="1">
      <c r="B265" s="151"/>
      <c r="C265" s="154"/>
      <c r="D265" s="176"/>
      <c r="E265" s="154"/>
      <c r="F265" s="154"/>
      <c r="G265" s="222"/>
      <c r="H265" s="162"/>
    </row>
    <row r="266" spans="2:8" ht="16.2" customHeight="1">
      <c r="B266" s="151"/>
      <c r="C266" s="154"/>
      <c r="D266" s="176"/>
      <c r="E266" s="154"/>
      <c r="F266" s="154"/>
      <c r="G266" s="222"/>
      <c r="H266" s="162"/>
    </row>
    <row r="267" spans="2:8" ht="16.2" customHeight="1">
      <c r="B267" s="151"/>
      <c r="C267" s="154"/>
      <c r="D267" s="176"/>
      <c r="E267" s="154"/>
      <c r="F267" s="154"/>
      <c r="G267" s="222"/>
      <c r="H267" s="162"/>
    </row>
    <row r="268" spans="2:8" ht="16.2" customHeight="1">
      <c r="B268" s="151"/>
      <c r="C268" s="154"/>
      <c r="D268" s="176"/>
      <c r="E268" s="154"/>
      <c r="F268" s="154"/>
      <c r="G268" s="222"/>
      <c r="H268" s="162"/>
    </row>
    <row r="269" spans="2:8" ht="16.2" customHeight="1">
      <c r="B269" s="151"/>
      <c r="C269" s="154"/>
      <c r="D269" s="176"/>
      <c r="E269" s="154"/>
      <c r="F269" s="154"/>
      <c r="G269" s="222"/>
      <c r="H269" s="162"/>
    </row>
    <row r="270" spans="2:8" ht="16.2" customHeight="1">
      <c r="B270" s="151"/>
      <c r="C270" s="154"/>
      <c r="D270" s="176"/>
      <c r="E270" s="154"/>
      <c r="F270" s="154"/>
      <c r="G270" s="222"/>
      <c r="H270" s="162"/>
    </row>
    <row r="271" spans="2:8" ht="16.2" customHeight="1">
      <c r="B271" s="151"/>
      <c r="C271" s="154"/>
      <c r="D271" s="176"/>
      <c r="E271" s="154"/>
      <c r="F271" s="154"/>
      <c r="G271" s="222"/>
      <c r="H271" s="162"/>
    </row>
    <row r="272" spans="2:8" ht="16.2" customHeight="1">
      <c r="B272" s="151"/>
      <c r="C272" s="154"/>
      <c r="D272" s="176"/>
      <c r="E272" s="154"/>
      <c r="F272" s="154"/>
      <c r="G272" s="222"/>
      <c r="H272" s="162"/>
    </row>
    <row r="273" spans="2:8" ht="16.2" customHeight="1">
      <c r="B273" s="151"/>
      <c r="C273" s="154"/>
      <c r="D273" s="176"/>
      <c r="E273" s="154"/>
      <c r="F273" s="154"/>
      <c r="G273" s="222"/>
      <c r="H273" s="162"/>
    </row>
    <row r="274" spans="2:8" ht="16.2" customHeight="1">
      <c r="B274" s="151"/>
      <c r="C274" s="154"/>
      <c r="D274" s="176"/>
      <c r="E274" s="154"/>
      <c r="F274" s="154"/>
      <c r="G274" s="222"/>
      <c r="H274" s="162"/>
    </row>
    <row r="275" spans="2:8" ht="16.2" customHeight="1">
      <c r="B275" s="151"/>
      <c r="C275" s="154"/>
      <c r="D275" s="176"/>
      <c r="E275" s="154"/>
      <c r="F275" s="154"/>
      <c r="G275" s="222"/>
      <c r="H275" s="162"/>
    </row>
    <row r="276" spans="2:8" ht="16.2" customHeight="1">
      <c r="B276" s="151"/>
      <c r="C276" s="154"/>
      <c r="D276" s="176"/>
      <c r="E276" s="154"/>
      <c r="F276" s="154"/>
      <c r="G276" s="222"/>
      <c r="H276" s="162"/>
    </row>
    <row r="277" spans="2:8" ht="16.2" customHeight="1">
      <c r="B277" s="151"/>
      <c r="C277" s="154"/>
      <c r="D277" s="176"/>
      <c r="E277" s="154"/>
      <c r="F277" s="154"/>
      <c r="G277" s="222"/>
      <c r="H277" s="162"/>
    </row>
    <row r="278" spans="2:8" ht="16.2" customHeight="1">
      <c r="B278" s="151"/>
      <c r="C278" s="154"/>
      <c r="D278" s="176"/>
      <c r="E278" s="154"/>
      <c r="F278" s="154"/>
      <c r="G278" s="222"/>
      <c r="H278" s="162"/>
    </row>
    <row r="279" spans="2:8" ht="16.2" customHeight="1">
      <c r="B279" s="151"/>
      <c r="C279" s="154"/>
      <c r="D279" s="176"/>
      <c r="E279" s="154"/>
      <c r="F279" s="154"/>
      <c r="G279" s="222"/>
      <c r="H279" s="162"/>
    </row>
    <row r="280" spans="2:8" ht="16.2" customHeight="1" thickBot="1">
      <c r="B280" s="201"/>
      <c r="C280" s="53"/>
      <c r="D280" s="214"/>
      <c r="E280" s="53"/>
      <c r="F280" s="53"/>
      <c r="G280" s="225"/>
      <c r="H280" s="202"/>
    </row>
    <row r="281" spans="2:8" s="115" customFormat="1" ht="32.4" customHeight="1" thickBot="1">
      <c r="B281" s="600" t="s">
        <v>314</v>
      </c>
      <c r="C281" s="601"/>
      <c r="D281" s="601"/>
      <c r="E281" s="601"/>
      <c r="F281" s="601"/>
      <c r="G281" s="602"/>
      <c r="H281" s="226"/>
    </row>
    <row r="282" spans="2:8">
      <c r="B282" s="227"/>
      <c r="G282" s="229"/>
      <c r="H282" s="230"/>
    </row>
    <row r="283" spans="2:8">
      <c r="G283" s="229"/>
      <c r="H283" s="230"/>
    </row>
    <row r="284" spans="2:8">
      <c r="G284" s="229"/>
      <c r="H284" s="230"/>
    </row>
  </sheetData>
  <mergeCells count="18">
    <mergeCell ref="B212:G212"/>
    <mergeCell ref="B213:G213"/>
    <mergeCell ref="B251:G251"/>
    <mergeCell ref="B252:G252"/>
    <mergeCell ref="B281:G281"/>
    <mergeCell ref="B103:G103"/>
    <mergeCell ref="B158:G158"/>
    <mergeCell ref="B159:G159"/>
    <mergeCell ref="H2:H3"/>
    <mergeCell ref="B1:H1"/>
    <mergeCell ref="C2:C3"/>
    <mergeCell ref="D2:D3"/>
    <mergeCell ref="E2:E3"/>
    <mergeCell ref="F2:F3"/>
    <mergeCell ref="G2:G3"/>
    <mergeCell ref="B51:G51"/>
    <mergeCell ref="B52:G52"/>
    <mergeCell ref="B102:G102"/>
  </mergeCells>
  <pageMargins left="0.23622047244094491" right="0.23622047244094491" top="0.55118110236220474" bottom="0.55118110236220474" header="0.31496062992125984" footer="0.31496062992125984"/>
  <pageSetup paperSize="9" scale="70" fitToHeight="0" orientation="portrait" r:id="rId1"/>
  <headerFooter>
    <oddHeader>&amp;L&amp;"-,Bold"UPGRADING OF BULK AND EXTENSION OF RETICULATION AT MBANGWANE</oddHeader>
    <oddFooter>&amp;L&amp;"-,Bold"&amp;A</oddFooter>
  </headerFooter>
  <rowBreaks count="5" manualBreakCount="5">
    <brk id="51" max="8" man="1"/>
    <brk id="102" max="8" man="1"/>
    <brk id="158" max="8" man="1"/>
    <brk id="212" max="8" man="1"/>
    <brk id="25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65AC7-6D3D-4732-8A21-CAD537B75764}">
  <sheetPr>
    <pageSetUpPr fitToPage="1"/>
  </sheetPr>
  <dimension ref="B1:I24"/>
  <sheetViews>
    <sheetView view="pageBreakPreview" zoomScaleNormal="100" zoomScaleSheetLayoutView="100" workbookViewId="0">
      <selection activeCell="C5" sqref="C5:E5"/>
    </sheetView>
  </sheetViews>
  <sheetFormatPr defaultColWidth="9.109375" defaultRowHeight="13.8"/>
  <cols>
    <col min="1" max="1" width="5.6640625" style="1" customWidth="1"/>
    <col min="2" max="2" width="28.33203125" style="3" customWidth="1"/>
    <col min="3" max="3" width="56.33203125" style="4" customWidth="1"/>
    <col min="4" max="4" width="3.6640625" style="4" customWidth="1"/>
    <col min="5" max="5" width="39.6640625" style="4" customWidth="1"/>
    <col min="6" max="6" width="49.109375" style="5" customWidth="1"/>
    <col min="7" max="7" width="5.6640625" style="1" customWidth="1"/>
    <col min="8" max="16384" width="9.109375" style="1"/>
  </cols>
  <sheetData>
    <row r="1" spans="2:9" s="494" customFormat="1" ht="49.95" customHeight="1" thickBot="1">
      <c r="B1" s="495" t="s">
        <v>108</v>
      </c>
      <c r="C1" s="612" t="s">
        <v>109</v>
      </c>
      <c r="D1" s="613"/>
      <c r="E1" s="614"/>
      <c r="F1" s="496" t="s">
        <v>110</v>
      </c>
    </row>
    <row r="2" spans="2:9" s="497" customFormat="1" ht="49.95" customHeight="1">
      <c r="B2" s="498">
        <v>1</v>
      </c>
      <c r="C2" s="615" t="s">
        <v>119</v>
      </c>
      <c r="D2" s="616"/>
      <c r="E2" s="617"/>
      <c r="F2" s="499"/>
    </row>
    <row r="3" spans="2:9" s="497" customFormat="1" ht="49.95" customHeight="1">
      <c r="B3" s="500">
        <v>2</v>
      </c>
      <c r="C3" s="618" t="s">
        <v>118</v>
      </c>
      <c r="D3" s="619"/>
      <c r="E3" s="620"/>
      <c r="F3" s="501"/>
    </row>
    <row r="4" spans="2:9" s="497" customFormat="1" ht="49.95" customHeight="1">
      <c r="B4" s="500">
        <v>3</v>
      </c>
      <c r="C4" s="618" t="s">
        <v>117</v>
      </c>
      <c r="D4" s="619"/>
      <c r="E4" s="620"/>
      <c r="F4" s="501"/>
    </row>
    <row r="5" spans="2:9" s="497" customFormat="1" ht="49.95" customHeight="1">
      <c r="B5" s="500">
        <v>4</v>
      </c>
      <c r="C5" s="618" t="s">
        <v>116</v>
      </c>
      <c r="D5" s="619"/>
      <c r="E5" s="620"/>
      <c r="F5" s="501"/>
    </row>
    <row r="6" spans="2:9" s="497" customFormat="1" ht="49.95" customHeight="1">
      <c r="B6" s="500">
        <v>5</v>
      </c>
      <c r="C6" s="618" t="s">
        <v>115</v>
      </c>
      <c r="D6" s="619"/>
      <c r="E6" s="620"/>
      <c r="F6" s="501"/>
    </row>
    <row r="7" spans="2:9" s="497" customFormat="1" ht="49.95" customHeight="1" thickBot="1">
      <c r="B7" s="502">
        <v>6</v>
      </c>
      <c r="C7" s="621" t="s">
        <v>114</v>
      </c>
      <c r="D7" s="622"/>
      <c r="E7" s="623"/>
      <c r="F7" s="503"/>
    </row>
    <row r="8" spans="2:9" s="504" customFormat="1" ht="49.95" customHeight="1" thickTop="1">
      <c r="B8" s="624" t="s">
        <v>112</v>
      </c>
      <c r="C8" s="625"/>
      <c r="D8" s="625"/>
      <c r="E8" s="626"/>
      <c r="F8" s="505"/>
      <c r="I8" s="506"/>
    </row>
    <row r="9" spans="2:9" s="497" customFormat="1" ht="49.95" customHeight="1">
      <c r="B9" s="627" t="s">
        <v>111</v>
      </c>
      <c r="C9" s="628"/>
      <c r="D9" s="628"/>
      <c r="E9" s="629"/>
      <c r="F9" s="501"/>
    </row>
    <row r="10" spans="2:9" s="497" customFormat="1" ht="49.95" customHeight="1">
      <c r="B10" s="627" t="s">
        <v>551</v>
      </c>
      <c r="C10" s="628"/>
      <c r="D10" s="628"/>
      <c r="E10" s="629"/>
      <c r="F10" s="501"/>
    </row>
    <row r="11" spans="2:9" s="504" customFormat="1" ht="49.95" customHeight="1" thickBot="1">
      <c r="B11" s="603" t="s">
        <v>112</v>
      </c>
      <c r="C11" s="604"/>
      <c r="D11" s="604"/>
      <c r="E11" s="605"/>
      <c r="F11" s="507"/>
    </row>
    <row r="12" spans="2:9" s="497" customFormat="1" ht="49.95" customHeight="1" thickTop="1">
      <c r="B12" s="606" t="s">
        <v>113</v>
      </c>
      <c r="C12" s="607"/>
      <c r="D12" s="607"/>
      <c r="E12" s="608"/>
      <c r="F12" s="499"/>
    </row>
    <row r="13" spans="2:9" s="504" customFormat="1" ht="49.95" customHeight="1" thickBot="1">
      <c r="B13" s="609" t="s">
        <v>744</v>
      </c>
      <c r="C13" s="610"/>
      <c r="D13" s="610"/>
      <c r="E13" s="611"/>
      <c r="F13" s="508"/>
    </row>
    <row r="18" spans="2:6" s="511" customFormat="1">
      <c r="B18" s="2" t="s">
        <v>745</v>
      </c>
      <c r="C18" s="509" t="s">
        <v>746</v>
      </c>
      <c r="D18" s="509"/>
      <c r="E18" s="320" t="s">
        <v>748</v>
      </c>
      <c r="F18" s="510" t="s">
        <v>747</v>
      </c>
    </row>
    <row r="24" spans="2:6">
      <c r="B24" s="2" t="s">
        <v>749</v>
      </c>
      <c r="C24" s="509" t="s">
        <v>746</v>
      </c>
      <c r="E24" s="320" t="s">
        <v>750</v>
      </c>
      <c r="F24" s="510" t="s">
        <v>747</v>
      </c>
    </row>
  </sheetData>
  <mergeCells count="13">
    <mergeCell ref="B11:E11"/>
    <mergeCell ref="B12:E12"/>
    <mergeCell ref="B13:E13"/>
    <mergeCell ref="C1:E1"/>
    <mergeCell ref="C2:E2"/>
    <mergeCell ref="C3:E3"/>
    <mergeCell ref="C4:E4"/>
    <mergeCell ref="C5:E5"/>
    <mergeCell ref="C6:E6"/>
    <mergeCell ref="C7:E7"/>
    <mergeCell ref="B8:E8"/>
    <mergeCell ref="B9:E9"/>
    <mergeCell ref="B10:E10"/>
  </mergeCells>
  <pageMargins left="0.25" right="0.25" top="0.75" bottom="0.75" header="0.3" footer="0.3"/>
  <pageSetup paperSize="9" scale="52" fitToHeight="0" orientation="portrait" r:id="rId1"/>
  <headerFooter>
    <oddFooter>&amp;L&amp;"-,Bold"&amp;A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349D-2893-46FD-A8BF-96F6753D4B1B}">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Schedule 1 - P&amp;Gs</vt:lpstr>
      <vt:lpstr>Schedule 2 -Masibekela RWPS&amp;WTW</vt:lpstr>
      <vt:lpstr>Schedule 3 - Hoyi Bulk Line</vt:lpstr>
      <vt:lpstr>Schedule 4 - Mbangwane BPS</vt:lpstr>
      <vt:lpstr>Schedule 5 - Mbangwane Bulkline</vt:lpstr>
      <vt:lpstr>Schedule 6 - Reticulation</vt:lpstr>
      <vt:lpstr>Summary</vt:lpstr>
      <vt:lpstr>Sheet2</vt:lpstr>
      <vt:lpstr>'Schedule 1 - P&amp;Gs'!Print_Area</vt:lpstr>
      <vt:lpstr>'Schedule 2 -Masibekela RWPS&amp;WTW'!Print_Area</vt:lpstr>
      <vt:lpstr>'Schedule 3 - Hoyi Bulk Line'!Print_Area</vt:lpstr>
      <vt:lpstr>'Schedule 4 - Mbangwane BPS'!Print_Area</vt:lpstr>
      <vt:lpstr>'Schedule 5 - Mbangwane Bulkline'!Print_Area</vt:lpstr>
      <vt:lpstr>'Schedule 6 - Reticulation'!Print_Area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TVT</dc:creator>
  <cp:lastModifiedBy>mandla kunene</cp:lastModifiedBy>
  <cp:lastPrinted>2026-08-26T19:14:55Z</cp:lastPrinted>
  <dcterms:created xsi:type="dcterms:W3CDTF">2026-05-20T16:51:36Z</dcterms:created>
  <dcterms:modified xsi:type="dcterms:W3CDTF">2026-08-28T05:52:33Z</dcterms:modified>
</cp:coreProperties>
</file>