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charts/chart8.xml" ContentType="application/vnd.openxmlformats-officedocument.drawingml.chart+xml"/>
  <Override PartName="/xl/theme/themeOverride7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13_ncr:1_{78E57758-C117-4889-BC7B-874252CAD9B4}" xr6:coauthVersionLast="47" xr6:coauthVersionMax="47" xr10:uidLastSave="{00000000-0000-0000-0000-000000000000}"/>
  <bookViews>
    <workbookView xWindow="-108" yWindow="-108" windowWidth="23256" windowHeight="12456" firstSheet="5" activeTab="7" xr2:uid="{00000000-000D-0000-FFFF-FFFF00000000}"/>
  </bookViews>
  <sheets>
    <sheet name="L" sheetId="9" state="hidden" r:id="rId1"/>
    <sheet name="Price Analysis" sheetId="44" state="hidden" r:id="rId2"/>
    <sheet name="P and Gs" sheetId="78" r:id="rId3"/>
    <sheet name="High Mast Foundations" sheetId="77" r:id="rId4"/>
    <sheet name="Installation of new masts" sheetId="80" r:id="rId5"/>
    <sheet name="Conversion of conventional mast" sheetId="82" r:id="rId6"/>
    <sheet name="Installation of streetlights" sheetId="83" r:id="rId7"/>
    <sheet name="Maintenance Rates" sheetId="81" r:id="rId8"/>
    <sheet name="SUMMARY Final" sheetId="79" r:id="rId9"/>
  </sheets>
  <definedNames>
    <definedName name="_xlnm.Print_Area" localSheetId="3">'High Mast Foundations'!$A$1:$G$49</definedName>
    <definedName name="_xlnm.Print_Area" localSheetId="4">'Installation of new masts'!$A$1:$H$41</definedName>
    <definedName name="_xlnm.Print_Area" localSheetId="0">L!$A$1:$G$63</definedName>
    <definedName name="_xlnm.Print_Area" localSheetId="7">'Maintenance Rates'!$A$1:$F$370</definedName>
    <definedName name="_xlnm.Print_Area" localSheetId="2">'P and Gs'!$A$1:$G$63</definedName>
    <definedName name="_xlnm.Print_Area" localSheetId="8">'SUMMARY Final'!$A$1:$K$21</definedName>
    <definedName name="_xlnm.Print_Titles" localSheetId="0">L!$1:$1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2" i="78" l="1"/>
  <c r="J49" i="44"/>
  <c r="J48" i="44"/>
  <c r="J46" i="44"/>
  <c r="J47" i="44"/>
  <c r="C148" i="44"/>
  <c r="B148" i="44"/>
  <c r="G120" i="44"/>
  <c r="B97" i="44"/>
  <c r="H87" i="44"/>
  <c r="B96" i="44"/>
  <c r="H86" i="44" s="1"/>
  <c r="B95" i="44"/>
  <c r="H85" i="44" s="1"/>
  <c r="B94" i="44"/>
  <c r="H84" i="44" s="1"/>
  <c r="B93" i="44"/>
  <c r="H83" i="44" s="1"/>
  <c r="A112" i="44"/>
  <c r="A111" i="44"/>
  <c r="A110" i="44"/>
  <c r="E5" i="44"/>
  <c r="G135" i="44"/>
  <c r="A7" i="44"/>
  <c r="A8" i="44"/>
  <c r="A9" i="44"/>
  <c r="A10" i="44"/>
  <c r="A11" i="44"/>
  <c r="A12" i="44"/>
  <c r="A13" i="44"/>
  <c r="A14" i="44"/>
  <c r="A15" i="44"/>
  <c r="A16" i="44"/>
  <c r="A17" i="44"/>
  <c r="A18" i="44"/>
  <c r="A6" i="44"/>
  <c r="B122" i="44" a="1"/>
  <c r="B122" i="44" s="1"/>
  <c r="B123" i="44" a="1"/>
  <c r="B123" i="44" s="1"/>
  <c r="B124" i="44" a="1"/>
  <c r="B124" i="44" s="1"/>
  <c r="B125" i="44" a="1"/>
  <c r="B125" i="44" s="1"/>
  <c r="B121" i="44" a="1"/>
  <c r="B121" i="44" s="1"/>
  <c r="I22" i="44"/>
  <c r="I27" i="44" s="1"/>
  <c r="I23" i="44"/>
  <c r="I24" i="44"/>
  <c r="I25" i="44"/>
  <c r="I21" i="44"/>
  <c r="D124" i="44"/>
  <c r="D123" i="44"/>
  <c r="D125" i="44"/>
  <c r="D122" i="44"/>
  <c r="D121" i="44"/>
  <c r="E122" i="44"/>
  <c r="F136" i="44" s="1"/>
  <c r="E124" i="44"/>
  <c r="F138" i="44" s="1"/>
  <c r="E121" i="44"/>
  <c r="E123" i="44"/>
  <c r="F137" i="44" s="1"/>
  <c r="E125" i="44"/>
  <c r="F139" i="44" s="1"/>
  <c r="B113" i="44"/>
  <c r="B112" i="44"/>
  <c r="B83" i="44"/>
  <c r="B16" i="44"/>
  <c r="F135" i="44"/>
  <c r="B88" i="44" a="1"/>
  <c r="B88" i="44"/>
  <c r="G83" i="44" s="1"/>
  <c r="B92" i="44" a="1"/>
  <c r="B92" i="44" s="1"/>
  <c r="G87" i="44" s="1"/>
  <c r="B91" i="44" a="1"/>
  <c r="B91" i="44" s="1"/>
  <c r="G86" i="44" s="1"/>
  <c r="B90" i="44" a="1"/>
  <c r="B90" i="44" s="1"/>
  <c r="G85" i="44" s="1"/>
  <c r="B89" i="44" a="1"/>
  <c r="B89" i="44" s="1"/>
  <c r="G84" i="44" s="1"/>
  <c r="B110" i="44"/>
  <c r="B21" i="44" a="1"/>
  <c r="C21" i="44"/>
  <c r="D21" i="44"/>
  <c r="E21" i="44"/>
  <c r="F21" i="44"/>
  <c r="G21" i="44"/>
  <c r="H21" i="44"/>
  <c r="J21" i="44"/>
  <c r="J26" i="44" s="1"/>
  <c r="B22" i="44" a="1"/>
  <c r="B22" i="44" s="1"/>
  <c r="C22" i="44"/>
  <c r="C27" i="44" s="1"/>
  <c r="D22" i="44"/>
  <c r="E22" i="44" a="1"/>
  <c r="E22" i="44" s="1"/>
  <c r="F22" i="44"/>
  <c r="H22" i="44"/>
  <c r="H27" i="44" s="1"/>
  <c r="J22" i="44"/>
  <c r="J27" i="44" s="1"/>
  <c r="B23" i="44" a="1"/>
  <c r="C23" i="44"/>
  <c r="C28" i="44" s="1"/>
  <c r="D23" i="44"/>
  <c r="E23" i="44" a="1"/>
  <c r="F23" i="44"/>
  <c r="H23" i="44"/>
  <c r="J23" i="44"/>
  <c r="J28" i="44" s="1"/>
  <c r="B24" i="44" a="1"/>
  <c r="B24" i="44" s="1"/>
  <c r="B29" i="44" s="1"/>
  <c r="C24" i="44"/>
  <c r="C29" i="44" s="1"/>
  <c r="D24" i="44"/>
  <c r="E24" i="44" a="1"/>
  <c r="E24" i="44" s="1"/>
  <c r="F24" i="44"/>
  <c r="H24" i="44"/>
  <c r="J24" i="44"/>
  <c r="J29" i="44" s="1"/>
  <c r="B25" i="44" a="1"/>
  <c r="B25" i="44" s="1"/>
  <c r="B30" i="44" s="1"/>
  <c r="C25" i="44"/>
  <c r="C30" i="44" s="1"/>
  <c r="D25" i="44"/>
  <c r="E25" i="44" a="1"/>
  <c r="F25" i="44"/>
  <c r="H25" i="44"/>
  <c r="J25" i="44"/>
  <c r="J30" i="44" s="1"/>
  <c r="F121" i="44" a="1"/>
  <c r="F121" i="44" s="1"/>
  <c r="F125" i="44" a="1"/>
  <c r="F125" i="44" s="1"/>
  <c r="F124" i="44" a="1"/>
  <c r="F124" i="44" s="1"/>
  <c r="F123" i="44" a="1"/>
  <c r="F123" i="44" s="1"/>
  <c r="F122" i="44" a="1"/>
  <c r="F122" i="44" s="1"/>
  <c r="B114" i="44"/>
  <c r="H3" i="9"/>
  <c r="I3" i="9" s="1"/>
  <c r="C150" i="44" a="1"/>
  <c r="C150" i="44" s="1"/>
  <c r="C151" i="44" a="1"/>
  <c r="C151" i="44" s="1"/>
  <c r="C156" i="44" s="1"/>
  <c r="G146" i="44" s="1"/>
  <c r="C152" i="44" a="1"/>
  <c r="C152" i="44" s="1"/>
  <c r="C153" i="44" a="1"/>
  <c r="C153" i="44" s="1"/>
  <c r="C149" i="44" a="1"/>
  <c r="C149" i="44" s="1"/>
  <c r="B18" i="44"/>
  <c r="B145" i="44"/>
  <c r="H9" i="9"/>
  <c r="H10" i="9" s="1"/>
  <c r="C124" i="44"/>
  <c r="C123" i="44"/>
  <c r="C122" i="44"/>
  <c r="C125" i="44"/>
  <c r="C121" i="44"/>
  <c r="B111" i="44"/>
  <c r="B17" i="44"/>
  <c r="G124" i="44"/>
  <c r="G122" i="44"/>
  <c r="G125" i="44"/>
  <c r="G121" i="44"/>
  <c r="G123" i="44"/>
  <c r="B115" i="44"/>
  <c r="G2" i="9"/>
  <c r="G3" i="9"/>
  <c r="G4" i="9"/>
  <c r="G5" i="9"/>
  <c r="G6" i="9"/>
  <c r="G7" i="9"/>
  <c r="G8" i="9"/>
  <c r="G9" i="9"/>
  <c r="G10" i="9"/>
  <c r="C92" i="44"/>
  <c r="C88" i="44"/>
  <c r="C89" i="44"/>
  <c r="C90" i="44"/>
  <c r="C91" i="44"/>
  <c r="B11" i="44"/>
  <c r="B84" i="44"/>
  <c r="B12" i="44"/>
  <c r="B14" i="44"/>
  <c r="B13" i="44"/>
  <c r="B7" i="44"/>
  <c r="B10" i="44"/>
  <c r="B21" i="44"/>
  <c r="B23" i="44"/>
  <c r="B6" i="44"/>
  <c r="B9" i="44"/>
  <c r="B8" i="44"/>
  <c r="H11" i="9"/>
  <c r="I11" i="9" s="1"/>
  <c r="E23" i="44"/>
  <c r="E25" i="44"/>
  <c r="B15" i="44"/>
  <c r="G139" i="44"/>
  <c r="G138" i="44"/>
  <c r="G137" i="44"/>
  <c r="G136" i="44"/>
  <c r="A113" i="44"/>
  <c r="B151" i="44" a="1"/>
  <c r="B151" i="44" s="1"/>
  <c r="B156" i="44" s="1"/>
  <c r="B150" i="44" a="1"/>
  <c r="B150" i="44" s="1"/>
  <c r="B155" i="44" s="1"/>
  <c r="B152" i="44" a="1"/>
  <c r="B152" i="44"/>
  <c r="B157" i="44" s="1"/>
  <c r="B144" i="44"/>
  <c r="B153" i="44" a="1"/>
  <c r="B153" i="44" s="1"/>
  <c r="B158" i="44" s="1"/>
  <c r="B149" i="44" a="1"/>
  <c r="B149" i="44" s="1"/>
  <c r="B154" i="44" s="1"/>
  <c r="B20" i="44" l="1" a="1"/>
  <c r="N20" i="44" s="1"/>
  <c r="C158" i="44"/>
  <c r="G148" i="44" s="1"/>
  <c r="F148" i="44"/>
  <c r="G63" i="9"/>
  <c r="F146" i="44"/>
  <c r="H4" i="9"/>
  <c r="H5" i="9" s="1"/>
  <c r="H6" i="9" s="1"/>
  <c r="F147" i="44"/>
  <c r="C157" i="44"/>
  <c r="G147" i="44" s="1"/>
  <c r="F144" i="44"/>
  <c r="C154" i="44"/>
  <c r="G144" i="44" s="1"/>
  <c r="C155" i="44"/>
  <c r="G145" i="44" s="1"/>
  <c r="F145" i="44"/>
  <c r="G20" i="44" l="1"/>
  <c r="J20" i="44"/>
  <c r="E9" i="44" s="1"/>
  <c r="I20" i="44"/>
  <c r="D20" i="44"/>
  <c r="E8" i="44" s="1"/>
  <c r="E20" i="44"/>
  <c r="F20" i="44"/>
  <c r="B20" i="44"/>
  <c r="L20" i="44"/>
  <c r="M20" i="44"/>
  <c r="K20" i="44"/>
  <c r="C20" i="44"/>
  <c r="H20" i="44"/>
  <c r="I4" i="9"/>
  <c r="A4" i="9" s="1"/>
  <c r="I5" i="9"/>
  <c r="I6" i="9" s="1"/>
  <c r="A6" i="9" s="1"/>
  <c r="F7" i="44" l="1"/>
  <c r="F8" i="44"/>
  <c r="G115" i="44"/>
  <c r="F113" i="44"/>
  <c r="F9" i="44"/>
  <c r="F115" i="44"/>
  <c r="F11" i="44"/>
  <c r="G112" i="44"/>
  <c r="F112" i="44"/>
  <c r="F116" i="44"/>
  <c r="F10" i="44"/>
  <c r="E11" i="44"/>
  <c r="G113" i="44"/>
  <c r="E10" i="44"/>
  <c r="F114" i="44"/>
  <c r="G116" i="44"/>
  <c r="G114" i="44"/>
  <c r="E7" i="44"/>
  <c r="I7" i="9"/>
  <c r="A5" i="9"/>
  <c r="A7" i="9" l="1"/>
  <c r="I8" i="9"/>
  <c r="A8" i="9" l="1"/>
  <c r="I9" i="9"/>
  <c r="A9" i="9" l="1"/>
  <c r="I10" i="9"/>
  <c r="A10" i="9" s="1"/>
</calcChain>
</file>

<file path=xl/sharedStrings.xml><?xml version="1.0" encoding="utf-8"?>
<sst xmlns="http://schemas.openxmlformats.org/spreadsheetml/2006/main" count="1301" uniqueCount="718">
  <si>
    <t>Item No</t>
  </si>
  <si>
    <t>Payment Clause</t>
  </si>
  <si>
    <t>Short Description</t>
  </si>
  <si>
    <t>Unit</t>
  </si>
  <si>
    <t>Quantity</t>
  </si>
  <si>
    <t>Rate</t>
  </si>
  <si>
    <t xml:space="preserve">  Amount
         R               c</t>
  </si>
  <si>
    <t>SECTION L: MEDIUM PRESSURE PIPELINES</t>
  </si>
  <si>
    <t xml:space="preserve">Section </t>
  </si>
  <si>
    <t>SABS</t>
  </si>
  <si>
    <t>L</t>
  </si>
  <si>
    <t>1200 L</t>
  </si>
  <si>
    <t xml:space="preserve">Pipework: Wallmannsthal pumpstation pipes and fittings </t>
  </si>
  <si>
    <t>8.2.1</t>
  </si>
  <si>
    <t>Supply, join with welded joints, lay, and bed (flexible bedding), API 5L grade X42 Steel pipes 6mm wall thickness, including all NDT, pressure testing and disinfection:</t>
  </si>
  <si>
    <t>DN 700 mm (01SGP07)</t>
  </si>
  <si>
    <t>m</t>
  </si>
  <si>
    <t>TOTAL SECTION L:
Carried to Summary</t>
  </si>
  <si>
    <t>RANKING FOR CIVIL</t>
  </si>
  <si>
    <t>Section</t>
  </si>
  <si>
    <t>Total Cost</t>
  </si>
  <si>
    <t>Rank</t>
  </si>
  <si>
    <t>Cost</t>
  </si>
  <si>
    <t>Item</t>
  </si>
  <si>
    <t>Supervision for duration of contract/Miscellaneous fixed-charge obligations</t>
  </si>
  <si>
    <t>Take down existing fences (Provisional)</t>
  </si>
  <si>
    <t xml:space="preserve"> Excavate in all materials and use for embankment or backfill or dispose, as ordered for pumpstation</t>
  </si>
  <si>
    <t>Steel reinforcing bars</t>
  </si>
  <si>
    <t>Roof trusses for pumpstation</t>
  </si>
  <si>
    <t>IBR Sheeting</t>
  </si>
  <si>
    <t>230mm thick brickwork</t>
  </si>
  <si>
    <t>Intermediate posts</t>
  </si>
  <si>
    <t>Time related contractual requirements</t>
  </si>
  <si>
    <t>Boulder excavation Class A for pumpsation</t>
  </si>
  <si>
    <t>Concrete for pumpsation walls and slabs</t>
  </si>
  <si>
    <t>Roof trusses for guardhouse</t>
  </si>
  <si>
    <t>Fixed-charge contractual requirements</t>
  </si>
  <si>
    <t>Restricted excavation for guardhouse and pumpstation</t>
  </si>
  <si>
    <t>Concrete for landings, stairs, plinths, cable trenches</t>
  </si>
  <si>
    <t>Handrail stanchions</t>
  </si>
  <si>
    <t>Single wooden door and frame</t>
  </si>
  <si>
    <t>Barbed wire concertinas</t>
  </si>
  <si>
    <t>Intermediate excavtion for pumpstation</t>
  </si>
  <si>
    <t>Rough concrete for outside face of pumpstation</t>
  </si>
  <si>
    <t>Open grid flooring</t>
  </si>
  <si>
    <t>Roller shutter door</t>
  </si>
  <si>
    <t>Straining posts</t>
  </si>
  <si>
    <t>Hard excavtion for pumpstation</t>
  </si>
  <si>
    <t>Smooth formwork for inside face of pumpstation</t>
  </si>
  <si>
    <t>Handrail shaped ends</t>
  </si>
  <si>
    <t>110mm thick brickwork</t>
  </si>
  <si>
    <t>Corner posts</t>
  </si>
  <si>
    <t>Select Section:</t>
  </si>
  <si>
    <t>SECURITY FENCING</t>
  </si>
  <si>
    <t>Pumpstation HVAC</t>
  </si>
  <si>
    <t>Mechanical</t>
  </si>
  <si>
    <t xml:space="preserve">Rank </t>
  </si>
  <si>
    <t xml:space="preserve">Cost </t>
  </si>
  <si>
    <t>Pumpstations Mechanical</t>
  </si>
  <si>
    <t>Pumpstation Mechanical</t>
  </si>
  <si>
    <t xml:space="preserve">Wallmansthal Reservoir Pump Station Pumpsets </t>
  </si>
  <si>
    <t>DN300 double door wafer cheque valve</t>
  </si>
  <si>
    <t>DN450 butterfly valves</t>
  </si>
  <si>
    <t>DN 300 knife gate valves</t>
  </si>
  <si>
    <t>Spares and consumables: Wallmansthal Reservoir Pump Station Pumpsets</t>
  </si>
  <si>
    <t>C &amp;I</t>
  </si>
  <si>
    <t>Price</t>
  </si>
  <si>
    <t>Civil</t>
  </si>
  <si>
    <t>Cables, IJB's and Enclosures</t>
  </si>
  <si>
    <t>Zonderwater Pumpstation</t>
  </si>
  <si>
    <t>Wallmannsthal Reservoir Site</t>
  </si>
  <si>
    <t>Wallmannsthal Pumpstation</t>
  </si>
  <si>
    <t>Wallmannsthal Pipeline</t>
  </si>
  <si>
    <t>Baviaanspoort Res. Site</t>
  </si>
  <si>
    <t>PLC and marshalling cubicle supply and delivery</t>
  </si>
  <si>
    <t>Supply and deliver pump winding temp transmitters</t>
  </si>
  <si>
    <t>Supply and deliver DN700 line magflow meter</t>
  </si>
  <si>
    <t>Supply and delivery of DN700 line magflow meter</t>
  </si>
  <si>
    <t>Cable tray heavy duty straight runs</t>
  </si>
  <si>
    <t>PLC and accesories supply and deliver</t>
  </si>
  <si>
    <t>Supply and deliver PLC's and accessories</t>
  </si>
  <si>
    <t>Supply and deliver DN600 line magflow meter</t>
  </si>
  <si>
    <t>Installation of DN700 line magflow meter</t>
  </si>
  <si>
    <t xml:space="preserve">300mm widex800mm deep cable trenches </t>
  </si>
  <si>
    <t>Supply and Delivery complete of Zeekoegat magflow meters</t>
  </si>
  <si>
    <t>Supply and deliver motor drive and non-drive end temperature probes and transmitters</t>
  </si>
  <si>
    <t>Installation of magflow meter DN600 line</t>
  </si>
  <si>
    <t>Baviaanspoort reservoir level transmitters</t>
  </si>
  <si>
    <t>Cable trays</t>
  </si>
  <si>
    <t>Supply and deliver HMI panel PC</t>
  </si>
  <si>
    <t>Supply and deliver PLC panels and marshalling</t>
  </si>
  <si>
    <t>Configuration/calibration of of magflow meter DN600 line</t>
  </si>
  <si>
    <t>Configuration/Calibration of DN700 line magflow meter</t>
  </si>
  <si>
    <t>Stands for mounting pressure transmitters</t>
  </si>
  <si>
    <t>Supply and delivery of pump winding temperature transmitters</t>
  </si>
  <si>
    <t>Supply and Delivery complete of RTU</t>
  </si>
  <si>
    <t>Supply and deliver advanced HMI panel PC</t>
  </si>
  <si>
    <t>Testing and commissioning of magflow meter DN600 line</t>
  </si>
  <si>
    <t>Testing and comissioning of DN700 line magflow meter</t>
  </si>
  <si>
    <t>Supply and delivery of Dekaron control</t>
  </si>
  <si>
    <t>C &amp; I</t>
  </si>
  <si>
    <t>Electrical</t>
  </si>
  <si>
    <t>Electrical Wallmannsthal</t>
  </si>
  <si>
    <t>Electrical Zonderwater</t>
  </si>
  <si>
    <t>CONTRACT NUMBER:</t>
  </si>
  <si>
    <t>PUBLIC LIGHTING CONSTRUCTION AND MAINTENANCE</t>
  </si>
  <si>
    <t>SECTION 1</t>
  </si>
  <si>
    <t>ITEM NO.</t>
  </si>
  <si>
    <t>PAYMENT REFERS TO</t>
  </si>
  <si>
    <t>DESCRIPTION</t>
  </si>
  <si>
    <t>UNIT</t>
  </si>
  <si>
    <t>QTY</t>
  </si>
  <si>
    <t>RATE</t>
  </si>
  <si>
    <t>AMOUNT</t>
  </si>
  <si>
    <t>PRELIMINARY AND GENERAL</t>
  </si>
  <si>
    <t>1.1.1</t>
  </si>
  <si>
    <t>Contractual requirements incusive of all insurances; guarantees and preliminary documentation  required prior to commencement of work</t>
  </si>
  <si>
    <t>Sum</t>
  </si>
  <si>
    <t>1.1.2</t>
  </si>
  <si>
    <t>General safety obligations and Compliance</t>
  </si>
  <si>
    <t>Risk assessment</t>
  </si>
  <si>
    <t>Health and safety plan</t>
  </si>
  <si>
    <t>Construction safety officer and other legal appointments</t>
  </si>
  <si>
    <t>monthly</t>
  </si>
  <si>
    <t>Medical assessment of employees</t>
  </si>
  <si>
    <t>Provision of PPE</t>
  </si>
  <si>
    <t xml:space="preserve">Implementation of additional measures for COVID19 inclusive of induction </t>
  </si>
  <si>
    <t>sum</t>
  </si>
  <si>
    <t>1.2</t>
  </si>
  <si>
    <t>1.2.1</t>
  </si>
  <si>
    <t>1.2.2</t>
  </si>
  <si>
    <t>1.2.3</t>
  </si>
  <si>
    <t>1.2.4</t>
  </si>
  <si>
    <t>1.2.5</t>
  </si>
  <si>
    <t>day</t>
  </si>
  <si>
    <t>1.2.6</t>
  </si>
  <si>
    <t>Payment of community liaison officer (CLO)</t>
  </si>
  <si>
    <t>Handling cost for CLO</t>
  </si>
  <si>
    <t>%</t>
  </si>
  <si>
    <t>1.3</t>
  </si>
  <si>
    <t>1.4</t>
  </si>
  <si>
    <t>Specialised services</t>
  </si>
  <si>
    <t>1.4.1</t>
  </si>
  <si>
    <t>Geotechnical Engineer (provision of Geotech report and soil tests for proposed new high mast sites)</t>
  </si>
  <si>
    <t>SECTION 1- Ps &amp; Gs</t>
  </si>
  <si>
    <t>SECTION 1: PRELIMINARY AND GENERAL CARRIED TO SUMMARY</t>
  </si>
  <si>
    <t>SECTION 2</t>
  </si>
  <si>
    <t>HIGH MAST FOUNDATIONS</t>
  </si>
  <si>
    <t>2.1</t>
  </si>
  <si>
    <t>Foundations for high masts</t>
  </si>
  <si>
    <t>2.1.1</t>
  </si>
  <si>
    <t>Mast foundation designs as per the soil tests</t>
  </si>
  <si>
    <t>each</t>
  </si>
  <si>
    <t>2.2</t>
  </si>
  <si>
    <t>Excavation of foundation holes</t>
  </si>
  <si>
    <t>2.2.1</t>
  </si>
  <si>
    <t>Foundation inclusive of soil tests</t>
  </si>
  <si>
    <t>2.2.2</t>
  </si>
  <si>
    <t>Extra over for excavation and casting of foundations for 30m high mast in hard rock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</si>
  <si>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</t>
    </r>
  </si>
  <si>
    <t>2.2.3</t>
  </si>
  <si>
    <t xml:space="preserve">Extra over for excavation, removal and disposal of poor load bearing soil and replacement with G5 material </t>
  </si>
  <si>
    <t>2.3</t>
  </si>
  <si>
    <t>Mast electrical earthing</t>
  </si>
  <si>
    <t>2.3.1</t>
  </si>
  <si>
    <t>SABS approved lightning protection/earthing system complete including drawings and earth resistance readings</t>
  </si>
  <si>
    <t>2.4</t>
  </si>
  <si>
    <t>Foundation for masts</t>
  </si>
  <si>
    <t>2.4.1</t>
  </si>
  <si>
    <t>Designed to Specification for a 30m Galvanised Steel High Masts including drawings for approval, cable entry sleeves, concrete, reinforcing, bolts, and all necessary concrete work</t>
  </si>
  <si>
    <t>2- HIGH MAST FOUNDATIONS</t>
  </si>
  <si>
    <t>TOTAL SECTION 2: HIGH MAST FOUNDATIONS CARRIED TO SUMMARY</t>
  </si>
  <si>
    <t>SECTION 3</t>
  </si>
  <si>
    <t>INSTALLATION OF NEW SOLAR AND CONVENTIONAL HIGH MASTS</t>
  </si>
  <si>
    <t>3.1</t>
  </si>
  <si>
    <t>3.1.1</t>
  </si>
  <si>
    <t xml:space="preserve">Supply including delivery to site </t>
  </si>
  <si>
    <t>3.1.2</t>
  </si>
  <si>
    <t>Assembly and Installation of masts</t>
  </si>
  <si>
    <t>3.2</t>
  </si>
  <si>
    <t>3.2.1</t>
  </si>
  <si>
    <t>Supply inclduing delivery to site</t>
  </si>
  <si>
    <t>3.2.2</t>
  </si>
  <si>
    <t xml:space="preserve"> Assembly and Installation of Masts</t>
  </si>
  <si>
    <t>3.3</t>
  </si>
  <si>
    <t xml:space="preserve">Supply and install, connect, testing and comissioning of surface mounted glass fibre  distribution boards (IP30) inside the mast/s poles, complete with photocell/timer/ripple relay control and all wire equipment, switch gear and wiring diagrams; including all wire trays, doors, labels, locks, architrave, busbars, conduit connections and wiring connections-supply cable connection include prewired splitter box and 5 core trailing cable. Ensuring that you take acceptable measures to vandalproof the installation </t>
  </si>
  <si>
    <t xml:space="preserve">Supply  </t>
  </si>
  <si>
    <t>installation including all accessories needed</t>
  </si>
  <si>
    <t>3.4</t>
  </si>
  <si>
    <t>3.4.1</t>
  </si>
  <si>
    <t>Simulation test results</t>
  </si>
  <si>
    <t>3.4.2</t>
  </si>
  <si>
    <t>Supply</t>
  </si>
  <si>
    <t>3.4.3</t>
  </si>
  <si>
    <t xml:space="preserve">Installation including all accessories needed </t>
  </si>
  <si>
    <t>per mast</t>
  </si>
  <si>
    <t>3.5</t>
  </si>
  <si>
    <t>3.5.1</t>
  </si>
  <si>
    <t>3.5.2</t>
  </si>
  <si>
    <t>3.5.3</t>
  </si>
  <si>
    <t>Winch and power tool consisting of single or double drum winch, hydraulic power tool with remote and test lead (5 pin,16A, 8m long)</t>
  </si>
  <si>
    <t>3.6</t>
  </si>
  <si>
    <t xml:space="preserve">Power supply </t>
  </si>
  <si>
    <t>3.6.1</t>
  </si>
  <si>
    <t>3.6.2</t>
  </si>
  <si>
    <t>Excavation depth 600mm by 450mm wide trench</t>
  </si>
  <si>
    <r>
      <t>m</t>
    </r>
    <r>
      <rPr>
        <vertAlign val="superscript"/>
        <sz val="10"/>
        <rFont val="Arial"/>
        <family val="2"/>
      </rPr>
      <t>3</t>
    </r>
  </si>
  <si>
    <t>3.6.3</t>
  </si>
  <si>
    <t>bedding laying and backfilling to specification</t>
  </si>
  <si>
    <t>3.6.4</t>
  </si>
  <si>
    <t>Termination of cable including supply of termination kit; glands and all accessories needed</t>
  </si>
  <si>
    <t>3.7</t>
  </si>
  <si>
    <t>Commisioning and testing of electrical works and issue certificates of compliance</t>
  </si>
  <si>
    <t>3-HIGH MAST NEW</t>
  </si>
  <si>
    <t xml:space="preserve"> SECTION C: INSTALLATION OF NEW MASTS CARRIED  TO SUMMARY</t>
  </si>
  <si>
    <t>SECTION 4</t>
  </si>
  <si>
    <t>CONVERSION OF CONVENTIONAL MASTS TO SOLAR MASTS</t>
  </si>
  <si>
    <t>4.1</t>
  </si>
  <si>
    <t>4.1.1</t>
  </si>
  <si>
    <t>4.1.2</t>
  </si>
  <si>
    <t>4.1.3</t>
  </si>
  <si>
    <t>4.2</t>
  </si>
  <si>
    <t>CONVERSION OF MAST FROM 30M to 22M</t>
  </si>
  <si>
    <t>4.2.1</t>
  </si>
  <si>
    <t>4.2.2</t>
  </si>
  <si>
    <t>4.2.3</t>
  </si>
  <si>
    <t>Lowering of entire 30m high mast/ pole by use of a crane</t>
  </si>
  <si>
    <t>4.2.4</t>
  </si>
  <si>
    <t>Cutting of 30m mast to 22m height</t>
  </si>
  <si>
    <t>4.2.5</t>
  </si>
  <si>
    <t>Supply PV luminaire ring that can carry new configuration of PV floodlights</t>
  </si>
  <si>
    <t>4.2.6</t>
  </si>
  <si>
    <t>Installation of PV luminaire ring</t>
  </si>
  <si>
    <t>4.2.7</t>
  </si>
  <si>
    <t>Supply new mast head to cover the mast at 22m including lightning conductor</t>
  </si>
  <si>
    <t>4.2.8</t>
  </si>
  <si>
    <t>4.2.9</t>
  </si>
  <si>
    <t>Supply stainless steel rope suspension system for PV luminaire ring</t>
  </si>
  <si>
    <t>4.2.10</t>
  </si>
  <si>
    <t>Installation of suspension rope system</t>
  </si>
  <si>
    <t>4.2.11</t>
  </si>
  <si>
    <t>Supply and install pulleys housing for suspension system</t>
  </si>
  <si>
    <t>4.2.12</t>
  </si>
  <si>
    <t>Raising of entire 22m high mast by use of a crane and installation of mast</t>
  </si>
  <si>
    <t>4.2.13</t>
  </si>
  <si>
    <t>Raising of luminaire ring with new PV floodlights by use of a winch</t>
  </si>
  <si>
    <t>4.2.14</t>
  </si>
  <si>
    <t>4.2.15</t>
  </si>
  <si>
    <t>4.2.16</t>
  </si>
  <si>
    <t>Delivery of steel metal cutoff, old luminaires, old cables to municipal premises</t>
  </si>
  <si>
    <t>4-HIGH MAST CONVERSION</t>
  </si>
  <si>
    <t xml:space="preserve"> SECTION C: HIGH MAST CONVERSION CARRIED  TO SUMMARY</t>
  </si>
  <si>
    <t>SECTION 5</t>
  </si>
  <si>
    <t>ITEM CODE</t>
  </si>
  <si>
    <t>STREET LIGHTS (CONSTRUCTION AND MAINTENANCE) AND HIGH MAST MAINTENANCE</t>
  </si>
  <si>
    <t>soil_dig, backfill ,compact hand pickable</t>
  </si>
  <si>
    <t>soil_machine excavation backfillfill, compact</t>
  </si>
  <si>
    <t>loose rocks/boulders_soil_dig, backfillfill ,compact</t>
  </si>
  <si>
    <t>loose rocks/bldrs_soil_machine, backfill ,compact</t>
  </si>
  <si>
    <t>rock_ wedge &amp; power drill</t>
  </si>
  <si>
    <t>pole hole_removal of rock</t>
  </si>
  <si>
    <t>rock requiring blasting</t>
  </si>
  <si>
    <t>tar paving 60mm thick_cut,&amp; remove</t>
  </si>
  <si>
    <r>
      <t>m</t>
    </r>
    <r>
      <rPr>
        <vertAlign val="superscript"/>
        <sz val="10"/>
        <rFont val="Arial"/>
        <family val="2"/>
      </rPr>
      <t>2</t>
    </r>
  </si>
  <si>
    <t>concrete 100mm thick _cut &amp; remove</t>
  </si>
  <si>
    <t>interlock blocks lift &amp; stack</t>
  </si>
  <si>
    <t>lifting &amp; stck of paving bricks</t>
  </si>
  <si>
    <t>concrete slabs lifting &amp; stacking</t>
  </si>
  <si>
    <t>lift &amp; stack preservation of lawn grass</t>
  </si>
  <si>
    <t>reinstate_used inter lock blocks</t>
  </si>
  <si>
    <t>reinstate_new inter lock blocks</t>
  </si>
  <si>
    <t>reinstate_used concrete slabs</t>
  </si>
  <si>
    <t>reinstate_ new concrete slabs</t>
  </si>
  <si>
    <t>reinstate_used paving bricks</t>
  </si>
  <si>
    <t>reinstate_new paving bricks</t>
  </si>
  <si>
    <t>backfill trench &amp; compact only</t>
  </si>
  <si>
    <t>supply dry clean river sand</t>
  </si>
  <si>
    <t>supply acceptable filling soil</t>
  </si>
  <si>
    <t>reinstate lawn</t>
  </si>
  <si>
    <t>Supply and install new lawn</t>
  </si>
  <si>
    <t>reinstate and supply new tar</t>
  </si>
  <si>
    <t>handling and supply ready mix concrete</t>
  </si>
  <si>
    <t>reinstate concrete (excld trench Crete)</t>
  </si>
  <si>
    <t>supply &amp; b.fill trench _ ready mix</t>
  </si>
  <si>
    <t>trench on concrete road</t>
  </si>
  <si>
    <t>disposal of rock from excavations</t>
  </si>
  <si>
    <t>rock, rubble, spoil_removal &amp; disposal</t>
  </si>
  <si>
    <t>create walkway over trench</t>
  </si>
  <si>
    <t>ea</t>
  </si>
  <si>
    <t xml:space="preserve">sign boards </t>
  </si>
  <si>
    <t>Obtain way leave information</t>
  </si>
  <si>
    <t>Install Danger barriers for trenches</t>
  </si>
  <si>
    <t>Shoring of trench walls</t>
  </si>
  <si>
    <t>Pumping out flooded trench</t>
  </si>
  <si>
    <t>Location of services by Cable locator</t>
  </si>
  <si>
    <t>Hr</t>
  </si>
  <si>
    <t>Traffic deviation</t>
  </si>
  <si>
    <r>
      <t>Laying of LV 4core cable25 to 35 mm</t>
    </r>
    <r>
      <rPr>
        <vertAlign val="superscript"/>
        <sz val="10"/>
        <rFont val="Arial"/>
        <family val="2"/>
      </rPr>
      <t>2</t>
    </r>
  </si>
  <si>
    <r>
      <t xml:space="preserve">Laying of LV cable 16mm </t>
    </r>
    <r>
      <rPr>
        <vertAlign val="superscript"/>
        <sz val="10"/>
        <rFont val="Arial"/>
        <family val="2"/>
      </rPr>
      <t>2</t>
    </r>
  </si>
  <si>
    <t>Laying plastic marker tape</t>
  </si>
  <si>
    <t>Installation of sleeves 110 mm</t>
  </si>
  <si>
    <t>Supply and install110mm steel pipe</t>
  </si>
  <si>
    <t>Drawn cable = &gt;95 mm2 through pipe</t>
  </si>
  <si>
    <t>Drawn cable &lt; 95 mm2 through pipe</t>
  </si>
  <si>
    <t>Drawn LV pilot cable&lt;35 mm2 through pipe</t>
  </si>
  <si>
    <t>LV Joint for 25mm &amp; 35mm x4c cable</t>
  </si>
  <si>
    <t>LV Joint for 16 x4c cable</t>
  </si>
  <si>
    <t>LV_make-off &amp; term&gt;= 25mm&amp;35mm x 4 core</t>
  </si>
  <si>
    <t>LV_make-off &amp; term. &gt;= 16mm x 4 core</t>
  </si>
  <si>
    <t>LV_make-off &amp; term.&gt;= 185mm_single heads</t>
  </si>
  <si>
    <t>supply &amp; install earth spike</t>
  </si>
  <si>
    <t>High Mast Foundations incl prep ground and soil tests</t>
  </si>
  <si>
    <t>Install/ rewire distribution board</t>
  </si>
  <si>
    <t>Emergency Call Out</t>
  </si>
  <si>
    <t>Emergency Call Out - Cancelled</t>
  </si>
  <si>
    <t>Establishment of site camp</t>
  </si>
  <si>
    <t>Transporting of high mast poles</t>
  </si>
  <si>
    <t>transport steel/wood/aliminium 5/7.2/9.2/11.5m st</t>
  </si>
  <si>
    <t>transport steel double arm curved spig</t>
  </si>
  <si>
    <t>transport steel 17m straight pole</t>
  </si>
  <si>
    <t>transport concrete 7 metre, 4 kn pole</t>
  </si>
  <si>
    <t>transport concrete 7 metre, 10 kn pole</t>
  </si>
  <si>
    <t>transport concrete 7.5 metre, 20 kn pol</t>
  </si>
  <si>
    <t>transport concrete 9 metre, 4 kn pole</t>
  </si>
  <si>
    <t>transport concrete 9 metre, 7 kn pole</t>
  </si>
  <si>
    <t>transport concrete 9.3 metre, 17.5 kn p</t>
  </si>
  <si>
    <t>transport concrete 10 metre, 8 kn pole</t>
  </si>
  <si>
    <t>transport concrete 11m and 7m "h" pole</t>
  </si>
  <si>
    <t>Install 11.5 D-Curved pole, lmr &amp; Lamp</t>
  </si>
  <si>
    <t>Install 11.5m Curved pole, lmr &amp; Lamp</t>
  </si>
  <si>
    <t>Install 9.2m Curved pole, lmr &amp; Lamp</t>
  </si>
  <si>
    <t>Installation of 17m stl pole, lmr &amp; Lamp</t>
  </si>
  <si>
    <t>Install 11.5m stl pole, lmr &amp; Lamp</t>
  </si>
  <si>
    <t>Install 7.2/9.2m stl pole, lmr &amp; Lamp</t>
  </si>
  <si>
    <t>Install 8/10.5m grp pole, lmr &amp; Lamp</t>
  </si>
  <si>
    <t>plant concrete 7 metre, 4 kn pole</t>
  </si>
  <si>
    <t>plant concrete 7,5 metre, 20 kn pole</t>
  </si>
  <si>
    <t>plant concrete 9 metre, 4 kn pole</t>
  </si>
  <si>
    <t>plant concrete 9 metre, 7 kn pole</t>
  </si>
  <si>
    <t>plant concrete 9,3 metre, 17,5 kn pole</t>
  </si>
  <si>
    <t>plant concrete 10 metre, 8 kn pole</t>
  </si>
  <si>
    <t>plant concrete 11 &amp; 7 m pole struct</t>
  </si>
  <si>
    <t>plant 8/10.5 metre grp pole.</t>
  </si>
  <si>
    <t>install 7.2/9 m stl pole incl. insul.</t>
  </si>
  <si>
    <t>install 11.5m stl pole incl. insul.</t>
  </si>
  <si>
    <t>Poles with more than one lintel</t>
  </si>
  <si>
    <t>Poles with one lintel</t>
  </si>
  <si>
    <t>Single strain fittings (120/95/50/25)</t>
  </si>
  <si>
    <t>Double strain fitting for (120/95/50/25)</t>
  </si>
  <si>
    <t>Single suspension fitting_(120/95/50)</t>
  </si>
  <si>
    <t>T-off strain fitting for (120/95/50/25)</t>
  </si>
  <si>
    <t>install abc single strainfit. (120-50)</t>
  </si>
  <si>
    <t>install abc single suspen fit. (120-50)</t>
  </si>
  <si>
    <t>install abc double strain fit. (120-50)</t>
  </si>
  <si>
    <t>install abc t-off strainfit. (120-50)</t>
  </si>
  <si>
    <t>install IP clamp for tap-off one bolt</t>
  </si>
  <si>
    <t>install IP clamp for tap-off two bolt</t>
  </si>
  <si>
    <t>joint abc 120 mm2 x 3 + n + e + s/l</t>
  </si>
  <si>
    <t>joint abc 95 mm2 x 3 + n/e + s/l</t>
  </si>
  <si>
    <t>joint abc 70 mm2 x 3 + n/e + s/l</t>
  </si>
  <si>
    <t>joint abc 50 mm2 x 3 + n/e + s/l</t>
  </si>
  <si>
    <t>joint abc 25 mm2 x 3 (s/l)</t>
  </si>
  <si>
    <t>joint abc10 mm2 split concentric LV cab</t>
  </si>
  <si>
    <t>terminate abc 120 mm2 x 3 + n + e + s/l</t>
  </si>
  <si>
    <t>terminate abc 95 mm2 x 3 + n/e + s/l</t>
  </si>
  <si>
    <t>terminate abc 70 mm2 x 3 + n/e + s/l</t>
  </si>
  <si>
    <t>terminate abc 50 mm2 x 3 + n/e + s/l</t>
  </si>
  <si>
    <t>terminate abc 25 mm2 x 3 (s/l)</t>
  </si>
  <si>
    <t>Inspection of LV overhead lines (per circuit)</t>
  </si>
  <si>
    <t>Inspection of MV overhead lines (per cicuit)</t>
  </si>
  <si>
    <t>Retentioning of LV conductor ( per circuit)</t>
  </si>
  <si>
    <t>Retentioning of MV conductor ( per circuit)</t>
  </si>
  <si>
    <t>Splicing &amp; retention snapped conductor</t>
  </si>
  <si>
    <t>Bandit strap all cables to pole (1 m intervals)</t>
  </si>
  <si>
    <t>Dressing a double shackle pole incl. accessories</t>
  </si>
  <si>
    <t>Install of any outreach bracket</t>
  </si>
  <si>
    <t>Installation of LV stay assembly</t>
  </si>
  <si>
    <t>Installation of MV stay assembly</t>
  </si>
  <si>
    <t>Installation of flying stay assembly</t>
  </si>
  <si>
    <t>Install fly-stay-Pole incl accessories</t>
  </si>
  <si>
    <t>Install &amp; fix inter-pole incl. all accs</t>
  </si>
  <si>
    <t>Install &amp; fix Double Shackle pole incl. accs</t>
  </si>
  <si>
    <t>Install &amp; fix Terminal-pole incl. accs.</t>
  </si>
  <si>
    <t>Pole-mounted DB 1&amp;3 phase boxes</t>
  </si>
  <si>
    <t>Install, Comm street light SDB/SPB on plinth</t>
  </si>
  <si>
    <t>Install pole-ext- 2,3m (M way)</t>
  </si>
  <si>
    <t>Installation of lamps only</t>
  </si>
  <si>
    <t>Cleaning of Luminaire bowls</t>
  </si>
  <si>
    <t>Install fitting &amp; lamp (Different sizes)</t>
  </si>
  <si>
    <t>Install stl lmr &amp; 100mm-brack incl Lamp</t>
  </si>
  <si>
    <t>Remove and replace any size luminaire incl lamp</t>
  </si>
  <si>
    <t>Install &amp; wire Photocell</t>
  </si>
  <si>
    <t>Install &amp; wire Timer</t>
  </si>
  <si>
    <t>Install &amp; wire ripple receiver</t>
  </si>
  <si>
    <t>Install &amp; wire ripple transimitter</t>
  </si>
  <si>
    <t>Replace Timer</t>
  </si>
  <si>
    <t>Replace photo-electrical cell</t>
  </si>
  <si>
    <t>Replace  Timer</t>
  </si>
  <si>
    <t>Replace ripple receiver</t>
  </si>
  <si>
    <t>Repalce ripple transimitter</t>
  </si>
  <si>
    <t>Install Streetlight Control circuit in L/C</t>
  </si>
  <si>
    <t>Remove and install a timer</t>
  </si>
  <si>
    <t>Remove and install a ripple relay</t>
  </si>
  <si>
    <t>Replace pole cover only</t>
  </si>
  <si>
    <t>Straightening of skew poles</t>
  </si>
  <si>
    <t>Install or replace street light bracket - all sizes</t>
  </si>
  <si>
    <t>Removal of welded covers</t>
  </si>
  <si>
    <t>Welding of pole covers</t>
  </si>
  <si>
    <t>Wire any pole size</t>
  </si>
  <si>
    <t>Numbering of all poles</t>
  </si>
  <si>
    <t>Painting of all poles ( Any Length)</t>
  </si>
  <si>
    <t>Sleeving of poles</t>
  </si>
  <si>
    <t>install pole earths ,incl. all excav.</t>
  </si>
  <si>
    <t>Install stainless steel wire rope</t>
  </si>
  <si>
    <t>Install 4-way term block &amp; photocell</t>
  </si>
  <si>
    <t>Install a by-pass switch for photo cell</t>
  </si>
  <si>
    <t>convert exist_ inner door to vandalproof</t>
  </si>
  <si>
    <t>disconnect and lower mast as specified</t>
  </si>
  <si>
    <t>disconnect &amp; remove-photo elec. switch</t>
  </si>
  <si>
    <t>inspection and certification of Masts</t>
  </si>
  <si>
    <t>inspection and report on suspect/fault</t>
  </si>
  <si>
    <t>inspection, tests and report on masts</t>
  </si>
  <si>
    <t>install earth leakage isolator_mast DB</t>
  </si>
  <si>
    <t>lowering and raising of sectional poles</t>
  </si>
  <si>
    <t>lowering and raising a luminaries</t>
  </si>
  <si>
    <t>mech &amp; electrical tests on repairs</t>
  </si>
  <si>
    <t>painting damaged galvanizing</t>
  </si>
  <si>
    <t>Lowering and raising a repaired mast</t>
  </si>
  <si>
    <t>replace 1,5mm² x 3 core silicone insul.</t>
  </si>
  <si>
    <t>replace 16 amp 220 volt switched socket</t>
  </si>
  <si>
    <t>replace 2,5mm² x 5 core trailing cable</t>
  </si>
  <si>
    <t>replace 30 amp triple pole circuit</t>
  </si>
  <si>
    <t>replace 5 pin male plug top on trailing</t>
  </si>
  <si>
    <t>replace 5 pin socket outlet in mast</t>
  </si>
  <si>
    <t>replace 60 amp fusebase, cart and fuse</t>
  </si>
  <si>
    <t>replace cable separator</t>
  </si>
  <si>
    <t>replace complete DB inside mast</t>
  </si>
  <si>
    <t>replace compression glands for above</t>
  </si>
  <si>
    <t>replace faulty contactor</t>
  </si>
  <si>
    <t>replace fiberglass hood/canopy</t>
  </si>
  <si>
    <t>replace luminaries cable splitter box</t>
  </si>
  <si>
    <t>replace neutral bar on mast DB.</t>
  </si>
  <si>
    <t>replace only 250 HPS watt lamp</t>
  </si>
  <si>
    <t>replace only 500 HPS watt lamp</t>
  </si>
  <si>
    <t>replace only 500 MV watt lamp</t>
  </si>
  <si>
    <t>replace only 1000 HPS watt lamp</t>
  </si>
  <si>
    <t>replace only 1000 MV watt lamp</t>
  </si>
  <si>
    <t>retrofit only 200 EE HPS watt lamp</t>
  </si>
  <si>
    <t>replace only 400 HPS watt lamp</t>
  </si>
  <si>
    <t>replace only  HPS watt lamp</t>
  </si>
  <si>
    <t>replace pole cover only</t>
  </si>
  <si>
    <t>replace pulley&amp; hous. 4 steel wire rope ( per mast)</t>
  </si>
  <si>
    <t>replace pulleys for trailing cable ( per mast)</t>
  </si>
  <si>
    <t>replace steel wire ropes complete with accessories</t>
  </si>
  <si>
    <t>reset any size circuit breaker</t>
  </si>
  <si>
    <t>replace and reset single pole circuit</t>
  </si>
  <si>
    <t>replace and reset triple pole circuit</t>
  </si>
  <si>
    <t>replacing and tack welding a new nuts ( per mast)</t>
  </si>
  <si>
    <t>replacing and tack welding a used nuts ( per mast)</t>
  </si>
  <si>
    <t>Replace street light bracket - all sizes</t>
  </si>
  <si>
    <t>Install street lighting luminaries-all sizes</t>
  </si>
  <si>
    <t>supply and install complete DB</t>
  </si>
  <si>
    <t>supply and mount stubby as specified</t>
  </si>
  <si>
    <t>supply new vandal proof inner door</t>
  </si>
  <si>
    <t>touch up paint (per container)</t>
  </si>
  <si>
    <t>collection of material from stores</t>
  </si>
  <si>
    <t>compaction certificate (public roads )</t>
  </si>
  <si>
    <t>provision of security per 12hr shift</t>
  </si>
  <si>
    <t>decommissioning of meters</t>
  </si>
  <si>
    <t>decommissioning of supply</t>
  </si>
  <si>
    <t>commissioning of supply</t>
  </si>
  <si>
    <t>Transport material during normal hrs</t>
  </si>
  <si>
    <t>Transport cable and large equipment</t>
  </si>
  <si>
    <t>prep of As-built drwgs electronically</t>
  </si>
  <si>
    <t>preparation of hand over documents</t>
  </si>
  <si>
    <t>Inspect/remove and replace 5 A 1 phase meter</t>
  </si>
  <si>
    <t>Inspect/remove &amp; replace polyphase meter</t>
  </si>
  <si>
    <t>Second visit to check for tampering</t>
  </si>
  <si>
    <t>Hand prescribed notice for irregularity</t>
  </si>
  <si>
    <t>Issue Engineer with cert. of completion</t>
  </si>
  <si>
    <t>Install hasp &amp; staple</t>
  </si>
  <si>
    <t>Standby - Special Events(per occasion) incl Technician, assistant &amp; vehicle</t>
  </si>
  <si>
    <t>Supply of 4core x 16mm CU PVC SWA PVC 600/1000V</t>
  </si>
  <si>
    <t>Supply of 4core x 25mm CU PVC SWA PVC 600/1000V</t>
  </si>
  <si>
    <t>Supply of cement</t>
  </si>
  <si>
    <t>String ABC (new) of35mm2(4/5 core)</t>
  </si>
  <si>
    <t>String ABC (new) of 50mm²(4/5 core)</t>
  </si>
  <si>
    <t>Retentioning of ABC of 35mm²(4 core)</t>
  </si>
  <si>
    <t>Retentioning of ABC of 50mm²(4 core)</t>
  </si>
  <si>
    <t>Retentioning of ABC of 35mm²(4 core plus SL)</t>
  </si>
  <si>
    <t>Retentioning of ABC of 50mm²(4 core plus SL)</t>
  </si>
  <si>
    <t>Removal of ABC 35mm²</t>
  </si>
  <si>
    <t>Removal of ABC 50mm²</t>
  </si>
  <si>
    <t>Retentioning of Fox per conductor</t>
  </si>
  <si>
    <t>Retentioning of Mink per conductor</t>
  </si>
  <si>
    <t>Retentioning of Hare per conductor</t>
  </si>
  <si>
    <t>Retentioning of Squirrell per conductor</t>
  </si>
  <si>
    <t>Retentioning of Ferret per conductor</t>
  </si>
  <si>
    <t>Stringing of Fox per conductor</t>
  </si>
  <si>
    <t>Stringing of Mink per conductor</t>
  </si>
  <si>
    <t>Stringing of Hare per conductor</t>
  </si>
  <si>
    <t>Removal of Fox per line (Not ABC)</t>
  </si>
  <si>
    <t>Removal of Mink per line (Not ABC)</t>
  </si>
  <si>
    <t>Removal of Hare per line (Not ABC)</t>
  </si>
  <si>
    <t>Cable Fault finding (per cable)</t>
  </si>
  <si>
    <t>Spotting streetlights ( No Repairs incl) Technician &amp; Vehicle per Hour</t>
  </si>
  <si>
    <t>Removal and transportation of highmast</t>
  </si>
  <si>
    <t>Stringing ABC 1x25mm</t>
  </si>
  <si>
    <t>M</t>
  </si>
  <si>
    <t>Install double strain fitting</t>
  </si>
  <si>
    <t>Install suspension fitting</t>
  </si>
  <si>
    <t>Install IPCS</t>
  </si>
  <si>
    <t>LV jointing</t>
  </si>
  <si>
    <t>Install box</t>
  </si>
  <si>
    <t>Bandit strapping</t>
  </si>
  <si>
    <t>Install circuit breakers</t>
  </si>
  <si>
    <t>Label service cables</t>
  </si>
  <si>
    <t>Decommission existing LV line</t>
  </si>
  <si>
    <t>Removal of redundant cables off pole</t>
  </si>
  <si>
    <t>Test ABC</t>
  </si>
  <si>
    <t>Test service cables</t>
  </si>
  <si>
    <t>Test Service cable (loop impedance)</t>
  </si>
  <si>
    <t>Lifting of paving</t>
  </si>
  <si>
    <t>M2</t>
  </si>
  <si>
    <t>Reinstatement of paving</t>
  </si>
  <si>
    <t>Installation of stay pedestal</t>
  </si>
  <si>
    <t>Installation of plain mast dis 1</t>
  </si>
  <si>
    <t>Numbering of steel poles</t>
  </si>
  <si>
    <t>Hard hand pickable soil</t>
  </si>
  <si>
    <t>M3</t>
  </si>
  <si>
    <t>Hard hand pickable soil with soft rock</t>
  </si>
  <si>
    <t>Removal of rubble from site</t>
  </si>
  <si>
    <t>Sign board</t>
  </si>
  <si>
    <t>Cutting and removal of tarred pavement</t>
  </si>
  <si>
    <t>Reinstatement of tar</t>
  </si>
  <si>
    <t>Remove and replace Luminaries</t>
  </si>
  <si>
    <t>Install / replace pole mounted street light</t>
  </si>
  <si>
    <t>Termination for 95 - 185 mm² x 4 core CU</t>
  </si>
  <si>
    <t>Joints for 95 - 185 mm² x 4 core CU 600/</t>
  </si>
  <si>
    <t>Termination for ABC up to 120 mm²</t>
  </si>
  <si>
    <t>Lay 95 - 185 mm2 4 core SWA cable</t>
  </si>
  <si>
    <t>Lay 16 mm2 or less 4 core SWA cable</t>
  </si>
  <si>
    <t>Painting of steel pole</t>
  </si>
  <si>
    <t>Supply and install high mast luminaire ring</t>
  </si>
  <si>
    <t>1.5mm red house wire</t>
  </si>
  <si>
    <t>36-40w led post top luminares IP66</t>
  </si>
  <si>
    <t>36-40w led retrufits post tops</t>
  </si>
  <si>
    <t>500mm 88 cantilever outreach galv</t>
  </si>
  <si>
    <t>139/101 incorporated goosneck galv</t>
  </si>
  <si>
    <t>Pratley connectors no2 plus covers</t>
  </si>
  <si>
    <t>steelglands and earth rings and lugs</t>
  </si>
  <si>
    <t>36-40w led Cassic post tops luminares IP66</t>
  </si>
  <si>
    <t>Pipe jacking tar roads and paving entrances</t>
  </si>
  <si>
    <t>Mark up on supply of Material</t>
  </si>
  <si>
    <t>SUMMARY</t>
  </si>
  <si>
    <t>SECTION</t>
  </si>
  <si>
    <t>INSTALLATION OF NEW SOLAR AND CONVENTIONAL MASTS</t>
  </si>
  <si>
    <t>CONVERSION OF CONVENTIONAL MASTS TO SOLAR</t>
  </si>
  <si>
    <t>SUBTOTAL</t>
  </si>
  <si>
    <t>ADD VAT @ 15%</t>
  </si>
  <si>
    <t>TOTAL PROJECT CONSTRUCTION COSTS</t>
  </si>
  <si>
    <t>TOTAL SECTION A:
Carried to Summary</t>
  </si>
  <si>
    <r>
      <t>Supply  22m high mast die cast alumininum column inclusive of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 xml:space="preserve">LED PV powered luminaire ring capable of holding 8 solar LED floodlights   , 3 rope hoisting system , baseplate, foundation bolts , template, vandal proof access door, design drawings signed off by manufacturer structural engineer. Designed to SANS 10225. mast is designed for category 2 terrain, wind speed 144km/h. </t>
    </r>
  </si>
  <si>
    <r>
      <t>Supply  30m high mast galvanised steel column inclusive of  HPS luminaire ring capable of holding a maximum of 9 LED floodlights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 xml:space="preserve">, 3 rope hoisting system , baseplate, foundation bolts , template, vandal proof access door, design drawings signed off by manufacturer structural engineer. Designed to SANS 10225. mast is designed for category 2 terrain, wind speed 144km/h. </t>
    </r>
  </si>
  <si>
    <t>Supply and install 200W LED  floodlight (IP66) complete with lamps control gear and aiming indication. Wiring and fitting to luminaire ring. Including simulation results on a 30m high mast arranged in circular symetry, simulated for 3 masts arranged 300m apart in equilateral triangle position</t>
  </si>
  <si>
    <t>INSTALLATION OF NEW STREETLIGHTS</t>
  </si>
  <si>
    <t>Excavation of holes holes for streetlights</t>
  </si>
  <si>
    <t>Lifting and stacking of paving bricks</t>
  </si>
  <si>
    <t>Reinstate used paving bricks</t>
  </si>
  <si>
    <t>Supply acceptable filling soil</t>
  </si>
  <si>
    <t>Backfilling and compaction of soil</t>
  </si>
  <si>
    <t>Rock, rubble, spoil removal &amp; disposal</t>
  </si>
  <si>
    <t>Obtain wayleave information</t>
  </si>
  <si>
    <t>Supply, delivery to site and installation of streetlight poles</t>
  </si>
  <si>
    <t>Supply earth spike</t>
  </si>
  <si>
    <t>Installl pole earths including all excavation</t>
  </si>
  <si>
    <t xml:space="preserve">Excavation of holes for streetlights </t>
  </si>
  <si>
    <t>hr</t>
  </si>
  <si>
    <t>2.2.4</t>
  </si>
  <si>
    <t>Plant/ Install streetlight pole</t>
  </si>
  <si>
    <t>Transport streetlight pole to site</t>
  </si>
  <si>
    <t>Supply 100W LED PV floodlight for streetlights</t>
  </si>
  <si>
    <t>Supply 75W LED PV floodlight for streetlights</t>
  </si>
  <si>
    <t>Install streetlightlighting floodlight onto pole including all brackets,braces, bolts, mountings, etc, relevant for the installation</t>
  </si>
  <si>
    <t>Installation of solar streetlight floodlights</t>
  </si>
  <si>
    <t>Supply 100W LED floodlights for streetlights</t>
  </si>
  <si>
    <t>Supply 75W LED floodlights for streetlights</t>
  </si>
  <si>
    <t>Supply 60W LED floodlights for streetlights</t>
  </si>
  <si>
    <t>Supply 50W LED floodlights for streetlights</t>
  </si>
  <si>
    <t>Install streetlightlighting floodlight onto pole including termination of power supply cable, all brackets,braces, bolts, mountings, etc, relevant for the installation</t>
  </si>
  <si>
    <t>CONVERSION OF MAINS POWERED STREETLIGHTS TO SOLAR POWERED STREETLIGHTS</t>
  </si>
  <si>
    <t>Delivery of removed cables, floodlights, steel offcuts to municipality premises</t>
  </si>
  <si>
    <t>Installation of mains powered LED streetlight floodlights</t>
  </si>
  <si>
    <t>Remove existing existing light fitting, and redundant cables on each streetlight</t>
  </si>
  <si>
    <t>Install streetlightlighting floodlight onto pole including all brackets,braces, bolts, mountings, spigots, etc, relevant for the installation</t>
  </si>
  <si>
    <t>Renting of cherry picker</t>
  </si>
  <si>
    <t>Supply 200W LED PV floodlight for high Mast</t>
  </si>
  <si>
    <t>Supply 100W LED PV floodlight for street lights</t>
  </si>
  <si>
    <t>Supply 100W LED  floodlight for street lights</t>
  </si>
  <si>
    <t>Supply 57W LED  floodlight for street lights</t>
  </si>
  <si>
    <t>Supply 72W LED  floodlight for street lights</t>
  </si>
  <si>
    <t>Supply 75W LED PV floodlight for street lights</t>
  </si>
  <si>
    <t>Supply 75W LED floodlight for street lights</t>
  </si>
  <si>
    <t>Lowering of existing luminaire ring including light fittings by use of a winch</t>
  </si>
  <si>
    <t>Removal of existing light fittings, luminaire ring, trailing cable, stainless steel rope suspension system and all redundant cables</t>
  </si>
  <si>
    <t>SABS 1200A</t>
  </si>
  <si>
    <t>8.3.1</t>
  </si>
  <si>
    <t>SCHEDULED FIXED-CHARGE AND VALUE RELATED ITEMS</t>
  </si>
  <si>
    <t>8.3</t>
  </si>
  <si>
    <t>8.3.2</t>
  </si>
  <si>
    <t>Establishment of Facilities on site</t>
  </si>
  <si>
    <t>8.3.2.2</t>
  </si>
  <si>
    <t>Facilities for the Contractor</t>
  </si>
  <si>
    <t>(a) Office and storage sheds</t>
  </si>
  <si>
    <t>(e) Ablution and latrine facilities</t>
  </si>
  <si>
    <t>(g) Water supplies, electric power and communications</t>
  </si>
  <si>
    <t>(f) Tools and equipment ( inclusive of jack hammers, compressors and all equipment necessary for completion of works)</t>
  </si>
  <si>
    <t>(i) Access</t>
  </si>
  <si>
    <t>(j) Plant ( inclusive of crane required for the lifting of masts for duration of project)</t>
  </si>
  <si>
    <t>8.3.2.1</t>
  </si>
  <si>
    <t>Facilities for the Engineer</t>
  </si>
  <si>
    <t>(c) Nameboards</t>
  </si>
  <si>
    <t>8.3.4</t>
  </si>
  <si>
    <t>Removal of site establishment</t>
  </si>
  <si>
    <t>8.4.2</t>
  </si>
  <si>
    <t>Other fixed charge obligations</t>
  </si>
  <si>
    <t>8.3.3</t>
  </si>
  <si>
    <t>8.4.3</t>
  </si>
  <si>
    <t>Supervision for duration of construction</t>
  </si>
  <si>
    <t xml:space="preserve">8.4.4 </t>
  </si>
  <si>
    <t>Company and Head Office Overhead costs for the duration of the contract</t>
  </si>
  <si>
    <t>8.6</t>
  </si>
  <si>
    <t>Prime Cost Items</t>
  </si>
  <si>
    <t>8.8.4</t>
  </si>
  <si>
    <t>Existing services</t>
  </si>
  <si>
    <t>(b) The use of detection equipment referred above</t>
  </si>
  <si>
    <t>8.8.2</t>
  </si>
  <si>
    <t>Dealing with traffic (or accommodation of traffic)</t>
  </si>
  <si>
    <t>OPERATION AND MAINTENANCE OF FACILITIES ON SITE</t>
  </si>
  <si>
    <t>1.1.2.1</t>
  </si>
  <si>
    <t>1.1.2.2</t>
  </si>
  <si>
    <t>1.1.2.3</t>
  </si>
  <si>
    <t>1.1.2.4</t>
  </si>
  <si>
    <t>1.1.2.5</t>
  </si>
  <si>
    <t>1.1.2.6</t>
  </si>
  <si>
    <t>1.4.2</t>
  </si>
  <si>
    <t>1.4.3</t>
  </si>
  <si>
    <t>1.4.4</t>
  </si>
  <si>
    <t>1.4.5</t>
  </si>
  <si>
    <t>1.4.6</t>
  </si>
  <si>
    <t>1.5.0</t>
  </si>
  <si>
    <t>1.5.1</t>
  </si>
  <si>
    <t>1.5.2</t>
  </si>
  <si>
    <t>1.6</t>
  </si>
  <si>
    <t>1.7</t>
  </si>
  <si>
    <t>1.7.1</t>
  </si>
  <si>
    <t>1.8</t>
  </si>
  <si>
    <t>1.9</t>
  </si>
  <si>
    <t>1.9.1</t>
  </si>
  <si>
    <t>1.9.2</t>
  </si>
  <si>
    <t>(a) Hiring of equiopment for detection of underground existing services inclusive of cables, water pipes, sewer lines, etc</t>
  </si>
  <si>
    <t>SANS 10225</t>
  </si>
  <si>
    <t>SANS 10142-1</t>
  </si>
  <si>
    <t>SANS 1507-3</t>
  </si>
  <si>
    <r>
      <t>Supply 16mm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X 4 core PVC/SWA/PVC, Cu , 600V/1000V Cable</t>
    </r>
  </si>
  <si>
    <t>SANS10142-1</t>
  </si>
  <si>
    <t>SANS10142</t>
  </si>
  <si>
    <t>SABS0225</t>
  </si>
  <si>
    <t>SANS10225</t>
  </si>
  <si>
    <t>Hiring of a cherry picker</t>
  </si>
  <si>
    <t>5.1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</si>
  <si>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</si>
  <si>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</si>
  <si>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</si>
  <si>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</si>
  <si>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</si>
  <si>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</si>
  <si>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</si>
  <si>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</si>
  <si>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5.2</t>
  </si>
  <si>
    <t>5.2.1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</si>
  <si>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</si>
  <si>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</si>
  <si>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</si>
  <si>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</si>
  <si>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</si>
  <si>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</si>
  <si>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</si>
  <si>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</si>
  <si>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5.3</t>
  </si>
  <si>
    <t>5.3.1</t>
  </si>
  <si>
    <t>5.3.2</t>
  </si>
  <si>
    <t>5.4</t>
  </si>
  <si>
    <t>5.4.1</t>
  </si>
  <si>
    <t>5.4.2</t>
  </si>
  <si>
    <t>5.4.3</t>
  </si>
  <si>
    <t>5.4.4</t>
  </si>
  <si>
    <t>5.4.5</t>
  </si>
  <si>
    <t>5.5</t>
  </si>
  <si>
    <t>5.5.1</t>
  </si>
  <si>
    <t>5.5.2</t>
  </si>
  <si>
    <t>Renting of TLB</t>
  </si>
  <si>
    <t>SECTION 6</t>
  </si>
  <si>
    <t>SECTION 6: STREET LIGHTS (CONSTRUCTION AND MAINTENANCE) AND HIGH MAST MAINTENANCE CARRIED FORWARD</t>
  </si>
  <si>
    <t>6-MAINTENANCE</t>
  </si>
  <si>
    <t>SECTION 6: STREET LIGHTS (CONSTRUCTION AND MAINTENANCE) AND HIGH MAST MAINTENANCE CARRIED TO SUMMARY</t>
  </si>
  <si>
    <t>INSTALLATION OF STREETLIGHTS</t>
  </si>
  <si>
    <t>PAYMENT REFERS TO:</t>
  </si>
  <si>
    <t xml:space="preserve"> Supply 9,5m galvanised steel streetlight pole</t>
  </si>
  <si>
    <t>Supply 7,2m galvanised steelstreetlight pole</t>
  </si>
  <si>
    <t>Supply 11,5m galvanised steel streetlight pole</t>
  </si>
  <si>
    <t>Supply 11,5m galvanised steel streetlight pole with single 3m outreach arm</t>
  </si>
  <si>
    <t>Supply 11,5m galvanised steel streetlight pole double outreach arm</t>
  </si>
  <si>
    <t>5.5.3</t>
  </si>
  <si>
    <t>Supply and install  LED PV Floodlight  (IP66) complete with lamps control gear and aiming indication,solar panel, battery,MPPT and inverter and all necessary equipment for functioning of a solar floodlight. Wiring and fitting to luminaire ring. Including simulation results on a 22m high mast arranged in circular symetry, simulated for 3 masts arranged 150m apart in equilateral triangle position</t>
  </si>
  <si>
    <t>Supply vandal proof access door</t>
  </si>
  <si>
    <t>Installation of vandal proof access door</t>
  </si>
  <si>
    <t>Supply and install  solar LED floodlight (IP66) complete with lamps control gear and aiming indication,solar panel, battery,MPPT and inverter and all necessary equipment for functioning of a solar floodlight. Wiring and fitting to luminaire ring. Including simulation results on a 22m high mast arranged in circular symetry, simulated for 3 masts arranged 150m apart in equilateral triangle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</si>
</sst>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* #,##0.00_);_(* \(#,##0.00\);_(* &quot;-&quot;??_);_(@_)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&quot;R&quot;\ #,##0.00"/>
    <numFmt numFmtId="168" formatCode="[$R-1C09]\ #,##0.00"/>
    <numFmt numFmtId="169" formatCode="_ * #,##0.00_ ;_ * \-#,##0.00_ ;_ * \-??_ ;_ @_ "/>
    <numFmt numFmtId="170" formatCode="0.0"/>
    <numFmt numFmtId="171" formatCode="_ [$R-1C09]\ * #,##0.00_ ;_ [$R-1C09]\ * \-#,##0.00_ ;_ [$R-1C09]\ * &quot;-&quot;??_ ;_ @_ "/>
    <numFmt numFmtId="172" formatCode="_-[$R-1C09]* #,##0.00_-;\-[$R-1C09]* #,##0.00_-;_-[$R-1C09]* &quot;-&quot;??_-;_-@_-"/>
    <numFmt numFmtId="173" formatCode="###0;###0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Arial"/>
      <family val="2"/>
    </font>
    <font>
      <sz val="10"/>
      <name val="MS Sans Serif"/>
      <family val="2"/>
    </font>
    <font>
      <b/>
      <u/>
      <sz val="10"/>
      <name val="Times New Roman"/>
      <family val="1"/>
    </font>
    <font>
      <sz val="10"/>
      <color indexed="8"/>
      <name val="Arial"/>
      <family val="2"/>
    </font>
    <font>
      <sz val="9"/>
      <color theme="1"/>
      <name val="Arial"/>
      <family val="2"/>
    </font>
    <font>
      <u/>
      <sz val="10"/>
      <name val="Times New Roman"/>
      <family val="1"/>
    </font>
    <font>
      <sz val="10"/>
      <color theme="0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0"/>
      <color rgb="FFFF0000"/>
      <name val="Arial"/>
      <family val="2"/>
    </font>
    <font>
      <sz val="14"/>
      <color rgb="FFFF0000"/>
      <name val="Times New Roman"/>
      <family val="1"/>
    </font>
    <font>
      <sz val="10"/>
      <color theme="1"/>
      <name val="Arial"/>
      <family val="2"/>
    </font>
    <font>
      <b/>
      <sz val="14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1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169" fontId="29" fillId="0" borderId="0" applyFill="0" applyBorder="0" applyAlignment="0" applyProtection="0"/>
    <xf numFmtId="166" fontId="2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1" applyNumberFormat="0" applyAlignment="0" applyProtection="0"/>
    <xf numFmtId="0" fontId="21" fillId="0" borderId="6" applyNumberFormat="0" applyFill="0" applyAlignment="0" applyProtection="0"/>
    <xf numFmtId="0" fontId="22" fillId="22" borderId="0" applyNumberFormat="0" applyBorder="0" applyAlignment="0" applyProtection="0"/>
    <xf numFmtId="0" fontId="23" fillId="0" borderId="0"/>
    <xf numFmtId="0" fontId="29" fillId="0" borderId="0"/>
    <xf numFmtId="0" fontId="7" fillId="0" borderId="0"/>
    <xf numFmtId="0" fontId="7" fillId="23" borderId="7" applyNumberFormat="0" applyFont="0" applyAlignment="0" applyProtection="0"/>
    <xf numFmtId="0" fontId="30" fillId="0" borderId="0"/>
    <xf numFmtId="0" fontId="24" fillId="20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6" fillId="0" borderId="0"/>
    <xf numFmtId="0" fontId="7" fillId="0" borderId="0"/>
    <xf numFmtId="0" fontId="31" fillId="0" borderId="0"/>
    <xf numFmtId="164" fontId="31" fillId="0" borderId="0" applyFont="0" applyFill="0" applyBorder="0" applyAlignment="0" applyProtection="0"/>
    <xf numFmtId="0" fontId="7" fillId="0" borderId="0"/>
    <xf numFmtId="0" fontId="5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169" fontId="29" fillId="0" borderId="0" applyFill="0" applyBorder="0" applyAlignment="0" applyProtection="0"/>
    <xf numFmtId="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8" fontId="33" fillId="0" borderId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0" fontId="24" fillId="20" borderId="8" applyNumberFormat="0" applyAlignment="0" applyProtection="0"/>
    <xf numFmtId="9" fontId="7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24" fillId="20" borderId="29" applyNumberFormat="0" applyAlignment="0" applyProtection="0"/>
    <xf numFmtId="0" fontId="13" fillId="20" borderId="28" applyNumberFormat="0" applyAlignment="0" applyProtection="0"/>
    <xf numFmtId="0" fontId="20" fillId="7" borderId="28" applyNumberFormat="0" applyAlignment="0" applyProtection="0"/>
    <xf numFmtId="0" fontId="1" fillId="0" borderId="0"/>
    <xf numFmtId="43" fontId="31" fillId="0" borderId="0" applyFont="0" applyFill="0" applyBorder="0" applyAlignment="0" applyProtection="0"/>
    <xf numFmtId="0" fontId="1" fillId="0" borderId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24" fillId="20" borderId="29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13" fillId="20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0" fillId="7" borderId="28" applyNumberFormat="0" applyAlignment="0" applyProtection="0"/>
    <xf numFmtId="0" fontId="26" fillId="0" borderId="30" applyNumberFormat="0" applyFill="0" applyAlignment="0" applyProtection="0"/>
    <xf numFmtId="0" fontId="24" fillId="20" borderId="29" applyNumberFormat="0" applyAlignment="0" applyProtection="0"/>
    <xf numFmtId="0" fontId="1" fillId="0" borderId="0"/>
    <xf numFmtId="0" fontId="1" fillId="0" borderId="0"/>
    <xf numFmtId="0" fontId="1" fillId="0" borderId="0"/>
    <xf numFmtId="166" fontId="7" fillId="0" borderId="0" applyFont="0" applyFill="0" applyBorder="0" applyAlignment="0" applyProtection="0"/>
    <xf numFmtId="0" fontId="58" fillId="0" borderId="0"/>
    <xf numFmtId="9" fontId="58" fillId="0" borderId="0" applyFont="0" applyFill="0" applyBorder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</cellStyleXfs>
  <cellXfs count="345">
    <xf numFmtId="0" fontId="0" fillId="0" borderId="0" xfId="0"/>
    <xf numFmtId="0" fontId="9" fillId="0" borderId="10" xfId="0" applyFont="1" applyBorder="1" applyAlignment="1">
      <alignment horizontal="center" vertical="top" wrapText="1"/>
    </xf>
    <xf numFmtId="0" fontId="9" fillId="0" borderId="10" xfId="0" applyFont="1" applyBorder="1" applyAlignment="1">
      <alignment vertical="top" wrapText="1"/>
    </xf>
    <xf numFmtId="0" fontId="23" fillId="0" borderId="0" xfId="0" applyFont="1"/>
    <xf numFmtId="0" fontId="8" fillId="0" borderId="10" xfId="0" applyFont="1" applyBorder="1" applyAlignment="1">
      <alignment vertical="top" wrapText="1"/>
    </xf>
    <xf numFmtId="0" fontId="23" fillId="0" borderId="0" xfId="0" applyFont="1" applyAlignment="1">
      <alignment horizontal="center"/>
    </xf>
    <xf numFmtId="0" fontId="9" fillId="0" borderId="10" xfId="0" applyFont="1" applyBorder="1" applyAlignment="1">
      <alignment wrapText="1"/>
    </xf>
    <xf numFmtId="0" fontId="9" fillId="0" borderId="10" xfId="0" applyFont="1" applyBorder="1" applyAlignment="1">
      <alignment horizontal="center" wrapText="1"/>
    </xf>
    <xf numFmtId="0" fontId="0" fillId="0" borderId="12" xfId="0" applyBorder="1"/>
    <xf numFmtId="0" fontId="23" fillId="24" borderId="0" xfId="0" applyFont="1" applyFill="1"/>
    <xf numFmtId="0" fontId="32" fillId="24" borderId="10" xfId="0" applyFont="1" applyFill="1" applyBorder="1" applyAlignment="1">
      <alignment vertical="top" wrapText="1"/>
    </xf>
    <xf numFmtId="167" fontId="8" fillId="0" borderId="0" xfId="0" applyNumberFormat="1" applyFont="1" applyAlignment="1">
      <alignment horizontal="center" vertical="center" wrapText="1"/>
    </xf>
    <xf numFmtId="170" fontId="23" fillId="24" borderId="0" xfId="0" applyNumberFormat="1" applyFont="1" applyFill="1"/>
    <xf numFmtId="0" fontId="8" fillId="0" borderId="10" xfId="0" applyFont="1" applyBorder="1" applyAlignment="1">
      <alignment wrapText="1"/>
    </xf>
    <xf numFmtId="0" fontId="9" fillId="0" borderId="11" xfId="0" applyFont="1" applyBorder="1" applyAlignment="1">
      <alignment vertical="top" wrapText="1"/>
    </xf>
    <xf numFmtId="167" fontId="7" fillId="0" borderId="10" xfId="50" applyNumberFormat="1" applyBorder="1" applyAlignment="1">
      <alignment horizontal="left" vertical="top"/>
    </xf>
    <xf numFmtId="2" fontId="23" fillId="0" borderId="0" xfId="0" applyNumberFormat="1" applyFont="1" applyAlignment="1">
      <alignment horizontal="center"/>
    </xf>
    <xf numFmtId="167" fontId="23" fillId="0" borderId="11" xfId="0" applyNumberFormat="1" applyFont="1" applyBorder="1" applyAlignment="1">
      <alignment horizontal="center"/>
    </xf>
    <xf numFmtId="170" fontId="0" fillId="0" borderId="0" xfId="0" applyNumberFormat="1"/>
    <xf numFmtId="0" fontId="7" fillId="0" borderId="0" xfId="53"/>
    <xf numFmtId="170" fontId="7" fillId="0" borderId="0" xfId="56" applyNumberFormat="1"/>
    <xf numFmtId="0" fontId="9" fillId="0" borderId="0" xfId="0" applyFont="1"/>
    <xf numFmtId="0" fontId="8" fillId="0" borderId="0" xfId="0" applyFont="1" applyAlignment="1">
      <alignment wrapText="1"/>
    </xf>
    <xf numFmtId="0" fontId="7" fillId="0" borderId="0" xfId="0" applyFont="1"/>
    <xf numFmtId="0" fontId="0" fillId="25" borderId="0" xfId="0" applyFill="1"/>
    <xf numFmtId="0" fontId="34" fillId="25" borderId="0" xfId="0" applyFont="1" applyFill="1" applyAlignment="1">
      <alignment horizontal="right"/>
    </xf>
    <xf numFmtId="167" fontId="0" fillId="0" borderId="10" xfId="0" applyNumberFormat="1" applyBorder="1"/>
    <xf numFmtId="167" fontId="7" fillId="0" borderId="10" xfId="0" applyNumberFormat="1" applyFont="1" applyBorder="1"/>
    <xf numFmtId="0" fontId="0" fillId="24" borderId="0" xfId="0" applyFill="1"/>
    <xf numFmtId="0" fontId="0" fillId="25" borderId="15" xfId="0" applyFill="1" applyBorder="1"/>
    <xf numFmtId="167" fontId="7" fillId="0" borderId="12" xfId="0" applyNumberFormat="1" applyFont="1" applyBorder="1"/>
    <xf numFmtId="167" fontId="0" fillId="0" borderId="0" xfId="0" applyNumberFormat="1"/>
    <xf numFmtId="167" fontId="7" fillId="0" borderId="0" xfId="0" applyNumberFormat="1" applyFont="1"/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/>
    </xf>
    <xf numFmtId="0" fontId="9" fillId="0" borderId="0" xfId="62" applyFont="1" applyAlignment="1">
      <alignment vertical="top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28" fillId="0" borderId="0" xfId="0" applyFont="1"/>
    <xf numFmtId="0" fontId="0" fillId="0" borderId="0" xfId="0" applyAlignment="1">
      <alignment horizontal="left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center" vertical="top" wrapText="1"/>
    </xf>
    <xf numFmtId="0" fontId="35" fillId="0" borderId="0" xfId="62" applyFont="1" applyAlignment="1">
      <alignment horizontal="center" vertical="top" wrapText="1"/>
    </xf>
    <xf numFmtId="1" fontId="35" fillId="0" borderId="0" xfId="41" applyNumberFormat="1" applyFont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31" fillId="0" borderId="0" xfId="60"/>
    <xf numFmtId="0" fontId="7" fillId="0" borderId="0" xfId="60" applyFont="1" applyAlignment="1">
      <alignment horizontal="left" vertical="top" wrapText="1"/>
    </xf>
    <xf numFmtId="0" fontId="7" fillId="0" borderId="0" xfId="60" applyFont="1" applyAlignment="1">
      <alignment horizontal="center" vertical="center"/>
    </xf>
    <xf numFmtId="0" fontId="37" fillId="0" borderId="0" xfId="60" applyFont="1" applyAlignment="1">
      <alignment horizontal="justify" wrapText="1"/>
    </xf>
    <xf numFmtId="0" fontId="31" fillId="0" borderId="0" xfId="60" applyAlignment="1">
      <alignment horizontal="justify" vertical="center" wrapText="1"/>
    </xf>
    <xf numFmtId="0" fontId="31" fillId="0" borderId="0" xfId="60" applyAlignment="1">
      <alignment vertical="top"/>
    </xf>
    <xf numFmtId="0" fontId="31" fillId="0" borderId="0" xfId="60" applyAlignment="1">
      <alignment horizontal="justify" vertical="top" wrapText="1"/>
    </xf>
    <xf numFmtId="0" fontId="28" fillId="0" borderId="0" xfId="60" applyFont="1" applyAlignment="1">
      <alignment horizontal="justify" vertical="top" wrapText="1"/>
    </xf>
    <xf numFmtId="0" fontId="28" fillId="0" borderId="0" xfId="60" applyFont="1" applyAlignment="1">
      <alignment horizontal="left" vertical="top" wrapText="1"/>
    </xf>
    <xf numFmtId="0" fontId="28" fillId="0" borderId="0" xfId="55" applyFont="1" applyAlignment="1">
      <alignment vertical="top"/>
    </xf>
    <xf numFmtId="0" fontId="28" fillId="0" borderId="0" xfId="55" applyFont="1" applyAlignment="1">
      <alignment horizontal="center" vertical="top"/>
    </xf>
    <xf numFmtId="0" fontId="7" fillId="0" borderId="0" xfId="59" applyAlignment="1">
      <alignment horizontal="justify" vertical="top" wrapText="1"/>
    </xf>
    <xf numFmtId="0" fontId="7" fillId="0" borderId="0" xfId="60" applyFont="1" applyAlignment="1">
      <alignment horizontal="center" vertical="center" wrapText="1"/>
    </xf>
    <xf numFmtId="0" fontId="28" fillId="0" borderId="0" xfId="59" applyFont="1" applyAlignment="1">
      <alignment horizontal="justify" vertical="top" wrapText="1"/>
    </xf>
    <xf numFmtId="1" fontId="7" fillId="0" borderId="0" xfId="60" applyNumberFormat="1" applyFont="1" applyAlignment="1">
      <alignment horizontal="center" vertical="center" wrapText="1"/>
    </xf>
    <xf numFmtId="0" fontId="28" fillId="0" borderId="0" xfId="60" applyFont="1" applyAlignment="1">
      <alignment horizontal="justify" vertical="center" wrapText="1"/>
    </xf>
    <xf numFmtId="0" fontId="28" fillId="0" borderId="0" xfId="60" applyFont="1" applyAlignment="1">
      <alignment horizontal="center" vertical="center" wrapText="1"/>
    </xf>
    <xf numFmtId="0" fontId="7" fillId="0" borderId="0" xfId="60" applyFont="1" applyAlignment="1">
      <alignment horizontal="justify" vertical="center" wrapText="1"/>
    </xf>
    <xf numFmtId="0" fontId="7" fillId="0" borderId="0" xfId="60" applyFont="1" applyAlignment="1">
      <alignment vertical="center" wrapText="1"/>
    </xf>
    <xf numFmtId="0" fontId="7" fillId="0" borderId="0" xfId="60" applyFont="1" applyAlignment="1">
      <alignment horizontal="justify" vertical="top" wrapText="1"/>
    </xf>
    <xf numFmtId="0" fontId="31" fillId="0" borderId="0" xfId="60" applyAlignment="1">
      <alignment horizontal="center" vertical="center"/>
    </xf>
    <xf numFmtId="0" fontId="31" fillId="0" borderId="0" xfId="60" applyAlignment="1">
      <alignment horizontal="center" vertical="top"/>
    </xf>
    <xf numFmtId="0" fontId="31" fillId="0" borderId="0" xfId="60" applyAlignment="1">
      <alignment horizontal="justify" wrapText="1"/>
    </xf>
    <xf numFmtId="0" fontId="28" fillId="0" borderId="0" xfId="60" applyFont="1" applyAlignment="1">
      <alignment vertical="center" wrapText="1"/>
    </xf>
    <xf numFmtId="0" fontId="28" fillId="0" borderId="0" xfId="60" applyFont="1" applyAlignment="1">
      <alignment vertical="top" wrapText="1"/>
    </xf>
    <xf numFmtId="0" fontId="28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62" applyAlignment="1">
      <alignment vertical="top" wrapText="1"/>
    </xf>
    <xf numFmtId="0" fontId="7" fillId="0" borderId="0" xfId="62" applyAlignment="1">
      <alignment horizontal="center" vertical="center" wrapText="1"/>
    </xf>
    <xf numFmtId="0" fontId="28" fillId="0" borderId="0" xfId="62" applyFont="1" applyAlignment="1">
      <alignment vertical="top" wrapText="1"/>
    </xf>
    <xf numFmtId="0" fontId="28" fillId="0" borderId="0" xfId="55" applyFont="1" applyAlignment="1">
      <alignment horizontal="left" vertical="top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3" fillId="0" borderId="0" xfId="0" applyFont="1" applyAlignment="1" applyProtection="1">
      <alignment vertical="top"/>
      <protection hidden="1"/>
    </xf>
    <xf numFmtId="0" fontId="37" fillId="0" borderId="0" xfId="60" applyFont="1" applyAlignment="1">
      <alignment horizontal="center" vertical="center" wrapText="1"/>
    </xf>
    <xf numFmtId="0" fontId="37" fillId="0" borderId="0" xfId="60" applyFont="1" applyAlignment="1">
      <alignment horizontal="justify" vertical="center" wrapText="1"/>
    </xf>
    <xf numFmtId="0" fontId="31" fillId="0" borderId="0" xfId="60" applyAlignment="1">
      <alignment vertical="center"/>
    </xf>
    <xf numFmtId="0" fontId="4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8" fillId="24" borderId="24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2" fontId="8" fillId="0" borderId="24" xfId="0" applyNumberFormat="1" applyFont="1" applyBorder="1" applyAlignment="1">
      <alignment horizontal="center" vertical="center" wrapText="1"/>
    </xf>
    <xf numFmtId="167" fontId="8" fillId="0" borderId="24" xfId="0" applyNumberFormat="1" applyFont="1" applyBorder="1" applyAlignment="1">
      <alignment horizontal="center" vertical="center" wrapText="1"/>
    </xf>
    <xf numFmtId="0" fontId="7" fillId="24" borderId="14" xfId="0" applyFont="1" applyFill="1" applyBorder="1"/>
    <xf numFmtId="0" fontId="0" fillId="0" borderId="24" xfId="0" applyBorder="1" applyAlignment="1">
      <alignment horizontal="center"/>
    </xf>
    <xf numFmtId="0" fontId="7" fillId="24" borderId="0" xfId="0" applyFont="1" applyFill="1"/>
    <xf numFmtId="170" fontId="7" fillId="24" borderId="0" xfId="0" applyNumberFormat="1" applyFont="1" applyFill="1"/>
    <xf numFmtId="0" fontId="8" fillId="24" borderId="24" xfId="0" applyFont="1" applyFill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24" xfId="0" applyFont="1" applyBorder="1" applyAlignment="1">
      <alignment horizontal="center" wrapText="1"/>
    </xf>
    <xf numFmtId="2" fontId="8" fillId="0" borderId="24" xfId="0" applyNumberFormat="1" applyFont="1" applyBorder="1" applyAlignment="1">
      <alignment horizontal="center" wrapText="1"/>
    </xf>
    <xf numFmtId="167" fontId="8" fillId="0" borderId="24" xfId="0" applyNumberFormat="1" applyFont="1" applyBorder="1" applyAlignment="1">
      <alignment horizontal="center" wrapText="1"/>
    </xf>
    <xf numFmtId="0" fontId="7" fillId="24" borderId="12" xfId="0" applyFont="1" applyFill="1" applyBorder="1"/>
    <xf numFmtId="2" fontId="7" fillId="0" borderId="0" xfId="0" applyNumberFormat="1" applyFont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0" fontId="7" fillId="0" borderId="24" xfId="0" applyFont="1" applyBorder="1"/>
    <xf numFmtId="0" fontId="0" fillId="0" borderId="24" xfId="0" applyBorder="1"/>
    <xf numFmtId="167" fontId="0" fillId="0" borderId="24" xfId="0" applyNumberFormat="1" applyBorder="1"/>
    <xf numFmtId="0" fontId="7" fillId="0" borderId="19" xfId="0" applyFont="1" applyBorder="1"/>
    <xf numFmtId="0" fontId="0" fillId="0" borderId="19" xfId="0" applyBorder="1"/>
    <xf numFmtId="167" fontId="7" fillId="0" borderId="24" xfId="0" applyNumberFormat="1" applyFont="1" applyBorder="1"/>
    <xf numFmtId="167" fontId="0" fillId="0" borderId="19" xfId="0" applyNumberFormat="1" applyBorder="1"/>
    <xf numFmtId="0" fontId="7" fillId="0" borderId="24" xfId="0" applyFont="1" applyBorder="1" applyAlignment="1">
      <alignment horizontal="center" vertical="top" wrapText="1"/>
    </xf>
    <xf numFmtId="1" fontId="7" fillId="0" borderId="24" xfId="41" applyNumberFormat="1" applyBorder="1" applyAlignment="1" applyProtection="1">
      <alignment horizontal="center" vertical="top"/>
      <protection locked="0"/>
    </xf>
    <xf numFmtId="0" fontId="31" fillId="0" borderId="24" xfId="60" applyBorder="1"/>
    <xf numFmtId="0" fontId="37" fillId="0" borderId="24" xfId="60" applyFont="1" applyBorder="1"/>
    <xf numFmtId="0" fontId="7" fillId="0" borderId="24" xfId="0" applyFont="1" applyBorder="1" applyAlignment="1" applyProtection="1">
      <alignment horizontal="center" vertical="top"/>
      <protection hidden="1"/>
    </xf>
    <xf numFmtId="172" fontId="7" fillId="0" borderId="24" xfId="0" applyNumberFormat="1" applyFont="1" applyBorder="1" applyAlignment="1" applyProtection="1">
      <alignment horizontal="left" vertical="top" wrapText="1"/>
      <protection hidden="1"/>
    </xf>
    <xf numFmtId="172" fontId="28" fillId="0" borderId="24" xfId="0" applyNumberFormat="1" applyFont="1" applyBorder="1" applyAlignment="1">
      <alignment horizontal="left" wrapText="1"/>
    </xf>
    <xf numFmtId="0" fontId="28" fillId="0" borderId="24" xfId="0" applyFont="1" applyBorder="1" applyAlignment="1">
      <alignment vertical="top" wrapText="1"/>
    </xf>
    <xf numFmtId="0" fontId="28" fillId="0" borderId="24" xfId="0" applyFont="1" applyBorder="1" applyAlignment="1">
      <alignment horizontal="center" vertical="top" wrapText="1"/>
    </xf>
    <xf numFmtId="0" fontId="7" fillId="0" borderId="24" xfId="0" applyFont="1" applyBorder="1" applyAlignment="1">
      <alignment vertical="top" wrapText="1"/>
    </xf>
    <xf numFmtId="168" fontId="7" fillId="0" borderId="24" xfId="0" applyNumberFormat="1" applyFont="1" applyBorder="1" applyAlignment="1">
      <alignment horizontal="right" vertical="top" wrapText="1"/>
    </xf>
    <xf numFmtId="172" fontId="7" fillId="0" borderId="24" xfId="41" applyNumberFormat="1" applyBorder="1" applyAlignment="1" applyProtection="1">
      <alignment horizontal="center" vertical="top"/>
      <protection locked="0"/>
    </xf>
    <xf numFmtId="0" fontId="39" fillId="0" borderId="24" xfId="0" applyFont="1" applyBorder="1" applyAlignment="1">
      <alignment horizontal="center" vertical="top" wrapText="1"/>
    </xf>
    <xf numFmtId="1" fontId="39" fillId="0" borderId="24" xfId="41" applyNumberFormat="1" applyFont="1" applyBorder="1" applyAlignment="1" applyProtection="1">
      <alignment horizontal="center" vertical="top"/>
      <protection locked="0"/>
    </xf>
    <xf numFmtId="168" fontId="39" fillId="0" borderId="24" xfId="0" applyNumberFormat="1" applyFont="1" applyBorder="1" applyAlignment="1">
      <alignment horizontal="right" vertical="top" wrapText="1"/>
    </xf>
    <xf numFmtId="172" fontId="39" fillId="0" borderId="24" xfId="41" applyNumberFormat="1" applyFont="1" applyBorder="1" applyAlignment="1" applyProtection="1">
      <alignment horizontal="center" vertical="top"/>
      <protection locked="0"/>
    </xf>
    <xf numFmtId="49" fontId="7" fillId="0" borderId="24" xfId="0" applyNumberFormat="1" applyFont="1" applyBorder="1" applyAlignment="1">
      <alignment horizontal="center" vertical="top" wrapText="1"/>
    </xf>
    <xf numFmtId="2" fontId="7" fillId="0" borderId="24" xfId="0" applyNumberFormat="1" applyFont="1" applyBorder="1" applyAlignment="1">
      <alignment horizontal="right" vertical="top" wrapText="1"/>
    </xf>
    <xf numFmtId="168" fontId="7" fillId="0" borderId="24" xfId="0" applyNumberFormat="1" applyFont="1" applyBorder="1" applyAlignment="1" applyProtection="1">
      <alignment horizontal="right" vertical="top" wrapText="1"/>
      <protection locked="0"/>
    </xf>
    <xf numFmtId="0" fontId="7" fillId="0" borderId="24" xfId="62" applyBorder="1" applyAlignment="1">
      <alignment vertical="top" wrapText="1"/>
    </xf>
    <xf numFmtId="1" fontId="7" fillId="0" borderId="24" xfId="0" applyNumberFormat="1" applyFont="1" applyBorder="1" applyAlignment="1">
      <alignment horizontal="center" vertical="top" wrapText="1"/>
    </xf>
    <xf numFmtId="0" fontId="28" fillId="0" borderId="24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left" vertical="center" wrapText="1"/>
    </xf>
    <xf numFmtId="171" fontId="31" fillId="0" borderId="24" xfId="60" applyNumberFormat="1" applyBorder="1"/>
    <xf numFmtId="43" fontId="7" fillId="0" borderId="24" xfId="0" applyNumberFormat="1" applyFont="1" applyBorder="1" applyAlignment="1">
      <alignment horizontal="center" wrapText="1"/>
    </xf>
    <xf numFmtId="0" fontId="7" fillId="0" borderId="24" xfId="0" applyFont="1" applyBorder="1" applyAlignment="1">
      <alignment horizontal="center" vertical="top"/>
    </xf>
    <xf numFmtId="43" fontId="7" fillId="0" borderId="24" xfId="0" applyNumberFormat="1" applyFont="1" applyBorder="1"/>
    <xf numFmtId="43" fontId="7" fillId="0" borderId="24" xfId="0" applyNumberFormat="1" applyFont="1" applyBorder="1" applyAlignment="1">
      <alignment horizontal="center" vertical="top" wrapText="1"/>
    </xf>
    <xf numFmtId="171" fontId="31" fillId="0" borderId="24" xfId="60" applyNumberFormat="1" applyBorder="1" applyAlignment="1">
      <alignment vertical="top"/>
    </xf>
    <xf numFmtId="0" fontId="28" fillId="0" borderId="24" xfId="0" applyFont="1" applyBorder="1" applyAlignment="1">
      <alignment horizontal="center"/>
    </xf>
    <xf numFmtId="43" fontId="0" fillId="0" borderId="24" xfId="0" applyNumberFormat="1" applyBorder="1"/>
    <xf numFmtId="0" fontId="28" fillId="0" borderId="24" xfId="0" applyFont="1" applyBorder="1"/>
    <xf numFmtId="0" fontId="0" fillId="0" borderId="24" xfId="0" applyBorder="1" applyAlignment="1">
      <alignment horizontal="center" vertical="center"/>
    </xf>
    <xf numFmtId="0" fontId="7" fillId="0" borderId="24" xfId="0" applyFont="1" applyBorder="1" applyAlignment="1">
      <alignment horizontal="left"/>
    </xf>
    <xf numFmtId="0" fontId="7" fillId="0" borderId="24" xfId="0" applyFont="1" applyBorder="1" applyAlignment="1">
      <alignment horizontal="center"/>
    </xf>
    <xf numFmtId="0" fontId="7" fillId="0" borderId="24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right" vertical="top" wrapText="1"/>
    </xf>
    <xf numFmtId="0" fontId="28" fillId="0" borderId="24" xfId="0" applyFont="1" applyBorder="1" applyAlignment="1">
      <alignment horizontal="left"/>
    </xf>
    <xf numFmtId="0" fontId="7" fillId="0" borderId="24" xfId="0" applyFont="1" applyBorder="1" applyAlignment="1">
      <alignment wrapText="1"/>
    </xf>
    <xf numFmtId="0" fontId="7" fillId="0" borderId="24" xfId="0" applyFont="1" applyBorder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42" fillId="0" borderId="24" xfId="0" applyFont="1" applyBorder="1" applyAlignment="1" applyProtection="1">
      <alignment horizontal="center" vertical="top"/>
      <protection hidden="1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8" fillId="0" borderId="24" xfId="0" applyFont="1" applyBorder="1" applyAlignment="1" applyProtection="1">
      <alignment horizontal="center" vertical="top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24" xfId="0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50" fillId="0" borderId="0" xfId="0" applyFont="1" applyAlignment="1">
      <alignment horizontal="left" vertical="center"/>
    </xf>
    <xf numFmtId="0" fontId="8" fillId="0" borderId="24" xfId="0" applyFont="1" applyBorder="1" applyAlignment="1" applyProtection="1">
      <alignment horizontal="left" vertical="top" wrapText="1"/>
      <protection hidden="1"/>
    </xf>
    <xf numFmtId="0" fontId="8" fillId="0" borderId="0" xfId="0" applyFont="1" applyAlignment="1" applyProtection="1">
      <alignment horizontal="left" vertical="top" wrapText="1"/>
      <protection hidden="1"/>
    </xf>
    <xf numFmtId="0" fontId="49" fillId="0" borderId="0" xfId="0" applyFont="1" applyAlignment="1">
      <alignment horizontal="left" vertical="center" wrapText="1"/>
    </xf>
    <xf numFmtId="0" fontId="45" fillId="0" borderId="0" xfId="0" applyFont="1" applyAlignment="1">
      <alignment horizontal="left" vertical="center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43" fillId="0" borderId="24" xfId="0" applyFont="1" applyBorder="1" applyAlignment="1" applyProtection="1">
      <alignment vertical="top"/>
      <protection hidden="1"/>
    </xf>
    <xf numFmtId="0" fontId="28" fillId="0" borderId="24" xfId="0" applyFont="1" applyBorder="1" applyAlignment="1">
      <alignment horizontal="center" vertical="center"/>
    </xf>
    <xf numFmtId="43" fontId="28" fillId="0" borderId="24" xfId="0" applyNumberFormat="1" applyFont="1" applyBorder="1"/>
    <xf numFmtId="0" fontId="28" fillId="0" borderId="0" xfId="0" applyFont="1" applyAlignment="1">
      <alignment vertical="center"/>
    </xf>
    <xf numFmtId="0" fontId="28" fillId="0" borderId="24" xfId="0" applyFont="1" applyBorder="1" applyAlignment="1">
      <alignment vertical="center" wrapText="1"/>
    </xf>
    <xf numFmtId="43" fontId="28" fillId="0" borderId="24" xfId="0" applyNumberFormat="1" applyFont="1" applyBorder="1" applyAlignment="1">
      <alignment vertical="center"/>
    </xf>
    <xf numFmtId="0" fontId="0" fillId="0" borderId="24" xfId="0" applyBorder="1" applyAlignment="1">
      <alignment vertical="center"/>
    </xf>
    <xf numFmtId="0" fontId="28" fillId="0" borderId="24" xfId="0" applyFont="1" applyBorder="1" applyAlignment="1">
      <alignment vertical="center"/>
    </xf>
    <xf numFmtId="0" fontId="28" fillId="0" borderId="24" xfId="0" applyFont="1" applyBorder="1" applyAlignment="1" applyProtection="1">
      <alignment horizontal="center" vertical="center" wrapText="1"/>
      <protection hidden="1"/>
    </xf>
    <xf numFmtId="0" fontId="48" fillId="0" borderId="0" xfId="0" applyFont="1" applyAlignment="1">
      <alignment horizontal="left" vertical="center" wrapText="1"/>
    </xf>
    <xf numFmtId="0" fontId="28" fillId="0" borderId="24" xfId="0" applyFont="1" applyBorder="1" applyAlignment="1" applyProtection="1">
      <alignment horizontal="center" vertical="center"/>
      <protection hidden="1"/>
    </xf>
    <xf numFmtId="0" fontId="28" fillId="0" borderId="24" xfId="0" applyFont="1" applyBorder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0" borderId="22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51" fillId="0" borderId="26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28" fillId="0" borderId="24" xfId="0" applyFont="1" applyBorder="1" applyAlignment="1" applyProtection="1">
      <alignment horizontal="left" vertical="center" wrapText="1"/>
      <protection hidden="1"/>
    </xf>
    <xf numFmtId="0" fontId="28" fillId="0" borderId="0" xfId="0" applyFont="1" applyAlignment="1" applyProtection="1">
      <alignment horizontal="left" vertical="center" wrapText="1"/>
      <protection hidden="1"/>
    </xf>
    <xf numFmtId="0" fontId="44" fillId="0" borderId="23" xfId="0" applyFont="1" applyBorder="1" applyAlignment="1">
      <alignment horizontal="left" vertical="center"/>
    </xf>
    <xf numFmtId="0" fontId="44" fillId="0" borderId="13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52" fillId="0" borderId="18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23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51" fillId="0" borderId="26" xfId="0" applyFont="1" applyBorder="1" applyAlignment="1">
      <alignment horizontal="center" vertical="center"/>
    </xf>
    <xf numFmtId="0" fontId="31" fillId="0" borderId="24" xfId="60" applyBorder="1" applyAlignment="1">
      <alignment horizontal="center"/>
    </xf>
    <xf numFmtId="0" fontId="31" fillId="0" borderId="0" xfId="60" applyAlignment="1">
      <alignment horizontal="center"/>
    </xf>
    <xf numFmtId="0" fontId="37" fillId="0" borderId="24" xfId="60" applyFont="1" applyBorder="1" applyAlignment="1">
      <alignment horizontal="center"/>
    </xf>
    <xf numFmtId="171" fontId="37" fillId="0" borderId="24" xfId="60" applyNumberFormat="1" applyFont="1" applyBorder="1"/>
    <xf numFmtId="0" fontId="37" fillId="0" borderId="0" xfId="60" applyFont="1"/>
    <xf numFmtId="43" fontId="28" fillId="0" borderId="24" xfId="0" applyNumberFormat="1" applyFont="1" applyBorder="1" applyAlignment="1">
      <alignment horizontal="center" wrapText="1"/>
    </xf>
    <xf numFmtId="0" fontId="28" fillId="0" borderId="24" xfId="0" applyFont="1" applyBorder="1" applyAlignment="1">
      <alignment horizontal="center" vertical="top"/>
    </xf>
    <xf numFmtId="171" fontId="37" fillId="0" borderId="24" xfId="60" applyNumberFormat="1" applyFont="1" applyBorder="1" applyAlignment="1">
      <alignment vertical="top"/>
    </xf>
    <xf numFmtId="0" fontId="37" fillId="0" borderId="24" xfId="6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/>
    </xf>
    <xf numFmtId="171" fontId="37" fillId="0" borderId="24" xfId="60" applyNumberFormat="1" applyFont="1" applyBorder="1" applyAlignment="1">
      <alignment vertical="center"/>
    </xf>
    <xf numFmtId="171" fontId="38" fillId="0" borderId="24" xfId="0" applyNumberFormat="1" applyFont="1" applyBorder="1" applyAlignment="1">
      <alignment vertical="center"/>
    </xf>
    <xf numFmtId="0" fontId="37" fillId="0" borderId="0" xfId="60" applyFont="1" applyAlignment="1">
      <alignment vertical="center"/>
    </xf>
    <xf numFmtId="0" fontId="42" fillId="0" borderId="24" xfId="0" applyFont="1" applyBorder="1" applyAlignment="1" applyProtection="1">
      <alignment horizontal="center" vertical="center"/>
      <protection hidden="1"/>
    </xf>
    <xf numFmtId="0" fontId="23" fillId="0" borderId="0" xfId="0" applyFont="1" applyAlignment="1">
      <alignment horizontal="center" vertical="center"/>
    </xf>
    <xf numFmtId="1" fontId="28" fillId="0" borderId="24" xfId="41" applyNumberFormat="1" applyFont="1" applyBorder="1" applyAlignment="1" applyProtection="1">
      <alignment horizontal="center" vertical="top"/>
      <protection locked="0"/>
    </xf>
    <xf numFmtId="2" fontId="28" fillId="0" borderId="24" xfId="0" applyNumberFormat="1" applyFont="1" applyBorder="1" applyAlignment="1">
      <alignment horizontal="right" vertical="top" wrapText="1"/>
    </xf>
    <xf numFmtId="172" fontId="28" fillId="0" borderId="24" xfId="41" applyNumberFormat="1" applyFont="1" applyBorder="1" applyAlignment="1" applyProtection="1">
      <alignment horizontal="center" vertical="top"/>
      <protection locked="0"/>
    </xf>
    <xf numFmtId="1" fontId="28" fillId="0" borderId="24" xfId="0" applyNumberFormat="1" applyFont="1" applyBorder="1" applyAlignment="1">
      <alignment horizontal="center" vertical="top" wrapText="1"/>
    </xf>
    <xf numFmtId="168" fontId="28" fillId="0" borderId="24" xfId="0" applyNumberFormat="1" applyFont="1" applyBorder="1" applyAlignment="1" applyProtection="1">
      <alignment horizontal="right" vertical="top" wrapText="1"/>
      <protection locked="0"/>
    </xf>
    <xf numFmtId="172" fontId="28" fillId="0" borderId="24" xfId="0" applyNumberFormat="1" applyFont="1" applyBorder="1" applyAlignment="1">
      <alignment horizontal="center" vertical="center" wrapText="1"/>
    </xf>
    <xf numFmtId="0" fontId="28" fillId="0" borderId="0" xfId="0" applyFont="1" applyAlignment="1" applyProtection="1">
      <alignment horizontal="center" vertical="center"/>
      <protection hidden="1"/>
    </xf>
    <xf numFmtId="0" fontId="48" fillId="0" borderId="0" xfId="0" applyFont="1" applyAlignment="1">
      <alignment horizontal="center" vertical="center"/>
    </xf>
    <xf numFmtId="0" fontId="54" fillId="0" borderId="22" xfId="0" applyFont="1" applyBorder="1" applyAlignment="1">
      <alignment horizontal="center" vertical="center"/>
    </xf>
    <xf numFmtId="0" fontId="54" fillId="0" borderId="25" xfId="0" applyFont="1" applyBorder="1" applyAlignment="1">
      <alignment horizontal="center" vertical="center"/>
    </xf>
    <xf numFmtId="0" fontId="54" fillId="0" borderId="26" xfId="0" applyFont="1" applyBorder="1" applyAlignment="1">
      <alignment horizontal="center" vertical="center"/>
    </xf>
    <xf numFmtId="0" fontId="54" fillId="0" borderId="21" xfId="0" applyFont="1" applyBorder="1" applyAlignment="1">
      <alignment horizontal="center" vertical="center"/>
    </xf>
    <xf numFmtId="0" fontId="55" fillId="0" borderId="26" xfId="0" applyFont="1" applyBorder="1" applyAlignment="1">
      <alignment horizontal="center" vertical="center"/>
    </xf>
    <xf numFmtId="0" fontId="55" fillId="0" borderId="0" xfId="0" applyFont="1" applyAlignment="1">
      <alignment horizontal="left" vertical="center"/>
    </xf>
    <xf numFmtId="173" fontId="28" fillId="0" borderId="24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26" xfId="0" applyFont="1" applyBorder="1" applyAlignment="1">
      <alignment horizontal="center"/>
    </xf>
    <xf numFmtId="172" fontId="7" fillId="0" borderId="23" xfId="0" applyNumberFormat="1" applyFont="1" applyBorder="1" applyAlignment="1">
      <alignment horizontal="left" wrapText="1"/>
    </xf>
    <xf numFmtId="173" fontId="7" fillId="0" borderId="24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43" fontId="7" fillId="0" borderId="24" xfId="0" applyNumberFormat="1" applyFont="1" applyBorder="1" applyAlignment="1">
      <alignment horizontal="center" vertical="center" wrapText="1"/>
    </xf>
    <xf numFmtId="0" fontId="28" fillId="0" borderId="19" xfId="0" applyFont="1" applyBorder="1" applyAlignment="1" applyProtection="1">
      <alignment horizontal="center" vertical="top" wrapText="1"/>
      <protection hidden="1"/>
    </xf>
    <xf numFmtId="0" fontId="28" fillId="0" borderId="20" xfId="0" applyFont="1" applyBorder="1" applyAlignment="1" applyProtection="1">
      <alignment horizontal="center" vertical="top" wrapText="1"/>
      <protection hidden="1"/>
    </xf>
    <xf numFmtId="43" fontId="28" fillId="0" borderId="24" xfId="0" applyNumberFormat="1" applyFont="1" applyBorder="1" applyAlignment="1">
      <alignment horizontal="center" vertical="center" wrapText="1"/>
    </xf>
    <xf numFmtId="173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3" fontId="7" fillId="0" borderId="0" xfId="0" applyNumberFormat="1" applyFont="1" applyAlignment="1">
      <alignment horizontal="center" vertical="center" wrapText="1"/>
    </xf>
    <xf numFmtId="0" fontId="7" fillId="0" borderId="23" xfId="0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8" fillId="0" borderId="19" xfId="0" applyFont="1" applyBorder="1" applyAlignment="1" applyProtection="1">
      <alignment horizontal="center" vertical="center" wrapText="1"/>
      <protection hidden="1"/>
    </xf>
    <xf numFmtId="0" fontId="28" fillId="0" borderId="20" xfId="0" applyFont="1" applyBorder="1" applyAlignment="1" applyProtection="1">
      <alignment horizontal="center" vertical="center"/>
      <protection hidden="1"/>
    </xf>
    <xf numFmtId="0" fontId="28" fillId="0" borderId="23" xfId="0" applyFont="1" applyBorder="1" applyAlignment="1" applyProtection="1">
      <alignment horizontal="center" vertical="center" wrapText="1"/>
      <protection hidden="1"/>
    </xf>
    <xf numFmtId="0" fontId="28" fillId="0" borderId="23" xfId="0" applyFont="1" applyBorder="1" applyAlignment="1" applyProtection="1">
      <alignment horizontal="center" vertical="center"/>
      <protection hidden="1"/>
    </xf>
    <xf numFmtId="0" fontId="28" fillId="0" borderId="20" xfId="0" applyFont="1" applyBorder="1" applyAlignment="1">
      <alignment horizontal="center" vertical="center"/>
    </xf>
    <xf numFmtId="0" fontId="28" fillId="0" borderId="16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43" fontId="7" fillId="0" borderId="24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8" fillId="0" borderId="17" xfId="0" applyFont="1" applyBorder="1" applyAlignment="1">
      <alignment horizontal="left" vertical="center"/>
    </xf>
    <xf numFmtId="0" fontId="7" fillId="0" borderId="13" xfId="0" applyFont="1" applyBorder="1"/>
    <xf numFmtId="0" fontId="7" fillId="0" borderId="18" xfId="0" applyFont="1" applyBorder="1"/>
    <xf numFmtId="0" fontId="28" fillId="0" borderId="11" xfId="0" applyFont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8" fillId="0" borderId="12" xfId="0" applyFont="1" applyBorder="1" applyAlignment="1">
      <alignment horizontal="center" vertical="center"/>
    </xf>
    <xf numFmtId="173" fontId="7" fillId="0" borderId="19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 wrapText="1"/>
    </xf>
    <xf numFmtId="0" fontId="0" fillId="0" borderId="24" xfId="0" applyBorder="1" applyAlignment="1">
      <alignment horizontal="center" vertical="top"/>
    </xf>
    <xf numFmtId="0" fontId="7" fillId="0" borderId="24" xfId="0" applyFont="1" applyBorder="1" applyAlignment="1">
      <alignment horizontal="left" wrapText="1"/>
    </xf>
    <xf numFmtId="0" fontId="56" fillId="0" borderId="0" xfId="0" applyFont="1" applyAlignment="1">
      <alignment vertical="center"/>
    </xf>
    <xf numFmtId="0" fontId="39" fillId="0" borderId="0" xfId="0" applyFont="1"/>
    <xf numFmtId="0" fontId="57" fillId="26" borderId="0" xfId="0" applyFont="1" applyFill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0" fillId="0" borderId="25" xfId="0" applyBorder="1"/>
    <xf numFmtId="170" fontId="0" fillId="0" borderId="25" xfId="0" applyNumberFormat="1" applyBorder="1"/>
    <xf numFmtId="0" fontId="7" fillId="24" borderId="27" xfId="0" applyFont="1" applyFill="1" applyBorder="1"/>
    <xf numFmtId="0" fontId="44" fillId="0" borderId="24" xfId="0" applyFont="1" applyBorder="1" applyAlignment="1" applyProtection="1">
      <alignment horizontal="center" vertical="top"/>
      <protection hidden="1"/>
    </xf>
    <xf numFmtId="0" fontId="59" fillId="0" borderId="24" xfId="0" applyFont="1" applyBorder="1" applyAlignment="1" applyProtection="1">
      <alignment vertical="top"/>
      <protection hidden="1"/>
    </xf>
    <xf numFmtId="0" fontId="7" fillId="0" borderId="24" xfId="62" applyBorder="1"/>
    <xf numFmtId="0" fontId="28" fillId="0" borderId="24" xfId="62" applyFont="1" applyBorder="1" applyAlignment="1">
      <alignment vertical="top" wrapText="1"/>
    </xf>
    <xf numFmtId="0" fontId="28" fillId="0" borderId="24" xfId="62" applyFont="1" applyBorder="1" applyAlignment="1">
      <alignment horizontal="left" vertical="center" wrapText="1"/>
    </xf>
    <xf numFmtId="0" fontId="28" fillId="0" borderId="24" xfId="62" applyFont="1" applyBorder="1" applyAlignment="1" applyProtection="1">
      <alignment horizontal="center" vertical="center" wrapText="1"/>
      <protection hidden="1"/>
    </xf>
    <xf numFmtId="0" fontId="7" fillId="0" borderId="24" xfId="62" applyBorder="1" applyAlignment="1">
      <alignment vertical="center" wrapText="1"/>
    </xf>
    <xf numFmtId="0" fontId="7" fillId="0" borderId="24" xfId="62" applyBorder="1" applyAlignment="1">
      <alignment horizontal="left" vertical="center" wrapText="1"/>
    </xf>
    <xf numFmtId="0" fontId="7" fillId="0" borderId="24" xfId="62" applyBorder="1" applyAlignment="1" applyProtection="1">
      <alignment vertical="center" wrapText="1"/>
      <protection hidden="1"/>
    </xf>
    <xf numFmtId="168" fontId="28" fillId="0" borderId="24" xfId="0" applyNumberFormat="1" applyFont="1" applyBorder="1" applyAlignment="1">
      <alignment horizontal="right" vertical="top" wrapText="1"/>
    </xf>
    <xf numFmtId="0" fontId="7" fillId="0" borderId="24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44" fillId="0" borderId="17" xfId="0" applyFont="1" applyBorder="1" applyAlignment="1">
      <alignment vertical="center"/>
    </xf>
    <xf numFmtId="0" fontId="44" fillId="0" borderId="18" xfId="0" applyFont="1" applyBorder="1" applyAlignment="1">
      <alignment vertical="center"/>
    </xf>
    <xf numFmtId="0" fontId="28" fillId="0" borderId="21" xfId="0" applyFont="1" applyBorder="1" applyAlignment="1">
      <alignment vertical="center"/>
    </xf>
    <xf numFmtId="0" fontId="28" fillId="0" borderId="26" xfId="0" applyFont="1" applyBorder="1" applyAlignment="1">
      <alignment vertical="center"/>
    </xf>
    <xf numFmtId="0" fontId="44" fillId="0" borderId="13" xfId="0" applyFont="1" applyBorder="1" applyAlignment="1">
      <alignment horizontal="left" vertical="center"/>
    </xf>
    <xf numFmtId="0" fontId="28" fillId="0" borderId="33" xfId="0" applyFont="1" applyBorder="1" applyAlignment="1">
      <alignment horizontal="center" vertical="center" wrapText="1"/>
    </xf>
    <xf numFmtId="0" fontId="53" fillId="0" borderId="33" xfId="0" applyFont="1" applyBorder="1" applyAlignment="1">
      <alignment horizontal="center" vertical="center" wrapText="1"/>
    </xf>
    <xf numFmtId="0" fontId="53" fillId="0" borderId="19" xfId="0" applyFont="1" applyBorder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0" fontId="54" fillId="0" borderId="21" xfId="0" applyFont="1" applyBorder="1" applyAlignment="1">
      <alignment vertical="center"/>
    </xf>
    <xf numFmtId="0" fontId="54" fillId="0" borderId="26" xfId="0" applyFont="1" applyBorder="1" applyAlignment="1">
      <alignment vertical="center"/>
    </xf>
    <xf numFmtId="0" fontId="7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28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/>
    </xf>
    <xf numFmtId="0" fontId="28" fillId="0" borderId="31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24" xfId="0" applyFont="1" applyBorder="1" applyAlignment="1" applyProtection="1">
      <alignment horizontal="center" vertical="center" wrapText="1"/>
      <protection hidden="1"/>
    </xf>
    <xf numFmtId="0" fontId="42" fillId="0" borderId="24" xfId="0" applyFont="1" applyBorder="1" applyAlignment="1" applyProtection="1">
      <alignment horizontal="center" vertical="top"/>
      <protection hidden="1"/>
    </xf>
    <xf numFmtId="0" fontId="28" fillId="0" borderId="19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19" xfId="0" applyFont="1" applyBorder="1" applyAlignment="1" applyProtection="1">
      <alignment horizontal="center" vertical="top" wrapText="1"/>
      <protection hidden="1"/>
    </xf>
    <xf numFmtId="0" fontId="28" fillId="0" borderId="20" xfId="0" applyFont="1" applyBorder="1" applyAlignment="1" applyProtection="1">
      <alignment horizontal="center" vertical="top" wrapText="1"/>
      <protection hidden="1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7" fillId="0" borderId="19" xfId="0" applyFont="1" applyBorder="1" applyAlignment="1" applyProtection="1">
      <alignment horizontal="left" vertical="top"/>
      <protection hidden="1"/>
    </xf>
    <xf numFmtId="0" fontId="7" fillId="0" borderId="16" xfId="0" applyFont="1" applyBorder="1" applyAlignment="1" applyProtection="1">
      <alignment horizontal="left" vertical="top"/>
      <protection hidden="1"/>
    </xf>
    <xf numFmtId="0" fontId="7" fillId="0" borderId="20" xfId="0" applyFont="1" applyBorder="1" applyAlignment="1" applyProtection="1">
      <alignment horizontal="left" vertical="top"/>
      <protection hidden="1"/>
    </xf>
    <xf numFmtId="0" fontId="28" fillId="0" borderId="19" xfId="0" applyFont="1" applyBorder="1" applyAlignment="1" applyProtection="1">
      <alignment horizontal="left"/>
      <protection hidden="1"/>
    </xf>
    <xf numFmtId="0" fontId="28" fillId="0" borderId="16" xfId="0" applyFont="1" applyBorder="1" applyAlignment="1" applyProtection="1">
      <alignment horizontal="left"/>
      <protection hidden="1"/>
    </xf>
    <xf numFmtId="0" fontId="28" fillId="0" borderId="20" xfId="0" applyFont="1" applyBorder="1" applyAlignment="1" applyProtection="1">
      <alignment horizontal="left"/>
      <protection hidden="1"/>
    </xf>
    <xf numFmtId="0" fontId="28" fillId="0" borderId="19" xfId="0" applyFont="1" applyBorder="1" applyAlignment="1">
      <alignment horizontal="left"/>
    </xf>
    <xf numFmtId="0" fontId="28" fillId="0" borderId="16" xfId="0" applyFont="1" applyBorder="1" applyAlignment="1">
      <alignment horizontal="left"/>
    </xf>
    <xf numFmtId="0" fontId="28" fillId="0" borderId="20" xfId="0" applyFont="1" applyBorder="1" applyAlignment="1">
      <alignment horizontal="left"/>
    </xf>
    <xf numFmtId="0" fontId="28" fillId="0" borderId="10" xfId="55" applyFont="1" applyBorder="1" applyAlignment="1">
      <alignment horizontal="center" vertical="center" wrapText="1"/>
    </xf>
    <xf numFmtId="0" fontId="7" fillId="0" borderId="24" xfId="0" applyFont="1" applyBorder="1" applyAlignment="1" applyProtection="1">
      <alignment horizontal="left" vertical="top"/>
      <protection hidden="1"/>
    </xf>
    <xf numFmtId="0" fontId="28" fillId="0" borderId="21" xfId="55" applyFont="1" applyBorder="1" applyAlignment="1">
      <alignment horizontal="center" vertical="center" wrapText="1"/>
    </xf>
    <xf numFmtId="0" fontId="28" fillId="0" borderId="25" xfId="55" applyFont="1" applyBorder="1" applyAlignment="1">
      <alignment horizontal="center" vertical="center" wrapText="1"/>
    </xf>
    <xf numFmtId="0" fontId="28" fillId="0" borderId="17" xfId="55" applyFont="1" applyBorder="1" applyAlignment="1">
      <alignment horizontal="center" vertical="center" wrapText="1"/>
    </xf>
    <xf numFmtId="0" fontId="28" fillId="0" borderId="13" xfId="55" applyFont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24" xfId="0" applyFont="1" applyBorder="1" applyAlignment="1" applyProtection="1">
      <alignment horizontal="left" vertical="top" wrapText="1"/>
      <protection hidden="1"/>
    </xf>
    <xf numFmtId="0" fontId="7" fillId="0" borderId="19" xfId="0" applyFont="1" applyBorder="1" applyAlignment="1" applyProtection="1">
      <alignment horizontal="left" vertical="top" wrapText="1"/>
      <protection hidden="1"/>
    </xf>
    <xf numFmtId="0" fontId="7" fillId="0" borderId="31" xfId="0" applyFont="1" applyBorder="1" applyAlignment="1" applyProtection="1">
      <alignment horizontal="center" vertical="top"/>
      <protection hidden="1"/>
    </xf>
    <xf numFmtId="0" fontId="7" fillId="0" borderId="32" xfId="0" applyFont="1" applyBorder="1" applyAlignment="1" applyProtection="1">
      <alignment horizontal="center" vertical="top"/>
      <protection hidden="1"/>
    </xf>
    <xf numFmtId="0" fontId="7" fillId="0" borderId="33" xfId="0" applyFont="1" applyBorder="1" applyAlignment="1" applyProtection="1">
      <alignment horizontal="center" vertical="top"/>
      <protection hidden="1"/>
    </xf>
    <xf numFmtId="0" fontId="28" fillId="0" borderId="25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17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8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</cellXfs>
  <cellStyles count="618">
    <cellStyle name="20% - Accent1" xfId="1" builtinId="30" customBuiltin="1"/>
    <cellStyle name="20% - Accent1 10" xfId="64" xr:uid="{00000000-0005-0000-0000-000001000000}"/>
    <cellStyle name="20% - Accent1 11" xfId="65" xr:uid="{00000000-0005-0000-0000-000002000000}"/>
    <cellStyle name="20% - Accent1 12" xfId="66" xr:uid="{00000000-0005-0000-0000-000003000000}"/>
    <cellStyle name="20% - Accent1 2" xfId="67" xr:uid="{00000000-0005-0000-0000-000004000000}"/>
    <cellStyle name="20% - Accent1 3" xfId="68" xr:uid="{00000000-0005-0000-0000-000005000000}"/>
    <cellStyle name="20% - Accent1 4" xfId="69" xr:uid="{00000000-0005-0000-0000-000006000000}"/>
    <cellStyle name="20% - Accent1 5" xfId="70" xr:uid="{00000000-0005-0000-0000-000007000000}"/>
    <cellStyle name="20% - Accent1 6" xfId="71" xr:uid="{00000000-0005-0000-0000-000008000000}"/>
    <cellStyle name="20% - Accent1 7" xfId="72" xr:uid="{00000000-0005-0000-0000-000009000000}"/>
    <cellStyle name="20% - Accent1 8" xfId="73" xr:uid="{00000000-0005-0000-0000-00000A000000}"/>
    <cellStyle name="20% - Accent1 9" xfId="74" xr:uid="{00000000-0005-0000-0000-00000B000000}"/>
    <cellStyle name="20% - Accent2" xfId="2" builtinId="34" customBuiltin="1"/>
    <cellStyle name="20% - Accent2 10" xfId="75" xr:uid="{00000000-0005-0000-0000-00000D000000}"/>
    <cellStyle name="20% - Accent2 11" xfId="76" xr:uid="{00000000-0005-0000-0000-00000E000000}"/>
    <cellStyle name="20% - Accent2 12" xfId="77" xr:uid="{00000000-0005-0000-0000-00000F000000}"/>
    <cellStyle name="20% - Accent2 2" xfId="78" xr:uid="{00000000-0005-0000-0000-000010000000}"/>
    <cellStyle name="20% - Accent2 3" xfId="79" xr:uid="{00000000-0005-0000-0000-000011000000}"/>
    <cellStyle name="20% - Accent2 4" xfId="80" xr:uid="{00000000-0005-0000-0000-000012000000}"/>
    <cellStyle name="20% - Accent2 5" xfId="81" xr:uid="{00000000-0005-0000-0000-000013000000}"/>
    <cellStyle name="20% - Accent2 6" xfId="82" xr:uid="{00000000-0005-0000-0000-000014000000}"/>
    <cellStyle name="20% - Accent2 7" xfId="83" xr:uid="{00000000-0005-0000-0000-000015000000}"/>
    <cellStyle name="20% - Accent2 8" xfId="84" xr:uid="{00000000-0005-0000-0000-000016000000}"/>
    <cellStyle name="20% - Accent2 9" xfId="85" xr:uid="{00000000-0005-0000-0000-000017000000}"/>
    <cellStyle name="20% - Accent3" xfId="3" builtinId="38" customBuiltin="1"/>
    <cellStyle name="20% - Accent3 10" xfId="86" xr:uid="{00000000-0005-0000-0000-000019000000}"/>
    <cellStyle name="20% - Accent3 11" xfId="87" xr:uid="{00000000-0005-0000-0000-00001A000000}"/>
    <cellStyle name="20% - Accent3 12" xfId="88" xr:uid="{00000000-0005-0000-0000-00001B000000}"/>
    <cellStyle name="20% - Accent3 2" xfId="89" xr:uid="{00000000-0005-0000-0000-00001C000000}"/>
    <cellStyle name="20% - Accent3 3" xfId="90" xr:uid="{00000000-0005-0000-0000-00001D000000}"/>
    <cellStyle name="20% - Accent3 4" xfId="91" xr:uid="{00000000-0005-0000-0000-00001E000000}"/>
    <cellStyle name="20% - Accent3 5" xfId="92" xr:uid="{00000000-0005-0000-0000-00001F000000}"/>
    <cellStyle name="20% - Accent3 6" xfId="93" xr:uid="{00000000-0005-0000-0000-000020000000}"/>
    <cellStyle name="20% - Accent3 7" xfId="94" xr:uid="{00000000-0005-0000-0000-000021000000}"/>
    <cellStyle name="20% - Accent3 8" xfId="95" xr:uid="{00000000-0005-0000-0000-000022000000}"/>
    <cellStyle name="20% - Accent3 9" xfId="96" xr:uid="{00000000-0005-0000-0000-000023000000}"/>
    <cellStyle name="20% - Accent4" xfId="4" builtinId="42" customBuiltin="1"/>
    <cellStyle name="20% - Accent4 10" xfId="97" xr:uid="{00000000-0005-0000-0000-000025000000}"/>
    <cellStyle name="20% - Accent4 11" xfId="98" xr:uid="{00000000-0005-0000-0000-000026000000}"/>
    <cellStyle name="20% - Accent4 12" xfId="99" xr:uid="{00000000-0005-0000-0000-000027000000}"/>
    <cellStyle name="20% - Accent4 2" xfId="100" xr:uid="{00000000-0005-0000-0000-000028000000}"/>
    <cellStyle name="20% - Accent4 3" xfId="101" xr:uid="{00000000-0005-0000-0000-000029000000}"/>
    <cellStyle name="20% - Accent4 4" xfId="102" xr:uid="{00000000-0005-0000-0000-00002A000000}"/>
    <cellStyle name="20% - Accent4 5" xfId="103" xr:uid="{00000000-0005-0000-0000-00002B000000}"/>
    <cellStyle name="20% - Accent4 6" xfId="104" xr:uid="{00000000-0005-0000-0000-00002C000000}"/>
    <cellStyle name="20% - Accent4 7" xfId="105" xr:uid="{00000000-0005-0000-0000-00002D000000}"/>
    <cellStyle name="20% - Accent4 8" xfId="106" xr:uid="{00000000-0005-0000-0000-00002E000000}"/>
    <cellStyle name="20% - Accent4 9" xfId="107" xr:uid="{00000000-0005-0000-0000-00002F000000}"/>
    <cellStyle name="20% - Accent5" xfId="5" builtinId="46" customBuiltin="1"/>
    <cellStyle name="20% - Accent5 10" xfId="108" xr:uid="{00000000-0005-0000-0000-000031000000}"/>
    <cellStyle name="20% - Accent5 11" xfId="109" xr:uid="{00000000-0005-0000-0000-000032000000}"/>
    <cellStyle name="20% - Accent5 12" xfId="110" xr:uid="{00000000-0005-0000-0000-000033000000}"/>
    <cellStyle name="20% - Accent5 2" xfId="111" xr:uid="{00000000-0005-0000-0000-000034000000}"/>
    <cellStyle name="20% - Accent5 3" xfId="112" xr:uid="{00000000-0005-0000-0000-000035000000}"/>
    <cellStyle name="20% - Accent5 4" xfId="113" xr:uid="{00000000-0005-0000-0000-000036000000}"/>
    <cellStyle name="20% - Accent5 5" xfId="114" xr:uid="{00000000-0005-0000-0000-000037000000}"/>
    <cellStyle name="20% - Accent5 6" xfId="115" xr:uid="{00000000-0005-0000-0000-000038000000}"/>
    <cellStyle name="20% - Accent5 7" xfId="116" xr:uid="{00000000-0005-0000-0000-000039000000}"/>
    <cellStyle name="20% - Accent5 8" xfId="117" xr:uid="{00000000-0005-0000-0000-00003A000000}"/>
    <cellStyle name="20% - Accent5 9" xfId="118" xr:uid="{00000000-0005-0000-0000-00003B000000}"/>
    <cellStyle name="20% - Accent6" xfId="6" builtinId="50" customBuiltin="1"/>
    <cellStyle name="20% - Accent6 10" xfId="119" xr:uid="{00000000-0005-0000-0000-00003D000000}"/>
    <cellStyle name="20% - Accent6 11" xfId="120" xr:uid="{00000000-0005-0000-0000-00003E000000}"/>
    <cellStyle name="20% - Accent6 12" xfId="121" xr:uid="{00000000-0005-0000-0000-00003F000000}"/>
    <cellStyle name="20% - Accent6 2" xfId="122" xr:uid="{00000000-0005-0000-0000-000040000000}"/>
    <cellStyle name="20% - Accent6 3" xfId="123" xr:uid="{00000000-0005-0000-0000-000041000000}"/>
    <cellStyle name="20% - Accent6 4" xfId="124" xr:uid="{00000000-0005-0000-0000-000042000000}"/>
    <cellStyle name="20% - Accent6 5" xfId="125" xr:uid="{00000000-0005-0000-0000-000043000000}"/>
    <cellStyle name="20% - Accent6 6" xfId="126" xr:uid="{00000000-0005-0000-0000-000044000000}"/>
    <cellStyle name="20% - Accent6 7" xfId="127" xr:uid="{00000000-0005-0000-0000-000045000000}"/>
    <cellStyle name="20% - Accent6 8" xfId="128" xr:uid="{00000000-0005-0000-0000-000046000000}"/>
    <cellStyle name="20% - Accent6 9" xfId="129" xr:uid="{00000000-0005-0000-0000-000047000000}"/>
    <cellStyle name="40% - Accent1" xfId="7" builtinId="31" customBuiltin="1"/>
    <cellStyle name="40% - Accent1 10" xfId="130" xr:uid="{00000000-0005-0000-0000-000049000000}"/>
    <cellStyle name="40% - Accent1 11" xfId="131" xr:uid="{00000000-0005-0000-0000-00004A000000}"/>
    <cellStyle name="40% - Accent1 12" xfId="132" xr:uid="{00000000-0005-0000-0000-00004B000000}"/>
    <cellStyle name="40% - Accent1 2" xfId="133" xr:uid="{00000000-0005-0000-0000-00004C000000}"/>
    <cellStyle name="40% - Accent1 3" xfId="134" xr:uid="{00000000-0005-0000-0000-00004D000000}"/>
    <cellStyle name="40% - Accent1 4" xfId="135" xr:uid="{00000000-0005-0000-0000-00004E000000}"/>
    <cellStyle name="40% - Accent1 5" xfId="136" xr:uid="{00000000-0005-0000-0000-00004F000000}"/>
    <cellStyle name="40% - Accent1 6" xfId="137" xr:uid="{00000000-0005-0000-0000-000050000000}"/>
    <cellStyle name="40% - Accent1 7" xfId="138" xr:uid="{00000000-0005-0000-0000-000051000000}"/>
    <cellStyle name="40% - Accent1 8" xfId="139" xr:uid="{00000000-0005-0000-0000-000052000000}"/>
    <cellStyle name="40% - Accent1 9" xfId="140" xr:uid="{00000000-0005-0000-0000-000053000000}"/>
    <cellStyle name="40% - Accent2" xfId="8" builtinId="35" customBuiltin="1"/>
    <cellStyle name="40% - Accent2 10" xfId="141" xr:uid="{00000000-0005-0000-0000-000055000000}"/>
    <cellStyle name="40% - Accent2 11" xfId="142" xr:uid="{00000000-0005-0000-0000-000056000000}"/>
    <cellStyle name="40% - Accent2 12" xfId="143" xr:uid="{00000000-0005-0000-0000-000057000000}"/>
    <cellStyle name="40% - Accent2 2" xfId="144" xr:uid="{00000000-0005-0000-0000-000058000000}"/>
    <cellStyle name="40% - Accent2 3" xfId="145" xr:uid="{00000000-0005-0000-0000-000059000000}"/>
    <cellStyle name="40% - Accent2 4" xfId="146" xr:uid="{00000000-0005-0000-0000-00005A000000}"/>
    <cellStyle name="40% - Accent2 5" xfId="147" xr:uid="{00000000-0005-0000-0000-00005B000000}"/>
    <cellStyle name="40% - Accent2 6" xfId="148" xr:uid="{00000000-0005-0000-0000-00005C000000}"/>
    <cellStyle name="40% - Accent2 7" xfId="149" xr:uid="{00000000-0005-0000-0000-00005D000000}"/>
    <cellStyle name="40% - Accent2 8" xfId="150" xr:uid="{00000000-0005-0000-0000-00005E000000}"/>
    <cellStyle name="40% - Accent2 9" xfId="151" xr:uid="{00000000-0005-0000-0000-00005F000000}"/>
    <cellStyle name="40% - Accent3" xfId="9" builtinId="39" customBuiltin="1"/>
    <cellStyle name="40% - Accent3 10" xfId="152" xr:uid="{00000000-0005-0000-0000-000061000000}"/>
    <cellStyle name="40% - Accent3 11" xfId="153" xr:uid="{00000000-0005-0000-0000-000062000000}"/>
    <cellStyle name="40% - Accent3 12" xfId="154" xr:uid="{00000000-0005-0000-0000-000063000000}"/>
    <cellStyle name="40% - Accent3 2" xfId="155" xr:uid="{00000000-0005-0000-0000-000064000000}"/>
    <cellStyle name="40% - Accent3 3" xfId="156" xr:uid="{00000000-0005-0000-0000-000065000000}"/>
    <cellStyle name="40% - Accent3 4" xfId="157" xr:uid="{00000000-0005-0000-0000-000066000000}"/>
    <cellStyle name="40% - Accent3 5" xfId="158" xr:uid="{00000000-0005-0000-0000-000067000000}"/>
    <cellStyle name="40% - Accent3 6" xfId="159" xr:uid="{00000000-0005-0000-0000-000068000000}"/>
    <cellStyle name="40% - Accent3 7" xfId="160" xr:uid="{00000000-0005-0000-0000-000069000000}"/>
    <cellStyle name="40% - Accent3 8" xfId="161" xr:uid="{00000000-0005-0000-0000-00006A000000}"/>
    <cellStyle name="40% - Accent3 9" xfId="162" xr:uid="{00000000-0005-0000-0000-00006B000000}"/>
    <cellStyle name="40% - Accent4" xfId="10" builtinId="43" customBuiltin="1"/>
    <cellStyle name="40% - Accent4 10" xfId="163" xr:uid="{00000000-0005-0000-0000-00006D000000}"/>
    <cellStyle name="40% - Accent4 11" xfId="164" xr:uid="{00000000-0005-0000-0000-00006E000000}"/>
    <cellStyle name="40% - Accent4 12" xfId="165" xr:uid="{00000000-0005-0000-0000-00006F000000}"/>
    <cellStyle name="40% - Accent4 2" xfId="166" xr:uid="{00000000-0005-0000-0000-000070000000}"/>
    <cellStyle name="40% - Accent4 3" xfId="167" xr:uid="{00000000-0005-0000-0000-000071000000}"/>
    <cellStyle name="40% - Accent4 4" xfId="168" xr:uid="{00000000-0005-0000-0000-000072000000}"/>
    <cellStyle name="40% - Accent4 5" xfId="169" xr:uid="{00000000-0005-0000-0000-000073000000}"/>
    <cellStyle name="40% - Accent4 6" xfId="170" xr:uid="{00000000-0005-0000-0000-000074000000}"/>
    <cellStyle name="40% - Accent4 7" xfId="171" xr:uid="{00000000-0005-0000-0000-000075000000}"/>
    <cellStyle name="40% - Accent4 8" xfId="172" xr:uid="{00000000-0005-0000-0000-000076000000}"/>
    <cellStyle name="40% - Accent4 9" xfId="173" xr:uid="{00000000-0005-0000-0000-000077000000}"/>
    <cellStyle name="40% - Accent5" xfId="11" builtinId="47" customBuiltin="1"/>
    <cellStyle name="40% - Accent5 10" xfId="174" xr:uid="{00000000-0005-0000-0000-000079000000}"/>
    <cellStyle name="40% - Accent5 11" xfId="175" xr:uid="{00000000-0005-0000-0000-00007A000000}"/>
    <cellStyle name="40% - Accent5 12" xfId="176" xr:uid="{00000000-0005-0000-0000-00007B000000}"/>
    <cellStyle name="40% - Accent5 2" xfId="177" xr:uid="{00000000-0005-0000-0000-00007C000000}"/>
    <cellStyle name="40% - Accent5 3" xfId="178" xr:uid="{00000000-0005-0000-0000-00007D000000}"/>
    <cellStyle name="40% - Accent5 4" xfId="179" xr:uid="{00000000-0005-0000-0000-00007E000000}"/>
    <cellStyle name="40% - Accent5 5" xfId="180" xr:uid="{00000000-0005-0000-0000-00007F000000}"/>
    <cellStyle name="40% - Accent5 6" xfId="181" xr:uid="{00000000-0005-0000-0000-000080000000}"/>
    <cellStyle name="40% - Accent5 7" xfId="182" xr:uid="{00000000-0005-0000-0000-000081000000}"/>
    <cellStyle name="40% - Accent5 8" xfId="183" xr:uid="{00000000-0005-0000-0000-000082000000}"/>
    <cellStyle name="40% - Accent5 9" xfId="184" xr:uid="{00000000-0005-0000-0000-000083000000}"/>
    <cellStyle name="40% - Accent6" xfId="12" builtinId="51" customBuiltin="1"/>
    <cellStyle name="40% - Accent6 10" xfId="185" xr:uid="{00000000-0005-0000-0000-000085000000}"/>
    <cellStyle name="40% - Accent6 11" xfId="186" xr:uid="{00000000-0005-0000-0000-000086000000}"/>
    <cellStyle name="40% - Accent6 12" xfId="187" xr:uid="{00000000-0005-0000-0000-000087000000}"/>
    <cellStyle name="40% - Accent6 2" xfId="188" xr:uid="{00000000-0005-0000-0000-000088000000}"/>
    <cellStyle name="40% - Accent6 3" xfId="189" xr:uid="{00000000-0005-0000-0000-000089000000}"/>
    <cellStyle name="40% - Accent6 4" xfId="190" xr:uid="{00000000-0005-0000-0000-00008A000000}"/>
    <cellStyle name="40% - Accent6 5" xfId="191" xr:uid="{00000000-0005-0000-0000-00008B000000}"/>
    <cellStyle name="40% - Accent6 6" xfId="192" xr:uid="{00000000-0005-0000-0000-00008C000000}"/>
    <cellStyle name="40% - Accent6 7" xfId="193" xr:uid="{00000000-0005-0000-0000-00008D000000}"/>
    <cellStyle name="40% - Accent6 8" xfId="194" xr:uid="{00000000-0005-0000-0000-00008E000000}"/>
    <cellStyle name="40% - Accent6 9" xfId="195" xr:uid="{00000000-0005-0000-0000-00008F000000}"/>
    <cellStyle name="60% - Accent1" xfId="13" builtinId="32" customBuiltin="1"/>
    <cellStyle name="60% - Accent1 10" xfId="196" xr:uid="{00000000-0005-0000-0000-000091000000}"/>
    <cellStyle name="60% - Accent1 11" xfId="197" xr:uid="{00000000-0005-0000-0000-000092000000}"/>
    <cellStyle name="60% - Accent1 12" xfId="198" xr:uid="{00000000-0005-0000-0000-000093000000}"/>
    <cellStyle name="60% - Accent1 2" xfId="199" xr:uid="{00000000-0005-0000-0000-000094000000}"/>
    <cellStyle name="60% - Accent1 3" xfId="200" xr:uid="{00000000-0005-0000-0000-000095000000}"/>
    <cellStyle name="60% - Accent1 4" xfId="201" xr:uid="{00000000-0005-0000-0000-000096000000}"/>
    <cellStyle name="60% - Accent1 5" xfId="202" xr:uid="{00000000-0005-0000-0000-000097000000}"/>
    <cellStyle name="60% - Accent1 6" xfId="203" xr:uid="{00000000-0005-0000-0000-000098000000}"/>
    <cellStyle name="60% - Accent1 7" xfId="204" xr:uid="{00000000-0005-0000-0000-000099000000}"/>
    <cellStyle name="60% - Accent1 8" xfId="205" xr:uid="{00000000-0005-0000-0000-00009A000000}"/>
    <cellStyle name="60% - Accent1 9" xfId="206" xr:uid="{00000000-0005-0000-0000-00009B000000}"/>
    <cellStyle name="60% - Accent2" xfId="14" builtinId="36" customBuiltin="1"/>
    <cellStyle name="60% - Accent2 10" xfId="207" xr:uid="{00000000-0005-0000-0000-00009D000000}"/>
    <cellStyle name="60% - Accent2 11" xfId="208" xr:uid="{00000000-0005-0000-0000-00009E000000}"/>
    <cellStyle name="60% - Accent2 12" xfId="209" xr:uid="{00000000-0005-0000-0000-00009F000000}"/>
    <cellStyle name="60% - Accent2 2" xfId="210" xr:uid="{00000000-0005-0000-0000-0000A0000000}"/>
    <cellStyle name="60% - Accent2 3" xfId="211" xr:uid="{00000000-0005-0000-0000-0000A1000000}"/>
    <cellStyle name="60% - Accent2 4" xfId="212" xr:uid="{00000000-0005-0000-0000-0000A2000000}"/>
    <cellStyle name="60% - Accent2 5" xfId="213" xr:uid="{00000000-0005-0000-0000-0000A3000000}"/>
    <cellStyle name="60% - Accent2 6" xfId="214" xr:uid="{00000000-0005-0000-0000-0000A4000000}"/>
    <cellStyle name="60% - Accent2 7" xfId="215" xr:uid="{00000000-0005-0000-0000-0000A5000000}"/>
    <cellStyle name="60% - Accent2 8" xfId="216" xr:uid="{00000000-0005-0000-0000-0000A6000000}"/>
    <cellStyle name="60% - Accent2 9" xfId="217" xr:uid="{00000000-0005-0000-0000-0000A7000000}"/>
    <cellStyle name="60% - Accent3" xfId="15" builtinId="40" customBuiltin="1"/>
    <cellStyle name="60% - Accent3 10" xfId="218" xr:uid="{00000000-0005-0000-0000-0000A9000000}"/>
    <cellStyle name="60% - Accent3 11" xfId="219" xr:uid="{00000000-0005-0000-0000-0000AA000000}"/>
    <cellStyle name="60% - Accent3 12" xfId="220" xr:uid="{00000000-0005-0000-0000-0000AB000000}"/>
    <cellStyle name="60% - Accent3 2" xfId="221" xr:uid="{00000000-0005-0000-0000-0000AC000000}"/>
    <cellStyle name="60% - Accent3 3" xfId="222" xr:uid="{00000000-0005-0000-0000-0000AD000000}"/>
    <cellStyle name="60% - Accent3 4" xfId="223" xr:uid="{00000000-0005-0000-0000-0000AE000000}"/>
    <cellStyle name="60% - Accent3 5" xfId="224" xr:uid="{00000000-0005-0000-0000-0000AF000000}"/>
    <cellStyle name="60% - Accent3 6" xfId="225" xr:uid="{00000000-0005-0000-0000-0000B0000000}"/>
    <cellStyle name="60% - Accent3 7" xfId="226" xr:uid="{00000000-0005-0000-0000-0000B1000000}"/>
    <cellStyle name="60% - Accent3 8" xfId="227" xr:uid="{00000000-0005-0000-0000-0000B2000000}"/>
    <cellStyle name="60% - Accent3 9" xfId="228" xr:uid="{00000000-0005-0000-0000-0000B3000000}"/>
    <cellStyle name="60% - Accent4" xfId="16" builtinId="44" customBuiltin="1"/>
    <cellStyle name="60% - Accent4 10" xfId="229" xr:uid="{00000000-0005-0000-0000-0000B5000000}"/>
    <cellStyle name="60% - Accent4 11" xfId="230" xr:uid="{00000000-0005-0000-0000-0000B6000000}"/>
    <cellStyle name="60% - Accent4 12" xfId="231" xr:uid="{00000000-0005-0000-0000-0000B7000000}"/>
    <cellStyle name="60% - Accent4 2" xfId="232" xr:uid="{00000000-0005-0000-0000-0000B8000000}"/>
    <cellStyle name="60% - Accent4 3" xfId="233" xr:uid="{00000000-0005-0000-0000-0000B9000000}"/>
    <cellStyle name="60% - Accent4 4" xfId="234" xr:uid="{00000000-0005-0000-0000-0000BA000000}"/>
    <cellStyle name="60% - Accent4 5" xfId="235" xr:uid="{00000000-0005-0000-0000-0000BB000000}"/>
    <cellStyle name="60% - Accent4 6" xfId="236" xr:uid="{00000000-0005-0000-0000-0000BC000000}"/>
    <cellStyle name="60% - Accent4 7" xfId="237" xr:uid="{00000000-0005-0000-0000-0000BD000000}"/>
    <cellStyle name="60% - Accent4 8" xfId="238" xr:uid="{00000000-0005-0000-0000-0000BE000000}"/>
    <cellStyle name="60% - Accent4 9" xfId="239" xr:uid="{00000000-0005-0000-0000-0000BF000000}"/>
    <cellStyle name="60% - Accent5" xfId="17" builtinId="48" customBuiltin="1"/>
    <cellStyle name="60% - Accent5 10" xfId="240" xr:uid="{00000000-0005-0000-0000-0000C1000000}"/>
    <cellStyle name="60% - Accent5 11" xfId="241" xr:uid="{00000000-0005-0000-0000-0000C2000000}"/>
    <cellStyle name="60% - Accent5 12" xfId="242" xr:uid="{00000000-0005-0000-0000-0000C3000000}"/>
    <cellStyle name="60% - Accent5 2" xfId="243" xr:uid="{00000000-0005-0000-0000-0000C4000000}"/>
    <cellStyle name="60% - Accent5 3" xfId="244" xr:uid="{00000000-0005-0000-0000-0000C5000000}"/>
    <cellStyle name="60% - Accent5 4" xfId="245" xr:uid="{00000000-0005-0000-0000-0000C6000000}"/>
    <cellStyle name="60% - Accent5 5" xfId="246" xr:uid="{00000000-0005-0000-0000-0000C7000000}"/>
    <cellStyle name="60% - Accent5 6" xfId="247" xr:uid="{00000000-0005-0000-0000-0000C8000000}"/>
    <cellStyle name="60% - Accent5 7" xfId="248" xr:uid="{00000000-0005-0000-0000-0000C9000000}"/>
    <cellStyle name="60% - Accent5 8" xfId="249" xr:uid="{00000000-0005-0000-0000-0000CA000000}"/>
    <cellStyle name="60% - Accent5 9" xfId="250" xr:uid="{00000000-0005-0000-0000-0000CB000000}"/>
    <cellStyle name="60% - Accent6" xfId="18" builtinId="52" customBuiltin="1"/>
    <cellStyle name="60% - Accent6 10" xfId="251" xr:uid="{00000000-0005-0000-0000-0000CD000000}"/>
    <cellStyle name="60% - Accent6 11" xfId="252" xr:uid="{00000000-0005-0000-0000-0000CE000000}"/>
    <cellStyle name="60% - Accent6 12" xfId="253" xr:uid="{00000000-0005-0000-0000-0000CF000000}"/>
    <cellStyle name="60% - Accent6 2" xfId="254" xr:uid="{00000000-0005-0000-0000-0000D0000000}"/>
    <cellStyle name="60% - Accent6 3" xfId="255" xr:uid="{00000000-0005-0000-0000-0000D1000000}"/>
    <cellStyle name="60% - Accent6 4" xfId="256" xr:uid="{00000000-0005-0000-0000-0000D2000000}"/>
    <cellStyle name="60% - Accent6 5" xfId="257" xr:uid="{00000000-0005-0000-0000-0000D3000000}"/>
    <cellStyle name="60% - Accent6 6" xfId="258" xr:uid="{00000000-0005-0000-0000-0000D4000000}"/>
    <cellStyle name="60% - Accent6 7" xfId="259" xr:uid="{00000000-0005-0000-0000-0000D5000000}"/>
    <cellStyle name="60% - Accent6 8" xfId="260" xr:uid="{00000000-0005-0000-0000-0000D6000000}"/>
    <cellStyle name="60% - Accent6 9" xfId="261" xr:uid="{00000000-0005-0000-0000-0000D7000000}"/>
    <cellStyle name="Accent1" xfId="19" builtinId="29" customBuiltin="1"/>
    <cellStyle name="Accent1 10" xfId="262" xr:uid="{00000000-0005-0000-0000-0000D9000000}"/>
    <cellStyle name="Accent1 11" xfId="263" xr:uid="{00000000-0005-0000-0000-0000DA000000}"/>
    <cellStyle name="Accent1 12" xfId="264" xr:uid="{00000000-0005-0000-0000-0000DB000000}"/>
    <cellStyle name="Accent1 2" xfId="265" xr:uid="{00000000-0005-0000-0000-0000DC000000}"/>
    <cellStyle name="Accent1 3" xfId="266" xr:uid="{00000000-0005-0000-0000-0000DD000000}"/>
    <cellStyle name="Accent1 4" xfId="267" xr:uid="{00000000-0005-0000-0000-0000DE000000}"/>
    <cellStyle name="Accent1 5" xfId="268" xr:uid="{00000000-0005-0000-0000-0000DF000000}"/>
    <cellStyle name="Accent1 6" xfId="269" xr:uid="{00000000-0005-0000-0000-0000E0000000}"/>
    <cellStyle name="Accent1 7" xfId="270" xr:uid="{00000000-0005-0000-0000-0000E1000000}"/>
    <cellStyle name="Accent1 8" xfId="271" xr:uid="{00000000-0005-0000-0000-0000E2000000}"/>
    <cellStyle name="Accent1 9" xfId="272" xr:uid="{00000000-0005-0000-0000-0000E3000000}"/>
    <cellStyle name="Accent2" xfId="20" builtinId="33" customBuiltin="1"/>
    <cellStyle name="Accent2 10" xfId="273" xr:uid="{00000000-0005-0000-0000-0000E5000000}"/>
    <cellStyle name="Accent2 11" xfId="274" xr:uid="{00000000-0005-0000-0000-0000E6000000}"/>
    <cellStyle name="Accent2 12" xfId="275" xr:uid="{00000000-0005-0000-0000-0000E7000000}"/>
    <cellStyle name="Accent2 2" xfId="276" xr:uid="{00000000-0005-0000-0000-0000E8000000}"/>
    <cellStyle name="Accent2 3" xfId="277" xr:uid="{00000000-0005-0000-0000-0000E9000000}"/>
    <cellStyle name="Accent2 4" xfId="278" xr:uid="{00000000-0005-0000-0000-0000EA000000}"/>
    <cellStyle name="Accent2 5" xfId="279" xr:uid="{00000000-0005-0000-0000-0000EB000000}"/>
    <cellStyle name="Accent2 6" xfId="280" xr:uid="{00000000-0005-0000-0000-0000EC000000}"/>
    <cellStyle name="Accent2 7" xfId="281" xr:uid="{00000000-0005-0000-0000-0000ED000000}"/>
    <cellStyle name="Accent2 8" xfId="282" xr:uid="{00000000-0005-0000-0000-0000EE000000}"/>
    <cellStyle name="Accent2 9" xfId="283" xr:uid="{00000000-0005-0000-0000-0000EF000000}"/>
    <cellStyle name="Accent3" xfId="21" builtinId="37" customBuiltin="1"/>
    <cellStyle name="Accent3 10" xfId="284" xr:uid="{00000000-0005-0000-0000-0000F1000000}"/>
    <cellStyle name="Accent3 11" xfId="285" xr:uid="{00000000-0005-0000-0000-0000F2000000}"/>
    <cellStyle name="Accent3 12" xfId="286" xr:uid="{00000000-0005-0000-0000-0000F3000000}"/>
    <cellStyle name="Accent3 2" xfId="287" xr:uid="{00000000-0005-0000-0000-0000F4000000}"/>
    <cellStyle name="Accent3 3" xfId="288" xr:uid="{00000000-0005-0000-0000-0000F5000000}"/>
    <cellStyle name="Accent3 4" xfId="289" xr:uid="{00000000-0005-0000-0000-0000F6000000}"/>
    <cellStyle name="Accent3 5" xfId="290" xr:uid="{00000000-0005-0000-0000-0000F7000000}"/>
    <cellStyle name="Accent3 6" xfId="291" xr:uid="{00000000-0005-0000-0000-0000F8000000}"/>
    <cellStyle name="Accent3 7" xfId="292" xr:uid="{00000000-0005-0000-0000-0000F9000000}"/>
    <cellStyle name="Accent3 8" xfId="293" xr:uid="{00000000-0005-0000-0000-0000FA000000}"/>
    <cellStyle name="Accent3 9" xfId="294" xr:uid="{00000000-0005-0000-0000-0000FB000000}"/>
    <cellStyle name="Accent4" xfId="22" builtinId="41" customBuiltin="1"/>
    <cellStyle name="Accent4 10" xfId="295" xr:uid="{00000000-0005-0000-0000-0000FD000000}"/>
    <cellStyle name="Accent4 11" xfId="296" xr:uid="{00000000-0005-0000-0000-0000FE000000}"/>
    <cellStyle name="Accent4 12" xfId="297" xr:uid="{00000000-0005-0000-0000-0000FF000000}"/>
    <cellStyle name="Accent4 2" xfId="298" xr:uid="{00000000-0005-0000-0000-000000010000}"/>
    <cellStyle name="Accent4 3" xfId="299" xr:uid="{00000000-0005-0000-0000-000001010000}"/>
    <cellStyle name="Accent4 4" xfId="300" xr:uid="{00000000-0005-0000-0000-000002010000}"/>
    <cellStyle name="Accent4 5" xfId="301" xr:uid="{00000000-0005-0000-0000-000003010000}"/>
    <cellStyle name="Accent4 6" xfId="302" xr:uid="{00000000-0005-0000-0000-000004010000}"/>
    <cellStyle name="Accent4 7" xfId="303" xr:uid="{00000000-0005-0000-0000-000005010000}"/>
    <cellStyle name="Accent4 8" xfId="304" xr:uid="{00000000-0005-0000-0000-000006010000}"/>
    <cellStyle name="Accent4 9" xfId="305" xr:uid="{00000000-0005-0000-0000-000007010000}"/>
    <cellStyle name="Accent5" xfId="23" builtinId="45" customBuiltin="1"/>
    <cellStyle name="Accent5 10" xfId="306" xr:uid="{00000000-0005-0000-0000-000009010000}"/>
    <cellStyle name="Accent5 11" xfId="307" xr:uid="{00000000-0005-0000-0000-00000A010000}"/>
    <cellStyle name="Accent5 12" xfId="308" xr:uid="{00000000-0005-0000-0000-00000B010000}"/>
    <cellStyle name="Accent5 2" xfId="309" xr:uid="{00000000-0005-0000-0000-00000C010000}"/>
    <cellStyle name="Accent5 3" xfId="310" xr:uid="{00000000-0005-0000-0000-00000D010000}"/>
    <cellStyle name="Accent5 4" xfId="311" xr:uid="{00000000-0005-0000-0000-00000E010000}"/>
    <cellStyle name="Accent5 5" xfId="312" xr:uid="{00000000-0005-0000-0000-00000F010000}"/>
    <cellStyle name="Accent5 6" xfId="313" xr:uid="{00000000-0005-0000-0000-000010010000}"/>
    <cellStyle name="Accent5 7" xfId="314" xr:uid="{00000000-0005-0000-0000-000011010000}"/>
    <cellStyle name="Accent5 8" xfId="315" xr:uid="{00000000-0005-0000-0000-000012010000}"/>
    <cellStyle name="Accent5 9" xfId="316" xr:uid="{00000000-0005-0000-0000-000013010000}"/>
    <cellStyle name="Accent6" xfId="24" builtinId="49" customBuiltin="1"/>
    <cellStyle name="Accent6 10" xfId="317" xr:uid="{00000000-0005-0000-0000-000015010000}"/>
    <cellStyle name="Accent6 11" xfId="318" xr:uid="{00000000-0005-0000-0000-000016010000}"/>
    <cellStyle name="Accent6 12" xfId="319" xr:uid="{00000000-0005-0000-0000-000017010000}"/>
    <cellStyle name="Accent6 2" xfId="320" xr:uid="{00000000-0005-0000-0000-000018010000}"/>
    <cellStyle name="Accent6 3" xfId="321" xr:uid="{00000000-0005-0000-0000-000019010000}"/>
    <cellStyle name="Accent6 4" xfId="322" xr:uid="{00000000-0005-0000-0000-00001A010000}"/>
    <cellStyle name="Accent6 5" xfId="323" xr:uid="{00000000-0005-0000-0000-00001B010000}"/>
    <cellStyle name="Accent6 6" xfId="324" xr:uid="{00000000-0005-0000-0000-00001C010000}"/>
    <cellStyle name="Accent6 7" xfId="325" xr:uid="{00000000-0005-0000-0000-00001D010000}"/>
    <cellStyle name="Accent6 8" xfId="326" xr:uid="{00000000-0005-0000-0000-00001E010000}"/>
    <cellStyle name="Accent6 9" xfId="327" xr:uid="{00000000-0005-0000-0000-00001F010000}"/>
    <cellStyle name="Bad" xfId="25" builtinId="27" customBuiltin="1"/>
    <cellStyle name="Bad 10" xfId="328" xr:uid="{00000000-0005-0000-0000-000021010000}"/>
    <cellStyle name="Bad 11" xfId="329" xr:uid="{00000000-0005-0000-0000-000022010000}"/>
    <cellStyle name="Bad 12" xfId="330" xr:uid="{00000000-0005-0000-0000-000023010000}"/>
    <cellStyle name="Bad 2" xfId="331" xr:uid="{00000000-0005-0000-0000-000024010000}"/>
    <cellStyle name="Bad 3" xfId="332" xr:uid="{00000000-0005-0000-0000-000025010000}"/>
    <cellStyle name="Bad 4" xfId="333" xr:uid="{00000000-0005-0000-0000-000026010000}"/>
    <cellStyle name="Bad 5" xfId="334" xr:uid="{00000000-0005-0000-0000-000027010000}"/>
    <cellStyle name="Bad 6" xfId="335" xr:uid="{00000000-0005-0000-0000-000028010000}"/>
    <cellStyle name="Bad 7" xfId="336" xr:uid="{00000000-0005-0000-0000-000029010000}"/>
    <cellStyle name="Bad 8" xfId="337" xr:uid="{00000000-0005-0000-0000-00002A010000}"/>
    <cellStyle name="Bad 9" xfId="338" xr:uid="{00000000-0005-0000-0000-00002B010000}"/>
    <cellStyle name="Calculation" xfId="26" builtinId="22" customBuiltin="1"/>
    <cellStyle name="Calculation 10" xfId="339" xr:uid="{00000000-0005-0000-0000-00002D010000}"/>
    <cellStyle name="Calculation 10 2" xfId="577" xr:uid="{89D4F2F2-1688-4435-8F5B-59B3F42A7219}"/>
    <cellStyle name="Calculation 11" xfId="340" xr:uid="{00000000-0005-0000-0000-00002E010000}"/>
    <cellStyle name="Calculation 11 2" xfId="578" xr:uid="{DD1A4A76-E8AF-4F2F-8A57-921CF4561FCF}"/>
    <cellStyle name="Calculation 12" xfId="341" xr:uid="{00000000-0005-0000-0000-00002F010000}"/>
    <cellStyle name="Calculation 12 2" xfId="579" xr:uid="{A109D6E7-ED71-433D-B8C3-F9B3242B5D1C}"/>
    <cellStyle name="Calculation 13" xfId="562" xr:uid="{8DD45342-A516-4125-B96A-8F9DF9A77554}"/>
    <cellStyle name="Calculation 2" xfId="342" xr:uid="{00000000-0005-0000-0000-000030010000}"/>
    <cellStyle name="Calculation 2 2" xfId="580" xr:uid="{AA5A105E-44ED-40EE-A840-F8A7B4BCDD73}"/>
    <cellStyle name="Calculation 3" xfId="343" xr:uid="{00000000-0005-0000-0000-000031010000}"/>
    <cellStyle name="Calculation 3 2" xfId="581" xr:uid="{11A87119-1530-4D76-B185-D865468C1719}"/>
    <cellStyle name="Calculation 4" xfId="344" xr:uid="{00000000-0005-0000-0000-000032010000}"/>
    <cellStyle name="Calculation 4 2" xfId="582" xr:uid="{3C6F10BF-27B9-471B-8290-39DF26C1F8AF}"/>
    <cellStyle name="Calculation 5" xfId="345" xr:uid="{00000000-0005-0000-0000-000033010000}"/>
    <cellStyle name="Calculation 5 2" xfId="583" xr:uid="{64DF02EC-49F8-42E1-B8C7-CF849C67CF0A}"/>
    <cellStyle name="Calculation 6" xfId="346" xr:uid="{00000000-0005-0000-0000-000034010000}"/>
    <cellStyle name="Calculation 6 2" xfId="584" xr:uid="{8547D2D1-D8C0-4540-9F04-1E72C9D84CAC}"/>
    <cellStyle name="Calculation 7" xfId="347" xr:uid="{00000000-0005-0000-0000-000035010000}"/>
    <cellStyle name="Calculation 7 2" xfId="585" xr:uid="{6720BDED-8B11-4F19-BF0F-F22DFB8C7AB9}"/>
    <cellStyle name="Calculation 8" xfId="348" xr:uid="{00000000-0005-0000-0000-000036010000}"/>
    <cellStyle name="Calculation 8 2" xfId="586" xr:uid="{21D84270-742F-44B3-856D-E6B1D54558FF}"/>
    <cellStyle name="Calculation 9" xfId="349" xr:uid="{00000000-0005-0000-0000-000037010000}"/>
    <cellStyle name="Calculation 9 2" xfId="587" xr:uid="{EF31731F-0B4D-4416-B190-D960288B4985}"/>
    <cellStyle name="Check Cell" xfId="27" builtinId="23" customBuiltin="1"/>
    <cellStyle name="Check Cell 10" xfId="350" xr:uid="{00000000-0005-0000-0000-000039010000}"/>
    <cellStyle name="Check Cell 11" xfId="351" xr:uid="{00000000-0005-0000-0000-00003A010000}"/>
    <cellStyle name="Check Cell 12" xfId="352" xr:uid="{00000000-0005-0000-0000-00003B010000}"/>
    <cellStyle name="Check Cell 2" xfId="353" xr:uid="{00000000-0005-0000-0000-00003C010000}"/>
    <cellStyle name="Check Cell 3" xfId="354" xr:uid="{00000000-0005-0000-0000-00003D010000}"/>
    <cellStyle name="Check Cell 4" xfId="355" xr:uid="{00000000-0005-0000-0000-00003E010000}"/>
    <cellStyle name="Check Cell 5" xfId="356" xr:uid="{00000000-0005-0000-0000-00003F010000}"/>
    <cellStyle name="Check Cell 6" xfId="357" xr:uid="{00000000-0005-0000-0000-000040010000}"/>
    <cellStyle name="Check Cell 7" xfId="358" xr:uid="{00000000-0005-0000-0000-000041010000}"/>
    <cellStyle name="Check Cell 8" xfId="359" xr:uid="{00000000-0005-0000-0000-000042010000}"/>
    <cellStyle name="Check Cell 9" xfId="360" xr:uid="{00000000-0005-0000-0000-000043010000}"/>
    <cellStyle name="Comma 2" xfId="28" xr:uid="{00000000-0005-0000-0000-000044010000}"/>
    <cellStyle name="Comma 2 10" xfId="361" xr:uid="{00000000-0005-0000-0000-000045010000}"/>
    <cellStyle name="Comma 2 11" xfId="362" xr:uid="{00000000-0005-0000-0000-000046010000}"/>
    <cellStyle name="Comma 2 12" xfId="363" xr:uid="{00000000-0005-0000-0000-000047010000}"/>
    <cellStyle name="Comma 2 13" xfId="364" xr:uid="{00000000-0005-0000-0000-000048010000}"/>
    <cellStyle name="Comma 2 2" xfId="365" xr:uid="{00000000-0005-0000-0000-000049010000}"/>
    <cellStyle name="Comma 2 3" xfId="366" xr:uid="{00000000-0005-0000-0000-00004A010000}"/>
    <cellStyle name="Comma 2 4" xfId="367" xr:uid="{00000000-0005-0000-0000-00004B010000}"/>
    <cellStyle name="Comma 2 5" xfId="368" xr:uid="{00000000-0005-0000-0000-00004C010000}"/>
    <cellStyle name="Comma 2 6" xfId="369" xr:uid="{00000000-0005-0000-0000-00004D010000}"/>
    <cellStyle name="Comma 2 7" xfId="370" xr:uid="{00000000-0005-0000-0000-00004E010000}"/>
    <cellStyle name="Comma 2 8" xfId="371" xr:uid="{00000000-0005-0000-0000-00004F010000}"/>
    <cellStyle name="Comma 2 9" xfId="372" xr:uid="{00000000-0005-0000-0000-000050010000}"/>
    <cellStyle name="Comma 3" xfId="61" xr:uid="{00000000-0005-0000-0000-000051010000}"/>
    <cellStyle name="Comma 3 2" xfId="604" xr:uid="{5C7B8614-27DA-4BD8-A77E-45D982EEC463}"/>
    <cellStyle name="Comma 3 3" xfId="565" xr:uid="{A970659E-0648-4157-B2AF-3D0FB193B50B}"/>
    <cellStyle name="Comma 4" xfId="29" xr:uid="{00000000-0005-0000-0000-000052010000}"/>
    <cellStyle name="Comma0" xfId="373" xr:uid="{00000000-0005-0000-0000-000053010000}"/>
    <cellStyle name="Comma0 2" xfId="374" xr:uid="{00000000-0005-0000-0000-000054010000}"/>
    <cellStyle name="Currency 2" xfId="57" xr:uid="{00000000-0005-0000-0000-000055010000}"/>
    <cellStyle name="Explanatory Text" xfId="30" builtinId="53" customBuiltin="1"/>
    <cellStyle name="Explanatory Text 10" xfId="375" xr:uid="{00000000-0005-0000-0000-000057010000}"/>
    <cellStyle name="Explanatory Text 11" xfId="376" xr:uid="{00000000-0005-0000-0000-000058010000}"/>
    <cellStyle name="Explanatory Text 12" xfId="377" xr:uid="{00000000-0005-0000-0000-000059010000}"/>
    <cellStyle name="Explanatory Text 2" xfId="378" xr:uid="{00000000-0005-0000-0000-00005A010000}"/>
    <cellStyle name="Explanatory Text 3" xfId="379" xr:uid="{00000000-0005-0000-0000-00005B010000}"/>
    <cellStyle name="Explanatory Text 4" xfId="380" xr:uid="{00000000-0005-0000-0000-00005C010000}"/>
    <cellStyle name="Explanatory Text 5" xfId="381" xr:uid="{00000000-0005-0000-0000-00005D010000}"/>
    <cellStyle name="Explanatory Text 6" xfId="382" xr:uid="{00000000-0005-0000-0000-00005E010000}"/>
    <cellStyle name="Explanatory Text 7" xfId="383" xr:uid="{00000000-0005-0000-0000-00005F010000}"/>
    <cellStyle name="Explanatory Text 8" xfId="384" xr:uid="{00000000-0005-0000-0000-000060010000}"/>
    <cellStyle name="Explanatory Text 9" xfId="385" xr:uid="{00000000-0005-0000-0000-000061010000}"/>
    <cellStyle name="Good" xfId="31" builtinId="26" customBuiltin="1"/>
    <cellStyle name="Good 10" xfId="386" xr:uid="{00000000-0005-0000-0000-000063010000}"/>
    <cellStyle name="Good 11" xfId="387" xr:uid="{00000000-0005-0000-0000-000064010000}"/>
    <cellStyle name="Good 12" xfId="388" xr:uid="{00000000-0005-0000-0000-000065010000}"/>
    <cellStyle name="Good 2" xfId="389" xr:uid="{00000000-0005-0000-0000-000066010000}"/>
    <cellStyle name="Good 3" xfId="390" xr:uid="{00000000-0005-0000-0000-000067010000}"/>
    <cellStyle name="Good 4" xfId="391" xr:uid="{00000000-0005-0000-0000-000068010000}"/>
    <cellStyle name="Good 5" xfId="392" xr:uid="{00000000-0005-0000-0000-000069010000}"/>
    <cellStyle name="Good 6" xfId="393" xr:uid="{00000000-0005-0000-0000-00006A010000}"/>
    <cellStyle name="Good 7" xfId="394" xr:uid="{00000000-0005-0000-0000-00006B010000}"/>
    <cellStyle name="Good 8" xfId="395" xr:uid="{00000000-0005-0000-0000-00006C010000}"/>
    <cellStyle name="Good 9" xfId="396" xr:uid="{00000000-0005-0000-0000-00006D010000}"/>
    <cellStyle name="Heading 1" xfId="32" builtinId="16" customBuiltin="1"/>
    <cellStyle name="Heading 1 10" xfId="397" xr:uid="{00000000-0005-0000-0000-00006F010000}"/>
    <cellStyle name="Heading 1 11" xfId="398" xr:uid="{00000000-0005-0000-0000-000070010000}"/>
    <cellStyle name="Heading 1 12" xfId="399" xr:uid="{00000000-0005-0000-0000-000071010000}"/>
    <cellStyle name="Heading 1 2" xfId="400" xr:uid="{00000000-0005-0000-0000-000072010000}"/>
    <cellStyle name="Heading 1 3" xfId="401" xr:uid="{00000000-0005-0000-0000-000073010000}"/>
    <cellStyle name="Heading 1 4" xfId="402" xr:uid="{00000000-0005-0000-0000-000074010000}"/>
    <cellStyle name="Heading 1 5" xfId="403" xr:uid="{00000000-0005-0000-0000-000075010000}"/>
    <cellStyle name="Heading 1 6" xfId="404" xr:uid="{00000000-0005-0000-0000-000076010000}"/>
    <cellStyle name="Heading 1 7" xfId="405" xr:uid="{00000000-0005-0000-0000-000077010000}"/>
    <cellStyle name="Heading 1 8" xfId="406" xr:uid="{00000000-0005-0000-0000-000078010000}"/>
    <cellStyle name="Heading 1 9" xfId="407" xr:uid="{00000000-0005-0000-0000-000079010000}"/>
    <cellStyle name="Heading 2" xfId="33" builtinId="17" customBuiltin="1"/>
    <cellStyle name="Heading 2 10" xfId="408" xr:uid="{00000000-0005-0000-0000-00007B010000}"/>
    <cellStyle name="Heading 2 11" xfId="409" xr:uid="{00000000-0005-0000-0000-00007C010000}"/>
    <cellStyle name="Heading 2 12" xfId="410" xr:uid="{00000000-0005-0000-0000-00007D010000}"/>
    <cellStyle name="Heading 2 2" xfId="411" xr:uid="{00000000-0005-0000-0000-00007E010000}"/>
    <cellStyle name="Heading 2 3" xfId="412" xr:uid="{00000000-0005-0000-0000-00007F010000}"/>
    <cellStyle name="Heading 2 4" xfId="413" xr:uid="{00000000-0005-0000-0000-000080010000}"/>
    <cellStyle name="Heading 2 5" xfId="414" xr:uid="{00000000-0005-0000-0000-000081010000}"/>
    <cellStyle name="Heading 2 6" xfId="415" xr:uid="{00000000-0005-0000-0000-000082010000}"/>
    <cellStyle name="Heading 2 7" xfId="416" xr:uid="{00000000-0005-0000-0000-000083010000}"/>
    <cellStyle name="Heading 2 8" xfId="417" xr:uid="{00000000-0005-0000-0000-000084010000}"/>
    <cellStyle name="Heading 2 9" xfId="418" xr:uid="{00000000-0005-0000-0000-000085010000}"/>
    <cellStyle name="Heading 3" xfId="34" builtinId="18" customBuiltin="1"/>
    <cellStyle name="Heading 3 10" xfId="419" xr:uid="{00000000-0005-0000-0000-000087010000}"/>
    <cellStyle name="Heading 3 11" xfId="420" xr:uid="{00000000-0005-0000-0000-000088010000}"/>
    <cellStyle name="Heading 3 12" xfId="421" xr:uid="{00000000-0005-0000-0000-000089010000}"/>
    <cellStyle name="Heading 3 2" xfId="422" xr:uid="{00000000-0005-0000-0000-00008A010000}"/>
    <cellStyle name="Heading 3 3" xfId="423" xr:uid="{00000000-0005-0000-0000-00008B010000}"/>
    <cellStyle name="Heading 3 4" xfId="424" xr:uid="{00000000-0005-0000-0000-00008C010000}"/>
    <cellStyle name="Heading 3 5" xfId="425" xr:uid="{00000000-0005-0000-0000-00008D010000}"/>
    <cellStyle name="Heading 3 6" xfId="426" xr:uid="{00000000-0005-0000-0000-00008E010000}"/>
    <cellStyle name="Heading 3 7" xfId="427" xr:uid="{00000000-0005-0000-0000-00008F010000}"/>
    <cellStyle name="Heading 3 8" xfId="428" xr:uid="{00000000-0005-0000-0000-000090010000}"/>
    <cellStyle name="Heading 3 9" xfId="429" xr:uid="{00000000-0005-0000-0000-000091010000}"/>
    <cellStyle name="Heading 4" xfId="35" builtinId="19" customBuiltin="1"/>
    <cellStyle name="Heading 4 10" xfId="430" xr:uid="{00000000-0005-0000-0000-000093010000}"/>
    <cellStyle name="Heading 4 11" xfId="431" xr:uid="{00000000-0005-0000-0000-000094010000}"/>
    <cellStyle name="Heading 4 12" xfId="432" xr:uid="{00000000-0005-0000-0000-000095010000}"/>
    <cellStyle name="Heading 4 2" xfId="433" xr:uid="{00000000-0005-0000-0000-000096010000}"/>
    <cellStyle name="Heading 4 3" xfId="434" xr:uid="{00000000-0005-0000-0000-000097010000}"/>
    <cellStyle name="Heading 4 4" xfId="435" xr:uid="{00000000-0005-0000-0000-000098010000}"/>
    <cellStyle name="Heading 4 5" xfId="436" xr:uid="{00000000-0005-0000-0000-000099010000}"/>
    <cellStyle name="Heading 4 6" xfId="437" xr:uid="{00000000-0005-0000-0000-00009A010000}"/>
    <cellStyle name="Heading 4 7" xfId="438" xr:uid="{00000000-0005-0000-0000-00009B010000}"/>
    <cellStyle name="Heading 4 8" xfId="439" xr:uid="{00000000-0005-0000-0000-00009C010000}"/>
    <cellStyle name="Heading 4 9" xfId="440" xr:uid="{00000000-0005-0000-0000-00009D010000}"/>
    <cellStyle name="Input" xfId="36" builtinId="20" customBuiltin="1"/>
    <cellStyle name="Input 10" xfId="441" xr:uid="{00000000-0005-0000-0000-00009F010000}"/>
    <cellStyle name="Input 10 2" xfId="588" xr:uid="{24D579A8-10FF-4111-8B09-0737A5BEE53B}"/>
    <cellStyle name="Input 11" xfId="442" xr:uid="{00000000-0005-0000-0000-0000A0010000}"/>
    <cellStyle name="Input 11 2" xfId="589" xr:uid="{881EAB8B-2782-49F7-91C8-B80611436605}"/>
    <cellStyle name="Input 12" xfId="443" xr:uid="{00000000-0005-0000-0000-0000A1010000}"/>
    <cellStyle name="Input 12 2" xfId="590" xr:uid="{7746A8FF-94F9-43F4-9606-30CCD7C5CAB6}"/>
    <cellStyle name="Input 13" xfId="563" xr:uid="{48E03D33-D61C-4BC5-9C2B-3301811A3029}"/>
    <cellStyle name="Input 2" xfId="444" xr:uid="{00000000-0005-0000-0000-0000A2010000}"/>
    <cellStyle name="Input 2 2" xfId="591" xr:uid="{7ED1F29A-0F1E-447B-9562-2B74053B20A7}"/>
    <cellStyle name="Input 3" xfId="445" xr:uid="{00000000-0005-0000-0000-0000A3010000}"/>
    <cellStyle name="Input 3 2" xfId="592" xr:uid="{0A387731-3357-4CB9-8774-DB733FFF1789}"/>
    <cellStyle name="Input 4" xfId="446" xr:uid="{00000000-0005-0000-0000-0000A4010000}"/>
    <cellStyle name="Input 4 2" xfId="593" xr:uid="{E77D0541-F331-4A73-9EC0-6513482DC97A}"/>
    <cellStyle name="Input 5" xfId="447" xr:uid="{00000000-0005-0000-0000-0000A5010000}"/>
    <cellStyle name="Input 5 2" xfId="594" xr:uid="{8B6C8F5A-D8CD-4D96-BE93-68749EAA7A2B}"/>
    <cellStyle name="Input 6" xfId="448" xr:uid="{00000000-0005-0000-0000-0000A6010000}"/>
    <cellStyle name="Input 6 2" xfId="595" xr:uid="{187BBA99-33E1-4943-A5C6-461238AB02F3}"/>
    <cellStyle name="Input 7" xfId="449" xr:uid="{00000000-0005-0000-0000-0000A7010000}"/>
    <cellStyle name="Input 7 2" xfId="596" xr:uid="{C4EED3AE-C246-4613-9C6E-50D6F617D221}"/>
    <cellStyle name="Input 8" xfId="450" xr:uid="{00000000-0005-0000-0000-0000A8010000}"/>
    <cellStyle name="Input 8 2" xfId="597" xr:uid="{F64DCC16-08AD-4D4C-85FF-1A0556BF6158}"/>
    <cellStyle name="Input 9" xfId="451" xr:uid="{00000000-0005-0000-0000-0000A9010000}"/>
    <cellStyle name="Input 9 2" xfId="598" xr:uid="{D6387745-DACE-4164-8793-02EF0583C286}"/>
    <cellStyle name="Linked Cell" xfId="37" builtinId="24" customBuiltin="1"/>
    <cellStyle name="Linked Cell 10" xfId="452" xr:uid="{00000000-0005-0000-0000-0000AB010000}"/>
    <cellStyle name="Linked Cell 11" xfId="453" xr:uid="{00000000-0005-0000-0000-0000AC010000}"/>
    <cellStyle name="Linked Cell 12" xfId="454" xr:uid="{00000000-0005-0000-0000-0000AD010000}"/>
    <cellStyle name="Linked Cell 2" xfId="455" xr:uid="{00000000-0005-0000-0000-0000AE010000}"/>
    <cellStyle name="Linked Cell 3" xfId="456" xr:uid="{00000000-0005-0000-0000-0000AF010000}"/>
    <cellStyle name="Linked Cell 4" xfId="457" xr:uid="{00000000-0005-0000-0000-0000B0010000}"/>
    <cellStyle name="Linked Cell 5" xfId="458" xr:uid="{00000000-0005-0000-0000-0000B1010000}"/>
    <cellStyle name="Linked Cell 6" xfId="459" xr:uid="{00000000-0005-0000-0000-0000B2010000}"/>
    <cellStyle name="Linked Cell 7" xfId="460" xr:uid="{00000000-0005-0000-0000-0000B3010000}"/>
    <cellStyle name="Linked Cell 8" xfId="461" xr:uid="{00000000-0005-0000-0000-0000B4010000}"/>
    <cellStyle name="Linked Cell 9" xfId="462" xr:uid="{00000000-0005-0000-0000-0000B5010000}"/>
    <cellStyle name="Neutral" xfId="38" builtinId="28" customBuiltin="1"/>
    <cellStyle name="Neutral 10" xfId="463" xr:uid="{00000000-0005-0000-0000-0000B7010000}"/>
    <cellStyle name="Neutral 11" xfId="464" xr:uid="{00000000-0005-0000-0000-0000B8010000}"/>
    <cellStyle name="Neutral 12" xfId="465" xr:uid="{00000000-0005-0000-0000-0000B9010000}"/>
    <cellStyle name="Neutral 2" xfId="466" xr:uid="{00000000-0005-0000-0000-0000BA010000}"/>
    <cellStyle name="Neutral 3" xfId="467" xr:uid="{00000000-0005-0000-0000-0000BB010000}"/>
    <cellStyle name="Neutral 4" xfId="468" xr:uid="{00000000-0005-0000-0000-0000BC010000}"/>
    <cellStyle name="Neutral 5" xfId="469" xr:uid="{00000000-0005-0000-0000-0000BD010000}"/>
    <cellStyle name="Neutral 6" xfId="470" xr:uid="{00000000-0005-0000-0000-0000BE010000}"/>
    <cellStyle name="Neutral 7" xfId="471" xr:uid="{00000000-0005-0000-0000-0000BF010000}"/>
    <cellStyle name="Neutral 8" xfId="472" xr:uid="{00000000-0005-0000-0000-0000C0010000}"/>
    <cellStyle name="Neutral 9" xfId="473" xr:uid="{00000000-0005-0000-0000-0000C1010000}"/>
    <cellStyle name="Normal" xfId="0" builtinId="0"/>
    <cellStyle name="Normal 10" xfId="62" xr:uid="{00000000-0005-0000-0000-0000C3010000}"/>
    <cellStyle name="Normal 15" xfId="474" xr:uid="{00000000-0005-0000-0000-0000C4010000}"/>
    <cellStyle name="Normal 17" xfId="475" xr:uid="{00000000-0005-0000-0000-0000C5010000}"/>
    <cellStyle name="Normal 18" xfId="476" xr:uid="{00000000-0005-0000-0000-0000C6010000}"/>
    <cellStyle name="Normal 19" xfId="52" xr:uid="{00000000-0005-0000-0000-0000C7010000}"/>
    <cellStyle name="Normal 2" xfId="39" xr:uid="{00000000-0005-0000-0000-0000C8010000}"/>
    <cellStyle name="Normal 2 2" xfId="40" xr:uid="{00000000-0005-0000-0000-0000C9010000}"/>
    <cellStyle name="Normal 2 3" xfId="55" xr:uid="{00000000-0005-0000-0000-0000CA010000}"/>
    <cellStyle name="Normal 2 31" xfId="477" xr:uid="{00000000-0005-0000-0000-0000CB010000}"/>
    <cellStyle name="Normal 2 32" xfId="48" xr:uid="{00000000-0005-0000-0000-0000CC010000}"/>
    <cellStyle name="Normal 2 33" xfId="51" xr:uid="{00000000-0005-0000-0000-0000CD010000}"/>
    <cellStyle name="Normal 2 39" xfId="478" xr:uid="{00000000-0005-0000-0000-0000CE010000}"/>
    <cellStyle name="Normal 2 4" xfId="54" xr:uid="{00000000-0005-0000-0000-0000CF010000}"/>
    <cellStyle name="Normal 2 5" xfId="49" xr:uid="{00000000-0005-0000-0000-0000D0010000}"/>
    <cellStyle name="Normal 3" xfId="41" xr:uid="{00000000-0005-0000-0000-0000D1010000}"/>
    <cellStyle name="Normal 4" xfId="53" xr:uid="{00000000-0005-0000-0000-0000D2010000}"/>
    <cellStyle name="Normal 4 10" xfId="479" xr:uid="{00000000-0005-0000-0000-0000D3010000}"/>
    <cellStyle name="Normal 4 11" xfId="480" xr:uid="{00000000-0005-0000-0000-0000D4010000}"/>
    <cellStyle name="Normal 4 12" xfId="481" xr:uid="{00000000-0005-0000-0000-0000D5010000}"/>
    <cellStyle name="Normal 4 2" xfId="482" xr:uid="{00000000-0005-0000-0000-0000D6010000}"/>
    <cellStyle name="Normal 4 3" xfId="483" xr:uid="{00000000-0005-0000-0000-0000D7010000}"/>
    <cellStyle name="Normal 4 4" xfId="484" xr:uid="{00000000-0005-0000-0000-0000D8010000}"/>
    <cellStyle name="Normal 4 5" xfId="485" xr:uid="{00000000-0005-0000-0000-0000D9010000}"/>
    <cellStyle name="Normal 4 6" xfId="486" xr:uid="{00000000-0005-0000-0000-0000DA010000}"/>
    <cellStyle name="Normal 4 7" xfId="487" xr:uid="{00000000-0005-0000-0000-0000DB010000}"/>
    <cellStyle name="Normal 4 8" xfId="488" xr:uid="{00000000-0005-0000-0000-0000DC010000}"/>
    <cellStyle name="Normal 4 9" xfId="489" xr:uid="{00000000-0005-0000-0000-0000DD010000}"/>
    <cellStyle name="Normal 5" xfId="56" xr:uid="{00000000-0005-0000-0000-0000DE010000}"/>
    <cellStyle name="Normal 6" xfId="58" xr:uid="{00000000-0005-0000-0000-0000DF010000}"/>
    <cellStyle name="Normal 6 2" xfId="564" xr:uid="{A32F2476-A45E-4CE5-84B1-B7B37B950273}"/>
    <cellStyle name="Normal 7" xfId="60" xr:uid="{00000000-0005-0000-0000-0000E0010000}"/>
    <cellStyle name="Normal 7 2" xfId="605" xr:uid="{B9CEE069-05A7-4FC6-AC55-D2BF99D29B42}"/>
    <cellStyle name="Normal 8" xfId="50" xr:uid="{00000000-0005-0000-0000-0000E1010000}"/>
    <cellStyle name="Normal 9" xfId="63" xr:uid="{00000000-0005-0000-0000-0000E2010000}"/>
    <cellStyle name="Normal 9 2" xfId="558" xr:uid="{00000000-0005-0000-0000-0000E3010000}"/>
    <cellStyle name="Normal 9 2 2" xfId="601" xr:uid="{C9362BEC-B2FF-4E31-B235-7B70298D61AA}"/>
    <cellStyle name="Normal 9 3" xfId="559" xr:uid="{00000000-0005-0000-0000-0000E4010000}"/>
    <cellStyle name="Normal 9 3 2" xfId="602" xr:uid="{9D5607F8-A321-441C-B2F3-4D73C94F0B2D}"/>
    <cellStyle name="Normal 9 4" xfId="560" xr:uid="{00000000-0005-0000-0000-0000E5010000}"/>
    <cellStyle name="Normal 9 4 2" xfId="603" xr:uid="{F3293833-0806-46A6-A240-FB1CE416855E}"/>
    <cellStyle name="Normal 9 5" xfId="566" xr:uid="{1C724FE3-3EFF-4EC0-BD8D-2360508A5100}"/>
    <cellStyle name="Normal_Electrical BoQ Priced  Emfuleni 21-08-07" xfId="59" xr:uid="{00000000-0005-0000-0000-0000E6010000}"/>
    <cellStyle name="Note" xfId="42" builtinId="10" customBuiltin="1"/>
    <cellStyle name="Note 10" xfId="490" xr:uid="{00000000-0005-0000-0000-0000E8010000}"/>
    <cellStyle name="Note 11" xfId="491" xr:uid="{00000000-0005-0000-0000-0000E9010000}"/>
    <cellStyle name="Note 12" xfId="492" xr:uid="{00000000-0005-0000-0000-0000EA010000}"/>
    <cellStyle name="Note 2" xfId="493" xr:uid="{00000000-0005-0000-0000-0000EB010000}"/>
    <cellStyle name="Note 3" xfId="494" xr:uid="{00000000-0005-0000-0000-0000EC010000}"/>
    <cellStyle name="Note 4" xfId="495" xr:uid="{00000000-0005-0000-0000-0000ED010000}"/>
    <cellStyle name="Note 5" xfId="496" xr:uid="{00000000-0005-0000-0000-0000EE010000}"/>
    <cellStyle name="Note 6" xfId="497" xr:uid="{00000000-0005-0000-0000-0000EF010000}"/>
    <cellStyle name="Note 7" xfId="498" xr:uid="{00000000-0005-0000-0000-0000F0010000}"/>
    <cellStyle name="Note 8" xfId="499" xr:uid="{00000000-0005-0000-0000-0000F1010000}"/>
    <cellStyle name="Note 9" xfId="500" xr:uid="{00000000-0005-0000-0000-0000F2010000}"/>
    <cellStyle name="OPSKRIF" xfId="43" xr:uid="{00000000-0005-0000-0000-0000F3010000}"/>
    <cellStyle name="OPSKRIF 10" xfId="501" xr:uid="{00000000-0005-0000-0000-0000F4010000}"/>
    <cellStyle name="OPSKRIF 11" xfId="502" xr:uid="{00000000-0005-0000-0000-0000F5010000}"/>
    <cellStyle name="OPSKRIF 12" xfId="503" xr:uid="{00000000-0005-0000-0000-0000F6010000}"/>
    <cellStyle name="OPSKRIF 2" xfId="504" xr:uid="{00000000-0005-0000-0000-0000F7010000}"/>
    <cellStyle name="OPSKRIF 3" xfId="505" xr:uid="{00000000-0005-0000-0000-0000F8010000}"/>
    <cellStyle name="OPSKRIF 4" xfId="506" xr:uid="{00000000-0005-0000-0000-0000F9010000}"/>
    <cellStyle name="OPSKRIF 5" xfId="507" xr:uid="{00000000-0005-0000-0000-0000FA010000}"/>
    <cellStyle name="OPSKRIF 6" xfId="508" xr:uid="{00000000-0005-0000-0000-0000FB010000}"/>
    <cellStyle name="OPSKRIF 7" xfId="509" xr:uid="{00000000-0005-0000-0000-0000FC010000}"/>
    <cellStyle name="OPSKRIF 8" xfId="510" xr:uid="{00000000-0005-0000-0000-0000FD010000}"/>
    <cellStyle name="OPSKRIF 9" xfId="511" xr:uid="{00000000-0005-0000-0000-0000FE010000}"/>
    <cellStyle name="OPSKRIFTE" xfId="512" xr:uid="{00000000-0005-0000-0000-0000FF010000}"/>
    <cellStyle name="Output" xfId="44" builtinId="21" customBuiltin="1"/>
    <cellStyle name="Output 10" xfId="513" xr:uid="{00000000-0005-0000-0000-000001020000}"/>
    <cellStyle name="Output 10 2" xfId="576" xr:uid="{3B1CB864-9942-4895-B41C-75845B2C925C}"/>
    <cellStyle name="Output 11" xfId="514" xr:uid="{00000000-0005-0000-0000-000002020000}"/>
    <cellStyle name="Output 11 2" xfId="575" xr:uid="{6F8892BC-A528-4B9A-A6EF-FCF9B79E097A}"/>
    <cellStyle name="Output 12" xfId="515" xr:uid="{00000000-0005-0000-0000-000003020000}"/>
    <cellStyle name="Output 12 2" xfId="574" xr:uid="{AEFB1BD7-CE33-4CE3-8B5E-5B4D89691AD7}"/>
    <cellStyle name="Output 13" xfId="600" xr:uid="{4232A495-E213-4F61-8812-F3F0DF5134EE}"/>
    <cellStyle name="Output 2" xfId="516" xr:uid="{00000000-0005-0000-0000-000004020000}"/>
    <cellStyle name="Output 2 2" xfId="573" xr:uid="{88038539-1E96-4861-8515-39445D874ACE}"/>
    <cellStyle name="Output 3" xfId="517" xr:uid="{00000000-0005-0000-0000-000005020000}"/>
    <cellStyle name="Output 3 2" xfId="572" xr:uid="{3247E574-9EE7-4F57-AA6B-9D1D6E28C85F}"/>
    <cellStyle name="Output 4" xfId="518" xr:uid="{00000000-0005-0000-0000-000006020000}"/>
    <cellStyle name="Output 4 2" xfId="571" xr:uid="{4133CD63-0993-4A53-A4E2-E3E19334A0E8}"/>
    <cellStyle name="Output 5" xfId="519" xr:uid="{00000000-0005-0000-0000-000007020000}"/>
    <cellStyle name="Output 5 2" xfId="561" xr:uid="{2499F0F2-7652-47BD-B22C-071E28D0F675}"/>
    <cellStyle name="Output 6" xfId="520" xr:uid="{00000000-0005-0000-0000-000008020000}"/>
    <cellStyle name="Output 6 2" xfId="570" xr:uid="{5D9485E7-6FE3-4852-A676-CC329B58707C}"/>
    <cellStyle name="Output 7" xfId="521" xr:uid="{00000000-0005-0000-0000-000009020000}"/>
    <cellStyle name="Output 7 2" xfId="569" xr:uid="{FB986E8E-802F-4380-80C3-305154B52F09}"/>
    <cellStyle name="Output 8" xfId="522" xr:uid="{00000000-0005-0000-0000-00000A020000}"/>
    <cellStyle name="Output 8 2" xfId="568" xr:uid="{D0A9A7B8-EBC4-48F7-946F-8FB99C092E32}"/>
    <cellStyle name="Output 9" xfId="523" xr:uid="{00000000-0005-0000-0000-00000B020000}"/>
    <cellStyle name="Output 9 2" xfId="567" xr:uid="{66EA320E-2DDE-4998-BF89-1A49505280F5}"/>
    <cellStyle name="Percent 2" xfId="524" xr:uid="{00000000-0005-0000-0000-00000C020000}"/>
    <cellStyle name="Percent 4" xfId="606" xr:uid="{849BAC29-1994-45AE-8633-9806D16E495D}"/>
    <cellStyle name="Title" xfId="45" builtinId="15" customBuiltin="1"/>
    <cellStyle name="Title 10" xfId="525" xr:uid="{00000000-0005-0000-0000-00000E020000}"/>
    <cellStyle name="Title 11" xfId="526" xr:uid="{00000000-0005-0000-0000-00000F020000}"/>
    <cellStyle name="Title 12" xfId="527" xr:uid="{00000000-0005-0000-0000-000010020000}"/>
    <cellStyle name="Title 2" xfId="528" xr:uid="{00000000-0005-0000-0000-000011020000}"/>
    <cellStyle name="Title 3" xfId="529" xr:uid="{00000000-0005-0000-0000-000012020000}"/>
    <cellStyle name="Title 4" xfId="530" xr:uid="{00000000-0005-0000-0000-000013020000}"/>
    <cellStyle name="Title 5" xfId="531" xr:uid="{00000000-0005-0000-0000-000014020000}"/>
    <cellStyle name="Title 6" xfId="532" xr:uid="{00000000-0005-0000-0000-000015020000}"/>
    <cellStyle name="Title 7" xfId="533" xr:uid="{00000000-0005-0000-0000-000016020000}"/>
    <cellStyle name="Title 8" xfId="534" xr:uid="{00000000-0005-0000-0000-000017020000}"/>
    <cellStyle name="Title 9" xfId="535" xr:uid="{00000000-0005-0000-0000-000018020000}"/>
    <cellStyle name="Total" xfId="46" builtinId="25" customBuiltin="1"/>
    <cellStyle name="Total 10" xfId="536" xr:uid="{00000000-0005-0000-0000-00001A020000}"/>
    <cellStyle name="Total 10 2" xfId="607" xr:uid="{C1580D55-8B22-47C0-AD1C-B10A97EC4FCA}"/>
    <cellStyle name="Total 11" xfId="537" xr:uid="{00000000-0005-0000-0000-00001B020000}"/>
    <cellStyle name="Total 11 2" xfId="608" xr:uid="{5BCFE9AD-F350-4CF7-B382-B73EEEB3A2E5}"/>
    <cellStyle name="Total 12" xfId="538" xr:uid="{00000000-0005-0000-0000-00001C020000}"/>
    <cellStyle name="Total 12 2" xfId="609" xr:uid="{047BD1D9-5121-44CC-85F8-36BDD64DB770}"/>
    <cellStyle name="Total 13" xfId="599" xr:uid="{D168EE12-3AEC-403A-913B-3C3F34C3DD94}"/>
    <cellStyle name="Total 2" xfId="539" xr:uid="{00000000-0005-0000-0000-00001D020000}"/>
    <cellStyle name="Total 2 2" xfId="610" xr:uid="{277DEF66-5563-4171-ABBB-EE49812B1A1C}"/>
    <cellStyle name="Total 3" xfId="540" xr:uid="{00000000-0005-0000-0000-00001E020000}"/>
    <cellStyle name="Total 3 2" xfId="611" xr:uid="{4A2288A2-109F-4785-9131-0BAF5CAC472B}"/>
    <cellStyle name="Total 4" xfId="541" xr:uid="{00000000-0005-0000-0000-00001F020000}"/>
    <cellStyle name="Total 4 2" xfId="612" xr:uid="{558A37DE-9EF1-47B0-8C76-A742BFCE9E25}"/>
    <cellStyle name="Total 5" xfId="542" xr:uid="{00000000-0005-0000-0000-000020020000}"/>
    <cellStyle name="Total 5 2" xfId="613" xr:uid="{BDA67AB1-3525-4DEE-8485-DF2BCA426F3B}"/>
    <cellStyle name="Total 6" xfId="543" xr:uid="{00000000-0005-0000-0000-000021020000}"/>
    <cellStyle name="Total 6 2" xfId="614" xr:uid="{8B0D9AEA-38E9-4BA9-99B1-8F0098D49EF4}"/>
    <cellStyle name="Total 7" xfId="544" xr:uid="{00000000-0005-0000-0000-000022020000}"/>
    <cellStyle name="Total 7 2" xfId="615" xr:uid="{86865F07-0C41-45C3-AB87-764FF3FB094C}"/>
    <cellStyle name="Total 8" xfId="545" xr:uid="{00000000-0005-0000-0000-000023020000}"/>
    <cellStyle name="Total 8 2" xfId="616" xr:uid="{82408AEA-4A06-410E-BB32-EB85EE6E2C25}"/>
    <cellStyle name="Total 9" xfId="546" xr:uid="{00000000-0005-0000-0000-000024020000}"/>
    <cellStyle name="Total 9 2" xfId="617" xr:uid="{669B8895-45C2-42BA-A3EE-00D82DB63B86}"/>
    <cellStyle name="Warning Text" xfId="47" builtinId="11" customBuiltin="1"/>
    <cellStyle name="Warning Text 10" xfId="547" xr:uid="{00000000-0005-0000-0000-000026020000}"/>
    <cellStyle name="Warning Text 11" xfId="548" xr:uid="{00000000-0005-0000-0000-000027020000}"/>
    <cellStyle name="Warning Text 12" xfId="549" xr:uid="{00000000-0005-0000-0000-000028020000}"/>
    <cellStyle name="Warning Text 2" xfId="550" xr:uid="{00000000-0005-0000-0000-000029020000}"/>
    <cellStyle name="Warning Text 3" xfId="551" xr:uid="{00000000-0005-0000-0000-00002A020000}"/>
    <cellStyle name="Warning Text 4" xfId="552" xr:uid="{00000000-0005-0000-0000-00002B020000}"/>
    <cellStyle name="Warning Text 5" xfId="553" xr:uid="{00000000-0005-0000-0000-00002C020000}"/>
    <cellStyle name="Warning Text 6" xfId="554" xr:uid="{00000000-0005-0000-0000-00002D020000}"/>
    <cellStyle name="Warning Text 7" xfId="555" xr:uid="{00000000-0005-0000-0000-00002E020000}"/>
    <cellStyle name="Warning Text 8" xfId="556" xr:uid="{00000000-0005-0000-0000-00002F020000}"/>
    <cellStyle name="Warning Text 9" xfId="557" xr:uid="{00000000-0005-0000-0000-000030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US"/>
              <a:t>Overall Distribution of Costs-Civil</a:t>
            </a:r>
          </a:p>
        </c:rich>
      </c:tx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'Price Analysis'!$B$5</c:f>
              <c:strCache>
                <c:ptCount val="1"/>
                <c:pt idx="0">
                  <c:v>Total Cost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numRef>
              <c:f>'Price Analysis'!$A$6:$A$15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cat>
          <c:val>
            <c:numRef>
              <c:f>'Price Analysis'!$B$6:$B$15</c:f>
              <c:numCache>
                <c:formatCode>"R"\ #\ ##0.00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39-4F84-A79F-A66E2514830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493240847249805"/>
          <c:y val="0.163415816520945"/>
          <c:w val="0.29067907551738298"/>
          <c:h val="0.781193354549512"/>
        </c:manualLayout>
      </c:layout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zero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'Price Analysis'!$J$46</c:f>
          <c:strCache>
            <c:ptCount val="1"/>
            <c:pt idx="0">
              <c:v>Top 5 Costs- SECURITY FENCING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en-US"/>
        </a:p>
      </c:txPr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'Price Analysis'!$F$7</c:f>
              <c:strCache>
                <c:ptCount val="1"/>
                <c:pt idx="0">
                  <c:v>#N/A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Analysis'!$E$7</c:f>
              <c:numCache>
                <c:formatCode>"R"\ #\ ##0.00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92-428E-AD78-2B1102D740EA}"/>
            </c:ext>
          </c:extLst>
        </c:ser>
        <c:ser>
          <c:idx val="1"/>
          <c:order val="1"/>
          <c:tx>
            <c:strRef>
              <c:f>'Price Analysis'!$F$8</c:f>
              <c:strCache>
                <c:ptCount val="1"/>
                <c:pt idx="0">
                  <c:v>#N/A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Analysis'!$E$8</c:f>
              <c:numCache>
                <c:formatCode>"R"\ #\ ##0.00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92-428E-AD78-2B1102D740EA}"/>
            </c:ext>
          </c:extLst>
        </c:ser>
        <c:ser>
          <c:idx val="2"/>
          <c:order val="2"/>
          <c:tx>
            <c:strRef>
              <c:f>'Price Analysis'!$F$9</c:f>
              <c:strCache>
                <c:ptCount val="1"/>
                <c:pt idx="0">
                  <c:v>#N/A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Analysis'!$E$9</c:f>
              <c:numCache>
                <c:formatCode>"R"\ #\ ##0.00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92-428E-AD78-2B1102D740EA}"/>
            </c:ext>
          </c:extLst>
        </c:ser>
        <c:ser>
          <c:idx val="3"/>
          <c:order val="3"/>
          <c:tx>
            <c:strRef>
              <c:f>'Price Analysis'!$F$10</c:f>
              <c:strCache>
                <c:ptCount val="1"/>
                <c:pt idx="0">
                  <c:v>#N/A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Analysis'!$E$10</c:f>
              <c:numCache>
                <c:formatCode>"R"\ #\ ##0.00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92-428E-AD78-2B1102D740EA}"/>
            </c:ext>
          </c:extLst>
        </c:ser>
        <c:ser>
          <c:idx val="4"/>
          <c:order val="4"/>
          <c:tx>
            <c:strRef>
              <c:f>'Price Analysis'!$F$11</c:f>
              <c:strCache>
                <c:ptCount val="1"/>
                <c:pt idx="0">
                  <c:v>#N/A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Analysis'!$E$11</c:f>
              <c:numCache>
                <c:formatCode>"R"\ #\ ##0.00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92-428E-AD78-2B1102D740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90052992"/>
        <c:axId val="190730624"/>
        <c:axId val="0"/>
      </c:bar3DChart>
      <c:catAx>
        <c:axId val="190052992"/>
        <c:scaling>
          <c:orientation val="minMax"/>
        </c:scaling>
        <c:delete val="1"/>
        <c:axPos val="b"/>
        <c:majorTickMark val="out"/>
        <c:minorTickMark val="none"/>
        <c:tickLblPos val="none"/>
        <c:crossAx val="190730624"/>
        <c:crosses val="autoZero"/>
        <c:auto val="1"/>
        <c:lblAlgn val="ctr"/>
        <c:lblOffset val="100"/>
        <c:noMultiLvlLbl val="0"/>
      </c:catAx>
      <c:valAx>
        <c:axId val="190730624"/>
        <c:scaling>
          <c:orientation val="minMax"/>
        </c:scaling>
        <c:delete val="0"/>
        <c:axPos val="l"/>
        <c:majorGridlines/>
        <c:numFmt formatCode="&quot;R&quot;\ #\ ##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0052992"/>
        <c:crosses val="autoZero"/>
        <c:crossBetween val="between"/>
        <c:dispUnits>
          <c:builtInUnit val="thousands"/>
          <c:dispUnitsLbl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</c:dispUnitsLbl>
        </c:dispUnits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gap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lang="en-US"/>
            </a:pPr>
            <a:r>
              <a:rPr lang="en-GB"/>
              <a:t>Overall Distribution of Costs-C &amp; I</a:t>
            </a:r>
          </a:p>
        </c:rich>
      </c:tx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'Price Analysis'!$B$109</c:f>
              <c:strCache>
                <c:ptCount val="1"/>
                <c:pt idx="0">
                  <c:v>Price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'Price Analysis'!$A$110:$A$115</c:f>
              <c:strCache>
                <c:ptCount val="6"/>
                <c:pt idx="0">
                  <c:v>Wallmannsthal Reservoir Site</c:v>
                </c:pt>
                <c:pt idx="1">
                  <c:v>Wallmannsthal Pumpstation</c:v>
                </c:pt>
                <c:pt idx="2">
                  <c:v>Wallmannsthal Pipeline</c:v>
                </c:pt>
                <c:pt idx="3">
                  <c:v>Baviaanspoort Res. Site</c:v>
                </c:pt>
                <c:pt idx="4">
                  <c:v>Cables, IJB's and Enclosures</c:v>
                </c:pt>
                <c:pt idx="5">
                  <c:v>Zonderwater Pumpstation</c:v>
                </c:pt>
              </c:strCache>
            </c:strRef>
          </c:cat>
          <c:val>
            <c:numRef>
              <c:f>'Price Analysis'!$B$110:$B$115</c:f>
              <c:numCache>
                <c:formatCode>"R"\ #\ ##0.00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47-409B-B663-1B62908B500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493240847249805"/>
          <c:y val="0.163415816520945"/>
          <c:w val="0.29067907551738298"/>
          <c:h val="0.781193354549512"/>
        </c:manualLayout>
      </c:layout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zero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lang="en-US"/>
            </a:pPr>
            <a:r>
              <a:rPr lang="en-GB"/>
              <a:t>Overall</a:t>
            </a:r>
            <a:r>
              <a:rPr lang="en-GB" baseline="0"/>
              <a:t> Distribution of Costs-Mechanical</a:t>
            </a:r>
            <a:endParaRPr lang="en-GB"/>
          </a:p>
        </c:rich>
      </c:tx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'Price Analysis'!$B$82</c:f>
              <c:strCache>
                <c:ptCount val="1"/>
                <c:pt idx="0">
                  <c:v>Cost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'Price Analysis'!$A$83:$A$84</c:f>
              <c:strCache>
                <c:ptCount val="2"/>
                <c:pt idx="0">
                  <c:v>Pumpstation HVAC</c:v>
                </c:pt>
                <c:pt idx="1">
                  <c:v>Pumpstations Mechanical</c:v>
                </c:pt>
              </c:strCache>
            </c:strRef>
          </c:cat>
          <c:val>
            <c:numRef>
              <c:f>'Price Analysis'!$B$83:$B$84</c:f>
              <c:numCache>
                <c:formatCode>"R"\ #\ 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65-47A9-B04C-5FDEA34C63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493240847249805"/>
          <c:y val="0.163415816520945"/>
          <c:w val="0.29067907551738298"/>
          <c:h val="0.314076338989349"/>
        </c:manualLayout>
      </c:layout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zero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'Price Analysis'!$J$47</c:f>
          <c:strCache>
            <c:ptCount val="1"/>
            <c:pt idx="0">
              <c:v>Top 5 Costs- Pumpstation HVAC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en-US"/>
        </a:p>
      </c:txPr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'Price Analysis'!$H$83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Analysis'!$G$83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7D-49D7-BFD0-5EA2CD7961CE}"/>
            </c:ext>
          </c:extLst>
        </c:ser>
        <c:ser>
          <c:idx val="1"/>
          <c:order val="1"/>
          <c:tx>
            <c:strRef>
              <c:f>'Price Analysis'!$H$84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Analysis'!$G$84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7D-49D7-BFD0-5EA2CD7961CE}"/>
            </c:ext>
          </c:extLst>
        </c:ser>
        <c:ser>
          <c:idx val="2"/>
          <c:order val="2"/>
          <c:tx>
            <c:strRef>
              <c:f>'Price Analysis'!$H$85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Analysis'!$G$85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7D-49D7-BFD0-5EA2CD7961CE}"/>
            </c:ext>
          </c:extLst>
        </c:ser>
        <c:ser>
          <c:idx val="3"/>
          <c:order val="3"/>
          <c:tx>
            <c:strRef>
              <c:f>'Price Analysis'!$H$86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Analysis'!$G$86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7D-49D7-BFD0-5EA2CD7961CE}"/>
            </c:ext>
          </c:extLst>
        </c:ser>
        <c:ser>
          <c:idx val="4"/>
          <c:order val="4"/>
          <c:tx>
            <c:strRef>
              <c:f>'Price Analysis'!$H$87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Analysis'!$G$87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57D-49D7-BFD0-5EA2CD7961C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91005440"/>
        <c:axId val="191006976"/>
        <c:axId val="0"/>
      </c:bar3DChart>
      <c:catAx>
        <c:axId val="191005440"/>
        <c:scaling>
          <c:orientation val="minMax"/>
        </c:scaling>
        <c:delete val="1"/>
        <c:axPos val="b"/>
        <c:majorTickMark val="out"/>
        <c:minorTickMark val="none"/>
        <c:tickLblPos val="none"/>
        <c:crossAx val="191006976"/>
        <c:crosses val="autoZero"/>
        <c:auto val="1"/>
        <c:lblAlgn val="ctr"/>
        <c:lblOffset val="100"/>
        <c:noMultiLvlLbl val="0"/>
      </c:catAx>
      <c:valAx>
        <c:axId val="191006976"/>
        <c:scaling>
          <c:orientation val="minMax"/>
        </c:scaling>
        <c:delete val="0"/>
        <c:axPos val="l"/>
        <c:majorGridlines/>
        <c:numFmt formatCode="&quot;R&quot;\ #\ ##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1005440"/>
        <c:crosses val="autoZero"/>
        <c:crossBetween val="between"/>
        <c:dispUnits>
          <c:builtInUnit val="thousands"/>
          <c:dispUnitsLbl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</c:dispUnitsLbl>
        </c:dispUnits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gap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'Price Analysis'!$J$48</c:f>
          <c:strCache>
            <c:ptCount val="1"/>
            <c:pt idx="0">
              <c:v>Top 5 Costs- Baviaanspoort Res. Site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en-US"/>
        </a:p>
      </c:txPr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'Price Analysis'!$G$135</c:f>
              <c:strCache>
                <c:ptCount val="1"/>
                <c:pt idx="0">
                  <c:v>Supply and delivery of DN700 line magflow meter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Analysis'!$F$135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A7-45B2-A830-4ACED9395C96}"/>
            </c:ext>
          </c:extLst>
        </c:ser>
        <c:ser>
          <c:idx val="1"/>
          <c:order val="1"/>
          <c:tx>
            <c:strRef>
              <c:f>'Price Analysis'!$G$136</c:f>
              <c:strCache>
                <c:ptCount val="1"/>
                <c:pt idx="0">
                  <c:v>Installation of DN700 line magflow meter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Analysis'!$F$136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A7-45B2-A830-4ACED9395C96}"/>
            </c:ext>
          </c:extLst>
        </c:ser>
        <c:ser>
          <c:idx val="2"/>
          <c:order val="2"/>
          <c:tx>
            <c:strRef>
              <c:f>'Price Analysis'!$G$137</c:f>
              <c:strCache>
                <c:ptCount val="1"/>
                <c:pt idx="0">
                  <c:v>Baviaanspoort reservoir level transmitters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Analysis'!$F$137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A7-45B2-A830-4ACED9395C96}"/>
            </c:ext>
          </c:extLst>
        </c:ser>
        <c:ser>
          <c:idx val="3"/>
          <c:order val="3"/>
          <c:tx>
            <c:strRef>
              <c:f>'Price Analysis'!$G$138</c:f>
              <c:strCache>
                <c:ptCount val="1"/>
                <c:pt idx="0">
                  <c:v>Configuration/Calibration of DN700 line magflow meter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Analysis'!$F$138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A7-45B2-A830-4ACED9395C96}"/>
            </c:ext>
          </c:extLst>
        </c:ser>
        <c:ser>
          <c:idx val="4"/>
          <c:order val="4"/>
          <c:tx>
            <c:strRef>
              <c:f>'Price Analysis'!$G$139</c:f>
              <c:strCache>
                <c:ptCount val="1"/>
                <c:pt idx="0">
                  <c:v>Testing and comissioning of DN700 line magflow meter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Analysis'!$F$139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A7-45B2-A830-4ACED9395C9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91068416"/>
        <c:axId val="191090688"/>
        <c:axId val="0"/>
      </c:bar3DChart>
      <c:catAx>
        <c:axId val="191068416"/>
        <c:scaling>
          <c:orientation val="minMax"/>
        </c:scaling>
        <c:delete val="1"/>
        <c:axPos val="b"/>
        <c:majorTickMark val="out"/>
        <c:minorTickMark val="none"/>
        <c:tickLblPos val="none"/>
        <c:crossAx val="191090688"/>
        <c:crosses val="autoZero"/>
        <c:auto val="1"/>
        <c:lblAlgn val="ctr"/>
        <c:lblOffset val="100"/>
        <c:noMultiLvlLbl val="0"/>
      </c:catAx>
      <c:valAx>
        <c:axId val="191090688"/>
        <c:scaling>
          <c:orientation val="minMax"/>
        </c:scaling>
        <c:delete val="0"/>
        <c:axPos val="l"/>
        <c:majorGridlines/>
        <c:numFmt formatCode="&quot;R&quot;\ #\ ##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1068416"/>
        <c:crosses val="autoZero"/>
        <c:crossBetween val="between"/>
        <c:dispUnits>
          <c:builtInUnit val="thousands"/>
          <c:dispUnitsLbl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</c:dispUnitsLbl>
        </c:dispUnits>
      </c:valAx>
    </c:plotArea>
    <c:legend>
      <c:legendPos val="r"/>
      <c:layout>
        <c:manualLayout>
          <c:xMode val="edge"/>
          <c:yMode val="edge"/>
          <c:x val="0.71377956376639295"/>
          <c:y val="0.17119892421004401"/>
          <c:w val="0.26651015451953702"/>
          <c:h val="0.78256180176354395"/>
        </c:manualLayout>
      </c:layout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gap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'Price Analysis'!$J$49</c:f>
          <c:strCache>
            <c:ptCount val="1"/>
            <c:pt idx="0">
              <c:v>Top 5 Costs- Electrical Zonderwater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en-US"/>
        </a:p>
      </c:txPr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'Price Analysis'!$B$143</c:f>
              <c:strCache>
                <c:ptCount val="1"/>
                <c:pt idx="0">
                  <c:v>Cost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'Price Analysis'!$A$144:$A$145</c:f>
              <c:strCache>
                <c:ptCount val="2"/>
                <c:pt idx="0">
                  <c:v>Electrical Wallmannsthal</c:v>
                </c:pt>
                <c:pt idx="1">
                  <c:v>Electrical Zonderwater</c:v>
                </c:pt>
              </c:strCache>
            </c:strRef>
          </c:cat>
          <c:val>
            <c:numRef>
              <c:f>'Price Analysis'!$B$144:$B$145</c:f>
              <c:numCache>
                <c:formatCode>"R"\ #\ 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16-4B4B-8E24-BA0E4F4048B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493240847249805"/>
          <c:y val="0.163415816520945"/>
          <c:w val="0.29067907551738298"/>
          <c:h val="0.781193354549512"/>
        </c:manualLayout>
      </c:layout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zero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lang="en-US"/>
            </a:pPr>
            <a:r>
              <a:rPr lang="en-GB"/>
              <a:t>Top 5 Capital Costs-Electrical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'Price Analysis'!$G$144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Analysis'!$F$144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BC-4471-9B0B-57232BEBF377}"/>
            </c:ext>
          </c:extLst>
        </c:ser>
        <c:ser>
          <c:idx val="1"/>
          <c:order val="1"/>
          <c:tx>
            <c:strRef>
              <c:f>'Price Analysis'!$G$145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Analysis'!$F$145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BC-4471-9B0B-57232BEBF377}"/>
            </c:ext>
          </c:extLst>
        </c:ser>
        <c:ser>
          <c:idx val="2"/>
          <c:order val="2"/>
          <c:tx>
            <c:strRef>
              <c:f>'Price Analysis'!$G$146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Analysis'!$F$146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BC-4471-9B0B-57232BEBF377}"/>
            </c:ext>
          </c:extLst>
        </c:ser>
        <c:ser>
          <c:idx val="3"/>
          <c:order val="3"/>
          <c:tx>
            <c:strRef>
              <c:f>'Price Analysis'!$G$147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Analysis'!$F$147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EBC-4471-9B0B-57232BEBF377}"/>
            </c:ext>
          </c:extLst>
        </c:ser>
        <c:ser>
          <c:idx val="4"/>
          <c:order val="4"/>
          <c:tx>
            <c:strRef>
              <c:f>'Price Analysis'!$G$148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'Price Analysis'!$F$148</c:f>
              <c:numCache>
                <c:formatCode>"R"\ #\ 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BC-4471-9B0B-57232BEBF3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91200256"/>
        <c:axId val="191214336"/>
        <c:axId val="0"/>
      </c:bar3DChart>
      <c:catAx>
        <c:axId val="191200256"/>
        <c:scaling>
          <c:orientation val="minMax"/>
        </c:scaling>
        <c:delete val="1"/>
        <c:axPos val="b"/>
        <c:majorTickMark val="out"/>
        <c:minorTickMark val="none"/>
        <c:tickLblPos val="none"/>
        <c:crossAx val="191214336"/>
        <c:crosses val="autoZero"/>
        <c:auto val="1"/>
        <c:lblAlgn val="ctr"/>
        <c:lblOffset val="100"/>
        <c:noMultiLvlLbl val="0"/>
      </c:catAx>
      <c:valAx>
        <c:axId val="191214336"/>
        <c:scaling>
          <c:orientation val="minMax"/>
        </c:scaling>
        <c:delete val="0"/>
        <c:axPos val="l"/>
        <c:majorGridlines/>
        <c:numFmt formatCode="&quot;R&quot;\ #\ ##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1200256"/>
        <c:crosses val="autoZero"/>
        <c:crossBetween val="between"/>
        <c:dispUnits>
          <c:builtInUnit val="thousands"/>
          <c:dispUnitsLbl>
            <c:txPr>
              <a:bodyPr/>
              <a:lstStyle/>
              <a:p>
                <a:pPr>
                  <a:defRPr lang="en-US"/>
                </a:pPr>
                <a:endParaRPr lang="en-US"/>
              </a:p>
            </c:txPr>
          </c:dispUnitsLbl>
        </c:dispUnits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0"/>
    <c:dispBlanksAs val="gap"/>
    <c:showDLblsOverMax val="0"/>
  </c:chart>
  <c:spPr>
    <a:ln>
      <a:solidFill>
        <a:schemeClr val="bg1"/>
      </a:solidFill>
    </a:ln>
  </c:spPr>
  <c:printSettings>
    <c:headerFooter/>
    <c:pageMargins b="0.750000000000002" l="0.70000000000000095" r="0.70000000000000095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76199</xdr:rowOff>
    </xdr:from>
    <xdr:to>
      <xdr:col>3</xdr:col>
      <xdr:colOff>9525</xdr:colOff>
      <xdr:row>53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56</xdr:row>
      <xdr:rowOff>44824</xdr:rowOff>
    </xdr:from>
    <xdr:to>
      <xdr:col>2</xdr:col>
      <xdr:colOff>1381125</xdr:colOff>
      <xdr:row>78</xdr:row>
      <xdr:rowOff>100853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162</xdr:row>
      <xdr:rowOff>22413</xdr:rowOff>
    </xdr:from>
    <xdr:to>
      <xdr:col>3</xdr:col>
      <xdr:colOff>33618</xdr:colOff>
      <xdr:row>181</xdr:row>
      <xdr:rowOff>67237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22410</xdr:colOff>
      <xdr:row>33</xdr:row>
      <xdr:rowOff>89646</xdr:rowOff>
    </xdr:from>
    <xdr:to>
      <xdr:col>6</xdr:col>
      <xdr:colOff>1423147</xdr:colOff>
      <xdr:row>52</xdr:row>
      <xdr:rowOff>156880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-1</xdr:colOff>
      <xdr:row>56</xdr:row>
      <xdr:rowOff>67236</xdr:rowOff>
    </xdr:from>
    <xdr:to>
      <xdr:col>7</xdr:col>
      <xdr:colOff>22413</xdr:colOff>
      <xdr:row>78</xdr:row>
      <xdr:rowOff>100854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184</xdr:row>
      <xdr:rowOff>100854</xdr:rowOff>
    </xdr:from>
    <xdr:to>
      <xdr:col>3</xdr:col>
      <xdr:colOff>44823</xdr:colOff>
      <xdr:row>207</xdr:row>
      <xdr:rowOff>67235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1389528</xdr:colOff>
      <xdr:row>162</xdr:row>
      <xdr:rowOff>-1</xdr:rowOff>
    </xdr:from>
    <xdr:to>
      <xdr:col>7</xdr:col>
      <xdr:colOff>78441</xdr:colOff>
      <xdr:row>181</xdr:row>
      <xdr:rowOff>67236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22410</xdr:colOff>
      <xdr:row>184</xdr:row>
      <xdr:rowOff>89645</xdr:rowOff>
    </xdr:from>
    <xdr:to>
      <xdr:col>7</xdr:col>
      <xdr:colOff>52667</xdr:colOff>
      <xdr:row>207</xdr:row>
      <xdr:rowOff>67236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22412</xdr:colOff>
      <xdr:row>30</xdr:row>
      <xdr:rowOff>123265</xdr:rowOff>
    </xdr:from>
    <xdr:to>
      <xdr:col>8</xdr:col>
      <xdr:colOff>123264</xdr:colOff>
      <xdr:row>33</xdr:row>
      <xdr:rowOff>100853</xdr:rowOff>
    </xdr:to>
    <xdr:sp macro="" textlink="">
      <xdr:nvSpPr>
        <xdr:cNvPr id="11" name="Pentagon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22412" y="123265"/>
          <a:ext cx="11463617" cy="448235"/>
        </a:xfrm>
        <a:prstGeom prst="homePlate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GB" sz="1400" b="1">
              <a:solidFill>
                <a:sysClr val="windowText" lastClr="000000"/>
              </a:solidFill>
            </a:rPr>
            <a:t>PRICE ANALYSIS -PUMPSTATION CONTRACT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tabColor rgb="FF00B0F0"/>
  </sheetPr>
  <dimension ref="A1:L484"/>
  <sheetViews>
    <sheetView view="pageBreakPreview" zoomScaleSheetLayoutView="100" workbookViewId="0">
      <selection activeCell="J10" sqref="J10"/>
    </sheetView>
  </sheetViews>
  <sheetFormatPr defaultColWidth="9.21875" defaultRowHeight="13.2"/>
  <cols>
    <col min="1" max="1" width="8.77734375" style="9" customWidth="1"/>
    <col min="2" max="2" width="8.21875" style="3" bestFit="1" customWidth="1"/>
    <col min="3" max="3" width="47.77734375" style="3" bestFit="1" customWidth="1"/>
    <col min="4" max="4" width="4.21875" style="5" bestFit="1" customWidth="1"/>
    <col min="5" max="5" width="7.5546875" style="5" bestFit="1" customWidth="1"/>
    <col min="6" max="6" width="10" style="16" bestFit="1" customWidth="1"/>
    <col min="7" max="7" width="13.44140625" style="17" bestFit="1" customWidth="1"/>
    <col min="8" max="8" width="9.21875" style="9"/>
    <col min="9" max="9" width="9.21875" style="12"/>
    <col min="10" max="10" width="11.21875" style="9" bestFit="1" customWidth="1"/>
    <col min="11" max="11" width="13" style="9" customWidth="1"/>
    <col min="12" max="16384" width="9.21875" style="9"/>
  </cols>
  <sheetData>
    <row r="1" spans="1:12" ht="24" customHeight="1">
      <c r="A1" s="86" t="s">
        <v>0</v>
      </c>
      <c r="B1" s="87" t="s">
        <v>1</v>
      </c>
      <c r="C1" s="87" t="s">
        <v>2</v>
      </c>
      <c r="D1" s="87" t="s">
        <v>3</v>
      </c>
      <c r="E1" s="87" t="s">
        <v>4</v>
      </c>
      <c r="F1" s="88" t="s">
        <v>5</v>
      </c>
      <c r="G1" s="89" t="s">
        <v>6</v>
      </c>
      <c r="H1" s="270"/>
      <c r="I1" s="271"/>
      <c r="J1" s="270"/>
      <c r="K1" s="270"/>
      <c r="L1" s="272"/>
    </row>
    <row r="2" spans="1:12">
      <c r="A2" s="6"/>
      <c r="B2" s="6"/>
      <c r="C2" s="6"/>
      <c r="D2" s="7"/>
      <c r="E2" s="7"/>
      <c r="F2" s="15"/>
      <c r="G2" s="15" t="str">
        <f t="shared" ref="G2:G10" si="0">IF(OR(E2=0,F2=0),"",E2*F2)</f>
        <v/>
      </c>
      <c r="H2" s="11"/>
      <c r="I2" s="18"/>
      <c r="J2"/>
      <c r="K2"/>
      <c r="L2" s="90"/>
    </row>
    <row r="3" spans="1:12">
      <c r="A3" s="6"/>
      <c r="B3" s="6"/>
      <c r="C3" s="13" t="s">
        <v>7</v>
      </c>
      <c r="D3" s="7"/>
      <c r="E3" s="7"/>
      <c r="F3" s="15"/>
      <c r="G3" s="15" t="str">
        <f t="shared" si="0"/>
        <v/>
      </c>
      <c r="H3" s="19">
        <f ca="1">IF(OR(B3="SABS",B3="1200",B3="TOTAL CARRIED FORWARD",B3="TOTAL BROUGHT FORWARD"),INDEX(H:H,CELL("row",B3)-1),IF(ISTEXT(B3),1+INDEX(H:H,CELL("row",B3)-1),INDEX(H:H,CELL("row",B3)-1)))</f>
        <v>0</v>
      </c>
      <c r="I3" s="20">
        <f t="shared" ref="I3:I10" ca="1" si="1">IF(AND(H3=INDEX(H:H,CELL("row",B3)-1),E3&gt;0),INDEX(I:I,CELL("row",B3)-1)+0.1,IF(H3&gt;INDEX(H:H,CELL("row",B3)-1),0,INDEX(I:I,CELL("row",B3)-1)))</f>
        <v>0</v>
      </c>
      <c r="J3"/>
      <c r="K3" s="91" t="s">
        <v>8</v>
      </c>
      <c r="L3" s="90"/>
    </row>
    <row r="4" spans="1:12">
      <c r="A4" s="6" t="str">
        <f ca="1">IF(AND(I4&gt;0,I4&gt;I3),$K$4 &amp; H4+I4,"")</f>
        <v/>
      </c>
      <c r="B4" s="14" t="s">
        <v>9</v>
      </c>
      <c r="C4" s="2"/>
      <c r="D4" s="1"/>
      <c r="E4" s="1"/>
      <c r="F4" s="15"/>
      <c r="G4" s="15" t="str">
        <f t="shared" si="0"/>
        <v/>
      </c>
      <c r="H4" s="19">
        <f ca="1">IF(OR(B4="SABS",B4="1200",B4="TOTAL CARRIED FORWARD",B4="TOTAL BROUGHT FORWARD"),INDEX(H:H,CELL("row",B4)-1),IF(ISTEXT(B4),1+INDEX(H:H,CELL("row",B4)-1),INDEX(H:H,CELL("row",B4)-1)))</f>
        <v>0</v>
      </c>
      <c r="I4" s="20">
        <f t="shared" ca="1" si="1"/>
        <v>0</v>
      </c>
      <c r="J4"/>
      <c r="K4" s="91" t="s">
        <v>10</v>
      </c>
      <c r="L4" s="90"/>
    </row>
    <row r="5" spans="1:12">
      <c r="A5" s="6" t="str">
        <f ca="1">IF(AND(I5&gt;0,I5&gt;I4),$K$4 &amp; H5+I5,"")</f>
        <v/>
      </c>
      <c r="B5" s="2" t="s">
        <v>11</v>
      </c>
      <c r="C5" s="4" t="s">
        <v>12</v>
      </c>
      <c r="D5" s="1"/>
      <c r="E5" s="1"/>
      <c r="F5" s="15"/>
      <c r="G5" s="15" t="str">
        <f t="shared" si="0"/>
        <v/>
      </c>
      <c r="H5" s="19">
        <f ca="1">IF(OR(B5="SABS",B5="1200",B5="TOTAL CARRIED FORWARD",B5="TOTAL BROUGHT FORWARD"),INDEX(H:H,CELL("row",B5)-1),IF(ISTEXT(B5),1+INDEX(H:H,CELL("row",B5)-1),INDEX(H:H,CELL("row",B5)-1)))</f>
        <v>1</v>
      </c>
      <c r="I5" s="20">
        <f t="shared" ca="1" si="1"/>
        <v>0</v>
      </c>
      <c r="J5"/>
      <c r="K5" s="92"/>
      <c r="L5" s="90"/>
    </row>
    <row r="6" spans="1:12">
      <c r="A6" s="6" t="str">
        <f ca="1">IF(AND(I6&gt;0,I6&gt;I5),$K$4 &amp; H6+I6,"")</f>
        <v/>
      </c>
      <c r="B6" s="2"/>
      <c r="C6" s="2"/>
      <c r="D6" s="1"/>
      <c r="E6" s="1"/>
      <c r="F6" s="15"/>
      <c r="G6" s="15" t="str">
        <f t="shared" si="0"/>
        <v/>
      </c>
      <c r="H6" s="19">
        <f ca="1">IF(OR(B6="SABS",B6="1200",B6="TOTAL CARRIED FORWARD",B6="TOTAL BROUGHT FORWARD"),INDEX(H:H,CELL("row",B6)-1),IF(ISTEXT(B6),1+INDEX(H:H,CELL("row",B6)-1),INDEX(H:H,CELL("row",B6)-1)))</f>
        <v>1</v>
      </c>
      <c r="I6" s="20">
        <f t="shared" ca="1" si="1"/>
        <v>0</v>
      </c>
      <c r="J6"/>
      <c r="K6"/>
      <c r="L6" s="90"/>
    </row>
    <row r="7" spans="1:12" ht="48">
      <c r="A7" s="6" t="str">
        <f ca="1">IF(AND(I7&gt;0,I7&gt;I6),$K$4 &amp; H7+I7,"")</f>
        <v/>
      </c>
      <c r="B7" s="2" t="s">
        <v>13</v>
      </c>
      <c r="C7" s="4" t="s">
        <v>14</v>
      </c>
      <c r="D7" s="1"/>
      <c r="E7" s="1"/>
      <c r="F7" s="15"/>
      <c r="G7" s="15" t="str">
        <f t="shared" si="0"/>
        <v/>
      </c>
      <c r="H7" s="19">
        <v>1</v>
      </c>
      <c r="I7" s="20">
        <f t="shared" ca="1" si="1"/>
        <v>0</v>
      </c>
      <c r="J7"/>
      <c r="K7"/>
      <c r="L7" s="90"/>
    </row>
    <row r="8" spans="1:12">
      <c r="A8" s="6" t="str">
        <f ca="1">IF(AND(I8&gt;0,I8&gt;I7),$K$4 &amp; H8+I8,"")</f>
        <v/>
      </c>
      <c r="B8" s="2"/>
      <c r="C8" s="2"/>
      <c r="D8" s="1"/>
      <c r="E8" s="1"/>
      <c r="F8" s="15"/>
      <c r="G8" s="15" t="str">
        <f t="shared" si="0"/>
        <v/>
      </c>
      <c r="H8" s="19">
        <v>1</v>
      </c>
      <c r="I8" s="20">
        <f t="shared" ca="1" si="1"/>
        <v>0</v>
      </c>
      <c r="J8"/>
      <c r="K8"/>
      <c r="L8" s="90"/>
    </row>
    <row r="9" spans="1:12">
      <c r="A9" s="10" t="str">
        <f ca="1">IF(AND(I9&gt;0,I9&gt;INDEX(I:I,CELL("row",B9)-1)),$K$4 &amp; H9+I9*0.1,"")</f>
        <v>L1,01</v>
      </c>
      <c r="B9" s="2"/>
      <c r="C9" s="2" t="s">
        <v>15</v>
      </c>
      <c r="D9" s="1" t="s">
        <v>16</v>
      </c>
      <c r="E9" s="1">
        <v>30</v>
      </c>
      <c r="F9" s="15">
        <v>2306</v>
      </c>
      <c r="G9" s="15">
        <f t="shared" si="0"/>
        <v>69180</v>
      </c>
      <c r="H9" s="19">
        <f ca="1">IF(OR(B9="SABS",B9="1200",B9="TOTAL CARRIED FORWARD",B9="TOTAL BROUGHT FORWARD"),INDEX(H:H,CELL("row",B9)-1),IF(ISTEXT(B9),1+INDEX(H:H,CELL("row",B9)-1),INDEX(H:H,CELL("row",B9)-1)))</f>
        <v>1</v>
      </c>
      <c r="I9" s="20">
        <f t="shared" ca="1" si="1"/>
        <v>0.1</v>
      </c>
      <c r="J9"/>
      <c r="K9"/>
      <c r="L9" s="90"/>
    </row>
    <row r="10" spans="1:12">
      <c r="A10" s="2" t="str">
        <f ca="1">IF(AND(I10&gt;0,I10&gt;INDEX(I:I,CELL("row",B10)-1)),$K$4 &amp; H10+I10*0.1,"")</f>
        <v/>
      </c>
      <c r="B10" s="2"/>
      <c r="C10" s="2"/>
      <c r="D10" s="2"/>
      <c r="E10" s="2"/>
      <c r="F10" s="2"/>
      <c r="G10" s="2" t="str">
        <f t="shared" si="0"/>
        <v/>
      </c>
      <c r="H10" s="19">
        <f ca="1">IF(OR(B10="SABS",B10="1200",B10="TOTAL CARRIED FORWARD",B10="TOTAL BROUGHT FORWARD"),INDEX(H:H,CELL("row",B10)-1),IF(ISTEXT(B10),1+INDEX(H:H,CELL("row",B10)-1),INDEX(H:H,CELL("row",B10)-1)))</f>
        <v>1</v>
      </c>
      <c r="I10" s="20">
        <f t="shared" ca="1" si="1"/>
        <v>0.1</v>
      </c>
      <c r="J10"/>
      <c r="K10"/>
      <c r="L10" s="90"/>
    </row>
    <row r="11" spans="1:12">
      <c r="A11" s="2"/>
      <c r="B11" s="2"/>
      <c r="C11" s="2"/>
      <c r="D11" s="2"/>
      <c r="E11" s="2"/>
      <c r="F11" s="2"/>
      <c r="G11" s="2"/>
      <c r="H11" s="19">
        <f ca="1">IF(OR(B63="SABS",B63="1200",B63="TOTAL CARRIED FORWARD",B63="TOTAL BROUGHT FORWARD"),INDEX(H:H,CELL("row",B63)-1),IF(ISTEXT(B63),1+INDEX(H:H,CELL("row",B63)-1),INDEX(H:H,CELL("row",B63)-1)))</f>
        <v>0</v>
      </c>
      <c r="I11" s="20">
        <f ca="1">IF(AND(H11=INDEX(H:H,CELL("row",B63)-1),E63&gt;0),INDEX(I:I,CELL("row",B63)-1)+0.1,IF(H11&gt;INDEX(H:H,CELL("row",B63)-1),0,INDEX(I:I,CELL("row",B63)-1)))</f>
        <v>0</v>
      </c>
      <c r="J11" s="92"/>
      <c r="K11" s="92"/>
      <c r="L11" s="92"/>
    </row>
    <row r="12" spans="1:12">
      <c r="A12" s="2"/>
      <c r="B12" s="2"/>
      <c r="C12" s="2"/>
      <c r="D12" s="2"/>
      <c r="E12" s="2"/>
      <c r="F12" s="2"/>
      <c r="G12" s="2"/>
      <c r="H12"/>
      <c r="I12" s="93"/>
      <c r="J12" s="92"/>
      <c r="K12" s="92"/>
      <c r="L12" s="92"/>
    </row>
    <row r="13" spans="1:12">
      <c r="A13" s="2"/>
      <c r="B13" s="2"/>
      <c r="C13" s="2"/>
      <c r="D13" s="2"/>
      <c r="E13" s="2"/>
      <c r="F13" s="2"/>
      <c r="G13" s="2"/>
      <c r="H13" s="92"/>
      <c r="I13" s="93"/>
      <c r="J13" s="92"/>
      <c r="K13" s="92"/>
      <c r="L13" s="92"/>
    </row>
    <row r="14" spans="1:12">
      <c r="A14" s="2"/>
      <c r="B14" s="2"/>
      <c r="C14" s="2"/>
      <c r="D14" s="2"/>
      <c r="E14" s="2"/>
      <c r="F14" s="2"/>
      <c r="G14" s="2"/>
      <c r="H14" s="92"/>
      <c r="I14" s="93"/>
      <c r="J14" s="92"/>
      <c r="K14" s="92"/>
      <c r="L14" s="92"/>
    </row>
    <row r="15" spans="1:12">
      <c r="A15" s="2"/>
      <c r="B15" s="2"/>
      <c r="C15" s="2"/>
      <c r="D15" s="2"/>
      <c r="E15" s="2"/>
      <c r="F15" s="2"/>
      <c r="G15" s="2"/>
      <c r="H15" s="92"/>
      <c r="I15" s="93"/>
      <c r="J15" s="92"/>
      <c r="K15" s="92"/>
      <c r="L15" s="92"/>
    </row>
    <row r="16" spans="1:12">
      <c r="A16" s="2"/>
      <c r="B16" s="2"/>
      <c r="C16" s="2"/>
      <c r="D16" s="2"/>
      <c r="E16" s="2"/>
      <c r="F16" s="2"/>
      <c r="G16" s="2"/>
      <c r="H16" s="92"/>
      <c r="I16" s="93"/>
      <c r="J16" s="92"/>
      <c r="K16" s="92"/>
      <c r="L16" s="9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 ht="24">
      <c r="A63" s="94"/>
      <c r="B63" s="95"/>
      <c r="C63" s="95" t="s">
        <v>17</v>
      </c>
      <c r="D63" s="96"/>
      <c r="E63" s="96"/>
      <c r="F63" s="97"/>
      <c r="G63" s="98">
        <f>SUM(G2:G10)</f>
        <v>69180</v>
      </c>
    </row>
    <row r="64" spans="1:7">
      <c r="A64" s="99"/>
      <c r="B64" s="23"/>
      <c r="C64" s="23"/>
      <c r="D64" s="71"/>
      <c r="E64" s="71"/>
      <c r="F64" s="100"/>
      <c r="G64" s="101"/>
    </row>
    <row r="65" spans="1:6">
      <c r="A65" s="99"/>
      <c r="B65" s="23"/>
      <c r="C65" s="23"/>
      <c r="D65" s="71"/>
      <c r="E65" s="71"/>
      <c r="F65" s="100"/>
    </row>
    <row r="66" spans="1:6">
      <c r="A66" s="99"/>
      <c r="B66" s="23"/>
      <c r="C66" s="23"/>
      <c r="D66" s="71"/>
      <c r="E66" s="71"/>
      <c r="F66" s="100"/>
    </row>
    <row r="67" spans="1:6">
      <c r="A67" s="99"/>
      <c r="B67" s="23"/>
      <c r="C67" s="23"/>
      <c r="D67" s="71"/>
      <c r="E67" s="71"/>
      <c r="F67" s="100"/>
    </row>
    <row r="68" spans="1:6">
      <c r="A68" s="99"/>
      <c r="B68" s="23"/>
      <c r="C68" s="23"/>
      <c r="D68" s="71"/>
      <c r="E68" s="71"/>
      <c r="F68" s="100"/>
    </row>
    <row r="69" spans="1:6">
      <c r="A69" s="99"/>
      <c r="B69" s="23"/>
      <c r="C69" s="23"/>
      <c r="D69" s="71"/>
      <c r="E69" s="71"/>
      <c r="F69" s="100"/>
    </row>
    <row r="70" spans="1:6">
      <c r="A70" s="99"/>
      <c r="B70" s="23"/>
      <c r="C70" s="23"/>
      <c r="D70" s="71"/>
      <c r="E70" s="71"/>
      <c r="F70" s="100"/>
    </row>
    <row r="71" spans="1:6">
      <c r="A71" s="99"/>
      <c r="B71" s="23"/>
      <c r="C71" s="23"/>
      <c r="D71" s="71"/>
      <c r="E71" s="71"/>
      <c r="F71" s="100"/>
    </row>
    <row r="72" spans="1:6">
      <c r="A72" s="99"/>
      <c r="B72" s="23"/>
      <c r="C72" s="23"/>
      <c r="D72" s="71"/>
      <c r="E72" s="71"/>
      <c r="F72" s="100"/>
    </row>
    <row r="73" spans="1:6">
      <c r="A73" s="99"/>
      <c r="B73" s="23"/>
      <c r="C73" s="23"/>
      <c r="D73" s="71"/>
      <c r="E73" s="71"/>
      <c r="F73" s="100"/>
    </row>
    <row r="74" spans="1:6">
      <c r="A74" s="99"/>
      <c r="B74" s="23"/>
      <c r="C74" s="23"/>
      <c r="D74" s="71"/>
      <c r="E74" s="71"/>
      <c r="F74" s="100"/>
    </row>
    <row r="75" spans="1:6">
      <c r="A75" s="99"/>
      <c r="B75" s="23"/>
      <c r="C75" s="23"/>
      <c r="D75" s="71"/>
      <c r="E75" s="71"/>
      <c r="F75" s="100"/>
    </row>
    <row r="76" spans="1:6">
      <c r="A76" s="99"/>
      <c r="B76" s="23"/>
      <c r="C76" s="23"/>
      <c r="D76" s="71"/>
      <c r="E76" s="71"/>
      <c r="F76" s="100"/>
    </row>
    <row r="77" spans="1:6">
      <c r="A77" s="99"/>
      <c r="B77" s="23"/>
      <c r="C77" s="23"/>
      <c r="D77" s="71"/>
      <c r="E77" s="71"/>
      <c r="F77" s="100"/>
    </row>
    <row r="78" spans="1:6">
      <c r="A78" s="99"/>
      <c r="B78" s="23"/>
      <c r="C78" s="23"/>
      <c r="D78" s="71"/>
      <c r="E78" s="71"/>
      <c r="F78" s="100"/>
    </row>
    <row r="79" spans="1:6">
      <c r="A79" s="99"/>
      <c r="B79" s="23"/>
      <c r="C79" s="23"/>
      <c r="D79" s="71"/>
      <c r="E79" s="71"/>
      <c r="F79" s="100"/>
    </row>
    <row r="80" spans="1:6">
      <c r="A80" s="99"/>
      <c r="B80" s="23"/>
      <c r="C80" s="23"/>
      <c r="D80" s="71"/>
      <c r="E80" s="71"/>
      <c r="F80" s="100"/>
    </row>
    <row r="81" spans="1:6">
      <c r="A81" s="99"/>
      <c r="B81" s="23"/>
      <c r="C81" s="23"/>
      <c r="D81" s="71"/>
      <c r="E81" s="71"/>
      <c r="F81" s="100"/>
    </row>
    <row r="82" spans="1:6">
      <c r="A82" s="99"/>
      <c r="B82" s="23"/>
      <c r="C82" s="23"/>
      <c r="D82" s="71"/>
      <c r="E82" s="71"/>
      <c r="F82" s="100"/>
    </row>
    <row r="83" spans="1:6">
      <c r="A83" s="99"/>
      <c r="B83" s="23"/>
      <c r="C83" s="23"/>
      <c r="D83" s="71"/>
      <c r="E83" s="71"/>
      <c r="F83" s="100"/>
    </row>
    <row r="84" spans="1:6">
      <c r="A84" s="99"/>
      <c r="B84" s="23"/>
      <c r="C84" s="23"/>
      <c r="D84" s="71"/>
      <c r="E84" s="71"/>
      <c r="F84" s="100"/>
    </row>
    <row r="85" spans="1:6">
      <c r="A85" s="99"/>
      <c r="B85" s="23"/>
      <c r="C85" s="23"/>
      <c r="D85" s="71"/>
      <c r="E85" s="71"/>
      <c r="F85" s="100"/>
    </row>
    <row r="86" spans="1:6">
      <c r="A86" s="99"/>
      <c r="B86" s="23"/>
      <c r="C86" s="23"/>
      <c r="D86" s="71"/>
      <c r="E86" s="71"/>
      <c r="F86" s="100"/>
    </row>
    <row r="87" spans="1:6">
      <c r="A87" s="99"/>
      <c r="B87" s="23"/>
      <c r="C87" s="23"/>
      <c r="D87" s="71"/>
      <c r="E87" s="71"/>
      <c r="F87" s="100"/>
    </row>
    <row r="88" spans="1:6">
      <c r="A88" s="99"/>
      <c r="B88" s="23"/>
      <c r="C88" s="23"/>
      <c r="D88" s="71"/>
      <c r="E88" s="71"/>
      <c r="F88" s="100"/>
    </row>
    <row r="89" spans="1:6">
      <c r="A89" s="99"/>
      <c r="B89" s="23"/>
      <c r="C89" s="23"/>
      <c r="D89" s="71"/>
      <c r="E89" s="71"/>
      <c r="F89" s="100"/>
    </row>
    <row r="90" spans="1:6">
      <c r="A90" s="99"/>
      <c r="B90" s="23"/>
      <c r="C90" s="23"/>
      <c r="D90" s="71"/>
      <c r="E90" s="71"/>
      <c r="F90" s="100"/>
    </row>
    <row r="91" spans="1:6">
      <c r="A91" s="99"/>
      <c r="B91" s="23"/>
      <c r="C91" s="23"/>
      <c r="D91" s="71"/>
      <c r="E91" s="71"/>
      <c r="F91" s="100"/>
    </row>
    <row r="92" spans="1:6">
      <c r="A92" s="99"/>
      <c r="B92" s="23"/>
      <c r="C92" s="23"/>
      <c r="D92" s="71"/>
      <c r="E92" s="71"/>
      <c r="F92" s="100"/>
    </row>
    <row r="93" spans="1:6">
      <c r="A93" s="99"/>
      <c r="B93" s="23"/>
      <c r="C93" s="23"/>
      <c r="D93" s="71"/>
      <c r="E93" s="71"/>
      <c r="F93" s="100"/>
    </row>
    <row r="94" spans="1:6">
      <c r="A94" s="99"/>
      <c r="B94" s="23"/>
      <c r="C94" s="23"/>
      <c r="D94" s="71"/>
      <c r="E94" s="71"/>
      <c r="F94" s="100"/>
    </row>
    <row r="95" spans="1:6">
      <c r="A95" s="99"/>
      <c r="B95" s="23"/>
      <c r="C95" s="23"/>
      <c r="D95" s="71"/>
      <c r="E95" s="71"/>
      <c r="F95" s="100"/>
    </row>
    <row r="96" spans="1:6">
      <c r="A96" s="99"/>
      <c r="B96" s="23"/>
      <c r="C96" s="23"/>
      <c r="D96" s="71"/>
      <c r="E96" s="71"/>
      <c r="F96" s="100"/>
    </row>
    <row r="97" spans="1:6">
      <c r="A97" s="99"/>
      <c r="B97" s="23"/>
      <c r="C97" s="23"/>
      <c r="D97" s="71"/>
      <c r="E97" s="71"/>
      <c r="F97" s="100"/>
    </row>
    <row r="98" spans="1:6">
      <c r="A98" s="99"/>
      <c r="B98" s="23"/>
      <c r="C98" s="23"/>
      <c r="D98" s="71"/>
      <c r="E98" s="71"/>
      <c r="F98" s="100"/>
    </row>
    <row r="99" spans="1:6">
      <c r="A99" s="99"/>
      <c r="B99" s="23"/>
      <c r="C99" s="23"/>
      <c r="D99" s="71"/>
      <c r="E99" s="71"/>
      <c r="F99" s="100"/>
    </row>
    <row r="100" spans="1:6">
      <c r="A100" s="99"/>
      <c r="B100" s="23"/>
      <c r="C100" s="23"/>
      <c r="D100" s="71"/>
      <c r="E100" s="71"/>
      <c r="F100" s="100"/>
    </row>
    <row r="101" spans="1:6">
      <c r="A101" s="99"/>
      <c r="B101" s="23"/>
      <c r="C101" s="23"/>
      <c r="D101" s="71"/>
      <c r="E101" s="71"/>
      <c r="F101" s="100"/>
    </row>
    <row r="102" spans="1:6">
      <c r="A102" s="99"/>
      <c r="B102" s="23"/>
      <c r="C102" s="23"/>
      <c r="D102" s="71"/>
      <c r="E102" s="71"/>
      <c r="F102" s="100"/>
    </row>
    <row r="103" spans="1:6">
      <c r="A103" s="99"/>
      <c r="B103" s="23"/>
      <c r="C103" s="23"/>
      <c r="D103" s="71"/>
      <c r="E103" s="71"/>
      <c r="F103" s="100"/>
    </row>
    <row r="104" spans="1:6">
      <c r="A104" s="99"/>
      <c r="B104" s="23"/>
      <c r="C104" s="23"/>
      <c r="D104" s="71"/>
      <c r="E104" s="71"/>
      <c r="F104" s="100"/>
    </row>
    <row r="105" spans="1:6">
      <c r="A105" s="99"/>
      <c r="B105" s="23"/>
      <c r="C105" s="23"/>
      <c r="D105" s="71"/>
      <c r="E105" s="71"/>
      <c r="F105" s="100"/>
    </row>
    <row r="106" spans="1:6">
      <c r="A106" s="99"/>
      <c r="B106" s="23"/>
      <c r="C106" s="23"/>
      <c r="D106" s="71"/>
      <c r="E106" s="71"/>
      <c r="F106" s="100"/>
    </row>
    <row r="107" spans="1:6">
      <c r="A107" s="99"/>
      <c r="B107" s="23"/>
      <c r="C107" s="23"/>
      <c r="D107" s="71"/>
      <c r="E107" s="71"/>
      <c r="F107" s="100"/>
    </row>
    <row r="108" spans="1:6">
      <c r="A108" s="99"/>
      <c r="B108" s="23"/>
      <c r="C108" s="23"/>
      <c r="D108" s="71"/>
      <c r="E108" s="71"/>
      <c r="F108" s="100"/>
    </row>
    <row r="109" spans="1:6">
      <c r="A109" s="99"/>
      <c r="B109" s="23"/>
      <c r="C109" s="23"/>
      <c r="D109" s="71"/>
      <c r="E109" s="71"/>
      <c r="F109" s="100"/>
    </row>
    <row r="110" spans="1:6">
      <c r="A110" s="99"/>
      <c r="B110" s="23"/>
      <c r="C110" s="23"/>
      <c r="D110" s="71"/>
      <c r="E110" s="71"/>
      <c r="F110" s="100"/>
    </row>
    <row r="111" spans="1:6">
      <c r="A111" s="99"/>
      <c r="B111" s="23"/>
      <c r="C111" s="23"/>
      <c r="D111" s="71"/>
      <c r="E111" s="71"/>
      <c r="F111" s="100"/>
    </row>
    <row r="112" spans="1:6">
      <c r="A112" s="99"/>
      <c r="B112" s="23"/>
      <c r="C112" s="23"/>
      <c r="D112" s="71"/>
      <c r="E112" s="71"/>
      <c r="F112" s="100"/>
    </row>
    <row r="113" spans="1:6">
      <c r="A113" s="99"/>
      <c r="B113" s="23"/>
      <c r="C113" s="23"/>
      <c r="D113" s="71"/>
      <c r="E113" s="71"/>
      <c r="F113" s="100"/>
    </row>
    <row r="114" spans="1:6">
      <c r="A114" s="99"/>
      <c r="B114" s="23"/>
      <c r="C114" s="23"/>
      <c r="D114" s="71"/>
      <c r="E114" s="71"/>
      <c r="F114" s="100"/>
    </row>
    <row r="115" spans="1:6">
      <c r="A115" s="99"/>
      <c r="B115" s="23"/>
      <c r="C115" s="23"/>
      <c r="D115" s="71"/>
      <c r="E115" s="71"/>
      <c r="F115" s="100"/>
    </row>
    <row r="116" spans="1:6">
      <c r="A116" s="99"/>
      <c r="B116" s="23"/>
      <c r="C116" s="23"/>
      <c r="D116" s="71"/>
      <c r="E116" s="71"/>
      <c r="F116" s="100"/>
    </row>
    <row r="117" spans="1:6">
      <c r="A117" s="99"/>
      <c r="B117" s="23"/>
      <c r="C117" s="23"/>
      <c r="D117" s="71"/>
      <c r="E117" s="71"/>
      <c r="F117" s="100"/>
    </row>
    <row r="118" spans="1:6">
      <c r="A118" s="99"/>
      <c r="B118" s="23"/>
      <c r="C118" s="23"/>
      <c r="D118" s="71"/>
      <c r="E118" s="71"/>
      <c r="F118" s="100"/>
    </row>
    <row r="119" spans="1:6">
      <c r="A119" s="99"/>
      <c r="B119" s="23"/>
      <c r="C119" s="23"/>
      <c r="D119" s="71"/>
      <c r="E119" s="71"/>
      <c r="F119" s="100"/>
    </row>
    <row r="120" spans="1:6">
      <c r="A120" s="99"/>
      <c r="B120" s="23"/>
      <c r="C120" s="23"/>
      <c r="D120" s="71"/>
      <c r="E120" s="71"/>
      <c r="F120" s="100"/>
    </row>
    <row r="121" spans="1:6">
      <c r="A121" s="99"/>
      <c r="B121" s="23"/>
      <c r="C121" s="23"/>
      <c r="D121" s="71"/>
      <c r="E121" s="71"/>
      <c r="F121" s="100"/>
    </row>
    <row r="122" spans="1:6">
      <c r="A122" s="99"/>
      <c r="B122" s="23"/>
      <c r="C122" s="23"/>
      <c r="D122" s="71"/>
      <c r="E122" s="71"/>
      <c r="F122" s="100"/>
    </row>
    <row r="123" spans="1:6">
      <c r="A123" s="99"/>
      <c r="B123" s="23"/>
      <c r="C123" s="23"/>
      <c r="D123" s="71"/>
      <c r="E123" s="71"/>
      <c r="F123" s="100"/>
    </row>
    <row r="124" spans="1:6">
      <c r="A124" s="99"/>
      <c r="B124" s="23"/>
      <c r="C124" s="23"/>
      <c r="D124" s="71"/>
      <c r="E124" s="71"/>
      <c r="F124" s="100"/>
    </row>
    <row r="125" spans="1:6">
      <c r="A125" s="99"/>
      <c r="B125" s="23"/>
      <c r="C125" s="23"/>
      <c r="D125" s="71"/>
      <c r="E125" s="71"/>
      <c r="F125" s="100"/>
    </row>
    <row r="126" spans="1:6">
      <c r="A126" s="99"/>
      <c r="B126" s="23"/>
      <c r="C126" s="23"/>
      <c r="D126" s="71"/>
      <c r="E126" s="71"/>
      <c r="F126" s="100"/>
    </row>
    <row r="127" spans="1:6">
      <c r="A127" s="99"/>
      <c r="B127" s="23"/>
      <c r="C127" s="23"/>
      <c r="D127" s="71"/>
      <c r="E127" s="71"/>
      <c r="F127" s="100"/>
    </row>
    <row r="128" spans="1:6">
      <c r="A128" s="99"/>
      <c r="B128" s="23"/>
      <c r="C128" s="23"/>
      <c r="D128" s="71"/>
      <c r="E128" s="71"/>
      <c r="F128" s="100"/>
    </row>
    <row r="129" spans="1:6">
      <c r="A129" s="99"/>
      <c r="B129" s="23"/>
      <c r="C129" s="23"/>
      <c r="D129" s="71"/>
      <c r="E129" s="71"/>
      <c r="F129" s="100"/>
    </row>
    <row r="130" spans="1:6">
      <c r="A130" s="99"/>
      <c r="B130" s="23"/>
      <c r="C130" s="23"/>
      <c r="D130" s="71"/>
      <c r="E130" s="71"/>
      <c r="F130" s="100"/>
    </row>
    <row r="131" spans="1:6">
      <c r="A131" s="99"/>
      <c r="B131" s="23"/>
      <c r="C131" s="23"/>
      <c r="D131" s="71"/>
      <c r="E131" s="71"/>
      <c r="F131" s="100"/>
    </row>
    <row r="132" spans="1:6">
      <c r="A132" s="99"/>
      <c r="B132" s="23"/>
      <c r="C132" s="23"/>
      <c r="D132" s="71"/>
      <c r="E132" s="71"/>
      <c r="F132" s="100"/>
    </row>
    <row r="133" spans="1:6">
      <c r="A133" s="99"/>
      <c r="B133" s="23"/>
      <c r="C133" s="23"/>
      <c r="D133" s="71"/>
      <c r="E133" s="71"/>
      <c r="F133" s="100"/>
    </row>
    <row r="134" spans="1:6">
      <c r="A134" s="99"/>
      <c r="B134" s="23"/>
      <c r="C134" s="23"/>
      <c r="D134" s="71"/>
      <c r="E134" s="71"/>
      <c r="F134" s="100"/>
    </row>
    <row r="135" spans="1:6">
      <c r="A135" s="99"/>
      <c r="B135" s="23"/>
      <c r="C135" s="23"/>
      <c r="D135" s="71"/>
      <c r="E135" s="71"/>
      <c r="F135" s="100"/>
    </row>
    <row r="136" spans="1:6">
      <c r="A136" s="99"/>
      <c r="B136" s="23"/>
      <c r="C136" s="23"/>
      <c r="D136" s="71"/>
      <c r="E136" s="71"/>
      <c r="F136" s="100"/>
    </row>
    <row r="137" spans="1:6">
      <c r="A137" s="99"/>
      <c r="B137" s="23"/>
      <c r="C137" s="23"/>
      <c r="D137" s="71"/>
      <c r="E137" s="71"/>
      <c r="F137" s="100"/>
    </row>
    <row r="138" spans="1:6">
      <c r="A138" s="99"/>
      <c r="B138" s="23"/>
      <c r="C138" s="23"/>
      <c r="D138" s="71"/>
      <c r="E138" s="71"/>
      <c r="F138" s="100"/>
    </row>
    <row r="139" spans="1:6">
      <c r="A139" s="99"/>
      <c r="B139" s="23"/>
      <c r="C139" s="23"/>
      <c r="D139" s="71"/>
      <c r="E139" s="71"/>
      <c r="F139" s="100"/>
    </row>
    <row r="140" spans="1:6">
      <c r="A140" s="99"/>
      <c r="B140" s="23"/>
      <c r="C140" s="23"/>
      <c r="D140" s="71"/>
      <c r="E140" s="71"/>
      <c r="F140" s="100"/>
    </row>
    <row r="141" spans="1:6">
      <c r="A141" s="99"/>
      <c r="B141" s="23"/>
      <c r="C141" s="23"/>
      <c r="D141" s="71"/>
      <c r="E141" s="71"/>
      <c r="F141" s="100"/>
    </row>
    <row r="142" spans="1:6">
      <c r="A142" s="99"/>
      <c r="B142" s="23"/>
      <c r="C142" s="23"/>
      <c r="D142" s="71"/>
      <c r="E142" s="71"/>
      <c r="F142" s="100"/>
    </row>
    <row r="143" spans="1:6">
      <c r="A143" s="99"/>
      <c r="B143" s="23"/>
      <c r="C143" s="23"/>
      <c r="D143" s="71"/>
      <c r="E143" s="71"/>
      <c r="F143" s="100"/>
    </row>
    <row r="144" spans="1:6">
      <c r="A144" s="99"/>
      <c r="B144" s="23"/>
      <c r="C144" s="23"/>
      <c r="D144" s="71"/>
      <c r="E144" s="71"/>
      <c r="F144" s="100"/>
    </row>
    <row r="145" spans="1:6">
      <c r="A145" s="99"/>
      <c r="B145" s="23"/>
      <c r="C145" s="23"/>
      <c r="D145" s="71"/>
      <c r="E145" s="71"/>
      <c r="F145" s="100"/>
    </row>
    <row r="146" spans="1:6">
      <c r="A146" s="99"/>
      <c r="B146" s="23"/>
      <c r="C146" s="23"/>
      <c r="D146" s="71"/>
      <c r="E146" s="71"/>
      <c r="F146" s="100"/>
    </row>
    <row r="147" spans="1:6">
      <c r="A147" s="99"/>
      <c r="B147" s="23"/>
      <c r="C147" s="23"/>
      <c r="D147" s="71"/>
      <c r="E147" s="71"/>
      <c r="F147" s="100"/>
    </row>
    <row r="148" spans="1:6">
      <c r="A148" s="99"/>
      <c r="B148" s="23"/>
      <c r="C148" s="23"/>
      <c r="D148" s="71"/>
      <c r="E148" s="71"/>
      <c r="F148" s="100"/>
    </row>
    <row r="149" spans="1:6">
      <c r="A149" s="99"/>
      <c r="B149" s="23"/>
      <c r="C149" s="23"/>
      <c r="D149" s="71"/>
      <c r="E149" s="71"/>
      <c r="F149" s="100"/>
    </row>
    <row r="150" spans="1:6">
      <c r="A150" s="99"/>
      <c r="B150" s="23"/>
      <c r="C150" s="23"/>
      <c r="D150" s="71"/>
      <c r="E150" s="71"/>
      <c r="F150" s="100"/>
    </row>
    <row r="151" spans="1:6">
      <c r="A151" s="99"/>
      <c r="B151" s="23"/>
      <c r="C151" s="23"/>
      <c r="D151" s="71"/>
      <c r="E151" s="71"/>
      <c r="F151" s="100"/>
    </row>
    <row r="152" spans="1:6">
      <c r="A152" s="99"/>
      <c r="B152" s="23"/>
      <c r="C152" s="23"/>
      <c r="D152" s="71"/>
      <c r="E152" s="71"/>
      <c r="F152" s="100"/>
    </row>
    <row r="153" spans="1:6">
      <c r="A153" s="99"/>
      <c r="B153" s="23"/>
      <c r="C153" s="23"/>
      <c r="D153" s="71"/>
      <c r="E153" s="71"/>
      <c r="F153" s="100"/>
    </row>
    <row r="154" spans="1:6">
      <c r="A154" s="99"/>
      <c r="B154" s="23"/>
      <c r="C154" s="23"/>
      <c r="D154" s="71"/>
      <c r="E154" s="71"/>
      <c r="F154" s="100"/>
    </row>
    <row r="155" spans="1:6">
      <c r="A155" s="99"/>
      <c r="B155" s="23"/>
      <c r="C155" s="23"/>
      <c r="D155" s="71"/>
      <c r="E155" s="71"/>
      <c r="F155" s="100"/>
    </row>
    <row r="156" spans="1:6">
      <c r="A156" s="99"/>
      <c r="B156" s="23"/>
      <c r="C156" s="23"/>
      <c r="D156" s="71"/>
      <c r="E156" s="71"/>
      <c r="F156" s="100"/>
    </row>
    <row r="157" spans="1:6">
      <c r="A157" s="99"/>
      <c r="B157" s="23"/>
      <c r="C157" s="23"/>
      <c r="D157" s="71"/>
      <c r="E157" s="71"/>
      <c r="F157" s="100"/>
    </row>
    <row r="158" spans="1:6">
      <c r="A158" s="99"/>
      <c r="B158" s="23"/>
      <c r="C158" s="23"/>
      <c r="D158" s="71"/>
      <c r="E158" s="71"/>
      <c r="F158" s="100"/>
    </row>
    <row r="159" spans="1:6">
      <c r="A159" s="99"/>
      <c r="B159" s="23"/>
      <c r="C159" s="23"/>
      <c r="D159" s="71"/>
      <c r="E159" s="71"/>
      <c r="F159" s="100"/>
    </row>
    <row r="160" spans="1:6">
      <c r="A160" s="99"/>
      <c r="B160" s="23"/>
      <c r="C160" s="23"/>
      <c r="D160" s="71"/>
      <c r="E160" s="71"/>
      <c r="F160" s="100"/>
    </row>
    <row r="161" spans="1:6">
      <c r="A161" s="99"/>
      <c r="B161" s="23"/>
      <c r="C161" s="23"/>
      <c r="D161" s="71"/>
      <c r="E161" s="71"/>
      <c r="F161" s="100"/>
    </row>
    <row r="162" spans="1:6">
      <c r="A162" s="99"/>
      <c r="B162" s="23"/>
      <c r="C162" s="23"/>
      <c r="D162" s="71"/>
      <c r="E162" s="71"/>
      <c r="F162" s="100"/>
    </row>
    <row r="163" spans="1:6">
      <c r="A163" s="99"/>
      <c r="B163" s="23"/>
      <c r="C163" s="23"/>
      <c r="D163" s="71"/>
      <c r="E163" s="71"/>
      <c r="F163" s="100"/>
    </row>
    <row r="164" spans="1:6">
      <c r="A164" s="99"/>
      <c r="B164" s="23"/>
      <c r="C164" s="23"/>
      <c r="D164" s="71"/>
      <c r="E164" s="71"/>
      <c r="F164" s="100"/>
    </row>
    <row r="165" spans="1:6">
      <c r="A165" s="99"/>
      <c r="B165" s="23"/>
      <c r="C165" s="23"/>
      <c r="D165" s="71"/>
      <c r="E165" s="71"/>
      <c r="F165" s="100"/>
    </row>
    <row r="166" spans="1:6">
      <c r="A166" s="99"/>
      <c r="B166" s="23"/>
      <c r="C166" s="23"/>
      <c r="D166" s="71"/>
      <c r="E166" s="71"/>
      <c r="F166" s="100"/>
    </row>
    <row r="167" spans="1:6">
      <c r="A167" s="99"/>
      <c r="B167" s="23"/>
      <c r="C167" s="23"/>
      <c r="D167" s="71"/>
      <c r="E167" s="71"/>
      <c r="F167" s="100"/>
    </row>
    <row r="168" spans="1:6">
      <c r="A168" s="99"/>
      <c r="B168" s="23"/>
      <c r="C168" s="23"/>
      <c r="D168" s="71"/>
      <c r="E168" s="71"/>
      <c r="F168" s="100"/>
    </row>
    <row r="169" spans="1:6">
      <c r="A169" s="99"/>
      <c r="B169" s="23"/>
      <c r="C169" s="23"/>
      <c r="D169" s="71"/>
      <c r="E169" s="71"/>
      <c r="F169" s="100"/>
    </row>
    <row r="170" spans="1:6">
      <c r="A170" s="99"/>
      <c r="B170" s="23"/>
      <c r="C170" s="23"/>
      <c r="D170" s="71"/>
      <c r="E170" s="71"/>
      <c r="F170" s="100"/>
    </row>
    <row r="171" spans="1:6">
      <c r="A171" s="99"/>
      <c r="B171" s="23"/>
      <c r="C171" s="23"/>
      <c r="D171" s="71"/>
      <c r="E171" s="71"/>
      <c r="F171" s="100"/>
    </row>
    <row r="172" spans="1:6">
      <c r="A172" s="99"/>
      <c r="B172" s="23"/>
      <c r="C172" s="23"/>
      <c r="D172" s="71"/>
      <c r="E172" s="71"/>
      <c r="F172" s="100"/>
    </row>
    <row r="173" spans="1:6">
      <c r="A173" s="99"/>
      <c r="B173" s="23"/>
      <c r="C173" s="23"/>
      <c r="D173" s="71"/>
      <c r="E173" s="71"/>
      <c r="F173" s="100"/>
    </row>
    <row r="174" spans="1:6">
      <c r="A174" s="99"/>
      <c r="B174" s="23"/>
      <c r="C174" s="23"/>
      <c r="D174" s="71"/>
      <c r="E174" s="71"/>
      <c r="F174" s="100"/>
    </row>
    <row r="175" spans="1:6">
      <c r="A175" s="99"/>
      <c r="B175" s="23"/>
      <c r="C175" s="23"/>
      <c r="D175" s="71"/>
      <c r="E175" s="71"/>
      <c r="F175" s="100"/>
    </row>
    <row r="176" spans="1:6">
      <c r="A176" s="99"/>
      <c r="B176" s="23"/>
      <c r="C176" s="23"/>
      <c r="D176" s="71"/>
      <c r="E176" s="71"/>
      <c r="F176" s="100"/>
    </row>
    <row r="177" spans="1:6">
      <c r="A177" s="99"/>
      <c r="B177" s="23"/>
      <c r="C177" s="23"/>
      <c r="D177" s="71"/>
      <c r="E177" s="71"/>
      <c r="F177" s="100"/>
    </row>
    <row r="178" spans="1:6">
      <c r="A178" s="99"/>
      <c r="B178" s="23"/>
      <c r="C178" s="23"/>
      <c r="D178" s="71"/>
      <c r="E178" s="71"/>
      <c r="F178" s="100"/>
    </row>
    <row r="179" spans="1:6">
      <c r="A179" s="99"/>
      <c r="B179" s="23"/>
      <c r="C179" s="23"/>
      <c r="D179" s="71"/>
      <c r="E179" s="71"/>
      <c r="F179" s="100"/>
    </row>
    <row r="180" spans="1:6">
      <c r="A180" s="99"/>
      <c r="B180" s="23"/>
      <c r="C180" s="23"/>
      <c r="D180" s="71"/>
      <c r="E180" s="71"/>
      <c r="F180" s="100"/>
    </row>
    <row r="181" spans="1:6">
      <c r="A181" s="99"/>
      <c r="B181" s="23"/>
      <c r="C181" s="23"/>
      <c r="D181" s="71"/>
      <c r="E181" s="71"/>
      <c r="F181" s="100"/>
    </row>
    <row r="182" spans="1:6">
      <c r="A182" s="99"/>
      <c r="B182" s="23"/>
      <c r="C182" s="23"/>
      <c r="D182" s="71"/>
      <c r="E182" s="71"/>
      <c r="F182" s="100"/>
    </row>
    <row r="183" spans="1:6">
      <c r="A183" s="99"/>
      <c r="B183" s="23"/>
      <c r="C183" s="23"/>
      <c r="D183" s="71"/>
      <c r="E183" s="71"/>
      <c r="F183" s="100"/>
    </row>
    <row r="184" spans="1:6">
      <c r="A184" s="99"/>
      <c r="B184" s="23"/>
      <c r="C184" s="23"/>
      <c r="D184" s="71"/>
      <c r="E184" s="71"/>
      <c r="F184" s="100"/>
    </row>
    <row r="185" spans="1:6">
      <c r="A185" s="99"/>
      <c r="B185" s="23"/>
      <c r="C185" s="23"/>
      <c r="D185" s="71"/>
      <c r="E185" s="71"/>
      <c r="F185" s="100"/>
    </row>
    <row r="186" spans="1:6">
      <c r="A186" s="99"/>
      <c r="B186" s="23"/>
      <c r="C186" s="23"/>
      <c r="D186" s="71"/>
      <c r="E186" s="71"/>
      <c r="F186" s="100"/>
    </row>
    <row r="187" spans="1:6">
      <c r="A187" s="99"/>
      <c r="B187" s="23"/>
      <c r="C187" s="23"/>
      <c r="D187" s="71"/>
      <c r="E187" s="71"/>
      <c r="F187" s="100"/>
    </row>
    <row r="188" spans="1:6">
      <c r="A188" s="99"/>
      <c r="B188" s="23"/>
      <c r="C188" s="23"/>
      <c r="D188" s="71"/>
      <c r="E188" s="71"/>
      <c r="F188" s="100"/>
    </row>
    <row r="189" spans="1:6">
      <c r="A189" s="99"/>
      <c r="B189" s="23"/>
      <c r="C189" s="23"/>
      <c r="D189" s="71"/>
      <c r="E189" s="71"/>
      <c r="F189" s="100"/>
    </row>
    <row r="190" spans="1:6">
      <c r="A190" s="99"/>
      <c r="B190" s="23"/>
      <c r="C190" s="23"/>
      <c r="D190" s="71"/>
      <c r="E190" s="71"/>
      <c r="F190" s="100"/>
    </row>
    <row r="191" spans="1:6">
      <c r="A191" s="99"/>
      <c r="B191" s="23"/>
      <c r="C191" s="23"/>
      <c r="D191" s="71"/>
      <c r="E191" s="71"/>
      <c r="F191" s="100"/>
    </row>
    <row r="192" spans="1:6">
      <c r="A192" s="99"/>
      <c r="B192" s="23"/>
      <c r="C192" s="23"/>
      <c r="D192" s="71"/>
      <c r="E192" s="71"/>
      <c r="F192" s="100"/>
    </row>
    <row r="193" spans="1:6">
      <c r="A193" s="99"/>
      <c r="B193" s="23"/>
      <c r="C193" s="23"/>
      <c r="D193" s="71"/>
      <c r="E193" s="71"/>
      <c r="F193" s="100"/>
    </row>
    <row r="194" spans="1:6">
      <c r="A194" s="99"/>
      <c r="B194" s="23"/>
      <c r="C194" s="23"/>
      <c r="D194" s="71"/>
      <c r="E194" s="71"/>
      <c r="F194" s="100"/>
    </row>
    <row r="195" spans="1:6">
      <c r="A195" s="99"/>
      <c r="B195" s="23"/>
      <c r="C195" s="23"/>
      <c r="D195" s="71"/>
      <c r="E195" s="71"/>
      <c r="F195" s="100"/>
    </row>
    <row r="196" spans="1:6">
      <c r="A196" s="99"/>
      <c r="B196" s="23"/>
      <c r="C196" s="23"/>
      <c r="D196" s="71"/>
      <c r="E196" s="71"/>
      <c r="F196" s="100"/>
    </row>
    <row r="197" spans="1:6">
      <c r="A197" s="99"/>
      <c r="B197" s="23"/>
      <c r="C197" s="23"/>
      <c r="D197" s="71"/>
      <c r="E197" s="71"/>
      <c r="F197" s="100"/>
    </row>
    <row r="198" spans="1:6">
      <c r="A198" s="99"/>
      <c r="B198" s="23"/>
      <c r="C198" s="23"/>
      <c r="D198" s="71"/>
      <c r="E198" s="71"/>
      <c r="F198" s="100"/>
    </row>
    <row r="199" spans="1:6">
      <c r="A199" s="99"/>
      <c r="B199" s="23"/>
      <c r="C199" s="23"/>
      <c r="D199" s="71"/>
      <c r="E199" s="71"/>
      <c r="F199" s="100"/>
    </row>
    <row r="200" spans="1:6">
      <c r="A200" s="99"/>
      <c r="B200" s="23"/>
      <c r="C200" s="23"/>
      <c r="D200" s="71"/>
      <c r="E200" s="71"/>
      <c r="F200" s="100"/>
    </row>
    <row r="201" spans="1:6">
      <c r="A201" s="99"/>
      <c r="B201" s="23"/>
      <c r="C201" s="23"/>
      <c r="D201" s="71"/>
      <c r="E201" s="71"/>
      <c r="F201" s="100"/>
    </row>
    <row r="202" spans="1:6">
      <c r="A202" s="99"/>
      <c r="B202" s="23"/>
      <c r="C202" s="23"/>
      <c r="D202" s="71"/>
      <c r="E202" s="71"/>
      <c r="F202" s="100"/>
    </row>
    <row r="203" spans="1:6">
      <c r="A203" s="99"/>
      <c r="B203" s="23"/>
      <c r="C203" s="23"/>
      <c r="D203" s="71"/>
      <c r="E203" s="71"/>
      <c r="F203" s="100"/>
    </row>
    <row r="204" spans="1:6">
      <c r="A204" s="99"/>
      <c r="B204" s="23"/>
      <c r="C204" s="23"/>
      <c r="D204" s="71"/>
      <c r="E204" s="71"/>
      <c r="F204" s="100"/>
    </row>
    <row r="205" spans="1:6">
      <c r="A205" s="99"/>
      <c r="B205" s="23"/>
      <c r="C205" s="23"/>
      <c r="D205" s="71"/>
      <c r="E205" s="71"/>
      <c r="F205" s="100"/>
    </row>
    <row r="206" spans="1:6">
      <c r="A206" s="99"/>
      <c r="B206" s="23"/>
      <c r="C206" s="23"/>
      <c r="D206" s="71"/>
      <c r="E206" s="71"/>
      <c r="F206" s="100"/>
    </row>
    <row r="207" spans="1:6">
      <c r="A207" s="99"/>
      <c r="B207" s="23"/>
      <c r="C207" s="23"/>
      <c r="D207" s="71"/>
      <c r="E207" s="71"/>
      <c r="F207" s="100"/>
    </row>
    <row r="208" spans="1:6">
      <c r="A208" s="99"/>
      <c r="B208" s="23"/>
      <c r="C208" s="23"/>
      <c r="D208" s="71"/>
      <c r="E208" s="71"/>
      <c r="F208" s="100"/>
    </row>
    <row r="209" spans="1:6">
      <c r="A209" s="99"/>
      <c r="B209" s="23"/>
      <c r="C209" s="23"/>
      <c r="D209" s="71"/>
      <c r="E209" s="71"/>
      <c r="F209" s="100"/>
    </row>
    <row r="210" spans="1:6">
      <c r="A210" s="99"/>
      <c r="B210" s="23"/>
      <c r="C210" s="23"/>
      <c r="D210" s="71"/>
      <c r="E210" s="71"/>
      <c r="F210" s="100"/>
    </row>
    <row r="211" spans="1:6">
      <c r="A211" s="99"/>
      <c r="B211" s="23"/>
      <c r="C211" s="23"/>
      <c r="D211" s="71"/>
      <c r="E211" s="71"/>
      <c r="F211" s="100"/>
    </row>
    <row r="212" spans="1:6">
      <c r="A212" s="99"/>
      <c r="B212" s="23"/>
      <c r="C212" s="23"/>
      <c r="D212" s="71"/>
      <c r="E212" s="71"/>
      <c r="F212" s="100"/>
    </row>
    <row r="213" spans="1:6">
      <c r="A213" s="99"/>
      <c r="B213" s="23"/>
      <c r="C213" s="23"/>
      <c r="D213" s="71"/>
      <c r="E213" s="71"/>
      <c r="F213" s="100"/>
    </row>
    <row r="214" spans="1:6">
      <c r="A214" s="99"/>
      <c r="B214" s="23"/>
      <c r="C214" s="23"/>
      <c r="D214" s="71"/>
      <c r="E214" s="71"/>
      <c r="F214" s="100"/>
    </row>
    <row r="215" spans="1:6">
      <c r="A215" s="99"/>
      <c r="B215" s="23"/>
      <c r="C215" s="23"/>
      <c r="D215" s="71"/>
      <c r="E215" s="71"/>
      <c r="F215" s="100"/>
    </row>
    <row r="216" spans="1:6">
      <c r="A216" s="99"/>
      <c r="B216" s="23"/>
      <c r="C216" s="23"/>
      <c r="D216" s="71"/>
      <c r="E216" s="71"/>
      <c r="F216" s="100"/>
    </row>
    <row r="217" spans="1:6">
      <c r="A217" s="99"/>
      <c r="B217" s="23"/>
      <c r="C217" s="23"/>
      <c r="D217" s="71"/>
      <c r="E217" s="71"/>
      <c r="F217" s="100"/>
    </row>
    <row r="218" spans="1:6">
      <c r="A218" s="99"/>
      <c r="B218" s="23"/>
      <c r="C218" s="23"/>
      <c r="D218" s="71"/>
      <c r="E218" s="71"/>
      <c r="F218" s="100"/>
    </row>
    <row r="219" spans="1:6">
      <c r="A219" s="99"/>
      <c r="B219" s="23"/>
      <c r="C219" s="23"/>
      <c r="D219" s="71"/>
      <c r="E219" s="71"/>
      <c r="F219" s="100"/>
    </row>
    <row r="220" spans="1:6">
      <c r="A220" s="99"/>
      <c r="B220" s="23"/>
      <c r="C220" s="23"/>
      <c r="D220" s="71"/>
      <c r="E220" s="71"/>
      <c r="F220" s="100"/>
    </row>
    <row r="221" spans="1:6">
      <c r="A221" s="99"/>
      <c r="B221" s="23"/>
      <c r="C221" s="23"/>
      <c r="D221" s="71"/>
      <c r="E221" s="71"/>
      <c r="F221" s="100"/>
    </row>
    <row r="222" spans="1:6">
      <c r="A222" s="99"/>
      <c r="B222" s="23"/>
      <c r="C222" s="23"/>
      <c r="D222" s="71"/>
      <c r="E222" s="71"/>
      <c r="F222" s="100"/>
    </row>
    <row r="223" spans="1:6">
      <c r="A223" s="99"/>
      <c r="B223" s="23"/>
      <c r="C223" s="23"/>
      <c r="D223" s="71"/>
      <c r="E223" s="71"/>
      <c r="F223" s="100"/>
    </row>
    <row r="224" spans="1:6">
      <c r="A224" s="99"/>
      <c r="B224" s="23"/>
      <c r="C224" s="23"/>
      <c r="D224" s="71"/>
      <c r="E224" s="71"/>
      <c r="F224" s="100"/>
    </row>
    <row r="225" spans="1:6">
      <c r="A225" s="99"/>
      <c r="B225" s="23"/>
      <c r="C225" s="23"/>
      <c r="D225" s="71"/>
      <c r="E225" s="71"/>
      <c r="F225" s="100"/>
    </row>
    <row r="226" spans="1:6">
      <c r="A226" s="99"/>
      <c r="B226" s="23"/>
      <c r="C226" s="23"/>
      <c r="D226" s="71"/>
      <c r="E226" s="71"/>
      <c r="F226" s="100"/>
    </row>
    <row r="227" spans="1:6">
      <c r="A227" s="99"/>
      <c r="B227" s="23"/>
      <c r="C227" s="23"/>
      <c r="D227" s="71"/>
      <c r="E227" s="71"/>
      <c r="F227" s="100"/>
    </row>
    <row r="228" spans="1:6">
      <c r="A228" s="99"/>
      <c r="B228" s="23"/>
      <c r="C228" s="23"/>
      <c r="D228" s="71"/>
      <c r="E228" s="71"/>
      <c r="F228" s="100"/>
    </row>
    <row r="229" spans="1:6">
      <c r="A229" s="99"/>
      <c r="B229" s="23"/>
      <c r="C229" s="23"/>
      <c r="D229" s="71"/>
      <c r="E229" s="71"/>
      <c r="F229" s="100"/>
    </row>
    <row r="230" spans="1:6">
      <c r="A230" s="99"/>
      <c r="B230" s="23"/>
      <c r="C230" s="23"/>
      <c r="D230" s="71"/>
      <c r="E230" s="71"/>
      <c r="F230" s="100"/>
    </row>
    <row r="231" spans="1:6">
      <c r="A231" s="99"/>
      <c r="B231" s="23"/>
      <c r="C231" s="23"/>
      <c r="D231" s="71"/>
      <c r="E231" s="71"/>
      <c r="F231" s="100"/>
    </row>
    <row r="232" spans="1:6">
      <c r="A232" s="99"/>
      <c r="B232" s="23"/>
      <c r="C232" s="23"/>
      <c r="D232" s="71"/>
      <c r="E232" s="71"/>
      <c r="F232" s="100"/>
    </row>
    <row r="233" spans="1:6">
      <c r="A233" s="99"/>
      <c r="B233" s="23"/>
      <c r="C233" s="23"/>
      <c r="D233" s="71"/>
      <c r="E233" s="71"/>
      <c r="F233" s="100"/>
    </row>
    <row r="234" spans="1:6">
      <c r="A234" s="99"/>
      <c r="B234" s="23"/>
      <c r="C234" s="23"/>
      <c r="D234" s="71"/>
      <c r="E234" s="71"/>
      <c r="F234" s="100"/>
    </row>
    <row r="235" spans="1:6">
      <c r="A235" s="99"/>
      <c r="B235" s="23"/>
      <c r="C235" s="23"/>
      <c r="D235" s="71"/>
      <c r="E235" s="71"/>
      <c r="F235" s="100"/>
    </row>
    <row r="236" spans="1:6">
      <c r="A236" s="99"/>
      <c r="B236" s="23"/>
      <c r="C236" s="23"/>
      <c r="D236" s="71"/>
      <c r="E236" s="71"/>
      <c r="F236" s="100"/>
    </row>
    <row r="237" spans="1:6">
      <c r="A237" s="99"/>
      <c r="B237" s="23"/>
      <c r="C237" s="23"/>
      <c r="D237" s="71"/>
      <c r="E237" s="71"/>
      <c r="F237" s="100"/>
    </row>
    <row r="238" spans="1:6">
      <c r="A238" s="99"/>
      <c r="B238" s="23"/>
      <c r="C238" s="23"/>
      <c r="D238" s="71"/>
      <c r="E238" s="71"/>
      <c r="F238" s="100"/>
    </row>
    <row r="239" spans="1:6">
      <c r="A239" s="99"/>
      <c r="B239" s="23"/>
      <c r="C239" s="23"/>
      <c r="D239" s="71"/>
      <c r="E239" s="71"/>
      <c r="F239" s="100"/>
    </row>
    <row r="240" spans="1:6">
      <c r="A240" s="99"/>
      <c r="B240" s="23"/>
      <c r="C240" s="23"/>
      <c r="D240" s="71"/>
      <c r="E240" s="71"/>
      <c r="F240" s="100"/>
    </row>
    <row r="241" spans="1:6">
      <c r="A241" s="99"/>
      <c r="B241" s="23"/>
      <c r="C241" s="23"/>
      <c r="D241" s="71"/>
      <c r="E241" s="71"/>
      <c r="F241" s="100"/>
    </row>
    <row r="242" spans="1:6">
      <c r="A242" s="99"/>
      <c r="B242" s="23"/>
      <c r="C242" s="23"/>
      <c r="D242" s="71"/>
      <c r="E242" s="71"/>
      <c r="F242" s="100"/>
    </row>
    <row r="243" spans="1:6">
      <c r="A243" s="99"/>
      <c r="B243" s="23"/>
      <c r="C243" s="23"/>
      <c r="D243" s="71"/>
      <c r="E243" s="71"/>
      <c r="F243" s="100"/>
    </row>
    <row r="244" spans="1:6">
      <c r="A244" s="99"/>
      <c r="B244" s="23"/>
      <c r="C244" s="23"/>
      <c r="D244" s="71"/>
      <c r="E244" s="71"/>
      <c r="F244" s="100"/>
    </row>
    <row r="245" spans="1:6">
      <c r="A245" s="99"/>
      <c r="B245" s="23"/>
      <c r="C245" s="23"/>
      <c r="D245" s="71"/>
      <c r="E245" s="71"/>
      <c r="F245" s="100"/>
    </row>
    <row r="246" spans="1:6">
      <c r="A246" s="99"/>
      <c r="B246" s="23"/>
      <c r="C246" s="23"/>
      <c r="D246" s="71"/>
      <c r="E246" s="71"/>
      <c r="F246" s="100"/>
    </row>
    <row r="247" spans="1:6">
      <c r="A247" s="99"/>
      <c r="B247" s="23"/>
      <c r="C247" s="23"/>
      <c r="D247" s="71"/>
      <c r="E247" s="71"/>
      <c r="F247" s="100"/>
    </row>
    <row r="248" spans="1:6">
      <c r="A248" s="99"/>
      <c r="B248" s="23"/>
      <c r="C248" s="23"/>
      <c r="D248" s="71"/>
      <c r="E248" s="71"/>
      <c r="F248" s="100"/>
    </row>
    <row r="249" spans="1:6">
      <c r="A249" s="99"/>
      <c r="B249" s="23"/>
      <c r="C249" s="23"/>
      <c r="D249" s="71"/>
      <c r="E249" s="71"/>
      <c r="F249" s="100"/>
    </row>
    <row r="250" spans="1:6">
      <c r="A250" s="99"/>
      <c r="B250" s="23"/>
      <c r="C250" s="23"/>
      <c r="D250" s="71"/>
      <c r="E250" s="71"/>
      <c r="F250" s="100"/>
    </row>
    <row r="251" spans="1:6">
      <c r="A251" s="99"/>
      <c r="B251" s="23"/>
      <c r="C251" s="23"/>
      <c r="D251" s="71"/>
      <c r="E251" s="71"/>
      <c r="F251" s="100"/>
    </row>
    <row r="252" spans="1:6">
      <c r="A252" s="99"/>
      <c r="B252" s="23"/>
      <c r="C252" s="23"/>
      <c r="D252" s="71"/>
      <c r="E252" s="71"/>
      <c r="F252" s="100"/>
    </row>
    <row r="253" spans="1:6">
      <c r="A253" s="99"/>
      <c r="B253" s="23"/>
      <c r="C253" s="23"/>
      <c r="D253" s="71"/>
      <c r="E253" s="71"/>
      <c r="F253" s="100"/>
    </row>
    <row r="254" spans="1:6">
      <c r="A254" s="99"/>
      <c r="B254" s="23"/>
      <c r="C254" s="23"/>
      <c r="D254" s="71"/>
      <c r="E254" s="71"/>
      <c r="F254" s="100"/>
    </row>
    <row r="255" spans="1:6">
      <c r="A255" s="99"/>
      <c r="B255" s="23"/>
      <c r="C255" s="23"/>
      <c r="D255" s="71"/>
      <c r="E255" s="71"/>
      <c r="F255" s="100"/>
    </row>
    <row r="256" spans="1:6">
      <c r="A256" s="99"/>
      <c r="B256" s="23"/>
      <c r="C256" s="23"/>
      <c r="D256" s="71"/>
      <c r="E256" s="71"/>
      <c r="F256" s="100"/>
    </row>
    <row r="257" spans="1:6">
      <c r="A257" s="99"/>
      <c r="B257" s="23"/>
      <c r="C257" s="23"/>
      <c r="D257" s="71"/>
      <c r="E257" s="71"/>
      <c r="F257" s="100"/>
    </row>
    <row r="258" spans="1:6">
      <c r="A258" s="99"/>
      <c r="B258" s="23"/>
      <c r="C258" s="23"/>
      <c r="D258" s="71"/>
      <c r="E258" s="71"/>
      <c r="F258" s="100"/>
    </row>
    <row r="259" spans="1:6">
      <c r="A259" s="99"/>
      <c r="B259" s="23"/>
      <c r="C259" s="23"/>
      <c r="D259" s="71"/>
      <c r="E259" s="71"/>
      <c r="F259" s="100"/>
    </row>
    <row r="260" spans="1:6">
      <c r="A260" s="99"/>
      <c r="B260" s="23"/>
      <c r="C260" s="23"/>
      <c r="D260" s="71"/>
      <c r="E260" s="71"/>
      <c r="F260" s="100"/>
    </row>
    <row r="261" spans="1:6">
      <c r="A261" s="99"/>
      <c r="B261" s="23"/>
      <c r="C261" s="23"/>
      <c r="D261" s="71"/>
      <c r="E261" s="71"/>
      <c r="F261" s="100"/>
    </row>
    <row r="262" spans="1:6">
      <c r="A262" s="99"/>
      <c r="B262" s="23"/>
      <c r="C262" s="23"/>
      <c r="D262" s="71"/>
      <c r="E262" s="71"/>
      <c r="F262" s="100"/>
    </row>
    <row r="263" spans="1:6">
      <c r="A263" s="99"/>
      <c r="B263" s="23"/>
      <c r="C263" s="23"/>
      <c r="D263" s="71"/>
      <c r="E263" s="71"/>
      <c r="F263" s="100"/>
    </row>
    <row r="264" spans="1:6">
      <c r="A264" s="99"/>
      <c r="B264" s="23"/>
      <c r="C264" s="23"/>
      <c r="D264" s="71"/>
      <c r="E264" s="71"/>
      <c r="F264" s="100"/>
    </row>
    <row r="265" spans="1:6">
      <c r="A265" s="99"/>
      <c r="B265" s="23"/>
      <c r="C265" s="23"/>
      <c r="D265" s="71"/>
      <c r="E265" s="71"/>
      <c r="F265" s="100"/>
    </row>
    <row r="266" spans="1:6">
      <c r="A266" s="99"/>
      <c r="B266" s="23"/>
      <c r="C266" s="23"/>
      <c r="D266" s="71"/>
      <c r="E266" s="71"/>
      <c r="F266" s="100"/>
    </row>
    <row r="267" spans="1:6">
      <c r="A267" s="99"/>
      <c r="B267" s="23"/>
      <c r="C267" s="23"/>
      <c r="D267" s="71"/>
      <c r="E267" s="71"/>
      <c r="F267" s="100"/>
    </row>
    <row r="268" spans="1:6">
      <c r="A268" s="99"/>
      <c r="B268" s="23"/>
      <c r="C268" s="23"/>
      <c r="D268" s="71"/>
      <c r="E268" s="71"/>
      <c r="F268" s="100"/>
    </row>
    <row r="269" spans="1:6">
      <c r="A269" s="99"/>
      <c r="B269" s="23"/>
      <c r="C269" s="23"/>
      <c r="D269" s="71"/>
      <c r="E269" s="71"/>
      <c r="F269" s="100"/>
    </row>
    <row r="270" spans="1:6">
      <c r="A270" s="99"/>
      <c r="B270" s="23"/>
      <c r="C270" s="23"/>
      <c r="D270" s="71"/>
      <c r="E270" s="71"/>
      <c r="F270" s="100"/>
    </row>
    <row r="271" spans="1:6">
      <c r="A271" s="99"/>
      <c r="B271" s="23"/>
      <c r="C271" s="23"/>
      <c r="D271" s="71"/>
      <c r="E271" s="71"/>
      <c r="F271" s="100"/>
    </row>
    <row r="272" spans="1:6">
      <c r="A272" s="99"/>
      <c r="B272" s="23"/>
      <c r="C272" s="23"/>
      <c r="D272" s="71"/>
      <c r="E272" s="71"/>
      <c r="F272" s="100"/>
    </row>
    <row r="273" spans="1:6">
      <c r="A273" s="99"/>
      <c r="B273" s="23"/>
      <c r="C273" s="23"/>
      <c r="D273" s="71"/>
      <c r="E273" s="71"/>
      <c r="F273" s="100"/>
    </row>
    <row r="274" spans="1:6">
      <c r="A274" s="99"/>
      <c r="B274" s="23"/>
      <c r="C274" s="23"/>
      <c r="D274" s="71"/>
      <c r="E274" s="71"/>
      <c r="F274" s="100"/>
    </row>
    <row r="275" spans="1:6">
      <c r="A275" s="99"/>
      <c r="B275" s="23"/>
      <c r="C275" s="23"/>
      <c r="D275" s="71"/>
      <c r="E275" s="71"/>
      <c r="F275" s="100"/>
    </row>
    <row r="276" spans="1:6">
      <c r="A276" s="99"/>
      <c r="B276" s="23"/>
      <c r="C276" s="23"/>
      <c r="D276" s="71"/>
      <c r="E276" s="71"/>
      <c r="F276" s="100"/>
    </row>
    <row r="277" spans="1:6">
      <c r="A277" s="99"/>
      <c r="B277" s="23"/>
      <c r="C277" s="23"/>
      <c r="D277" s="71"/>
      <c r="E277" s="71"/>
      <c r="F277" s="100"/>
    </row>
    <row r="278" spans="1:6">
      <c r="A278" s="99"/>
      <c r="B278" s="23"/>
      <c r="C278" s="23"/>
      <c r="D278" s="71"/>
      <c r="E278" s="71"/>
      <c r="F278" s="100"/>
    </row>
    <row r="279" spans="1:6">
      <c r="A279" s="99"/>
      <c r="B279" s="23"/>
      <c r="C279" s="23"/>
      <c r="D279" s="71"/>
      <c r="E279" s="71"/>
      <c r="F279" s="100"/>
    </row>
    <row r="280" spans="1:6">
      <c r="A280" s="99"/>
      <c r="B280" s="23"/>
      <c r="C280" s="23"/>
      <c r="D280" s="71"/>
      <c r="E280" s="71"/>
      <c r="F280" s="100"/>
    </row>
    <row r="281" spans="1:6">
      <c r="A281" s="99"/>
      <c r="B281" s="23"/>
      <c r="C281" s="23"/>
      <c r="D281" s="71"/>
      <c r="E281" s="71"/>
      <c r="F281" s="100"/>
    </row>
    <row r="282" spans="1:6">
      <c r="A282" s="99"/>
      <c r="B282" s="23"/>
      <c r="C282" s="23"/>
      <c r="D282" s="71"/>
      <c r="E282" s="71"/>
      <c r="F282" s="100"/>
    </row>
    <row r="283" spans="1:6">
      <c r="A283" s="99"/>
      <c r="B283" s="23"/>
      <c r="C283" s="23"/>
      <c r="D283" s="71"/>
      <c r="E283" s="71"/>
      <c r="F283" s="100"/>
    </row>
    <row r="284" spans="1:6">
      <c r="A284" s="99"/>
      <c r="B284" s="23"/>
      <c r="C284" s="23"/>
      <c r="D284" s="71"/>
      <c r="E284" s="71"/>
      <c r="F284" s="100"/>
    </row>
    <row r="285" spans="1:6">
      <c r="A285" s="99"/>
      <c r="B285" s="23"/>
      <c r="C285" s="23"/>
      <c r="D285" s="71"/>
      <c r="E285" s="71"/>
      <c r="F285" s="100"/>
    </row>
    <row r="286" spans="1:6">
      <c r="A286" s="99"/>
      <c r="B286" s="23"/>
      <c r="C286" s="23"/>
      <c r="D286" s="71"/>
      <c r="E286" s="71"/>
      <c r="F286" s="100"/>
    </row>
    <row r="287" spans="1:6">
      <c r="A287" s="99"/>
      <c r="B287" s="23"/>
      <c r="C287" s="23"/>
      <c r="D287" s="71"/>
      <c r="E287" s="71"/>
      <c r="F287" s="100"/>
    </row>
    <row r="288" spans="1:6">
      <c r="A288" s="99"/>
      <c r="B288" s="23"/>
      <c r="C288" s="23"/>
      <c r="D288" s="71"/>
      <c r="E288" s="71"/>
      <c r="F288" s="100"/>
    </row>
    <row r="289" spans="1:6">
      <c r="A289" s="99"/>
      <c r="B289" s="23"/>
      <c r="C289" s="23"/>
      <c r="D289" s="71"/>
      <c r="E289" s="71"/>
      <c r="F289" s="100"/>
    </row>
    <row r="290" spans="1:6">
      <c r="A290" s="99"/>
      <c r="B290" s="23"/>
      <c r="C290" s="23"/>
      <c r="D290" s="71"/>
      <c r="E290" s="71"/>
      <c r="F290" s="100"/>
    </row>
    <row r="291" spans="1:6">
      <c r="A291" s="99"/>
      <c r="B291" s="23"/>
      <c r="C291" s="23"/>
      <c r="D291" s="71"/>
      <c r="E291" s="71"/>
      <c r="F291" s="100"/>
    </row>
    <row r="292" spans="1:6">
      <c r="A292" s="99"/>
      <c r="B292" s="23"/>
      <c r="C292" s="23"/>
      <c r="D292" s="71"/>
      <c r="E292" s="71"/>
      <c r="F292" s="100"/>
    </row>
    <row r="293" spans="1:6">
      <c r="A293" s="99"/>
      <c r="B293" s="23"/>
      <c r="C293" s="23"/>
      <c r="D293" s="71"/>
      <c r="E293" s="71"/>
      <c r="F293" s="100"/>
    </row>
    <row r="294" spans="1:6">
      <c r="A294" s="99"/>
      <c r="B294" s="23"/>
      <c r="C294" s="23"/>
      <c r="D294" s="71"/>
      <c r="E294" s="71"/>
      <c r="F294" s="100"/>
    </row>
    <row r="295" spans="1:6">
      <c r="A295" s="99"/>
      <c r="B295" s="23"/>
      <c r="C295" s="23"/>
      <c r="D295" s="71"/>
      <c r="E295" s="71"/>
      <c r="F295" s="100"/>
    </row>
    <row r="296" spans="1:6">
      <c r="A296" s="99"/>
      <c r="B296" s="23"/>
      <c r="C296" s="23"/>
      <c r="D296" s="71"/>
      <c r="E296" s="71"/>
      <c r="F296" s="100"/>
    </row>
    <row r="297" spans="1:6">
      <c r="A297" s="99"/>
      <c r="B297" s="23"/>
      <c r="C297" s="23"/>
      <c r="D297" s="71"/>
      <c r="E297" s="71"/>
      <c r="F297" s="100"/>
    </row>
    <row r="298" spans="1:6">
      <c r="A298" s="99"/>
      <c r="B298" s="23"/>
      <c r="C298" s="23"/>
      <c r="D298" s="71"/>
      <c r="E298" s="71"/>
      <c r="F298" s="100"/>
    </row>
    <row r="299" spans="1:6">
      <c r="A299" s="99"/>
      <c r="B299" s="23"/>
      <c r="C299" s="23"/>
      <c r="D299" s="71"/>
      <c r="E299" s="71"/>
      <c r="F299" s="100"/>
    </row>
    <row r="300" spans="1:6">
      <c r="A300" s="99"/>
      <c r="B300" s="23"/>
      <c r="C300" s="23"/>
      <c r="D300" s="71"/>
      <c r="E300" s="71"/>
      <c r="F300" s="100"/>
    </row>
    <row r="301" spans="1:6">
      <c r="A301" s="99"/>
      <c r="B301" s="23"/>
      <c r="C301" s="23"/>
      <c r="D301" s="71"/>
      <c r="E301" s="71"/>
      <c r="F301" s="100"/>
    </row>
    <row r="302" spans="1:6">
      <c r="A302" s="99"/>
      <c r="B302" s="23"/>
      <c r="C302" s="23"/>
      <c r="D302" s="71"/>
      <c r="E302" s="71"/>
      <c r="F302" s="100"/>
    </row>
    <row r="303" spans="1:6">
      <c r="A303" s="99"/>
      <c r="B303" s="23"/>
      <c r="C303" s="23"/>
      <c r="D303" s="71"/>
      <c r="E303" s="71"/>
      <c r="F303" s="100"/>
    </row>
    <row r="304" spans="1:6">
      <c r="A304" s="99"/>
      <c r="B304" s="23"/>
      <c r="C304" s="23"/>
      <c r="D304" s="71"/>
      <c r="E304" s="71"/>
      <c r="F304" s="100"/>
    </row>
    <row r="305" spans="1:6">
      <c r="A305" s="99"/>
      <c r="B305" s="23"/>
      <c r="C305" s="23"/>
      <c r="D305" s="71"/>
      <c r="E305" s="71"/>
      <c r="F305" s="100"/>
    </row>
    <row r="306" spans="1:6">
      <c r="A306" s="99"/>
      <c r="B306" s="23"/>
      <c r="C306" s="23"/>
      <c r="D306" s="71"/>
      <c r="E306" s="71"/>
      <c r="F306" s="100"/>
    </row>
    <row r="307" spans="1:6">
      <c r="A307" s="99"/>
      <c r="B307" s="23"/>
      <c r="C307" s="23"/>
      <c r="D307" s="71"/>
      <c r="E307" s="71"/>
      <c r="F307" s="100"/>
    </row>
    <row r="308" spans="1:6">
      <c r="A308" s="99"/>
      <c r="B308" s="23"/>
      <c r="C308" s="23"/>
      <c r="D308" s="71"/>
      <c r="E308" s="71"/>
      <c r="F308" s="100"/>
    </row>
    <row r="309" spans="1:6">
      <c r="A309" s="99"/>
      <c r="B309" s="23"/>
      <c r="C309" s="23"/>
      <c r="D309" s="71"/>
      <c r="E309" s="71"/>
      <c r="F309" s="100"/>
    </row>
    <row r="310" spans="1:6">
      <c r="A310" s="99"/>
      <c r="B310" s="23"/>
      <c r="C310" s="23"/>
      <c r="D310" s="71"/>
      <c r="E310" s="71"/>
      <c r="F310" s="100"/>
    </row>
    <row r="311" spans="1:6">
      <c r="A311" s="99"/>
      <c r="B311" s="23"/>
      <c r="C311" s="23"/>
      <c r="D311" s="71"/>
      <c r="E311" s="71"/>
      <c r="F311" s="100"/>
    </row>
    <row r="312" spans="1:6">
      <c r="A312" s="99"/>
      <c r="B312" s="23"/>
      <c r="C312" s="23"/>
      <c r="D312" s="71"/>
      <c r="E312" s="71"/>
      <c r="F312" s="100"/>
    </row>
    <row r="313" spans="1:6">
      <c r="A313" s="99"/>
      <c r="B313" s="23"/>
      <c r="C313" s="23"/>
      <c r="D313" s="71"/>
      <c r="E313" s="71"/>
      <c r="F313" s="100"/>
    </row>
    <row r="314" spans="1:6">
      <c r="A314" s="99"/>
      <c r="B314" s="23"/>
      <c r="C314" s="23"/>
      <c r="D314" s="71"/>
      <c r="E314" s="71"/>
      <c r="F314" s="100"/>
    </row>
    <row r="315" spans="1:6">
      <c r="A315" s="99"/>
      <c r="B315" s="23"/>
      <c r="C315" s="23"/>
      <c r="D315" s="71"/>
      <c r="E315" s="71"/>
      <c r="F315" s="100"/>
    </row>
    <row r="316" spans="1:6">
      <c r="A316" s="99"/>
      <c r="B316" s="23"/>
      <c r="C316" s="23"/>
      <c r="D316" s="71"/>
      <c r="E316" s="71"/>
      <c r="F316" s="100"/>
    </row>
    <row r="317" spans="1:6">
      <c r="A317" s="99"/>
      <c r="B317" s="23"/>
      <c r="C317" s="23"/>
      <c r="D317" s="71"/>
      <c r="E317" s="71"/>
      <c r="F317" s="100"/>
    </row>
    <row r="318" spans="1:6">
      <c r="A318" s="99"/>
      <c r="B318" s="23"/>
      <c r="C318" s="23"/>
      <c r="D318" s="71"/>
      <c r="E318" s="71"/>
      <c r="F318" s="100"/>
    </row>
    <row r="319" spans="1:6">
      <c r="A319" s="99"/>
      <c r="B319" s="23"/>
      <c r="C319" s="23"/>
      <c r="D319" s="71"/>
      <c r="E319" s="71"/>
      <c r="F319" s="100"/>
    </row>
    <row r="320" spans="1:6">
      <c r="A320" s="99"/>
      <c r="B320" s="23"/>
      <c r="C320" s="23"/>
      <c r="D320" s="71"/>
      <c r="E320" s="71"/>
      <c r="F320" s="100"/>
    </row>
    <row r="321" spans="1:6">
      <c r="A321" s="99"/>
      <c r="B321" s="23"/>
      <c r="C321" s="23"/>
      <c r="D321" s="71"/>
      <c r="E321" s="71"/>
      <c r="F321" s="100"/>
    </row>
    <row r="322" spans="1:6">
      <c r="A322" s="99"/>
      <c r="B322" s="23"/>
      <c r="C322" s="23"/>
      <c r="D322" s="71"/>
      <c r="E322" s="71"/>
      <c r="F322" s="100"/>
    </row>
    <row r="323" spans="1:6">
      <c r="A323" s="99"/>
      <c r="B323" s="23"/>
      <c r="C323" s="23"/>
      <c r="D323" s="71"/>
      <c r="E323" s="71"/>
      <c r="F323" s="100"/>
    </row>
    <row r="324" spans="1:6">
      <c r="A324" s="99"/>
      <c r="B324" s="23"/>
      <c r="C324" s="23"/>
      <c r="D324" s="71"/>
      <c r="E324" s="71"/>
      <c r="F324" s="100"/>
    </row>
    <row r="325" spans="1:6">
      <c r="A325" s="99"/>
      <c r="B325" s="23"/>
      <c r="C325" s="23"/>
      <c r="D325" s="71"/>
      <c r="E325" s="71"/>
      <c r="F325" s="100"/>
    </row>
    <row r="326" spans="1:6">
      <c r="A326" s="99"/>
      <c r="B326" s="23"/>
      <c r="C326" s="23"/>
      <c r="D326" s="71"/>
      <c r="E326" s="71"/>
      <c r="F326" s="100"/>
    </row>
    <row r="327" spans="1:6">
      <c r="A327" s="99"/>
      <c r="B327" s="23"/>
      <c r="C327" s="23"/>
      <c r="D327" s="71"/>
      <c r="E327" s="71"/>
      <c r="F327" s="100"/>
    </row>
    <row r="328" spans="1:6">
      <c r="A328" s="99"/>
      <c r="B328" s="23"/>
      <c r="C328" s="23"/>
      <c r="D328" s="71"/>
      <c r="E328" s="71"/>
      <c r="F328" s="100"/>
    </row>
    <row r="329" spans="1:6">
      <c r="A329" s="99"/>
      <c r="B329" s="23"/>
      <c r="C329" s="23"/>
      <c r="D329" s="71"/>
      <c r="E329" s="71"/>
      <c r="F329" s="100"/>
    </row>
    <row r="330" spans="1:6">
      <c r="A330" s="99"/>
      <c r="B330" s="23"/>
      <c r="C330" s="23"/>
      <c r="D330" s="71"/>
      <c r="E330" s="71"/>
      <c r="F330" s="100"/>
    </row>
    <row r="331" spans="1:6">
      <c r="A331" s="99"/>
      <c r="B331" s="23"/>
      <c r="C331" s="23"/>
      <c r="D331" s="71"/>
      <c r="E331" s="71"/>
      <c r="F331" s="100"/>
    </row>
    <row r="332" spans="1:6">
      <c r="A332" s="99"/>
      <c r="B332" s="23"/>
      <c r="C332" s="23"/>
      <c r="D332" s="71"/>
      <c r="E332" s="71"/>
      <c r="F332" s="100"/>
    </row>
    <row r="333" spans="1:6">
      <c r="A333" s="99"/>
      <c r="B333" s="23"/>
      <c r="C333" s="23"/>
      <c r="D333" s="71"/>
      <c r="E333" s="71"/>
      <c r="F333" s="100"/>
    </row>
    <row r="334" spans="1:6">
      <c r="A334" s="99"/>
      <c r="B334" s="23"/>
      <c r="C334" s="23"/>
      <c r="D334" s="71"/>
      <c r="E334" s="71"/>
      <c r="F334" s="100"/>
    </row>
    <row r="335" spans="1:6">
      <c r="A335" s="99"/>
      <c r="B335" s="23"/>
      <c r="C335" s="23"/>
      <c r="D335" s="71"/>
      <c r="E335" s="71"/>
      <c r="F335" s="100"/>
    </row>
    <row r="336" spans="1:6">
      <c r="A336" s="99"/>
      <c r="B336" s="23"/>
      <c r="C336" s="23"/>
      <c r="D336" s="71"/>
      <c r="E336" s="71"/>
      <c r="F336" s="100"/>
    </row>
    <row r="337" spans="1:6">
      <c r="A337" s="99"/>
      <c r="B337" s="23"/>
      <c r="C337" s="23"/>
      <c r="D337" s="71"/>
      <c r="E337" s="71"/>
      <c r="F337" s="100"/>
    </row>
    <row r="338" spans="1:6">
      <c r="A338" s="99"/>
      <c r="B338" s="23"/>
      <c r="C338" s="23"/>
      <c r="D338" s="71"/>
      <c r="E338" s="71"/>
      <c r="F338" s="100"/>
    </row>
    <row r="339" spans="1:6">
      <c r="A339" s="99"/>
      <c r="B339" s="23"/>
      <c r="C339" s="23"/>
      <c r="D339" s="71"/>
      <c r="E339" s="71"/>
      <c r="F339" s="100"/>
    </row>
    <row r="340" spans="1:6">
      <c r="A340" s="99"/>
      <c r="B340" s="23"/>
      <c r="C340" s="23"/>
      <c r="D340" s="71"/>
      <c r="E340" s="71"/>
      <c r="F340" s="100"/>
    </row>
    <row r="341" spans="1:6">
      <c r="A341" s="99"/>
      <c r="B341" s="23"/>
      <c r="C341" s="23"/>
      <c r="D341" s="71"/>
      <c r="E341" s="71"/>
      <c r="F341" s="100"/>
    </row>
    <row r="342" spans="1:6">
      <c r="A342" s="99"/>
      <c r="B342" s="23"/>
      <c r="C342" s="23"/>
      <c r="D342" s="71"/>
      <c r="E342" s="71"/>
      <c r="F342" s="100"/>
    </row>
    <row r="343" spans="1:6">
      <c r="A343" s="99"/>
      <c r="B343" s="23"/>
      <c r="C343" s="23"/>
      <c r="D343" s="71"/>
      <c r="E343" s="71"/>
      <c r="F343" s="100"/>
    </row>
    <row r="344" spans="1:6">
      <c r="A344" s="99"/>
      <c r="B344" s="23"/>
      <c r="C344" s="23"/>
      <c r="D344" s="71"/>
      <c r="E344" s="71"/>
      <c r="F344" s="100"/>
    </row>
    <row r="345" spans="1:6">
      <c r="A345" s="99"/>
      <c r="B345" s="23"/>
      <c r="C345" s="23"/>
      <c r="D345" s="71"/>
      <c r="E345" s="71"/>
      <c r="F345" s="100"/>
    </row>
    <row r="346" spans="1:6">
      <c r="A346" s="99"/>
      <c r="B346" s="23"/>
      <c r="C346" s="23"/>
      <c r="D346" s="71"/>
      <c r="E346" s="71"/>
      <c r="F346" s="100"/>
    </row>
    <row r="347" spans="1:6">
      <c r="A347" s="99"/>
      <c r="B347" s="23"/>
      <c r="C347" s="23"/>
      <c r="D347" s="71"/>
      <c r="E347" s="71"/>
      <c r="F347" s="100"/>
    </row>
    <row r="348" spans="1:6">
      <c r="A348" s="99"/>
      <c r="B348" s="23"/>
      <c r="C348" s="23"/>
      <c r="D348" s="71"/>
      <c r="E348" s="71"/>
      <c r="F348" s="100"/>
    </row>
    <row r="349" spans="1:6">
      <c r="A349" s="99"/>
      <c r="B349" s="23"/>
      <c r="C349" s="23"/>
      <c r="D349" s="71"/>
      <c r="E349" s="71"/>
      <c r="F349" s="100"/>
    </row>
    <row r="350" spans="1:6">
      <c r="A350" s="99"/>
      <c r="B350" s="23"/>
      <c r="C350" s="23"/>
      <c r="D350" s="71"/>
      <c r="E350" s="71"/>
      <c r="F350" s="100"/>
    </row>
    <row r="351" spans="1:6">
      <c r="A351" s="99"/>
      <c r="B351" s="23"/>
      <c r="C351" s="23"/>
      <c r="D351" s="71"/>
      <c r="E351" s="71"/>
      <c r="F351" s="100"/>
    </row>
    <row r="352" spans="1:6">
      <c r="A352" s="99"/>
      <c r="B352" s="23"/>
      <c r="C352" s="23"/>
      <c r="D352" s="71"/>
      <c r="E352" s="71"/>
      <c r="F352" s="100"/>
    </row>
    <row r="353" spans="1:6">
      <c r="A353" s="99"/>
      <c r="B353" s="23"/>
      <c r="C353" s="23"/>
      <c r="D353" s="71"/>
      <c r="E353" s="71"/>
      <c r="F353" s="100"/>
    </row>
    <row r="354" spans="1:6">
      <c r="A354" s="99"/>
      <c r="B354" s="23"/>
      <c r="C354" s="23"/>
      <c r="D354" s="71"/>
      <c r="E354" s="71"/>
      <c r="F354" s="100"/>
    </row>
    <row r="355" spans="1:6">
      <c r="A355" s="99"/>
      <c r="B355" s="23"/>
      <c r="C355" s="23"/>
      <c r="D355" s="71"/>
      <c r="E355" s="71"/>
      <c r="F355" s="100"/>
    </row>
    <row r="356" spans="1:6">
      <c r="A356" s="99"/>
      <c r="B356" s="23"/>
      <c r="C356" s="23"/>
      <c r="D356" s="71"/>
      <c r="E356" s="71"/>
      <c r="F356" s="100"/>
    </row>
    <row r="357" spans="1:6">
      <c r="A357" s="99"/>
      <c r="B357" s="23"/>
      <c r="C357" s="23"/>
      <c r="D357" s="71"/>
      <c r="E357" s="71"/>
      <c r="F357" s="100"/>
    </row>
    <row r="358" spans="1:6">
      <c r="A358" s="99"/>
      <c r="B358" s="23"/>
      <c r="C358" s="23"/>
      <c r="D358" s="71"/>
      <c r="E358" s="71"/>
      <c r="F358" s="100"/>
    </row>
    <row r="359" spans="1:6">
      <c r="A359" s="99"/>
      <c r="B359" s="23"/>
      <c r="C359" s="23"/>
      <c r="D359" s="71"/>
      <c r="E359" s="71"/>
      <c r="F359" s="100"/>
    </row>
    <row r="360" spans="1:6">
      <c r="A360" s="99"/>
      <c r="B360" s="23"/>
      <c r="C360" s="23"/>
      <c r="D360" s="71"/>
      <c r="E360" s="71"/>
      <c r="F360" s="100"/>
    </row>
    <row r="361" spans="1:6">
      <c r="A361" s="99"/>
      <c r="B361" s="23"/>
      <c r="C361" s="23"/>
      <c r="D361" s="71"/>
      <c r="E361" s="71"/>
      <c r="F361" s="100"/>
    </row>
    <row r="362" spans="1:6">
      <c r="A362" s="99"/>
      <c r="B362" s="23"/>
      <c r="C362" s="23"/>
      <c r="D362" s="71"/>
      <c r="E362" s="71"/>
      <c r="F362" s="100"/>
    </row>
    <row r="363" spans="1:6">
      <c r="A363" s="99"/>
      <c r="B363" s="23"/>
      <c r="C363" s="23"/>
      <c r="D363" s="71"/>
      <c r="E363" s="71"/>
      <c r="F363" s="100"/>
    </row>
    <row r="364" spans="1:6">
      <c r="A364" s="99"/>
      <c r="B364" s="23"/>
      <c r="C364" s="23"/>
      <c r="D364" s="71"/>
      <c r="E364" s="71"/>
      <c r="F364" s="100"/>
    </row>
    <row r="365" spans="1:6">
      <c r="A365" s="99"/>
      <c r="B365" s="23"/>
      <c r="C365" s="23"/>
      <c r="D365" s="71"/>
      <c r="E365" s="71"/>
      <c r="F365" s="100"/>
    </row>
    <row r="366" spans="1:6">
      <c r="A366" s="99"/>
      <c r="B366" s="23"/>
      <c r="C366" s="23"/>
      <c r="D366" s="71"/>
      <c r="E366" s="71"/>
      <c r="F366" s="100"/>
    </row>
    <row r="367" spans="1:6">
      <c r="A367" s="99"/>
      <c r="B367" s="23"/>
      <c r="C367" s="23"/>
      <c r="D367" s="71"/>
      <c r="E367" s="71"/>
      <c r="F367" s="100"/>
    </row>
    <row r="368" spans="1:6">
      <c r="A368" s="99"/>
      <c r="B368" s="23"/>
      <c r="C368" s="23"/>
      <c r="D368" s="71"/>
      <c r="E368" s="71"/>
      <c r="F368" s="100"/>
    </row>
    <row r="369" spans="1:6">
      <c r="A369" s="99"/>
      <c r="B369" s="23"/>
      <c r="C369" s="23"/>
      <c r="D369" s="71"/>
      <c r="E369" s="71"/>
      <c r="F369" s="100"/>
    </row>
    <row r="370" spans="1:6">
      <c r="A370" s="99"/>
      <c r="B370" s="23"/>
      <c r="C370" s="23"/>
      <c r="D370" s="71"/>
      <c r="E370" s="71"/>
      <c r="F370" s="100"/>
    </row>
    <row r="371" spans="1:6">
      <c r="A371" s="99"/>
      <c r="B371" s="23"/>
      <c r="C371" s="23"/>
      <c r="D371" s="71"/>
      <c r="E371" s="71"/>
      <c r="F371" s="100"/>
    </row>
    <row r="372" spans="1:6">
      <c r="A372" s="99"/>
      <c r="B372" s="23"/>
      <c r="C372" s="23"/>
      <c r="D372" s="71"/>
      <c r="E372" s="71"/>
      <c r="F372" s="100"/>
    </row>
    <row r="373" spans="1:6">
      <c r="A373" s="99"/>
      <c r="B373" s="23"/>
      <c r="C373" s="23"/>
      <c r="D373" s="71"/>
      <c r="E373" s="71"/>
      <c r="F373" s="100"/>
    </row>
    <row r="374" spans="1:6">
      <c r="A374" s="99"/>
      <c r="B374" s="23"/>
      <c r="C374" s="23"/>
      <c r="D374" s="71"/>
      <c r="E374" s="71"/>
      <c r="F374" s="100"/>
    </row>
    <row r="375" spans="1:6">
      <c r="A375" s="99"/>
      <c r="B375" s="23"/>
      <c r="C375" s="23"/>
      <c r="D375" s="71"/>
      <c r="E375" s="71"/>
      <c r="F375" s="100"/>
    </row>
    <row r="376" spans="1:6">
      <c r="A376" s="99"/>
      <c r="B376" s="23"/>
      <c r="C376" s="23"/>
      <c r="D376" s="71"/>
      <c r="E376" s="71"/>
      <c r="F376" s="100"/>
    </row>
    <row r="377" spans="1:6">
      <c r="A377" s="99"/>
      <c r="B377" s="23"/>
      <c r="C377" s="23"/>
      <c r="D377" s="71"/>
      <c r="E377" s="71"/>
      <c r="F377" s="100"/>
    </row>
    <row r="378" spans="1:6">
      <c r="A378" s="99"/>
      <c r="B378" s="23"/>
      <c r="C378" s="23"/>
      <c r="D378" s="71"/>
      <c r="E378" s="71"/>
      <c r="F378" s="100"/>
    </row>
    <row r="379" spans="1:6">
      <c r="A379" s="99"/>
      <c r="B379" s="23"/>
      <c r="C379" s="23"/>
      <c r="D379" s="71"/>
      <c r="E379" s="71"/>
      <c r="F379" s="100"/>
    </row>
    <row r="380" spans="1:6">
      <c r="A380" s="99"/>
      <c r="B380" s="23"/>
      <c r="C380" s="23"/>
      <c r="D380" s="71"/>
      <c r="E380" s="71"/>
      <c r="F380" s="100"/>
    </row>
    <row r="381" spans="1:6">
      <c r="A381" s="99"/>
      <c r="B381" s="23"/>
      <c r="C381" s="23"/>
      <c r="D381" s="71"/>
      <c r="E381" s="71"/>
      <c r="F381" s="100"/>
    </row>
    <row r="382" spans="1:6">
      <c r="A382" s="99"/>
      <c r="B382" s="23"/>
      <c r="C382" s="23"/>
      <c r="D382" s="71"/>
      <c r="E382" s="71"/>
      <c r="F382" s="100"/>
    </row>
    <row r="383" spans="1:6">
      <c r="A383" s="99"/>
      <c r="B383" s="23"/>
      <c r="C383" s="23"/>
      <c r="D383" s="71"/>
      <c r="E383" s="71"/>
      <c r="F383" s="100"/>
    </row>
    <row r="384" spans="1:6">
      <c r="A384" s="99"/>
      <c r="B384" s="23"/>
      <c r="C384" s="23"/>
      <c r="D384" s="71"/>
      <c r="E384" s="71"/>
      <c r="F384" s="100"/>
    </row>
    <row r="385" spans="1:6">
      <c r="A385" s="99"/>
      <c r="B385" s="23"/>
      <c r="C385" s="23"/>
      <c r="D385" s="71"/>
      <c r="E385" s="71"/>
      <c r="F385" s="100"/>
    </row>
    <row r="386" spans="1:6">
      <c r="A386" s="99"/>
      <c r="B386" s="23"/>
      <c r="C386" s="23"/>
      <c r="D386" s="71"/>
      <c r="E386" s="71"/>
      <c r="F386" s="100"/>
    </row>
    <row r="387" spans="1:6">
      <c r="A387" s="99"/>
      <c r="B387" s="23"/>
      <c r="C387" s="23"/>
      <c r="D387" s="71"/>
      <c r="E387" s="71"/>
      <c r="F387" s="100"/>
    </row>
    <row r="388" spans="1:6">
      <c r="A388" s="99"/>
      <c r="B388" s="23"/>
      <c r="C388" s="23"/>
      <c r="D388" s="71"/>
      <c r="E388" s="71"/>
      <c r="F388" s="100"/>
    </row>
    <row r="389" spans="1:6">
      <c r="A389" s="99"/>
      <c r="B389" s="23"/>
      <c r="C389" s="23"/>
      <c r="D389" s="71"/>
      <c r="E389" s="71"/>
      <c r="F389" s="100"/>
    </row>
    <row r="390" spans="1:6">
      <c r="A390" s="99"/>
      <c r="B390" s="23"/>
      <c r="C390" s="23"/>
      <c r="D390" s="71"/>
      <c r="E390" s="71"/>
      <c r="F390" s="100"/>
    </row>
    <row r="391" spans="1:6">
      <c r="A391" s="99"/>
      <c r="B391" s="23"/>
      <c r="C391" s="23"/>
      <c r="D391" s="71"/>
      <c r="E391" s="71"/>
      <c r="F391" s="100"/>
    </row>
    <row r="392" spans="1:6">
      <c r="A392" s="99"/>
      <c r="B392" s="23"/>
      <c r="C392" s="23"/>
      <c r="D392" s="71"/>
      <c r="E392" s="71"/>
      <c r="F392" s="100"/>
    </row>
    <row r="393" spans="1:6">
      <c r="A393" s="99"/>
      <c r="B393" s="23"/>
      <c r="C393" s="23"/>
      <c r="D393" s="71"/>
      <c r="E393" s="71"/>
      <c r="F393" s="100"/>
    </row>
    <row r="394" spans="1:6">
      <c r="A394" s="99"/>
      <c r="B394" s="23"/>
      <c r="C394" s="23"/>
      <c r="D394" s="71"/>
      <c r="E394" s="71"/>
      <c r="F394" s="100"/>
    </row>
    <row r="395" spans="1:6">
      <c r="A395" s="99"/>
      <c r="B395" s="23"/>
      <c r="C395" s="23"/>
      <c r="D395" s="71"/>
      <c r="E395" s="71"/>
      <c r="F395" s="100"/>
    </row>
    <row r="396" spans="1:6">
      <c r="A396" s="99"/>
      <c r="B396" s="23"/>
      <c r="C396" s="23"/>
      <c r="D396" s="71"/>
      <c r="E396" s="71"/>
      <c r="F396" s="100"/>
    </row>
    <row r="397" spans="1:6">
      <c r="A397" s="99"/>
      <c r="B397" s="23"/>
      <c r="C397" s="23"/>
      <c r="D397" s="71"/>
      <c r="E397" s="71"/>
      <c r="F397" s="100"/>
    </row>
    <row r="398" spans="1:6">
      <c r="A398" s="99"/>
      <c r="B398" s="23"/>
      <c r="C398" s="23"/>
      <c r="D398" s="71"/>
      <c r="E398" s="71"/>
      <c r="F398" s="100"/>
    </row>
    <row r="399" spans="1:6">
      <c r="A399" s="99"/>
      <c r="B399" s="23"/>
      <c r="C399" s="23"/>
      <c r="D399" s="71"/>
      <c r="E399" s="71"/>
      <c r="F399" s="100"/>
    </row>
    <row r="400" spans="1:6">
      <c r="A400" s="99"/>
      <c r="B400" s="23"/>
      <c r="C400" s="23"/>
      <c r="D400" s="71"/>
      <c r="E400" s="71"/>
      <c r="F400" s="100"/>
    </row>
    <row r="401" spans="1:6">
      <c r="A401" s="99"/>
      <c r="B401" s="23"/>
      <c r="C401" s="23"/>
      <c r="D401" s="71"/>
      <c r="E401" s="71"/>
      <c r="F401" s="100"/>
    </row>
    <row r="402" spans="1:6">
      <c r="A402" s="99"/>
      <c r="B402" s="23"/>
      <c r="C402" s="23"/>
      <c r="D402" s="71"/>
      <c r="E402" s="71"/>
      <c r="F402" s="100"/>
    </row>
    <row r="403" spans="1:6">
      <c r="A403" s="99"/>
      <c r="B403" s="23"/>
      <c r="C403" s="23"/>
      <c r="D403" s="71"/>
      <c r="E403" s="71"/>
      <c r="F403" s="100"/>
    </row>
    <row r="404" spans="1:6">
      <c r="A404" s="99"/>
      <c r="B404" s="23"/>
      <c r="C404" s="23"/>
      <c r="D404" s="71"/>
      <c r="E404" s="71"/>
      <c r="F404" s="100"/>
    </row>
    <row r="405" spans="1:6">
      <c r="A405" s="99"/>
      <c r="B405" s="23"/>
      <c r="C405" s="23"/>
      <c r="D405" s="71"/>
      <c r="E405" s="71"/>
      <c r="F405" s="100"/>
    </row>
    <row r="406" spans="1:6">
      <c r="A406" s="99"/>
      <c r="B406" s="23"/>
      <c r="C406" s="23"/>
      <c r="D406" s="71"/>
      <c r="E406" s="71"/>
      <c r="F406" s="100"/>
    </row>
    <row r="407" spans="1:6">
      <c r="A407" s="99"/>
      <c r="B407" s="23"/>
      <c r="C407" s="23"/>
      <c r="D407" s="71"/>
      <c r="E407" s="71"/>
      <c r="F407" s="100"/>
    </row>
    <row r="408" spans="1:6">
      <c r="A408" s="99"/>
      <c r="B408" s="23"/>
      <c r="C408" s="23"/>
      <c r="D408" s="71"/>
      <c r="E408" s="71"/>
      <c r="F408" s="100"/>
    </row>
    <row r="409" spans="1:6">
      <c r="A409" s="99"/>
      <c r="B409" s="23"/>
      <c r="C409" s="23"/>
      <c r="D409" s="71"/>
      <c r="E409" s="71"/>
      <c r="F409" s="100"/>
    </row>
    <row r="410" spans="1:6">
      <c r="A410" s="99"/>
      <c r="B410" s="23"/>
      <c r="C410" s="23"/>
      <c r="D410" s="71"/>
      <c r="E410" s="71"/>
      <c r="F410" s="100"/>
    </row>
    <row r="411" spans="1:6">
      <c r="A411" s="99"/>
      <c r="B411" s="23"/>
      <c r="C411" s="23"/>
      <c r="D411" s="71"/>
      <c r="E411" s="71"/>
      <c r="F411" s="100"/>
    </row>
    <row r="412" spans="1:6">
      <c r="A412" s="99"/>
      <c r="B412" s="23"/>
      <c r="C412" s="23"/>
      <c r="D412" s="71"/>
      <c r="E412" s="71"/>
      <c r="F412" s="100"/>
    </row>
    <row r="413" spans="1:6">
      <c r="A413" s="99"/>
      <c r="B413" s="23"/>
      <c r="C413" s="23"/>
      <c r="D413" s="71"/>
      <c r="E413" s="71"/>
      <c r="F413" s="100"/>
    </row>
    <row r="414" spans="1:6">
      <c r="A414" s="99"/>
      <c r="B414" s="23"/>
      <c r="C414" s="23"/>
      <c r="D414" s="71"/>
      <c r="E414" s="71"/>
      <c r="F414" s="100"/>
    </row>
    <row r="415" spans="1:6">
      <c r="A415" s="99"/>
      <c r="B415" s="23"/>
      <c r="C415" s="23"/>
      <c r="D415" s="71"/>
      <c r="E415" s="71"/>
      <c r="F415" s="100"/>
    </row>
    <row r="416" spans="1:6">
      <c r="A416" s="99"/>
      <c r="B416" s="23"/>
      <c r="C416" s="23"/>
      <c r="D416" s="71"/>
      <c r="E416" s="71"/>
      <c r="F416" s="100"/>
    </row>
    <row r="417" spans="1:6">
      <c r="A417" s="99"/>
      <c r="B417" s="23"/>
      <c r="C417" s="23"/>
      <c r="D417" s="71"/>
      <c r="E417" s="71"/>
      <c r="F417" s="100"/>
    </row>
    <row r="418" spans="1:6">
      <c r="A418" s="99"/>
      <c r="B418" s="23"/>
      <c r="C418" s="23"/>
      <c r="D418" s="71"/>
      <c r="E418" s="71"/>
      <c r="F418" s="100"/>
    </row>
    <row r="419" spans="1:6">
      <c r="A419" s="99"/>
      <c r="B419" s="23"/>
      <c r="C419" s="23"/>
      <c r="D419" s="71"/>
      <c r="E419" s="71"/>
      <c r="F419" s="100"/>
    </row>
    <row r="420" spans="1:6">
      <c r="A420" s="99"/>
      <c r="B420" s="23"/>
      <c r="C420" s="23"/>
      <c r="D420" s="71"/>
      <c r="E420" s="71"/>
      <c r="F420" s="100"/>
    </row>
    <row r="421" spans="1:6">
      <c r="A421" s="99"/>
      <c r="B421" s="23"/>
      <c r="C421" s="23"/>
      <c r="D421" s="71"/>
      <c r="E421" s="71"/>
      <c r="F421" s="100"/>
    </row>
    <row r="422" spans="1:6">
      <c r="A422" s="99"/>
      <c r="B422" s="23"/>
      <c r="C422" s="23"/>
      <c r="D422" s="71"/>
      <c r="E422" s="71"/>
      <c r="F422" s="100"/>
    </row>
    <row r="423" spans="1:6">
      <c r="A423" s="99"/>
      <c r="B423" s="23"/>
      <c r="C423" s="23"/>
      <c r="D423" s="71"/>
      <c r="E423" s="71"/>
      <c r="F423" s="100"/>
    </row>
    <row r="424" spans="1:6">
      <c r="A424" s="99"/>
      <c r="B424" s="23"/>
      <c r="C424" s="23"/>
      <c r="D424" s="71"/>
      <c r="E424" s="71"/>
      <c r="F424" s="100"/>
    </row>
    <row r="425" spans="1:6">
      <c r="A425" s="99"/>
      <c r="B425" s="23"/>
      <c r="C425" s="23"/>
      <c r="D425" s="71"/>
      <c r="E425" s="71"/>
      <c r="F425" s="100"/>
    </row>
    <row r="426" spans="1:6">
      <c r="A426" s="99"/>
      <c r="B426" s="23"/>
      <c r="C426" s="23"/>
      <c r="D426" s="71"/>
      <c r="E426" s="71"/>
      <c r="F426" s="100"/>
    </row>
    <row r="427" spans="1:6">
      <c r="A427" s="99"/>
      <c r="B427" s="23"/>
      <c r="C427" s="23"/>
      <c r="D427" s="71"/>
      <c r="E427" s="71"/>
      <c r="F427" s="100"/>
    </row>
    <row r="428" spans="1:6">
      <c r="A428" s="99"/>
      <c r="B428" s="23"/>
      <c r="C428" s="23"/>
      <c r="D428" s="71"/>
      <c r="E428" s="71"/>
      <c r="F428" s="100"/>
    </row>
    <row r="429" spans="1:6">
      <c r="A429" s="99"/>
      <c r="B429" s="23"/>
      <c r="C429" s="23"/>
      <c r="D429" s="71"/>
      <c r="E429" s="71"/>
      <c r="F429" s="100"/>
    </row>
    <row r="430" spans="1:6">
      <c r="A430" s="99"/>
      <c r="B430" s="23"/>
      <c r="C430" s="23"/>
      <c r="D430" s="71"/>
      <c r="E430" s="71"/>
      <c r="F430" s="100"/>
    </row>
    <row r="431" spans="1:6">
      <c r="A431" s="99"/>
      <c r="B431" s="23"/>
      <c r="C431" s="23"/>
      <c r="D431" s="71"/>
      <c r="E431" s="71"/>
      <c r="F431" s="100"/>
    </row>
    <row r="432" spans="1:6">
      <c r="A432" s="99"/>
      <c r="B432" s="23"/>
      <c r="C432" s="23"/>
      <c r="D432" s="71"/>
      <c r="E432" s="71"/>
      <c r="F432" s="100"/>
    </row>
    <row r="433" spans="1:6">
      <c r="A433" s="99"/>
      <c r="B433" s="23"/>
      <c r="C433" s="23"/>
      <c r="D433" s="71"/>
      <c r="E433" s="71"/>
      <c r="F433" s="100"/>
    </row>
    <row r="434" spans="1:6">
      <c r="A434" s="99"/>
      <c r="B434" s="23"/>
      <c r="C434" s="23"/>
      <c r="D434" s="71"/>
      <c r="E434" s="71"/>
      <c r="F434" s="100"/>
    </row>
    <row r="435" spans="1:6">
      <c r="A435" s="99"/>
      <c r="B435" s="23"/>
      <c r="C435" s="23"/>
      <c r="D435" s="71"/>
      <c r="E435" s="71"/>
      <c r="F435" s="100"/>
    </row>
    <row r="436" spans="1:6">
      <c r="A436" s="99"/>
      <c r="B436" s="23"/>
      <c r="C436" s="23"/>
      <c r="D436" s="71"/>
      <c r="E436" s="71"/>
      <c r="F436" s="100"/>
    </row>
    <row r="437" spans="1:6">
      <c r="A437" s="99"/>
      <c r="B437" s="23"/>
      <c r="C437" s="23"/>
      <c r="D437" s="71"/>
      <c r="E437" s="71"/>
      <c r="F437" s="100"/>
    </row>
    <row r="438" spans="1:6">
      <c r="A438" s="99"/>
      <c r="B438" s="23"/>
      <c r="C438" s="23"/>
      <c r="D438" s="71"/>
      <c r="E438" s="71"/>
      <c r="F438" s="100"/>
    </row>
    <row r="439" spans="1:6">
      <c r="A439" s="99"/>
      <c r="B439" s="23"/>
      <c r="C439" s="23"/>
      <c r="D439" s="71"/>
      <c r="E439" s="71"/>
      <c r="F439" s="100"/>
    </row>
    <row r="440" spans="1:6">
      <c r="A440" s="99"/>
      <c r="B440" s="23"/>
      <c r="C440" s="23"/>
      <c r="D440" s="71"/>
      <c r="E440" s="71"/>
      <c r="F440" s="100"/>
    </row>
    <row r="441" spans="1:6">
      <c r="A441" s="99"/>
      <c r="B441" s="23"/>
      <c r="C441" s="23"/>
      <c r="D441" s="71"/>
      <c r="E441" s="71"/>
      <c r="F441" s="100"/>
    </row>
    <row r="442" spans="1:6">
      <c r="A442" s="99"/>
      <c r="B442" s="23"/>
      <c r="C442" s="23"/>
      <c r="D442" s="71"/>
      <c r="E442" s="71"/>
      <c r="F442" s="100"/>
    </row>
    <row r="443" spans="1:6">
      <c r="A443" s="99"/>
      <c r="B443" s="23"/>
      <c r="C443" s="23"/>
      <c r="D443" s="71"/>
      <c r="E443" s="71"/>
      <c r="F443" s="100"/>
    </row>
    <row r="444" spans="1:6">
      <c r="A444" s="99"/>
      <c r="B444" s="23"/>
      <c r="C444" s="23"/>
      <c r="D444" s="71"/>
      <c r="E444" s="71"/>
      <c r="F444" s="100"/>
    </row>
    <row r="445" spans="1:6">
      <c r="A445" s="99"/>
      <c r="B445" s="23"/>
      <c r="C445" s="23"/>
      <c r="D445" s="71"/>
      <c r="E445" s="71"/>
      <c r="F445" s="100"/>
    </row>
    <row r="446" spans="1:6">
      <c r="A446" s="99"/>
      <c r="B446" s="23"/>
      <c r="C446" s="23"/>
      <c r="D446" s="71"/>
      <c r="E446" s="71"/>
      <c r="F446" s="100"/>
    </row>
    <row r="447" spans="1:6">
      <c r="A447" s="99"/>
      <c r="B447" s="23"/>
      <c r="C447" s="23"/>
      <c r="D447" s="71"/>
      <c r="E447" s="71"/>
      <c r="F447" s="100"/>
    </row>
    <row r="448" spans="1:6">
      <c r="A448" s="99"/>
      <c r="B448" s="23"/>
      <c r="C448" s="23"/>
      <c r="D448" s="71"/>
      <c r="E448" s="71"/>
      <c r="F448" s="100"/>
    </row>
    <row r="449" spans="1:6">
      <c r="A449" s="99"/>
      <c r="B449" s="23"/>
      <c r="C449" s="23"/>
      <c r="D449" s="71"/>
      <c r="E449" s="71"/>
      <c r="F449" s="100"/>
    </row>
    <row r="450" spans="1:6">
      <c r="A450" s="99"/>
      <c r="B450" s="23"/>
      <c r="C450" s="23"/>
      <c r="D450" s="71"/>
      <c r="E450" s="71"/>
      <c r="F450" s="100"/>
    </row>
    <row r="451" spans="1:6">
      <c r="A451" s="99"/>
      <c r="B451" s="23"/>
      <c r="C451" s="23"/>
      <c r="D451" s="71"/>
      <c r="E451" s="71"/>
      <c r="F451" s="100"/>
    </row>
    <row r="452" spans="1:6">
      <c r="A452" s="99"/>
      <c r="B452" s="23"/>
      <c r="C452" s="23"/>
      <c r="D452" s="71"/>
      <c r="E452" s="71"/>
      <c r="F452" s="100"/>
    </row>
    <row r="453" spans="1:6">
      <c r="A453" s="99"/>
      <c r="B453" s="23"/>
      <c r="C453" s="23"/>
      <c r="D453" s="71"/>
      <c r="E453" s="71"/>
      <c r="F453" s="100"/>
    </row>
    <row r="454" spans="1:6">
      <c r="A454" s="99"/>
      <c r="B454" s="23"/>
      <c r="C454" s="23"/>
      <c r="D454" s="71"/>
      <c r="E454" s="71"/>
      <c r="F454" s="100"/>
    </row>
    <row r="455" spans="1:6">
      <c r="A455" s="99"/>
      <c r="B455" s="23"/>
      <c r="C455" s="23"/>
      <c r="D455" s="71"/>
      <c r="E455" s="71"/>
      <c r="F455" s="100"/>
    </row>
    <row r="456" spans="1:6">
      <c r="A456" s="99"/>
      <c r="B456" s="23"/>
      <c r="C456" s="23"/>
      <c r="D456" s="71"/>
      <c r="E456" s="71"/>
      <c r="F456" s="100"/>
    </row>
    <row r="457" spans="1:6">
      <c r="A457" s="99"/>
      <c r="B457" s="23"/>
      <c r="C457" s="23"/>
      <c r="D457" s="71"/>
      <c r="E457" s="71"/>
      <c r="F457" s="100"/>
    </row>
    <row r="458" spans="1:6">
      <c r="A458" s="99"/>
      <c r="B458" s="23"/>
      <c r="C458" s="23"/>
      <c r="D458" s="71"/>
      <c r="E458" s="71"/>
      <c r="F458" s="100"/>
    </row>
    <row r="459" spans="1:6">
      <c r="A459" s="99"/>
      <c r="B459" s="23"/>
      <c r="C459" s="23"/>
      <c r="D459" s="71"/>
      <c r="E459" s="71"/>
      <c r="F459" s="100"/>
    </row>
    <row r="460" spans="1:6">
      <c r="A460" s="99"/>
      <c r="B460" s="23"/>
      <c r="C460" s="23"/>
      <c r="D460" s="71"/>
      <c r="E460" s="71"/>
      <c r="F460" s="100"/>
    </row>
    <row r="461" spans="1:6">
      <c r="A461" s="99"/>
      <c r="B461" s="23"/>
      <c r="C461" s="23"/>
      <c r="D461" s="71"/>
      <c r="E461" s="71"/>
      <c r="F461" s="100"/>
    </row>
    <row r="462" spans="1:6">
      <c r="A462" s="99"/>
      <c r="B462" s="23"/>
      <c r="C462" s="23"/>
      <c r="D462" s="71"/>
      <c r="E462" s="71"/>
      <c r="F462" s="100"/>
    </row>
    <row r="463" spans="1:6">
      <c r="A463" s="99"/>
      <c r="B463" s="23"/>
      <c r="C463" s="23"/>
      <c r="D463" s="71"/>
      <c r="E463" s="71"/>
      <c r="F463" s="100"/>
    </row>
    <row r="464" spans="1:6">
      <c r="A464" s="99"/>
      <c r="B464" s="23"/>
      <c r="C464" s="23"/>
      <c r="D464" s="71"/>
      <c r="E464" s="71"/>
      <c r="F464" s="100"/>
    </row>
    <row r="465" spans="1:6">
      <c r="A465" s="99"/>
      <c r="B465" s="23"/>
      <c r="C465" s="23"/>
      <c r="D465" s="71"/>
      <c r="E465" s="71"/>
      <c r="F465" s="100"/>
    </row>
    <row r="466" spans="1:6">
      <c r="A466" s="99"/>
      <c r="B466" s="23"/>
      <c r="C466" s="23"/>
      <c r="D466" s="71"/>
      <c r="E466" s="71"/>
      <c r="F466" s="100"/>
    </row>
    <row r="467" spans="1:6">
      <c r="A467" s="99"/>
      <c r="B467" s="23"/>
      <c r="C467" s="23"/>
      <c r="D467" s="71"/>
      <c r="E467" s="71"/>
      <c r="F467" s="100"/>
    </row>
    <row r="468" spans="1:6">
      <c r="A468" s="99"/>
      <c r="B468" s="23"/>
      <c r="C468" s="23"/>
      <c r="D468" s="71"/>
      <c r="E468" s="71"/>
      <c r="F468" s="100"/>
    </row>
    <row r="469" spans="1:6">
      <c r="A469" s="99"/>
      <c r="B469" s="23"/>
      <c r="C469" s="23"/>
      <c r="D469" s="71"/>
      <c r="E469" s="71"/>
      <c r="F469" s="100"/>
    </row>
    <row r="470" spans="1:6">
      <c r="A470" s="99"/>
      <c r="B470" s="23"/>
      <c r="C470" s="23"/>
      <c r="D470" s="71"/>
      <c r="E470" s="71"/>
      <c r="F470" s="100"/>
    </row>
    <row r="471" spans="1:6">
      <c r="A471" s="99"/>
      <c r="B471" s="23"/>
      <c r="C471" s="23"/>
      <c r="D471" s="71"/>
      <c r="E471" s="71"/>
      <c r="F471" s="100"/>
    </row>
    <row r="472" spans="1:6">
      <c r="A472" s="99"/>
      <c r="B472" s="23"/>
      <c r="C472" s="23"/>
      <c r="D472" s="71"/>
      <c r="E472" s="71"/>
      <c r="F472" s="100"/>
    </row>
    <row r="473" spans="1:6">
      <c r="A473" s="99"/>
      <c r="B473" s="23"/>
      <c r="C473" s="23"/>
      <c r="D473" s="71"/>
      <c r="E473" s="71"/>
      <c r="F473" s="100"/>
    </row>
    <row r="474" spans="1:6">
      <c r="A474" s="99"/>
      <c r="B474" s="23"/>
      <c r="C474" s="23"/>
      <c r="D474" s="71"/>
      <c r="E474" s="71"/>
      <c r="F474" s="100"/>
    </row>
    <row r="475" spans="1:6">
      <c r="A475" s="99"/>
      <c r="B475" s="23"/>
      <c r="C475" s="23"/>
      <c r="D475" s="71"/>
      <c r="E475" s="71"/>
      <c r="F475" s="100"/>
    </row>
    <row r="476" spans="1:6">
      <c r="A476" s="99"/>
      <c r="B476" s="23"/>
      <c r="C476" s="23"/>
      <c r="D476" s="71"/>
      <c r="E476" s="71"/>
      <c r="F476" s="100"/>
    </row>
    <row r="477" spans="1:6">
      <c r="A477" s="99"/>
      <c r="B477" s="23"/>
      <c r="C477" s="23"/>
      <c r="D477" s="71"/>
      <c r="E477" s="71"/>
      <c r="F477" s="100"/>
    </row>
    <row r="478" spans="1:6">
      <c r="A478" s="99"/>
      <c r="B478" s="23"/>
      <c r="C478" s="23"/>
      <c r="D478" s="71"/>
      <c r="E478" s="71"/>
      <c r="F478" s="100"/>
    </row>
    <row r="479" spans="1:6">
      <c r="A479" s="99"/>
      <c r="B479" s="23"/>
      <c r="C479" s="23"/>
      <c r="D479" s="71"/>
      <c r="E479" s="71"/>
      <c r="F479" s="100"/>
    </row>
    <row r="480" spans="1:6">
      <c r="A480" s="99"/>
      <c r="B480" s="23"/>
      <c r="C480" s="23"/>
      <c r="D480" s="71"/>
      <c r="E480" s="71"/>
      <c r="F480" s="100"/>
    </row>
    <row r="481" spans="1:6">
      <c r="A481" s="99"/>
      <c r="B481" s="23"/>
      <c r="C481" s="23"/>
      <c r="D481" s="71"/>
      <c r="E481" s="71"/>
      <c r="F481" s="100"/>
    </row>
    <row r="482" spans="1:6">
      <c r="A482" s="99"/>
      <c r="B482" s="23"/>
      <c r="C482" s="23"/>
      <c r="D482" s="71"/>
      <c r="E482" s="71"/>
      <c r="F482" s="100"/>
    </row>
    <row r="483" spans="1:6">
      <c r="A483" s="99"/>
      <c r="B483" s="23"/>
      <c r="C483" s="23"/>
      <c r="D483" s="71"/>
      <c r="E483" s="71"/>
      <c r="F483" s="100"/>
    </row>
    <row r="484" spans="1:6">
      <c r="A484" s="99"/>
      <c r="B484" s="23"/>
      <c r="C484" s="23"/>
      <c r="D484" s="71"/>
      <c r="E484" s="71"/>
      <c r="F484" s="100"/>
    </row>
  </sheetData>
  <phoneticPr fontId="0" type="noConversion"/>
  <pageMargins left="0.74803149606299213" right="0.39370078740157483" top="0.98425196850393704" bottom="0.74803149606299213" header="0.51181102362204722" footer="0.51181102362204722"/>
  <pageSetup paperSize="9" scale="85" orientation="portrait" r:id="rId1"/>
  <headerFooter differentFirst="1" alignWithMargins="0">
    <oddHeader>&amp;C&amp;P</oddHeader>
    <firstHeader>&amp;C14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5"/>
  <sheetViews>
    <sheetView showGridLines="0" topLeftCell="A58" zoomScale="85" zoomScaleNormal="85" zoomScalePageLayoutView="85" workbookViewId="0">
      <selection activeCell="K78" sqref="K78"/>
    </sheetView>
  </sheetViews>
  <sheetFormatPr defaultColWidth="8.77734375" defaultRowHeight="13.2"/>
  <cols>
    <col min="1" max="1" width="39" bestFit="1" customWidth="1"/>
    <col min="2" max="2" width="27.77734375" customWidth="1"/>
    <col min="3" max="3" width="20.77734375" customWidth="1"/>
    <col min="4" max="4" width="16.77734375" customWidth="1"/>
    <col min="5" max="5" width="23" customWidth="1"/>
    <col min="6" max="6" width="20.44140625" customWidth="1"/>
    <col min="7" max="7" width="21.44140625" customWidth="1"/>
    <col min="8" max="8" width="0.77734375" customWidth="1"/>
    <col min="9" max="9" width="26.5546875" customWidth="1"/>
    <col min="10" max="10" width="20.44140625" hidden="1" customWidth="1"/>
    <col min="11" max="11" width="9.44140625" customWidth="1"/>
    <col min="12" max="12" width="17.77734375" bestFit="1" customWidth="1"/>
    <col min="13" max="13" width="39" bestFit="1" customWidth="1"/>
    <col min="14" max="14" width="18.44140625" bestFit="1" customWidth="1"/>
  </cols>
  <sheetData>
    <row r="1" spans="1:10" hidden="1"/>
    <row r="2" spans="1:10" hidden="1">
      <c r="A2" s="23" t="s">
        <v>18</v>
      </c>
    </row>
    <row r="3" spans="1:10" hidden="1"/>
    <row r="4" spans="1:10" hidden="1"/>
    <row r="5" spans="1:10" hidden="1">
      <c r="A5" s="102" t="s">
        <v>19</v>
      </c>
      <c r="B5" s="102" t="s">
        <v>20</v>
      </c>
      <c r="E5" t="str">
        <f>B55</f>
        <v>SECURITY FENCING</v>
      </c>
    </row>
    <row r="6" spans="1:10" hidden="1">
      <c r="A6" s="103" t="e">
        <f>#REF!</f>
        <v>#REF!</v>
      </c>
      <c r="B6" s="104" t="e">
        <f>#REF!</f>
        <v>#REF!</v>
      </c>
      <c r="D6" s="102" t="s">
        <v>21</v>
      </c>
      <c r="E6" s="102" t="s">
        <v>22</v>
      </c>
      <c r="F6" s="102" t="s">
        <v>23</v>
      </c>
    </row>
    <row r="7" spans="1:10" hidden="1">
      <c r="A7" s="103" t="e">
        <f>#REF!</f>
        <v>#REF!</v>
      </c>
      <c r="B7" s="104" t="e">
        <f>#REF!</f>
        <v>#REF!</v>
      </c>
      <c r="D7" s="103">
        <v>1</v>
      </c>
      <c r="E7" s="104" t="e">
        <f>HLOOKUP($B$55,$A$20:$N$25,D7+1,FALSE)</f>
        <v>#N/A</v>
      </c>
      <c r="F7" s="103" t="e">
        <f>HLOOKUP($B$55,$A$20:$N$30,D7+6,FALSE)</f>
        <v>#N/A</v>
      </c>
    </row>
    <row r="8" spans="1:10" hidden="1">
      <c r="A8" s="103" t="e">
        <f>#REF!</f>
        <v>#REF!</v>
      </c>
      <c r="B8" s="104" t="e">
        <f>#REF!</f>
        <v>#REF!</v>
      </c>
      <c r="D8" s="103">
        <v>2</v>
      </c>
      <c r="E8" s="104" t="e">
        <f>HLOOKUP($B$55,$A$20:$N$25,D8+1,FALSE)</f>
        <v>#N/A</v>
      </c>
      <c r="F8" s="103" t="e">
        <f>HLOOKUP($B$55,$A$20:$N$30,D8+6,FALSE)</f>
        <v>#N/A</v>
      </c>
    </row>
    <row r="9" spans="1:10" hidden="1">
      <c r="A9" s="103" t="e">
        <f>#REF!</f>
        <v>#REF!</v>
      </c>
      <c r="B9" s="104" t="e">
        <f>#REF!</f>
        <v>#REF!</v>
      </c>
      <c r="D9" s="103">
        <v>3</v>
      </c>
      <c r="E9" s="104" t="e">
        <f>HLOOKUP($B$55,$A$20:$N$25,D9+1,FALSE)</f>
        <v>#N/A</v>
      </c>
      <c r="F9" s="103" t="e">
        <f>HLOOKUP($B$55,$A$20:$N$30,D9+6,FALSE)</f>
        <v>#N/A</v>
      </c>
    </row>
    <row r="10" spans="1:10" hidden="1">
      <c r="A10" s="103" t="e">
        <f>#REF!</f>
        <v>#REF!</v>
      </c>
      <c r="B10" s="104" t="e">
        <f>#REF!</f>
        <v>#REF!</v>
      </c>
      <c r="D10" s="103">
        <v>4</v>
      </c>
      <c r="E10" s="104" t="e">
        <f>HLOOKUP($B$55,$A$20:$N$25,D10+1,FALSE)</f>
        <v>#N/A</v>
      </c>
      <c r="F10" s="103" t="e">
        <f>HLOOKUP($B$55,$A$20:$N$30,D10+6,FALSE)</f>
        <v>#N/A</v>
      </c>
    </row>
    <row r="11" spans="1:10" hidden="1">
      <c r="A11" s="103" t="e">
        <f>#REF!</f>
        <v>#REF!</v>
      </c>
      <c r="B11" s="104" t="e">
        <f>#REF!</f>
        <v>#REF!</v>
      </c>
      <c r="D11" s="103">
        <v>5</v>
      </c>
      <c r="E11" s="104" t="e">
        <f>HLOOKUP($B$55,$A$20:$N$25,D11+1,FALSE)</f>
        <v>#N/A</v>
      </c>
      <c r="F11" s="103" t="e">
        <f>HLOOKUP($B$55,$A$20:$N$30,D11+6,FALSE)</f>
        <v>#N/A</v>
      </c>
    </row>
    <row r="12" spans="1:10" hidden="1">
      <c r="A12" s="103" t="e">
        <f>#REF!</f>
        <v>#REF!</v>
      </c>
      <c r="B12" s="104" t="e">
        <f>#REF!</f>
        <v>#REF!</v>
      </c>
      <c r="E12" s="23"/>
      <c r="F12" s="23"/>
    </row>
    <row r="13" spans="1:10" hidden="1">
      <c r="A13" s="103" t="e">
        <f>#REF!</f>
        <v>#REF!</v>
      </c>
      <c r="B13" s="104" t="e">
        <f>#REF!</f>
        <v>#REF!</v>
      </c>
      <c r="E13" s="23"/>
    </row>
    <row r="14" spans="1:10" hidden="1">
      <c r="A14" s="103" t="e">
        <f>#REF!</f>
        <v>#REF!</v>
      </c>
      <c r="B14" s="104" t="e">
        <f>#REF!</f>
        <v>#REF!</v>
      </c>
      <c r="J14" s="21"/>
    </row>
    <row r="15" spans="1:10" hidden="1">
      <c r="A15" s="103" t="e">
        <f>#REF!</f>
        <v>#REF!</v>
      </c>
      <c r="B15" s="104" t="e">
        <f>#REF!</f>
        <v>#REF!</v>
      </c>
    </row>
    <row r="16" spans="1:10" hidden="1">
      <c r="A16" s="103" t="e">
        <f>#REF!</f>
        <v>#REF!</v>
      </c>
      <c r="B16" s="104" t="e">
        <f>#REF!</f>
        <v>#REF!</v>
      </c>
    </row>
    <row r="17" spans="1:14" hidden="1">
      <c r="A17" s="103" t="e">
        <f>#REF!</f>
        <v>#REF!</v>
      </c>
      <c r="B17" s="104" t="e">
        <f>#REF!</f>
        <v>#REF!</v>
      </c>
    </row>
    <row r="18" spans="1:14" hidden="1">
      <c r="A18" s="103" t="e">
        <f>#REF!</f>
        <v>#REF!</v>
      </c>
      <c r="B18" s="104" t="e">
        <f>#REF!</f>
        <v>#REF!</v>
      </c>
    </row>
    <row r="19" spans="1:14" hidden="1"/>
    <row r="20" spans="1:14" hidden="1">
      <c r="A20" s="105" t="s">
        <v>21</v>
      </c>
      <c r="B20" s="103" t="e">
        <f t="array" ref="B20:N20">TRANSPOSE(A6:A18)</f>
        <v>#REF!</v>
      </c>
      <c r="C20" s="103" t="e">
        <v>#REF!</v>
      </c>
      <c r="D20" s="103" t="e">
        <v>#REF!</v>
      </c>
      <c r="E20" s="103" t="e">
        <v>#REF!</v>
      </c>
      <c r="F20" s="103" t="e">
        <v>#REF!</v>
      </c>
      <c r="G20" s="103" t="e">
        <v>#REF!</v>
      </c>
      <c r="H20" s="103" t="e">
        <v>#REF!</v>
      </c>
      <c r="I20" s="103" t="e">
        <v>#REF!</v>
      </c>
      <c r="J20" s="103" t="e">
        <v>#REF!</v>
      </c>
      <c r="K20" s="103" t="e">
        <v>#REF!</v>
      </c>
      <c r="L20" s="103" t="e">
        <v>#REF!</v>
      </c>
      <c r="M20" s="103" t="e">
        <v>#REF!</v>
      </c>
      <c r="N20" s="103" t="e">
        <v>#REF!</v>
      </c>
    </row>
    <row r="21" spans="1:14" hidden="1">
      <c r="A21" s="106">
        <v>1</v>
      </c>
      <c r="B21" s="104" t="e">
        <f t="array" ref="B21">LARGE(IF(NOT(#REF!="total carried forward"),IF(NOT(#REF!="total brought forward"),#REF!)),A21+1)</f>
        <v>#REF!</v>
      </c>
      <c r="C21" s="104" t="e">
        <f>LARGE(#REF!,'Price Analysis'!A21)</f>
        <v>#REF!</v>
      </c>
      <c r="D21" s="104" t="e">
        <f>LARGE(#REF!,'Price Analysis'!A21)</f>
        <v>#REF!</v>
      </c>
      <c r="E21" s="104" t="e">
        <f>LARGE(IF(NOT(#REF!="total brought forward"),IF(NOT(#REF!="total carried forward"),#REF!)),A21)</f>
        <v>#REF!</v>
      </c>
      <c r="F21" s="104" t="e">
        <f>LARGE(#REF!,'Price Analysis'!A21)</f>
        <v>#REF!</v>
      </c>
      <c r="G21" s="104" t="e">
        <f>#REF!</f>
        <v>#REF!</v>
      </c>
      <c r="H21" s="104" t="e">
        <f>LARGE(#REF!,'Price Analysis'!A21)</f>
        <v>#REF!</v>
      </c>
      <c r="I21" s="104" t="e">
        <f>LARGE(#REF!,'Price Analysis'!A21)</f>
        <v>#REF!</v>
      </c>
      <c r="J21" s="104" t="e">
        <f>LARGE(#REF!,'Price Analysis'!A21)</f>
        <v>#REF!</v>
      </c>
      <c r="K21" s="104"/>
      <c r="L21" s="104"/>
      <c r="M21" s="104"/>
      <c r="N21" s="104"/>
    </row>
    <row r="22" spans="1:14" hidden="1">
      <c r="A22" s="106">
        <v>2</v>
      </c>
      <c r="B22" s="104" t="e">
        <f t="array" ref="B22">LARGE(IF(NOT(#REF!="total carried forward"),IF(NOT(#REF!="total brought forward"),#REF!)),A22+1)</f>
        <v>#REF!</v>
      </c>
      <c r="C22" s="104" t="e">
        <f>LARGE(#REF!,'Price Analysis'!A22)</f>
        <v>#REF!</v>
      </c>
      <c r="D22" s="104" t="e">
        <f>LARGE(#REF!,'Price Analysis'!A22)</f>
        <v>#REF!</v>
      </c>
      <c r="E22" s="104" t="e">
        <f t="array" ref="E22">LARGE(IF(NOT(#REF!="total brought forward"),IF(NOT(#REF!="total carried forward"),#REF!)),A22)</f>
        <v>#REF!</v>
      </c>
      <c r="F22" s="104" t="e">
        <f>LARGE(#REF!,'Price Analysis'!A22)</f>
        <v>#REF!</v>
      </c>
      <c r="G22" s="104"/>
      <c r="H22" s="104" t="e">
        <f>LARGE(#REF!,'Price Analysis'!A22)</f>
        <v>#REF!</v>
      </c>
      <c r="I22" s="104" t="e">
        <f>LARGE(#REF!,'Price Analysis'!A22)</f>
        <v>#REF!</v>
      </c>
      <c r="J22" s="104" t="e">
        <f>LARGE(#REF!,'Price Analysis'!A22)</f>
        <v>#REF!</v>
      </c>
      <c r="K22" s="104"/>
      <c r="L22" s="104"/>
      <c r="M22" s="104"/>
      <c r="N22" s="104"/>
    </row>
    <row r="23" spans="1:14" hidden="1">
      <c r="A23" s="106">
        <v>3</v>
      </c>
      <c r="B23" s="104" t="e">
        <f t="array" ref="B23">LARGE(IF(NOT(#REF!="total carried forward"),IF(NOT(#REF!="total brought forward"),#REF!)),A23+1)</f>
        <v>#REF!</v>
      </c>
      <c r="C23" s="104" t="e">
        <f>LARGE(#REF!,'Price Analysis'!A23)</f>
        <v>#REF!</v>
      </c>
      <c r="D23" s="104" t="e">
        <f>LARGE(#REF!,'Price Analysis'!A23)</f>
        <v>#REF!</v>
      </c>
      <c r="E23" s="104" t="e">
        <f t="array" ref="E23">LARGE(IF(NOT(#REF!="total brought forward"),IF(NOT(#REF!="total carried forward"),#REF!)),A23)</f>
        <v>#REF!</v>
      </c>
      <c r="F23" s="104" t="e">
        <f>LARGE(#REF!,'Price Analysis'!A23)</f>
        <v>#REF!</v>
      </c>
      <c r="G23" s="104"/>
      <c r="H23" s="104" t="e">
        <f>LARGE(#REF!,'Price Analysis'!A23)</f>
        <v>#REF!</v>
      </c>
      <c r="I23" s="104" t="e">
        <f>LARGE(#REF!,'Price Analysis'!A23)</f>
        <v>#REF!</v>
      </c>
      <c r="J23" s="104" t="e">
        <f>LARGE(#REF!,'Price Analysis'!A23)</f>
        <v>#REF!</v>
      </c>
      <c r="K23" s="104"/>
      <c r="L23" s="104"/>
      <c r="M23" s="104"/>
      <c r="N23" s="104"/>
    </row>
    <row r="24" spans="1:14" hidden="1">
      <c r="A24" s="106">
        <v>4</v>
      </c>
      <c r="B24" s="104" t="e">
        <f t="array" ref="B24">LARGE(IF(NOT(#REF!="total carried forward"),IF(NOT(#REF!="total brought forward"),#REF!)),A24+1)</f>
        <v>#REF!</v>
      </c>
      <c r="C24" s="104" t="e">
        <f>LARGE(#REF!,'Price Analysis'!A24)</f>
        <v>#REF!</v>
      </c>
      <c r="D24" s="104" t="e">
        <f>LARGE(#REF!,'Price Analysis'!A24)</f>
        <v>#REF!</v>
      </c>
      <c r="E24" s="104" t="e">
        <f t="array" ref="E24">LARGE(IF(NOT(#REF!="total brought forward"),IF(NOT(#REF!="total carried forward"),#REF!)),A24)</f>
        <v>#REF!</v>
      </c>
      <c r="F24" s="104" t="e">
        <f>LARGE(#REF!,'Price Analysis'!A24)</f>
        <v>#REF!</v>
      </c>
      <c r="G24" s="104"/>
      <c r="H24" s="104" t="e">
        <f>LARGE(#REF!,'Price Analysis'!A24)</f>
        <v>#REF!</v>
      </c>
      <c r="I24" s="104" t="e">
        <f>LARGE(#REF!,'Price Analysis'!A24)</f>
        <v>#REF!</v>
      </c>
      <c r="J24" s="104" t="e">
        <f>LARGE(#REF!,'Price Analysis'!A24)</f>
        <v>#REF!</v>
      </c>
      <c r="K24" s="104"/>
      <c r="L24" s="104"/>
      <c r="M24" s="104"/>
      <c r="N24" s="104"/>
    </row>
    <row r="25" spans="1:14" hidden="1">
      <c r="A25" s="106">
        <v>5</v>
      </c>
      <c r="B25" s="104" t="e">
        <f t="array" ref="B25">LARGE(IF(NOT(#REF!="total carried forward"),IF(NOT(#REF!="total brought forward"),#REF!)),A25+1)</f>
        <v>#REF!</v>
      </c>
      <c r="C25" s="104" t="e">
        <f>LARGE(#REF!,'Price Analysis'!A25)</f>
        <v>#REF!</v>
      </c>
      <c r="D25" s="104" t="e">
        <f>LARGE(#REF!,'Price Analysis'!A25)</f>
        <v>#REF!</v>
      </c>
      <c r="E25" s="104" t="e">
        <f t="array" ref="E25">LARGE(IF(NOT(#REF!="total brought forward"),IF(NOT(#REF!="total carried forward"),#REF!)),A25)</f>
        <v>#REF!</v>
      </c>
      <c r="F25" s="104" t="e">
        <f>LARGE(#REF!,'Price Analysis'!A25)</f>
        <v>#REF!</v>
      </c>
      <c r="G25" s="104"/>
      <c r="H25" s="104" t="e">
        <f>LARGE(#REF!,'Price Analysis'!A25)</f>
        <v>#REF!</v>
      </c>
      <c r="I25" s="104" t="e">
        <f>LARGE(#REF!,'Price Analysis'!A25)</f>
        <v>#REF!</v>
      </c>
      <c r="J25" s="104" t="e">
        <f>LARGE(#REF!,'Price Analysis'!A25)</f>
        <v>#REF!</v>
      </c>
      <c r="K25" s="104"/>
      <c r="L25" s="104"/>
      <c r="M25" s="104"/>
      <c r="N25" s="104"/>
    </row>
    <row r="26" spans="1:14" hidden="1">
      <c r="A26" s="8">
        <v>6</v>
      </c>
      <c r="B26" s="23" t="s">
        <v>24</v>
      </c>
      <c r="C26" s="23" t="s">
        <v>25</v>
      </c>
      <c r="D26" s="23" t="s">
        <v>26</v>
      </c>
      <c r="E26" s="23" t="s">
        <v>27</v>
      </c>
      <c r="F26" s="23" t="s">
        <v>28</v>
      </c>
      <c r="G26" s="23" t="s">
        <v>29</v>
      </c>
      <c r="H26" s="23" t="s">
        <v>30</v>
      </c>
      <c r="I26" s="23" t="s">
        <v>31</v>
      </c>
      <c r="J26" t="e">
        <f>INDEX(#REF!,MATCH('Price Analysis'!J21,#REF!,0))</f>
        <v>#REF!</v>
      </c>
    </row>
    <row r="27" spans="1:14" hidden="1">
      <c r="B27" s="23" t="s">
        <v>32</v>
      </c>
      <c r="C27" t="e">
        <f>INDEX(#REF!,MATCH('Price Analysis'!C22,#REF!,0))</f>
        <v>#REF!</v>
      </c>
      <c r="D27" s="23" t="s">
        <v>33</v>
      </c>
      <c r="E27" s="23" t="s">
        <v>34</v>
      </c>
      <c r="F27" s="23" t="s">
        <v>35</v>
      </c>
      <c r="H27" t="e">
        <f>INDEX(#REF!,MATCH('Price Analysis'!H22,#REF!,0))</f>
        <v>#REF!</v>
      </c>
      <c r="I27" t="e">
        <f>INDEX(#REF!,MATCH('Price Analysis'!I22,#REF!,0))</f>
        <v>#REF!</v>
      </c>
      <c r="J27" t="e">
        <f>INDEX(#REF!,MATCH('Price Analysis'!J22,#REF!,0))</f>
        <v>#REF!</v>
      </c>
    </row>
    <row r="28" spans="1:14" hidden="1">
      <c r="B28" s="23" t="s">
        <v>36</v>
      </c>
      <c r="C28" t="e">
        <f>INDEX(#REF!,MATCH('Price Analysis'!C23,#REF!,0))</f>
        <v>#REF!</v>
      </c>
      <c r="D28" s="23" t="s">
        <v>37</v>
      </c>
      <c r="E28" s="23" t="s">
        <v>38</v>
      </c>
      <c r="F28" s="23" t="s">
        <v>39</v>
      </c>
      <c r="H28" s="23" t="s">
        <v>40</v>
      </c>
      <c r="I28" s="23" t="s">
        <v>41</v>
      </c>
      <c r="J28" t="e">
        <f>INDEX(#REF!,MATCH('Price Analysis'!J23,#REF!,0))</f>
        <v>#REF!</v>
      </c>
    </row>
    <row r="29" spans="1:14" hidden="1">
      <c r="B29" t="e">
        <f>INDEX(#REF!,MATCH('Price Analysis'!B24,#REF!,0))</f>
        <v>#REF!</v>
      </c>
      <c r="C29" t="e">
        <f>INDEX(#REF!,MATCH('Price Analysis'!C24,#REF!,0))</f>
        <v>#REF!</v>
      </c>
      <c r="D29" s="23" t="s">
        <v>42</v>
      </c>
      <c r="E29" s="23" t="s">
        <v>43</v>
      </c>
      <c r="F29" s="23" t="s">
        <v>44</v>
      </c>
      <c r="H29" s="23" t="s">
        <v>45</v>
      </c>
      <c r="I29" s="23" t="s">
        <v>46</v>
      </c>
      <c r="J29" t="e">
        <f>INDEX(#REF!,MATCH('Price Analysis'!J24,#REF!,0))</f>
        <v>#REF!</v>
      </c>
    </row>
    <row r="30" spans="1:14" hidden="1">
      <c r="B30" t="e">
        <f>INDEX(#REF!,MATCH('Price Analysis'!B25,#REF!,0))</f>
        <v>#REF!</v>
      </c>
      <c r="C30" t="e">
        <f>INDEX(#REF!,MATCH('Price Analysis'!C25,#REF!,0))</f>
        <v>#REF!</v>
      </c>
      <c r="D30" s="23" t="s">
        <v>47</v>
      </c>
      <c r="E30" s="23" t="s">
        <v>48</v>
      </c>
      <c r="F30" s="23" t="s">
        <v>49</v>
      </c>
      <c r="H30" s="23" t="s">
        <v>50</v>
      </c>
      <c r="I30" s="23" t="s">
        <v>51</v>
      </c>
      <c r="J30" t="e">
        <f>INDEX(#REF!,MATCH('Price Analysis'!J25,#REF!,0))</f>
        <v>#REF!</v>
      </c>
    </row>
    <row r="31" spans="1:14">
      <c r="D31" s="23"/>
      <c r="E31" s="23"/>
      <c r="F31" s="23"/>
      <c r="H31" s="23"/>
      <c r="I31" s="23"/>
    </row>
    <row r="32" spans="1:14">
      <c r="D32" s="23"/>
      <c r="E32" s="23"/>
      <c r="F32" s="23"/>
      <c r="H32" s="23"/>
      <c r="I32" s="23"/>
    </row>
    <row r="33" spans="4:10">
      <c r="D33" s="23"/>
      <c r="E33" s="23"/>
      <c r="F33" s="23"/>
      <c r="H33" s="23"/>
      <c r="I33" s="23"/>
    </row>
    <row r="46" spans="4:10">
      <c r="J46" s="23" t="str">
        <f>"Top 5 Costs- " &amp; B55</f>
        <v>Top 5 Costs- SECURITY FENCING</v>
      </c>
    </row>
    <row r="47" spans="4:10">
      <c r="J47" t="str">
        <f>"Top 5 Costs- " &amp; E55</f>
        <v>Top 5 Costs- Pumpstation HVAC</v>
      </c>
    </row>
    <row r="48" spans="4:10">
      <c r="J48" t="str">
        <f>"Top 5 Costs- " &amp; B184</f>
        <v>Top 5 Costs- Baviaanspoort Res. Site</v>
      </c>
    </row>
    <row r="49" spans="1:10">
      <c r="J49" t="str">
        <f>"Top 5 Costs- " &amp;F184</f>
        <v>Top 5 Costs- Electrical Zonderwater</v>
      </c>
    </row>
    <row r="54" spans="1:10">
      <c r="A54" s="24"/>
      <c r="B54" s="24"/>
      <c r="C54" s="29"/>
      <c r="D54" s="24"/>
      <c r="E54" s="24"/>
      <c r="F54" s="24"/>
      <c r="G54" s="24"/>
    </row>
    <row r="55" spans="1:10">
      <c r="A55" s="25" t="s">
        <v>52</v>
      </c>
      <c r="B55" s="23" t="s">
        <v>53</v>
      </c>
      <c r="C55" s="29"/>
      <c r="D55" s="25" t="s">
        <v>52</v>
      </c>
      <c r="E55" s="28" t="s">
        <v>54</v>
      </c>
      <c r="F55" s="24"/>
      <c r="G55" s="24"/>
    </row>
    <row r="56" spans="1:10">
      <c r="A56" s="24"/>
      <c r="B56" s="24"/>
      <c r="C56" s="29"/>
      <c r="D56" s="24"/>
      <c r="E56" s="24"/>
      <c r="F56" s="24"/>
      <c r="G56" s="24"/>
    </row>
    <row r="57" spans="1:10">
      <c r="A57" s="24"/>
      <c r="B57" s="24"/>
      <c r="C57" s="29"/>
      <c r="D57" s="24"/>
      <c r="E57" s="24"/>
      <c r="F57" s="24"/>
      <c r="G57" s="24"/>
    </row>
    <row r="80" spans="1:1" hidden="1">
      <c r="A80" s="23" t="s">
        <v>55</v>
      </c>
    </row>
    <row r="81" spans="1:8" hidden="1"/>
    <row r="82" spans="1:8" hidden="1">
      <c r="A82" s="102" t="s">
        <v>19</v>
      </c>
      <c r="B82" s="102" t="s">
        <v>22</v>
      </c>
      <c r="F82" s="23" t="s">
        <v>56</v>
      </c>
      <c r="G82" s="23" t="s">
        <v>57</v>
      </c>
      <c r="H82" s="23" t="s">
        <v>23</v>
      </c>
    </row>
    <row r="83" spans="1:8" hidden="1">
      <c r="A83" s="102" t="s">
        <v>54</v>
      </c>
      <c r="B83" s="104" t="e">
        <f>#REF!</f>
        <v>#REF!</v>
      </c>
      <c r="F83">
        <v>1</v>
      </c>
      <c r="G83" s="104" t="e">
        <f>IF($E$55="Pumpstation HVAC",B88,C88)</f>
        <v>#REF!</v>
      </c>
      <c r="H83" t="e">
        <f>IF($E$55="Pumpstation HVAC",B93,C93)</f>
        <v>#REF!</v>
      </c>
    </row>
    <row r="84" spans="1:8" hidden="1">
      <c r="A84" s="102" t="s">
        <v>58</v>
      </c>
      <c r="B84" s="104" t="e">
        <f>#REF!</f>
        <v>#REF!</v>
      </c>
      <c r="F84">
        <v>2</v>
      </c>
      <c r="G84" s="104" t="e">
        <f>IF($E$55="Pumpstation HVAC",B89,C89)</f>
        <v>#REF!</v>
      </c>
      <c r="H84" t="e">
        <f>IF($E$55="Pumpstation HVAC",B94,C94)</f>
        <v>#REF!</v>
      </c>
    </row>
    <row r="85" spans="1:8" hidden="1">
      <c r="F85">
        <v>3</v>
      </c>
      <c r="G85" s="104" t="e">
        <f>IF($E$55="Pumpstation HVAC",B90,C90)</f>
        <v>#REF!</v>
      </c>
      <c r="H85" t="e">
        <f>IF($E$55="Pumpstation HVAC",B95,C95)</f>
        <v>#REF!</v>
      </c>
    </row>
    <row r="86" spans="1:8" hidden="1">
      <c r="F86">
        <v>4</v>
      </c>
      <c r="G86" s="104" t="e">
        <f>IF($E$55="Pumpstation HVAC",B91,C91)</f>
        <v>#REF!</v>
      </c>
      <c r="H86" t="e">
        <f>IF($E$55="Pumpstation HVAC",B96,C96)</f>
        <v>#REF!</v>
      </c>
    </row>
    <row r="87" spans="1:8" hidden="1">
      <c r="A87" s="102" t="s">
        <v>21</v>
      </c>
      <c r="B87" s="102" t="s">
        <v>54</v>
      </c>
      <c r="C87" s="102" t="s">
        <v>59</v>
      </c>
      <c r="F87">
        <v>5</v>
      </c>
      <c r="G87" s="104" t="e">
        <f>IF($E$55="Pumpstation HVAC",B92,C92)</f>
        <v>#REF!</v>
      </c>
      <c r="H87" t="e">
        <f>IF($E$55="Pumpstation HVAC",B97,C97)</f>
        <v>#REF!</v>
      </c>
    </row>
    <row r="88" spans="1:8" hidden="1">
      <c r="A88" s="103">
        <v>1</v>
      </c>
      <c r="B88" s="104" t="e">
        <f t="array" ref="B88">LARGE(IF(NOT(#REF!="total brought forward"),IF(NOT(#REF!="total carried forward"),#REF!)),A88)</f>
        <v>#REF!</v>
      </c>
      <c r="C88" s="104" t="e">
        <f>LARGE(#REF!,'Price Analysis'!A88)</f>
        <v>#REF!</v>
      </c>
    </row>
    <row r="89" spans="1:8" hidden="1">
      <c r="A89" s="103">
        <v>2</v>
      </c>
      <c r="B89" s="104" t="e">
        <f t="array" ref="B89">LARGE(IF(NOT(#REF!="total brought forward"),IF(NOT(#REF!="total carried forward"),#REF!)),A89)</f>
        <v>#REF!</v>
      </c>
      <c r="C89" s="104" t="e">
        <f>LARGE(#REF!,'Price Analysis'!A89+1)</f>
        <v>#REF!</v>
      </c>
    </row>
    <row r="90" spans="1:8" hidden="1">
      <c r="A90" s="103">
        <v>3</v>
      </c>
      <c r="B90" s="104" t="e">
        <f t="array" ref="B90">LARGE(IF(NOT(#REF!="total brought forward"),IF(NOT(#REF!="total carried forward"),#REF!)),A90)</f>
        <v>#REF!</v>
      </c>
      <c r="C90" s="104" t="e">
        <f>LARGE(#REF!,'Price Analysis'!A90+2)</f>
        <v>#REF!</v>
      </c>
    </row>
    <row r="91" spans="1:8" hidden="1">
      <c r="A91" s="103">
        <v>4</v>
      </c>
      <c r="B91" s="104" t="e">
        <f t="array" ref="B91">LARGE(IF(NOT(#REF!="total brought forward"),IF(NOT(#REF!="total carried forward"),#REF!)),A91)</f>
        <v>#REF!</v>
      </c>
      <c r="C91" s="104" t="e">
        <f>LARGE(#REF!,'Price Analysis'!A91+3)</f>
        <v>#REF!</v>
      </c>
    </row>
    <row r="92" spans="1:8" hidden="1">
      <c r="A92" s="103">
        <v>5</v>
      </c>
      <c r="B92" s="104" t="e">
        <f t="array" ref="B92">LARGE(IF(NOT(#REF!="total brought forward"),IF(NOT(#REF!="total carried forward"),#REF!)),A92)</f>
        <v>#REF!</v>
      </c>
      <c r="C92" s="104" t="e">
        <f>LARGE(#REF!,'Price Analysis'!A92+4)</f>
        <v>#REF!</v>
      </c>
    </row>
    <row r="93" spans="1:8" hidden="1">
      <c r="B93" s="26" t="e">
        <f>#REF!</f>
        <v>#REF!</v>
      </c>
      <c r="C93" s="23" t="s">
        <v>60</v>
      </c>
    </row>
    <row r="94" spans="1:8" hidden="1">
      <c r="B94" s="26" t="e">
        <f>#REF!</f>
        <v>#REF!</v>
      </c>
      <c r="C94" s="27" t="s">
        <v>61</v>
      </c>
    </row>
    <row r="95" spans="1:8" hidden="1">
      <c r="B95" t="e">
        <f>#REF!</f>
        <v>#REF!</v>
      </c>
      <c r="C95" s="27" t="s">
        <v>62</v>
      </c>
    </row>
    <row r="96" spans="1:8" hidden="1">
      <c r="B96" t="e">
        <f>#REF!</f>
        <v>#REF!</v>
      </c>
      <c r="C96" s="27" t="s">
        <v>63</v>
      </c>
    </row>
    <row r="97" spans="1:7" hidden="1">
      <c r="B97" t="e">
        <f>#REF!</f>
        <v>#REF!</v>
      </c>
      <c r="C97" s="23" t="s">
        <v>64</v>
      </c>
    </row>
    <row r="98" spans="1:7" hidden="1"/>
    <row r="99" spans="1:7" hidden="1"/>
    <row r="100" spans="1:7" hidden="1"/>
    <row r="101" spans="1:7" hidden="1"/>
    <row r="102" spans="1:7" hidden="1"/>
    <row r="103" spans="1:7" hidden="1"/>
    <row r="104" spans="1:7" hidden="1"/>
    <row r="105" spans="1:7" hidden="1"/>
    <row r="106" spans="1:7" hidden="1"/>
    <row r="107" spans="1:7" hidden="1"/>
    <row r="108" spans="1:7" hidden="1">
      <c r="A108" s="23" t="s">
        <v>65</v>
      </c>
    </row>
    <row r="109" spans="1:7" hidden="1">
      <c r="A109" s="102" t="s">
        <v>19</v>
      </c>
      <c r="B109" s="102" t="s">
        <v>66</v>
      </c>
      <c r="E109" s="23" t="s">
        <v>67</v>
      </c>
    </row>
    <row r="110" spans="1:7" hidden="1">
      <c r="A110" s="103" t="str">
        <f>B120</f>
        <v>Wallmannsthal Reservoir Site</v>
      </c>
      <c r="B110" s="104" t="e">
        <f>#REF!</f>
        <v>#REF!</v>
      </c>
    </row>
    <row r="111" spans="1:7" hidden="1">
      <c r="A111" s="103" t="str">
        <f>C120</f>
        <v>Wallmannsthal Pumpstation</v>
      </c>
      <c r="B111" s="104" t="e">
        <f>#REF!</f>
        <v>#REF!</v>
      </c>
      <c r="E111" s="102" t="s">
        <v>21</v>
      </c>
      <c r="F111" s="102" t="s">
        <v>22</v>
      </c>
      <c r="G111" s="102" t="s">
        <v>23</v>
      </c>
    </row>
    <row r="112" spans="1:7" hidden="1">
      <c r="A112" s="103" t="str">
        <f>D120</f>
        <v>Wallmannsthal Pipeline</v>
      </c>
      <c r="B112" s="104" t="e">
        <f>#REF!</f>
        <v>#REF!</v>
      </c>
      <c r="E112" s="103">
        <v>1</v>
      </c>
      <c r="F112" s="104" t="e">
        <f>HLOOKUP($B$55,$A$20:$N$25,E112+1,FALSE)</f>
        <v>#N/A</v>
      </c>
      <c r="G112" s="103" t="e">
        <f>HLOOKUP($B$55,$A$20:$N$30,E112+6,FALSE)</f>
        <v>#N/A</v>
      </c>
    </row>
    <row r="113" spans="1:7" hidden="1">
      <c r="A113" s="103" t="str">
        <f>E120</f>
        <v>Baviaanspoort Res. Site</v>
      </c>
      <c r="B113" s="104" t="e">
        <f>#REF!</f>
        <v>#REF!</v>
      </c>
      <c r="E113" s="103">
        <v>2</v>
      </c>
      <c r="F113" s="104" t="e">
        <f>HLOOKUP($B$55,$A$20:$N$25,E113+1,FALSE)</f>
        <v>#N/A</v>
      </c>
      <c r="G113" s="103" t="e">
        <f>HLOOKUP($B$55,$A$20:$N$30,E113+6,FALSE)</f>
        <v>#N/A</v>
      </c>
    </row>
    <row r="114" spans="1:7" hidden="1">
      <c r="A114" s="102" t="s">
        <v>68</v>
      </c>
      <c r="B114" s="104" t="e">
        <f>#REF!</f>
        <v>#REF!</v>
      </c>
      <c r="E114" s="103">
        <v>3</v>
      </c>
      <c r="F114" s="104" t="e">
        <f>HLOOKUP($B$55,$A$20:$N$25,E114+1,FALSE)</f>
        <v>#N/A</v>
      </c>
      <c r="G114" s="103" t="e">
        <f>HLOOKUP($B$55,$A$20:$N$30,E114+6,FALSE)</f>
        <v>#N/A</v>
      </c>
    </row>
    <row r="115" spans="1:7" hidden="1">
      <c r="A115" s="102" t="s">
        <v>69</v>
      </c>
      <c r="B115" s="104" t="e">
        <f>#REF!</f>
        <v>#REF!</v>
      </c>
      <c r="E115" s="103">
        <v>4</v>
      </c>
      <c r="F115" s="104" t="e">
        <f>HLOOKUP($B$55,$A$20:$N$25,E115+1,FALSE)</f>
        <v>#N/A</v>
      </c>
      <c r="G115" s="103" t="e">
        <f>HLOOKUP($B$55,$A$20:$N$30,E115+6,FALSE)</f>
        <v>#N/A</v>
      </c>
    </row>
    <row r="116" spans="1:7" hidden="1">
      <c r="E116" s="103">
        <v>5</v>
      </c>
      <c r="F116" s="104" t="e">
        <f>HLOOKUP($B$55,$A$20:$N$25,E116+1,FALSE)</f>
        <v>#N/A</v>
      </c>
      <c r="G116" s="103" t="e">
        <f>HLOOKUP($B$55,$A$20:$N$30,E116+6,FALSE)</f>
        <v>#N/A</v>
      </c>
    </row>
    <row r="117" spans="1:7" hidden="1"/>
    <row r="118" spans="1:7" hidden="1"/>
    <row r="119" spans="1:7" hidden="1"/>
    <row r="120" spans="1:7" hidden="1">
      <c r="A120" s="102" t="s">
        <v>21</v>
      </c>
      <c r="B120" s="102" t="s">
        <v>70</v>
      </c>
      <c r="C120" s="102" t="s">
        <v>71</v>
      </c>
      <c r="D120" s="102" t="s">
        <v>72</v>
      </c>
      <c r="E120" s="105" t="s">
        <v>73</v>
      </c>
      <c r="F120" s="103" t="s">
        <v>68</v>
      </c>
      <c r="G120" s="103" t="str">
        <f>A115</f>
        <v>Zonderwater Pumpstation</v>
      </c>
    </row>
    <row r="121" spans="1:7" hidden="1">
      <c r="A121" s="103">
        <v>1</v>
      </c>
      <c r="B121" s="104" t="e">
        <f t="array" ref="B121">LARGE(IF(NOT(#REF!="total brought forward"),IF(NOT(#REF!="total carried forward"),#REF!)),'Price Analysis'!A121)</f>
        <v>#REF!</v>
      </c>
      <c r="C121" s="107" t="e">
        <f>LARGE(#REF!,'Price Analysis'!A121)</f>
        <v>#REF!</v>
      </c>
      <c r="D121" s="104" t="e">
        <f>LARGE(#REF!,'Price Analysis'!A121)</f>
        <v>#REF!</v>
      </c>
      <c r="E121" s="108" t="e">
        <f>LARGE(#REF!,'Price Analysis'!A121)</f>
        <v>#REF!</v>
      </c>
      <c r="F121" s="108" t="e">
        <f t="array" ref="F121">LARGE(IF(NOT(#REF!="total carried forward"),IF(NOT(#REF!="total brought forward"),#REF!)),'Price Analysis'!A121)</f>
        <v>#REF!</v>
      </c>
      <c r="G121" s="108" t="e">
        <f>LARGE(#REF!,'Price Analysis'!A121)</f>
        <v>#REF!</v>
      </c>
    </row>
    <row r="122" spans="1:7" hidden="1">
      <c r="A122" s="103">
        <v>2</v>
      </c>
      <c r="B122" s="104" t="e">
        <f t="array" ref="B122">LARGE(IF(NOT(#REF!="total brought forward"),IF(NOT(#REF!="total carried forward"),#REF!)),'Price Analysis'!A122)</f>
        <v>#REF!</v>
      </c>
      <c r="C122" s="107" t="e">
        <f>LARGE(#REF!,'Price Analysis'!A122+3)</f>
        <v>#REF!</v>
      </c>
      <c r="D122" s="104" t="e">
        <f>LARGE(#REF!,'Price Analysis'!A122)</f>
        <v>#REF!</v>
      </c>
      <c r="E122" s="108" t="e">
        <f>LARGE(#REF!,'Price Analysis'!A122)</f>
        <v>#REF!</v>
      </c>
      <c r="F122" s="108" t="e">
        <f t="array" ref="F122">LARGE(IF(NOT(#REF!="total carried forward"),IF(NOT(#REF!="total brought forward"),#REF!)),'Price Analysis'!A122)</f>
        <v>#REF!</v>
      </c>
      <c r="G122" s="108" t="e">
        <f>LARGE(#REF!,'Price Analysis'!A122)</f>
        <v>#REF!</v>
      </c>
    </row>
    <row r="123" spans="1:7" hidden="1">
      <c r="A123" s="103">
        <v>3</v>
      </c>
      <c r="B123" s="104" t="e">
        <f t="array" ref="B123">LARGE(IF(NOT(#REF!="total brought forward"),IF(NOT(#REF!="total carried forward"),#REF!)),'Price Analysis'!A123)</f>
        <v>#REF!</v>
      </c>
      <c r="C123" s="107" t="e">
        <f>LARGE(#REF!,'Price Analysis'!A123+5)</f>
        <v>#REF!</v>
      </c>
      <c r="D123" s="104" t="e">
        <f>LARGE(#REF!,'Price Analysis'!A123)</f>
        <v>#REF!</v>
      </c>
      <c r="E123" s="108" t="e">
        <f>LARGE(#REF!,'Price Analysis'!A123)</f>
        <v>#REF!</v>
      </c>
      <c r="F123" s="108" t="e">
        <f t="array" ref="F123">LARGE(IF(NOT(#REF!="total carried forward"),IF(NOT(#REF!="total brought forward"),#REF!)),'Price Analysis'!A123)</f>
        <v>#REF!</v>
      </c>
      <c r="G123" s="108" t="e">
        <f>LARGE(#REF!,'Price Analysis'!A123)</f>
        <v>#REF!</v>
      </c>
    </row>
    <row r="124" spans="1:7" hidden="1">
      <c r="A124" s="103">
        <v>4</v>
      </c>
      <c r="B124" s="104" t="e">
        <f t="array" ref="B124">LARGE(IF(NOT(#REF!="total brought forward"),IF(NOT(#REF!="total carried forward"),#REF!)),'Price Analysis'!A124)</f>
        <v>#REF!</v>
      </c>
      <c r="C124" s="107" t="e">
        <f>LARGE(#REF!,'Price Analysis'!A124+16)</f>
        <v>#REF!</v>
      </c>
      <c r="D124" s="104" t="e">
        <f>LARGE(#REF!,'Price Analysis'!A124+1)</f>
        <v>#REF!</v>
      </c>
      <c r="E124" s="108" t="e">
        <f>LARGE(#REF!,'Price Analysis'!A124)</f>
        <v>#REF!</v>
      </c>
      <c r="F124" s="108" t="e">
        <f t="array" ref="F124">LARGE(IF(NOT(#REF!="total carried forward"),IF(NOT(#REF!="total brought forward"),#REF!)),'Price Analysis'!A124)</f>
        <v>#REF!</v>
      </c>
      <c r="G124" s="108" t="e">
        <f>LARGE(#REF!,'Price Analysis'!A124)</f>
        <v>#REF!</v>
      </c>
    </row>
    <row r="125" spans="1:7" hidden="1">
      <c r="A125" s="103">
        <v>5</v>
      </c>
      <c r="B125" s="104" t="e">
        <f t="array" ref="B125">LARGE(IF(NOT(#REF!="total brought forward"),IF(NOT(#REF!="total carried forward"),#REF!)),'Price Analysis'!A125)</f>
        <v>#REF!</v>
      </c>
      <c r="C125" s="107" t="e">
        <f>LARGE(#REF!,'Price Analysis'!A125+18)</f>
        <v>#REF!</v>
      </c>
      <c r="D125" s="104" t="e">
        <f>LARGE(#REF!,'Price Analysis'!A125+2)</f>
        <v>#REF!</v>
      </c>
      <c r="E125" s="108" t="e">
        <f>LARGE(#REF!,'Price Analysis'!A125)</f>
        <v>#REF!</v>
      </c>
      <c r="F125" s="108" t="e">
        <f t="array" ref="F125">LARGE(IF(NOT(#REF!="total carried forward"),IF(NOT(#REF!="total brought forward"),#REF!)),'Price Analysis'!A125)</f>
        <v>#REF!</v>
      </c>
      <c r="G125" s="108" t="e">
        <f>LARGE(#REF!,'Price Analysis'!A125+2)</f>
        <v>#REF!</v>
      </c>
    </row>
    <row r="126" spans="1:7" hidden="1">
      <c r="B126" s="27" t="s">
        <v>74</v>
      </c>
      <c r="C126" s="23" t="s">
        <v>75</v>
      </c>
      <c r="D126" s="23" t="s">
        <v>76</v>
      </c>
      <c r="E126" s="23" t="s">
        <v>77</v>
      </c>
      <c r="F126" s="30" t="s">
        <v>78</v>
      </c>
      <c r="G126" s="30" t="s">
        <v>78</v>
      </c>
    </row>
    <row r="127" spans="1:7" hidden="1">
      <c r="B127" s="27" t="s">
        <v>79</v>
      </c>
      <c r="C127" s="23" t="s">
        <v>80</v>
      </c>
      <c r="D127" s="23" t="s">
        <v>81</v>
      </c>
      <c r="E127" s="23" t="s">
        <v>82</v>
      </c>
      <c r="F127" s="30" t="s">
        <v>83</v>
      </c>
      <c r="G127" s="30" t="s">
        <v>83</v>
      </c>
    </row>
    <row r="128" spans="1:7" hidden="1">
      <c r="B128" s="27" t="s">
        <v>84</v>
      </c>
      <c r="C128" s="23" t="s">
        <v>85</v>
      </c>
      <c r="D128" s="23" t="s">
        <v>86</v>
      </c>
      <c r="E128" s="23" t="s">
        <v>87</v>
      </c>
      <c r="F128" s="30" t="s">
        <v>88</v>
      </c>
      <c r="G128" s="30" t="s">
        <v>88</v>
      </c>
    </row>
    <row r="129" spans="1:7" hidden="1">
      <c r="B129" s="27" t="s">
        <v>89</v>
      </c>
      <c r="C129" s="23" t="s">
        <v>90</v>
      </c>
      <c r="D129" s="23" t="s">
        <v>91</v>
      </c>
      <c r="E129" s="23" t="s">
        <v>92</v>
      </c>
      <c r="F129" s="30" t="s">
        <v>93</v>
      </c>
      <c r="G129" s="23" t="s">
        <v>94</v>
      </c>
    </row>
    <row r="130" spans="1:7" hidden="1">
      <c r="B130" s="27" t="s">
        <v>95</v>
      </c>
      <c r="C130" s="23" t="s">
        <v>96</v>
      </c>
      <c r="D130" s="23" t="s">
        <v>97</v>
      </c>
      <c r="E130" s="23" t="s">
        <v>98</v>
      </c>
      <c r="F130" s="30" t="s">
        <v>99</v>
      </c>
      <c r="G130" s="23" t="s">
        <v>80</v>
      </c>
    </row>
    <row r="131" spans="1:7" hidden="1"/>
    <row r="132" spans="1:7" hidden="1">
      <c r="E132" s="23" t="s">
        <v>100</v>
      </c>
    </row>
    <row r="133" spans="1:7" hidden="1"/>
    <row r="134" spans="1:7" hidden="1">
      <c r="E134" s="102" t="s">
        <v>21</v>
      </c>
      <c r="F134" s="102" t="s">
        <v>57</v>
      </c>
      <c r="G134" s="102" t="s">
        <v>23</v>
      </c>
    </row>
    <row r="135" spans="1:7" hidden="1">
      <c r="E135" s="103">
        <v>1</v>
      </c>
      <c r="F135" s="108" t="e">
        <f>HLOOKUP($B$184,$A$120:$G$125,A121+1,FALSE)</f>
        <v>#REF!</v>
      </c>
      <c r="G135" s="108" t="str">
        <f>HLOOKUP($B$184,$A$120:$G$130,A121+6,FALSE)</f>
        <v>Supply and delivery of DN700 line magflow meter</v>
      </c>
    </row>
    <row r="136" spans="1:7" hidden="1">
      <c r="E136" s="103">
        <v>2</v>
      </c>
      <c r="F136" s="108" t="e">
        <f>HLOOKUP($B$184,$A$120:$G$125,A122+1,FALSE)</f>
        <v>#REF!</v>
      </c>
      <c r="G136" s="108" t="str">
        <f>HLOOKUP($B$184,$A$120:$G$130,A122+6,FALSE)</f>
        <v>Installation of DN700 line magflow meter</v>
      </c>
    </row>
    <row r="137" spans="1:7" hidden="1">
      <c r="E137" s="103">
        <v>3</v>
      </c>
      <c r="F137" s="108" t="e">
        <f>HLOOKUP($B$184,$A$120:$G$125,A123+1,FALSE)</f>
        <v>#REF!</v>
      </c>
      <c r="G137" s="108" t="str">
        <f>HLOOKUP($B$184,$A$120:$G$130,A123+6,FALSE)</f>
        <v>Baviaanspoort reservoir level transmitters</v>
      </c>
    </row>
    <row r="138" spans="1:7" hidden="1">
      <c r="E138" s="103">
        <v>4</v>
      </c>
      <c r="F138" s="108" t="e">
        <f>HLOOKUP($B$184,$A$120:$G$125,A124+1,FALSE)</f>
        <v>#REF!</v>
      </c>
      <c r="G138" s="108" t="str">
        <f>HLOOKUP($B$184,$A$120:$G$130,A124+6,FALSE)</f>
        <v>Configuration/Calibration of DN700 line magflow meter</v>
      </c>
    </row>
    <row r="139" spans="1:7" hidden="1">
      <c r="E139" s="103">
        <v>5</v>
      </c>
      <c r="F139" s="108" t="e">
        <f>HLOOKUP($B$184,$A$120:$G$125,A125+1,FALSE)</f>
        <v>#REF!</v>
      </c>
      <c r="G139" s="108" t="str">
        <f>HLOOKUP($B$184,$A$120:$G$130,A125+6,FALSE)</f>
        <v>Testing and comissioning of DN700 line magflow meter</v>
      </c>
    </row>
    <row r="140" spans="1:7" hidden="1">
      <c r="F140" s="31"/>
      <c r="G140" s="31"/>
    </row>
    <row r="141" spans="1:7" hidden="1">
      <c r="F141" s="31"/>
      <c r="G141" s="31"/>
    </row>
    <row r="142" spans="1:7" hidden="1">
      <c r="A142" s="23" t="s">
        <v>101</v>
      </c>
      <c r="F142" s="31"/>
      <c r="G142" s="31"/>
    </row>
    <row r="143" spans="1:7" hidden="1">
      <c r="A143" s="102" t="s">
        <v>19</v>
      </c>
      <c r="B143" s="102" t="s">
        <v>22</v>
      </c>
      <c r="E143" s="23" t="s">
        <v>21</v>
      </c>
      <c r="F143" s="32" t="s">
        <v>57</v>
      </c>
      <c r="G143" s="32" t="s">
        <v>23</v>
      </c>
    </row>
    <row r="144" spans="1:7" hidden="1">
      <c r="A144" s="102" t="s">
        <v>102</v>
      </c>
      <c r="B144" s="104" t="e">
        <f>#REF!</f>
        <v>#REF!</v>
      </c>
      <c r="E144">
        <v>1</v>
      </c>
      <c r="F144" s="31" t="e">
        <f>IF($F$184="electrical wallmannsthal",B149,C149)</f>
        <v>#REF!</v>
      </c>
      <c r="G144" s="31" t="e">
        <f>IF($F$184="electrical wallmannsthal",B154,C154)</f>
        <v>#REF!</v>
      </c>
    </row>
    <row r="145" spans="1:7" hidden="1">
      <c r="A145" s="102" t="s">
        <v>103</v>
      </c>
      <c r="B145" s="104" t="e">
        <f>#REF!</f>
        <v>#REF!</v>
      </c>
      <c r="E145">
        <v>2</v>
      </c>
      <c r="F145" s="31" t="e">
        <f>IF($F$184="electrical wallmannsthal",B150,C150)</f>
        <v>#REF!</v>
      </c>
      <c r="G145" s="31" t="e">
        <f>IF($F$184="electrical wallmannsthal",B155,C155)</f>
        <v>#REF!</v>
      </c>
    </row>
    <row r="146" spans="1:7" hidden="1">
      <c r="E146">
        <v>3</v>
      </c>
      <c r="F146" s="31" t="e">
        <f>IF($F$184="electrical wallmannsthal",B151,C151)</f>
        <v>#REF!</v>
      </c>
      <c r="G146" s="31" t="e">
        <f>IF($F$184="electrical wallmannsthal",B156,C156)</f>
        <v>#REF!</v>
      </c>
    </row>
    <row r="147" spans="1:7" hidden="1">
      <c r="E147">
        <v>4</v>
      </c>
      <c r="F147" s="31" t="e">
        <f>IF($F$184="electrical wallmannsthal",B152,C152)</f>
        <v>#REF!</v>
      </c>
      <c r="G147" s="31" t="e">
        <f>IF($F$184="electrical wallmannsthal",B157,C157)</f>
        <v>#REF!</v>
      </c>
    </row>
    <row r="148" spans="1:7" hidden="1">
      <c r="A148" s="102" t="s">
        <v>21</v>
      </c>
      <c r="B148" s="102" t="str">
        <f>A144</f>
        <v>Electrical Wallmannsthal</v>
      </c>
      <c r="C148" s="102" t="str">
        <f>A145</f>
        <v>Electrical Zonderwater</v>
      </c>
      <c r="E148">
        <v>5</v>
      </c>
      <c r="F148" s="31" t="e">
        <f>IF($F$184="electrical wallmannsthal",B153,C153)</f>
        <v>#REF!</v>
      </c>
      <c r="G148" s="31" t="e">
        <f>IF($F$184="electrical wallmannsthal",B158,C158)</f>
        <v>#REF!</v>
      </c>
    </row>
    <row r="149" spans="1:7" hidden="1">
      <c r="A149" s="103">
        <v>1</v>
      </c>
      <c r="B149" s="104" t="e">
        <f t="array" ref="B149">LARGE(IF(NOT(#REF!="total brought forward"),IF(NOT(#REF!="total carried forward"),#REF!)),'Price Analysis'!A149)</f>
        <v>#REF!</v>
      </c>
      <c r="C149" s="104" t="e">
        <f t="array" ref="C149">LARGE(IF(NOT(#REF!="total carried forward"),IF(NOT(#REF!="total brought forward"),#REF!)),'Price Analysis'!A149)</f>
        <v>#REF!</v>
      </c>
      <c r="F149" s="31"/>
      <c r="G149" s="31"/>
    </row>
    <row r="150" spans="1:7" hidden="1">
      <c r="A150" s="103">
        <v>2</v>
      </c>
      <c r="B150" s="104" t="e">
        <f t="array" ref="B150">LARGE(IF(NOT(#REF!="total brought forward"),IF(NOT(#REF!="total carried forward"),#REF!)),'Price Analysis'!A150)</f>
        <v>#REF!</v>
      </c>
      <c r="C150" s="104" t="e">
        <f t="array" ref="C150">LARGE(IF(NOT(#REF!="total carried forward"),IF(NOT(#REF!="total brought forward"),#REF!)),'Price Analysis'!A150)</f>
        <v>#REF!</v>
      </c>
      <c r="F150" s="31"/>
      <c r="G150" s="31"/>
    </row>
    <row r="151" spans="1:7" hidden="1">
      <c r="A151" s="103">
        <v>3</v>
      </c>
      <c r="B151" s="104" t="e">
        <f t="array" ref="B151">LARGE(IF(NOT(#REF!="total brought forward"),IF(NOT(#REF!="total carried forward"),#REF!)),'Price Analysis'!A151)</f>
        <v>#REF!</v>
      </c>
      <c r="C151" s="104" t="e">
        <f t="array" ref="C151">LARGE(IF(NOT(#REF!="total carried forward"),IF(NOT(#REF!="total brought forward"),#REF!)),'Price Analysis'!A151)</f>
        <v>#REF!</v>
      </c>
      <c r="F151" s="31"/>
      <c r="G151" s="31"/>
    </row>
    <row r="152" spans="1:7" hidden="1">
      <c r="A152" s="103">
        <v>4</v>
      </c>
      <c r="B152" s="104" t="e">
        <f t="array" ref="B152">LARGE(IF(NOT(#REF!="total brought forward"),IF(NOT(#REF!="total carried forward"),#REF!)),'Price Analysis'!A152)</f>
        <v>#REF!</v>
      </c>
      <c r="C152" s="104" t="e">
        <f t="array" ref="C152">LARGE(IF(NOT(#REF!="total carried forward"),IF(NOT(#REF!="total brought forward"),#REF!)),'Price Analysis'!A152)</f>
        <v>#REF!</v>
      </c>
      <c r="F152" s="31"/>
      <c r="G152" s="31"/>
    </row>
    <row r="153" spans="1:7" hidden="1">
      <c r="A153" s="103">
        <v>5</v>
      </c>
      <c r="B153" s="104" t="e">
        <f t="array" ref="B153">LARGE(IF(NOT(#REF!="total brought forward"),IF(NOT(#REF!="total carried forward"),#REF!)),'Price Analysis'!A153)</f>
        <v>#REF!</v>
      </c>
      <c r="C153" s="104" t="e">
        <f t="array" ref="C153">LARGE(IF(NOT(#REF!="total carried forward"),IF(NOT(#REF!="total brought forward"),#REF!)),'Price Analysis'!A153)</f>
        <v>#REF!</v>
      </c>
      <c r="F153" s="31"/>
      <c r="G153" s="31"/>
    </row>
    <row r="154" spans="1:7" hidden="1">
      <c r="B154" s="26" t="e">
        <f>INDEX(#REF!,MATCH('Price Analysis'!B149,#REF!,0))</f>
        <v>#REF!</v>
      </c>
      <c r="C154" s="26" t="e">
        <f>INDEX(#REF!,MATCH('Price Analysis'!C149,#REF!,0))</f>
        <v>#REF!</v>
      </c>
      <c r="F154" s="31"/>
      <c r="G154" s="31"/>
    </row>
    <row r="155" spans="1:7" hidden="1">
      <c r="B155" s="26" t="e">
        <f>INDEX(#REF!,MATCH('Price Analysis'!B150,#REF!,0))</f>
        <v>#REF!</v>
      </c>
      <c r="C155" s="26" t="e">
        <f>INDEX(#REF!,MATCH('Price Analysis'!C150,#REF!,0))</f>
        <v>#REF!</v>
      </c>
      <c r="F155" s="31"/>
      <c r="G155" s="31"/>
    </row>
    <row r="156" spans="1:7" hidden="1">
      <c r="B156" s="26" t="e">
        <f>INDEX(#REF!,MATCH('Price Analysis'!B151,#REF!,0))</f>
        <v>#REF!</v>
      </c>
      <c r="C156" s="26" t="e">
        <f>INDEX(#REF!,MATCH('Price Analysis'!C151,#REF!,0))</f>
        <v>#REF!</v>
      </c>
      <c r="F156" s="31"/>
      <c r="G156" s="31"/>
    </row>
    <row r="157" spans="1:7" hidden="1">
      <c r="B157" s="26" t="e">
        <f>INDEX(#REF!,MATCH('Price Analysis'!B152,#REF!,0))</f>
        <v>#REF!</v>
      </c>
      <c r="C157" s="26" t="e">
        <f>INDEX(#REF!,MATCH('Price Analysis'!C152,#REF!,0))</f>
        <v>#REF!</v>
      </c>
      <c r="F157" s="31"/>
      <c r="G157" s="31"/>
    </row>
    <row r="158" spans="1:7" hidden="1">
      <c r="B158" s="26" t="e">
        <f>INDEX(#REF!,MATCH('Price Analysis'!B153,#REF!,0))</f>
        <v>#REF!</v>
      </c>
      <c r="C158" s="26" t="e">
        <f>INDEX(#REF!,MATCH('Price Analysis'!C153,#REF!,0))</f>
        <v>#REF!</v>
      </c>
      <c r="F158" s="31"/>
      <c r="G158" s="31"/>
    </row>
    <row r="159" spans="1:7">
      <c r="B159" s="31"/>
      <c r="C159" s="31"/>
      <c r="F159" s="31"/>
      <c r="G159" s="31"/>
    </row>
    <row r="160" spans="1:7">
      <c r="B160" s="31"/>
      <c r="C160" s="31"/>
      <c r="F160" s="31"/>
      <c r="G160" s="31"/>
    </row>
    <row r="161" spans="2:7">
      <c r="B161" s="31"/>
      <c r="C161" s="31"/>
      <c r="F161" s="31"/>
      <c r="G161" s="31"/>
    </row>
    <row r="162" spans="2:7">
      <c r="F162" s="31"/>
      <c r="G162" s="31"/>
    </row>
    <row r="182" spans="1:8">
      <c r="A182" s="24"/>
      <c r="B182" s="24"/>
      <c r="C182" s="29"/>
      <c r="D182" s="24"/>
      <c r="E182" s="24"/>
      <c r="F182" s="24"/>
      <c r="G182" s="24"/>
      <c r="H182" s="24"/>
    </row>
    <row r="183" spans="1:8">
      <c r="A183" s="24"/>
      <c r="B183" s="24"/>
      <c r="C183" s="29"/>
      <c r="D183" s="24"/>
      <c r="E183" s="24"/>
      <c r="F183" s="24"/>
      <c r="G183" s="24"/>
      <c r="H183" s="24"/>
    </row>
    <row r="184" spans="1:8">
      <c r="A184" s="25" t="s">
        <v>52</v>
      </c>
      <c r="B184" s="28" t="s">
        <v>73</v>
      </c>
      <c r="C184" s="29"/>
      <c r="D184" s="24"/>
      <c r="E184" s="25" t="s">
        <v>52</v>
      </c>
      <c r="F184" s="28" t="s">
        <v>103</v>
      </c>
      <c r="G184" s="24"/>
      <c r="H184" s="24"/>
    </row>
    <row r="185" spans="1:8">
      <c r="A185" s="24"/>
      <c r="B185" s="24"/>
      <c r="C185" s="29"/>
      <c r="D185" s="24"/>
      <c r="E185" s="24"/>
      <c r="F185" s="24"/>
      <c r="G185" s="24"/>
      <c r="H185" s="24"/>
    </row>
  </sheetData>
  <dataConsolidate link="1"/>
  <dataValidations count="4">
    <dataValidation type="list" allowBlank="1" showInputMessage="1" showErrorMessage="1" sqref="B184" xr:uid="{00000000-0002-0000-0100-000000000000}">
      <formula1>$B$120:$G$120</formula1>
    </dataValidation>
    <dataValidation type="list" allowBlank="1" showInputMessage="1" showErrorMessage="1" sqref="B55" xr:uid="{00000000-0002-0000-0100-000001000000}">
      <formula1>$A$6:$A$14</formula1>
    </dataValidation>
    <dataValidation type="list" allowBlank="1" showInputMessage="1" showErrorMessage="1" sqref="E55" xr:uid="{00000000-0002-0000-0100-000002000000}">
      <formula1>$A$83:$A$84</formula1>
    </dataValidation>
    <dataValidation type="list" allowBlank="1" showInputMessage="1" showErrorMessage="1" sqref="F184" xr:uid="{00000000-0002-0000-0100-000003000000}">
      <formula1>$A$144:$A$145</formula1>
    </dataValidation>
  </dataValidations>
  <pageMargins left="0.74803149606299213" right="0.39370078740157483" top="0.98425196850393704" bottom="0.74803149606299213" header="0.51181102362204722" footer="0.51181102362204722"/>
  <pageSetup paperSize="9" scale="95" fitToWidth="0" orientation="portrait" r:id="rId1"/>
  <headerFooter alignWithMargins="0">
    <oddHeader>&amp;LContract No.MW/WALLMANN/4400-1/2013&amp;C&amp;P&amp;RWallmannsthal to Baviaanspoort Bulk Water Supply</oddHeader>
    <oddFooter>&amp;L&amp;"-,Bold"Part C2.2: Bill of Quantities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94"/>
  <sheetViews>
    <sheetView view="pageBreakPreview" topLeftCell="A31" zoomScale="77" zoomScaleNormal="125" zoomScaleSheetLayoutView="77" zoomScalePageLayoutView="125" workbookViewId="0">
      <selection activeCell="H33" sqref="H33"/>
    </sheetView>
  </sheetViews>
  <sheetFormatPr defaultColWidth="9.21875" defaultRowHeight="13.2"/>
  <cols>
    <col min="1" max="1" width="10.21875" style="213" customWidth="1"/>
    <col min="2" max="2" width="56.77734375" style="3" customWidth="1"/>
    <col min="3" max="3" width="11.21875" style="3" bestFit="1" customWidth="1"/>
    <col min="4" max="5" width="8.77734375" style="40" customWidth="1"/>
    <col min="6" max="6" width="18.5546875" style="40" customWidth="1"/>
    <col min="7" max="7" width="22" style="40" customWidth="1"/>
    <col min="8" max="8" width="6.5546875" style="3" customWidth="1"/>
    <col min="9" max="16384" width="9.21875" style="3"/>
  </cols>
  <sheetData>
    <row r="1" spans="1:9" s="227" customFormat="1" ht="13.8">
      <c r="A1" s="295" t="s">
        <v>104</v>
      </c>
      <c r="B1" s="222" t="s">
        <v>105</v>
      </c>
      <c r="C1" s="296"/>
      <c r="D1" s="223"/>
      <c r="E1" s="224"/>
      <c r="F1" s="225"/>
      <c r="G1" s="226" t="s">
        <v>106</v>
      </c>
    </row>
    <row r="2" spans="1:9" s="191" customFormat="1" ht="17.399999999999999">
      <c r="A2" s="286"/>
      <c r="B2" s="187"/>
      <c r="C2" s="287"/>
      <c r="D2" s="188"/>
      <c r="E2" s="188"/>
      <c r="F2" s="189"/>
      <c r="G2" s="190"/>
    </row>
    <row r="3" spans="1:9" s="221" customFormat="1" ht="39.6">
      <c r="A3" s="174" t="s">
        <v>107</v>
      </c>
      <c r="B3" s="176" t="s">
        <v>109</v>
      </c>
      <c r="C3" s="174" t="s">
        <v>108</v>
      </c>
      <c r="D3" s="176" t="s">
        <v>110</v>
      </c>
      <c r="E3" s="176" t="s">
        <v>111</v>
      </c>
      <c r="F3" s="176" t="s">
        <v>112</v>
      </c>
      <c r="G3" s="176" t="s">
        <v>113</v>
      </c>
      <c r="H3" s="220"/>
      <c r="I3" s="220"/>
    </row>
    <row r="4" spans="1:9" s="79" customFormat="1" ht="21.75" customHeight="1">
      <c r="A4" s="212"/>
      <c r="B4" s="151"/>
      <c r="C4" s="151"/>
      <c r="D4" s="151"/>
      <c r="E4" s="151"/>
      <c r="F4" s="151"/>
      <c r="G4" s="166"/>
      <c r="H4" s="80"/>
      <c r="I4" s="80"/>
    </row>
    <row r="5" spans="1:9" s="175" customFormat="1" ht="21.75" customHeight="1">
      <c r="A5" s="174"/>
      <c r="B5" s="174" t="s">
        <v>114</v>
      </c>
      <c r="C5" s="185" t="s">
        <v>605</v>
      </c>
      <c r="D5" s="185"/>
      <c r="E5" s="185"/>
      <c r="F5" s="174"/>
      <c r="G5" s="185"/>
      <c r="H5" s="186"/>
      <c r="I5" s="186"/>
    </row>
    <row r="6" spans="1:9" s="38" customFormat="1">
      <c r="A6" s="167">
        <v>1</v>
      </c>
      <c r="B6" s="116" t="s">
        <v>607</v>
      </c>
      <c r="C6" s="117" t="s">
        <v>608</v>
      </c>
      <c r="D6" s="117"/>
      <c r="E6" s="214"/>
      <c r="F6" s="214"/>
      <c r="G6" s="214"/>
    </row>
    <row r="7" spans="1:9">
      <c r="A7" s="148"/>
      <c r="B7" s="118"/>
      <c r="C7" s="109"/>
      <c r="D7" s="109"/>
      <c r="E7" s="110"/>
      <c r="F7" s="110"/>
      <c r="G7" s="110"/>
      <c r="H7" s="23"/>
      <c r="I7" s="23"/>
    </row>
    <row r="8" spans="1:9" ht="40.200000000000003" customHeight="1">
      <c r="A8" s="148" t="s">
        <v>115</v>
      </c>
      <c r="B8" s="118" t="s">
        <v>116</v>
      </c>
      <c r="C8" s="234" t="s">
        <v>606</v>
      </c>
      <c r="D8" s="109" t="s">
        <v>117</v>
      </c>
      <c r="E8" s="110">
        <v>1</v>
      </c>
      <c r="F8" s="119"/>
      <c r="G8" s="120"/>
      <c r="H8" s="23"/>
      <c r="I8" s="23"/>
    </row>
    <row r="9" spans="1:9" s="38" customFormat="1">
      <c r="A9" s="167" t="s">
        <v>118</v>
      </c>
      <c r="B9" s="116" t="s">
        <v>610</v>
      </c>
      <c r="C9" s="130" t="s">
        <v>609</v>
      </c>
      <c r="D9" s="117"/>
      <c r="E9" s="214"/>
      <c r="F9" s="282"/>
      <c r="G9" s="216"/>
    </row>
    <row r="10" spans="1:9" s="38" customFormat="1">
      <c r="A10" s="167"/>
      <c r="B10" s="116"/>
      <c r="C10" s="130"/>
      <c r="D10" s="117"/>
      <c r="E10" s="214"/>
      <c r="F10" s="282"/>
      <c r="G10" s="216"/>
    </row>
    <row r="11" spans="1:9" s="23" customFormat="1">
      <c r="A11" s="148"/>
      <c r="B11" s="118" t="s">
        <v>620</v>
      </c>
      <c r="C11" s="234" t="s">
        <v>619</v>
      </c>
      <c r="D11" s="109"/>
      <c r="E11" s="110"/>
      <c r="F11" s="119"/>
      <c r="G11" s="120"/>
    </row>
    <row r="12" spans="1:9" s="23" customFormat="1">
      <c r="A12" s="148" t="s">
        <v>639</v>
      </c>
      <c r="B12" s="118" t="s">
        <v>621</v>
      </c>
      <c r="C12" s="234"/>
      <c r="D12" s="109" t="s">
        <v>127</v>
      </c>
      <c r="E12" s="110">
        <v>1</v>
      </c>
      <c r="F12" s="119"/>
      <c r="G12" s="120"/>
    </row>
    <row r="13" spans="1:9" s="23" customFormat="1">
      <c r="A13" s="148"/>
      <c r="B13" s="118"/>
      <c r="C13" s="234"/>
      <c r="D13" s="109"/>
      <c r="E13" s="110"/>
      <c r="F13" s="119"/>
      <c r="G13" s="120"/>
    </row>
    <row r="14" spans="1:9" s="23" customFormat="1">
      <c r="A14" s="148"/>
      <c r="B14" s="118" t="s">
        <v>612</v>
      </c>
      <c r="C14" s="234" t="s">
        <v>611</v>
      </c>
      <c r="D14" s="109"/>
      <c r="E14" s="110"/>
      <c r="F14" s="119"/>
      <c r="G14" s="120"/>
    </row>
    <row r="15" spans="1:9">
      <c r="A15" s="148" t="s">
        <v>640</v>
      </c>
      <c r="B15" s="118" t="s">
        <v>613</v>
      </c>
      <c r="C15" s="234"/>
      <c r="D15" s="109" t="s">
        <v>117</v>
      </c>
      <c r="E15" s="110">
        <v>1</v>
      </c>
      <c r="F15" s="119"/>
      <c r="G15" s="120"/>
      <c r="H15" s="23"/>
      <c r="I15" s="23"/>
    </row>
    <row r="16" spans="1:9">
      <c r="A16" s="148" t="s">
        <v>641</v>
      </c>
      <c r="B16" s="118" t="s">
        <v>614</v>
      </c>
      <c r="C16" s="234"/>
      <c r="D16" s="109" t="s">
        <v>127</v>
      </c>
      <c r="E16" s="110">
        <v>1</v>
      </c>
      <c r="F16" s="119"/>
      <c r="G16" s="120"/>
      <c r="H16" s="23"/>
      <c r="I16" s="23"/>
    </row>
    <row r="17" spans="1:9" ht="26.4">
      <c r="A17" s="148" t="s">
        <v>642</v>
      </c>
      <c r="B17" s="118" t="s">
        <v>616</v>
      </c>
      <c r="C17" s="234"/>
      <c r="D17" s="109" t="s">
        <v>127</v>
      </c>
      <c r="E17" s="110">
        <v>1</v>
      </c>
      <c r="F17" s="119"/>
      <c r="G17" s="120"/>
      <c r="H17" s="23"/>
      <c r="I17" s="23"/>
    </row>
    <row r="18" spans="1:9">
      <c r="A18" s="148" t="s">
        <v>643</v>
      </c>
      <c r="B18" s="118" t="s">
        <v>615</v>
      </c>
      <c r="C18" s="234"/>
      <c r="D18" s="109" t="s">
        <v>127</v>
      </c>
      <c r="E18" s="110">
        <v>1</v>
      </c>
      <c r="F18" s="119"/>
      <c r="G18" s="120"/>
      <c r="H18" s="23"/>
      <c r="I18" s="23"/>
    </row>
    <row r="19" spans="1:9">
      <c r="A19" s="148" t="s">
        <v>644</v>
      </c>
      <c r="B19" s="118" t="s">
        <v>617</v>
      </c>
      <c r="C19" s="234"/>
      <c r="D19" s="109"/>
      <c r="E19" s="110"/>
      <c r="F19" s="119"/>
      <c r="G19" s="120"/>
      <c r="H19" s="23"/>
      <c r="I19" s="23"/>
    </row>
    <row r="20" spans="1:9" ht="26.4">
      <c r="A20" s="148" t="s">
        <v>644</v>
      </c>
      <c r="B20" s="118" t="s">
        <v>618</v>
      </c>
      <c r="C20" s="234"/>
      <c r="D20" s="109" t="s">
        <v>127</v>
      </c>
      <c r="E20" s="110"/>
      <c r="F20" s="119"/>
      <c r="G20" s="120"/>
      <c r="H20" s="23"/>
      <c r="I20" s="23"/>
    </row>
    <row r="21" spans="1:9">
      <c r="A21" s="148"/>
      <c r="B21" s="118"/>
      <c r="C21" s="234"/>
      <c r="D21" s="109"/>
      <c r="E21" s="110"/>
      <c r="F21" s="119"/>
      <c r="G21" s="120"/>
      <c r="H21" s="23"/>
      <c r="I21" s="23"/>
    </row>
    <row r="22" spans="1:9" s="38" customFormat="1">
      <c r="A22" s="167" t="s">
        <v>128</v>
      </c>
      <c r="B22" s="116" t="s">
        <v>638</v>
      </c>
      <c r="C22" s="130" t="s">
        <v>624</v>
      </c>
      <c r="D22" s="117"/>
      <c r="E22" s="214"/>
      <c r="F22" s="282"/>
      <c r="G22" s="216"/>
    </row>
    <row r="23" spans="1:9">
      <c r="A23" s="148" t="s">
        <v>129</v>
      </c>
      <c r="B23" s="118" t="s">
        <v>613</v>
      </c>
      <c r="C23" s="234"/>
      <c r="D23" s="109" t="s">
        <v>123</v>
      </c>
      <c r="E23" s="110">
        <v>1</v>
      </c>
      <c r="F23" s="119"/>
      <c r="G23" s="120"/>
      <c r="H23" s="23"/>
      <c r="I23" s="23"/>
    </row>
    <row r="24" spans="1:9">
      <c r="A24" s="148" t="s">
        <v>130</v>
      </c>
      <c r="B24" s="118" t="s">
        <v>614</v>
      </c>
      <c r="C24" s="234"/>
      <c r="D24" s="109" t="s">
        <v>123</v>
      </c>
      <c r="E24" s="110">
        <v>1</v>
      </c>
      <c r="F24" s="119"/>
      <c r="G24" s="120"/>
      <c r="H24" s="23"/>
      <c r="I24" s="23"/>
    </row>
    <row r="25" spans="1:9" ht="26.4">
      <c r="A25" s="148" t="s">
        <v>131</v>
      </c>
      <c r="B25" s="118" t="s">
        <v>616</v>
      </c>
      <c r="C25" s="234"/>
      <c r="D25" s="109" t="s">
        <v>123</v>
      </c>
      <c r="E25" s="110">
        <v>1</v>
      </c>
      <c r="F25" s="119"/>
      <c r="G25" s="120"/>
      <c r="H25" s="23"/>
      <c r="I25" s="23"/>
    </row>
    <row r="26" spans="1:9">
      <c r="A26" s="148" t="s">
        <v>132</v>
      </c>
      <c r="B26" s="118" t="s">
        <v>615</v>
      </c>
      <c r="C26" s="234"/>
      <c r="D26" s="109" t="s">
        <v>123</v>
      </c>
      <c r="E26" s="110">
        <v>1</v>
      </c>
      <c r="F26" s="119"/>
      <c r="G26" s="120"/>
      <c r="H26" s="23"/>
      <c r="I26" s="23"/>
    </row>
    <row r="27" spans="1:9">
      <c r="A27" s="148" t="s">
        <v>133</v>
      </c>
      <c r="B27" s="118" t="s">
        <v>617</v>
      </c>
      <c r="C27" s="234"/>
      <c r="D27" s="109" t="s">
        <v>123</v>
      </c>
      <c r="E27" s="110">
        <v>1</v>
      </c>
      <c r="F27" s="119"/>
      <c r="G27" s="120"/>
      <c r="H27" s="23"/>
      <c r="I27" s="23"/>
    </row>
    <row r="28" spans="1:9" ht="26.4">
      <c r="A28" s="148" t="s">
        <v>135</v>
      </c>
      <c r="B28" s="118" t="s">
        <v>618</v>
      </c>
      <c r="C28" s="234"/>
      <c r="D28" s="109" t="s">
        <v>123</v>
      </c>
      <c r="E28" s="110">
        <v>1</v>
      </c>
      <c r="F28" s="119"/>
      <c r="G28" s="120"/>
      <c r="H28" s="23"/>
      <c r="I28" s="23"/>
    </row>
    <row r="29" spans="1:9">
      <c r="A29" s="148"/>
      <c r="B29" s="118"/>
      <c r="C29" s="234"/>
      <c r="D29" s="109"/>
      <c r="E29" s="110"/>
      <c r="F29" s="119"/>
      <c r="G29" s="120"/>
      <c r="H29" s="23"/>
      <c r="I29" s="23"/>
    </row>
    <row r="30" spans="1:9" s="38" customFormat="1">
      <c r="A30" s="167" t="s">
        <v>139</v>
      </c>
      <c r="B30" s="116" t="s">
        <v>623</v>
      </c>
      <c r="C30" s="130" t="s">
        <v>622</v>
      </c>
      <c r="D30" s="117" t="s">
        <v>127</v>
      </c>
      <c r="E30" s="214">
        <v>1</v>
      </c>
      <c r="F30" s="282"/>
      <c r="G30" s="216"/>
    </row>
    <row r="31" spans="1:9">
      <c r="A31" s="148"/>
      <c r="B31" s="118"/>
      <c r="C31" s="234"/>
      <c r="D31" s="109"/>
      <c r="E31" s="110"/>
      <c r="F31" s="119"/>
      <c r="G31" s="120"/>
      <c r="H31" s="23"/>
      <c r="I31" s="23"/>
    </row>
    <row r="32" spans="1:9" s="38" customFormat="1">
      <c r="A32" s="167" t="s">
        <v>140</v>
      </c>
      <c r="B32" s="116" t="s">
        <v>625</v>
      </c>
      <c r="C32" s="130" t="s">
        <v>626</v>
      </c>
      <c r="D32" s="117"/>
      <c r="E32" s="214"/>
      <c r="F32" s="282"/>
      <c r="G32" s="216"/>
    </row>
    <row r="33" spans="1:9">
      <c r="A33" s="148"/>
      <c r="B33" s="118" t="s">
        <v>119</v>
      </c>
      <c r="C33" s="109"/>
      <c r="D33" s="121"/>
      <c r="E33" s="122"/>
      <c r="F33" s="123"/>
      <c r="G33" s="124"/>
      <c r="H33" s="23"/>
      <c r="I33" s="23"/>
    </row>
    <row r="34" spans="1:9">
      <c r="A34" s="148" t="s">
        <v>142</v>
      </c>
      <c r="B34" s="118" t="s">
        <v>120</v>
      </c>
      <c r="C34" s="109"/>
      <c r="D34" s="109" t="s">
        <v>117</v>
      </c>
      <c r="E34" s="110">
        <v>1</v>
      </c>
      <c r="F34" s="119"/>
      <c r="G34" s="120"/>
      <c r="H34" s="23"/>
      <c r="I34" s="23"/>
    </row>
    <row r="35" spans="1:9">
      <c r="A35" s="148" t="s">
        <v>645</v>
      </c>
      <c r="B35" s="118" t="s">
        <v>121</v>
      </c>
      <c r="C35" s="109"/>
      <c r="D35" s="109" t="s">
        <v>117</v>
      </c>
      <c r="E35" s="110">
        <v>1</v>
      </c>
      <c r="F35" s="119"/>
      <c r="G35" s="120"/>
      <c r="H35" s="23"/>
      <c r="I35" s="23"/>
    </row>
    <row r="36" spans="1:9">
      <c r="A36" s="148" t="s">
        <v>646</v>
      </c>
      <c r="B36" s="118" t="s">
        <v>122</v>
      </c>
      <c r="C36" s="109"/>
      <c r="D36" s="109" t="s">
        <v>123</v>
      </c>
      <c r="E36" s="110">
        <v>1</v>
      </c>
      <c r="F36" s="119"/>
      <c r="G36" s="120"/>
      <c r="H36" s="23"/>
      <c r="I36" s="23"/>
    </row>
    <row r="37" spans="1:9">
      <c r="A37" s="148" t="s">
        <v>647</v>
      </c>
      <c r="B37" s="118" t="s">
        <v>124</v>
      </c>
      <c r="C37" s="125"/>
      <c r="D37" s="109" t="s">
        <v>117</v>
      </c>
      <c r="E37" s="110">
        <v>1</v>
      </c>
      <c r="F37" s="119"/>
      <c r="G37" s="120"/>
      <c r="H37" s="23"/>
      <c r="I37" s="23"/>
    </row>
    <row r="38" spans="1:9">
      <c r="A38" s="148" t="s">
        <v>648</v>
      </c>
      <c r="B38" s="118" t="s">
        <v>125</v>
      </c>
      <c r="C38" s="125"/>
      <c r="D38" s="109" t="s">
        <v>117</v>
      </c>
      <c r="E38" s="110">
        <v>1</v>
      </c>
      <c r="F38" s="119"/>
      <c r="G38" s="120"/>
      <c r="H38" s="23"/>
      <c r="I38" s="23"/>
    </row>
    <row r="39" spans="1:9" ht="14.7" customHeight="1">
      <c r="A39" s="148" t="s">
        <v>649</v>
      </c>
      <c r="B39" s="118" t="s">
        <v>126</v>
      </c>
      <c r="C39" s="125"/>
      <c r="D39" s="109" t="s">
        <v>127</v>
      </c>
      <c r="E39" s="110">
        <v>1</v>
      </c>
      <c r="F39" s="126"/>
      <c r="G39" s="120"/>
      <c r="H39" s="23"/>
      <c r="I39" s="23"/>
    </row>
    <row r="40" spans="1:9">
      <c r="A40" s="148"/>
      <c r="B40" s="118"/>
      <c r="C40" s="109"/>
      <c r="D40" s="109"/>
      <c r="E40" s="110"/>
      <c r="F40" s="126"/>
      <c r="G40" s="120"/>
      <c r="H40" s="23"/>
      <c r="I40" s="23"/>
    </row>
    <row r="41" spans="1:9" s="38" customFormat="1">
      <c r="A41" s="167" t="s">
        <v>650</v>
      </c>
      <c r="B41" s="116" t="s">
        <v>628</v>
      </c>
      <c r="C41" s="117" t="s">
        <v>627</v>
      </c>
      <c r="D41" s="117" t="s">
        <v>123</v>
      </c>
      <c r="E41" s="214">
        <v>1</v>
      </c>
      <c r="F41" s="215"/>
      <c r="G41" s="216"/>
    </row>
    <row r="42" spans="1:9">
      <c r="A42" s="148" t="s">
        <v>651</v>
      </c>
      <c r="B42" s="118" t="s">
        <v>136</v>
      </c>
      <c r="C42" s="109"/>
      <c r="D42" s="109" t="s">
        <v>123</v>
      </c>
      <c r="E42" s="110">
        <v>1</v>
      </c>
      <c r="F42" s="119">
        <v>7500</v>
      </c>
      <c r="G42" s="120">
        <f>F42*E42</f>
        <v>7500</v>
      </c>
    </row>
    <row r="43" spans="1:9">
      <c r="A43" s="148" t="s">
        <v>652</v>
      </c>
      <c r="B43" s="118" t="s">
        <v>137</v>
      </c>
      <c r="C43" s="109"/>
      <c r="D43" s="109" t="s">
        <v>138</v>
      </c>
      <c r="E43" s="110"/>
      <c r="F43" s="119"/>
      <c r="G43" s="120"/>
    </row>
    <row r="44" spans="1:9">
      <c r="A44" s="148"/>
      <c r="B44" s="118"/>
      <c r="C44" s="109"/>
      <c r="D44" s="109"/>
      <c r="E44" s="110"/>
      <c r="F44" s="119"/>
      <c r="G44" s="120"/>
    </row>
    <row r="45" spans="1:9" ht="26.4">
      <c r="A45" s="167" t="s">
        <v>653</v>
      </c>
      <c r="B45" s="116" t="s">
        <v>630</v>
      </c>
      <c r="C45" s="117" t="s">
        <v>629</v>
      </c>
      <c r="D45" s="109" t="s">
        <v>123</v>
      </c>
      <c r="E45" s="129">
        <v>1</v>
      </c>
      <c r="F45" s="127"/>
      <c r="G45" s="120"/>
    </row>
    <row r="46" spans="1:9">
      <c r="A46" s="148"/>
      <c r="B46" s="118"/>
      <c r="C46" s="109"/>
      <c r="D46" s="109"/>
      <c r="E46" s="129"/>
      <c r="F46" s="127"/>
      <c r="G46" s="120"/>
    </row>
    <row r="47" spans="1:9" s="38" customFormat="1">
      <c r="A47" s="167" t="s">
        <v>654</v>
      </c>
      <c r="B47" s="116" t="s">
        <v>632</v>
      </c>
      <c r="C47" s="117" t="s">
        <v>631</v>
      </c>
      <c r="D47" s="117"/>
      <c r="E47" s="217"/>
      <c r="F47" s="218"/>
      <c r="G47" s="216"/>
    </row>
    <row r="48" spans="1:9" s="38" customFormat="1">
      <c r="A48" s="167"/>
      <c r="B48" s="116" t="s">
        <v>141</v>
      </c>
      <c r="C48" s="117"/>
      <c r="D48" s="117"/>
      <c r="E48" s="217"/>
      <c r="F48" s="218"/>
      <c r="G48" s="216"/>
    </row>
    <row r="49" spans="1:7" ht="26.4">
      <c r="A49" s="148" t="s">
        <v>655</v>
      </c>
      <c r="B49" s="118" t="s">
        <v>143</v>
      </c>
      <c r="C49" s="109"/>
      <c r="D49" s="109" t="s">
        <v>127</v>
      </c>
      <c r="E49" s="129">
        <v>1</v>
      </c>
      <c r="F49" s="127"/>
      <c r="G49" s="120"/>
    </row>
    <row r="50" spans="1:7">
      <c r="A50" s="148"/>
      <c r="B50" s="118"/>
      <c r="C50" s="109"/>
      <c r="D50" s="109"/>
      <c r="E50" s="129"/>
      <c r="F50" s="127"/>
      <c r="G50" s="120"/>
    </row>
    <row r="51" spans="1:7">
      <c r="A51" s="148" t="s">
        <v>656</v>
      </c>
      <c r="B51" s="118" t="s">
        <v>637</v>
      </c>
      <c r="C51" s="109" t="s">
        <v>636</v>
      </c>
      <c r="D51" s="109" t="s">
        <v>127</v>
      </c>
      <c r="E51" s="129">
        <v>1</v>
      </c>
      <c r="F51" s="127"/>
      <c r="G51" s="120"/>
    </row>
    <row r="52" spans="1:7">
      <c r="A52" s="148"/>
      <c r="B52" s="118"/>
      <c r="C52" s="109"/>
      <c r="D52" s="109"/>
      <c r="E52" s="129"/>
      <c r="F52" s="127"/>
      <c r="G52" s="120"/>
    </row>
    <row r="53" spans="1:7" s="38" customFormat="1">
      <c r="A53" s="167" t="s">
        <v>657</v>
      </c>
      <c r="B53" s="116" t="s">
        <v>634</v>
      </c>
      <c r="C53" s="117" t="s">
        <v>633</v>
      </c>
      <c r="D53" s="117"/>
      <c r="E53" s="217"/>
      <c r="F53" s="218"/>
      <c r="G53" s="216"/>
    </row>
    <row r="54" spans="1:7" ht="26.4">
      <c r="A54" s="148" t="s">
        <v>658</v>
      </c>
      <c r="B54" s="118" t="s">
        <v>660</v>
      </c>
      <c r="C54" s="109"/>
      <c r="D54" s="109" t="s">
        <v>127</v>
      </c>
      <c r="E54" s="129">
        <v>1</v>
      </c>
      <c r="F54" s="127"/>
      <c r="G54" s="120"/>
    </row>
    <row r="55" spans="1:7">
      <c r="A55" s="148" t="s">
        <v>659</v>
      </c>
      <c r="B55" s="118" t="s">
        <v>635</v>
      </c>
      <c r="C55" s="109"/>
      <c r="D55" s="109" t="s">
        <v>134</v>
      </c>
      <c r="E55" s="129">
        <v>1</v>
      </c>
      <c r="F55" s="127"/>
      <c r="G55" s="120"/>
    </row>
    <row r="56" spans="1:7">
      <c r="A56" s="148"/>
      <c r="B56" s="118"/>
      <c r="C56" s="109"/>
      <c r="D56" s="109"/>
      <c r="E56" s="129"/>
      <c r="F56" s="127"/>
      <c r="G56" s="120"/>
    </row>
    <row r="57" spans="1:7">
      <c r="A57" s="148"/>
      <c r="B57" s="118"/>
      <c r="C57" s="109"/>
      <c r="D57" s="109"/>
      <c r="E57" s="129"/>
      <c r="F57" s="127"/>
      <c r="G57" s="120"/>
    </row>
    <row r="58" spans="1:7">
      <c r="A58" s="148"/>
      <c r="B58" s="118"/>
      <c r="C58" s="109"/>
      <c r="D58" s="109"/>
      <c r="E58" s="129"/>
      <c r="F58" s="127"/>
      <c r="G58" s="120"/>
    </row>
    <row r="59" spans="1:7">
      <c r="A59" s="148"/>
      <c r="B59" s="118"/>
      <c r="C59" s="109"/>
      <c r="D59" s="109"/>
      <c r="E59" s="129"/>
      <c r="F59" s="127"/>
      <c r="G59" s="120"/>
    </row>
    <row r="60" spans="1:7">
      <c r="A60" s="148"/>
      <c r="B60" s="118"/>
      <c r="C60" s="109"/>
      <c r="D60" s="109"/>
      <c r="E60" s="129"/>
      <c r="F60" s="127"/>
      <c r="G60" s="120"/>
    </row>
    <row r="61" spans="1:7">
      <c r="A61" s="148"/>
      <c r="B61" s="118"/>
      <c r="C61" s="109"/>
      <c r="D61" s="109"/>
      <c r="E61" s="129"/>
      <c r="F61" s="127"/>
      <c r="G61" s="120"/>
    </row>
    <row r="62" spans="1:7">
      <c r="A62" s="148"/>
      <c r="B62" s="118"/>
      <c r="C62" s="109"/>
      <c r="D62" s="109"/>
      <c r="E62" s="129"/>
      <c r="F62" s="127"/>
      <c r="G62" s="120"/>
    </row>
    <row r="63" spans="1:7" s="169" customFormat="1" ht="39.6">
      <c r="A63" s="130" t="s">
        <v>144</v>
      </c>
      <c r="B63" s="131" t="s">
        <v>145</v>
      </c>
      <c r="C63" s="130"/>
      <c r="D63" s="130"/>
      <c r="E63" s="130"/>
      <c r="F63" s="130"/>
      <c r="G63" s="219"/>
    </row>
    <row r="64" spans="1:7">
      <c r="A64" s="72"/>
      <c r="B64" s="35"/>
      <c r="C64" s="33"/>
      <c r="D64" s="41"/>
      <c r="E64" s="43"/>
      <c r="F64" s="43"/>
      <c r="G64" s="43"/>
    </row>
    <row r="65" spans="1:7">
      <c r="A65" s="72"/>
      <c r="B65" s="35"/>
      <c r="C65" s="34"/>
      <c r="D65" s="41"/>
      <c r="E65" s="43"/>
      <c r="F65" s="43"/>
      <c r="G65" s="43"/>
    </row>
    <row r="66" spans="1:7">
      <c r="A66" s="72"/>
      <c r="B66" s="35"/>
      <c r="C66" s="34"/>
      <c r="D66" s="41"/>
      <c r="E66" s="43"/>
      <c r="F66" s="43"/>
      <c r="G66" s="43"/>
    </row>
    <row r="67" spans="1:7">
      <c r="A67" s="72"/>
      <c r="B67" s="35"/>
      <c r="C67" s="34"/>
      <c r="D67" s="41"/>
      <c r="E67" s="43"/>
      <c r="F67" s="43"/>
      <c r="G67" s="43"/>
    </row>
    <row r="68" spans="1:7">
      <c r="A68" s="72"/>
      <c r="B68" s="35"/>
      <c r="C68" s="34"/>
      <c r="D68" s="41"/>
      <c r="E68" s="43"/>
      <c r="F68" s="43"/>
      <c r="G68" s="43"/>
    </row>
    <row r="69" spans="1:7">
      <c r="B69" s="35"/>
      <c r="C69" s="34"/>
      <c r="D69" s="41"/>
      <c r="E69" s="43"/>
      <c r="F69" s="43"/>
      <c r="G69" s="43"/>
    </row>
    <row r="70" spans="1:7">
      <c r="B70" s="36"/>
      <c r="C70" s="71"/>
      <c r="D70" s="41"/>
      <c r="E70" s="43"/>
      <c r="F70" s="43"/>
      <c r="G70" s="43"/>
    </row>
    <row r="71" spans="1:7">
      <c r="B71" s="37"/>
      <c r="C71" s="33"/>
      <c r="D71" s="41"/>
      <c r="E71" s="43"/>
      <c r="F71" s="43"/>
      <c r="G71" s="43"/>
    </row>
    <row r="72" spans="1:7">
      <c r="B72" s="36"/>
      <c r="C72" s="33"/>
      <c r="D72" s="41"/>
      <c r="E72" s="43"/>
      <c r="F72" s="43"/>
      <c r="G72" s="43"/>
    </row>
    <row r="73" spans="1:7">
      <c r="B73" s="36"/>
      <c r="C73" s="33"/>
      <c r="D73" s="41"/>
      <c r="E73" s="43"/>
      <c r="F73" s="43"/>
      <c r="G73" s="43"/>
    </row>
    <row r="74" spans="1:7">
      <c r="B74" s="36"/>
      <c r="C74" s="33"/>
      <c r="D74" s="41"/>
      <c r="E74" s="43"/>
      <c r="F74" s="43"/>
      <c r="G74" s="43"/>
    </row>
    <row r="75" spans="1:7">
      <c r="B75" s="35"/>
      <c r="C75" s="33"/>
      <c r="D75" s="41"/>
      <c r="E75" s="43"/>
      <c r="F75" s="43"/>
      <c r="G75" s="43"/>
    </row>
    <row r="76" spans="1:7">
      <c r="B76" s="35"/>
      <c r="C76" s="33"/>
      <c r="D76" s="41"/>
      <c r="E76" s="43"/>
      <c r="F76" s="43"/>
      <c r="G76" s="43"/>
    </row>
    <row r="77" spans="1:7">
      <c r="B77" s="35"/>
      <c r="C77" s="33"/>
      <c r="D77" s="41"/>
      <c r="E77" s="43"/>
      <c r="F77" s="43"/>
      <c r="G77" s="43"/>
    </row>
    <row r="78" spans="1:7">
      <c r="B78" s="35"/>
      <c r="C78" s="33"/>
      <c r="D78" s="41"/>
      <c r="E78" s="43"/>
      <c r="F78" s="43"/>
      <c r="G78" s="43"/>
    </row>
    <row r="79" spans="1:7">
      <c r="B79" s="35"/>
      <c r="C79" s="33"/>
      <c r="D79" s="41"/>
      <c r="E79" s="43"/>
      <c r="F79" s="43"/>
      <c r="G79" s="43"/>
    </row>
    <row r="80" spans="1:7">
      <c r="B80" s="35"/>
      <c r="C80" s="33"/>
      <c r="D80" s="42"/>
      <c r="E80" s="42"/>
      <c r="F80" s="42"/>
      <c r="G80" s="42"/>
    </row>
    <row r="81" spans="2:7">
      <c r="B81" s="35"/>
      <c r="C81" s="33"/>
      <c r="D81" s="41"/>
      <c r="E81" s="43"/>
      <c r="F81" s="43"/>
      <c r="G81" s="43"/>
    </row>
    <row r="82" spans="2:7">
      <c r="B82" s="35"/>
      <c r="C82" s="33"/>
      <c r="D82" s="41"/>
      <c r="E82" s="43"/>
      <c r="F82" s="43"/>
      <c r="G82" s="43"/>
    </row>
    <row r="83" spans="2:7">
      <c r="B83" s="35"/>
      <c r="C83" s="33"/>
      <c r="D83" s="41"/>
      <c r="E83" s="43"/>
      <c r="F83" s="43"/>
      <c r="G83" s="43"/>
    </row>
    <row r="84" spans="2:7">
      <c r="B84" s="35"/>
      <c r="C84" s="33"/>
      <c r="D84" s="41"/>
      <c r="E84" s="43"/>
      <c r="F84" s="43"/>
      <c r="G84" s="43"/>
    </row>
    <row r="85" spans="2:7">
      <c r="B85" s="35"/>
      <c r="C85" s="33"/>
      <c r="D85" s="41"/>
      <c r="E85" s="43"/>
      <c r="F85" s="43"/>
      <c r="G85" s="43"/>
    </row>
    <row r="86" spans="2:7">
      <c r="B86" s="35"/>
      <c r="C86" s="33"/>
      <c r="D86" s="41"/>
      <c r="E86" s="43"/>
      <c r="F86" s="43"/>
      <c r="G86" s="43"/>
    </row>
    <row r="87" spans="2:7">
      <c r="B87" s="35"/>
      <c r="C87" s="33"/>
      <c r="D87" s="41"/>
      <c r="E87" s="43"/>
      <c r="F87" s="43"/>
      <c r="G87" s="43"/>
    </row>
    <row r="88" spans="2:7">
      <c r="B88" s="35"/>
      <c r="C88" s="33"/>
      <c r="D88" s="42"/>
      <c r="E88" s="42"/>
      <c r="F88" s="42"/>
      <c r="G88" s="42"/>
    </row>
    <row r="89" spans="2:7">
      <c r="B89" s="35"/>
      <c r="C89" s="33"/>
      <c r="D89" s="41"/>
      <c r="E89" s="43"/>
      <c r="F89" s="43"/>
      <c r="G89" s="43"/>
    </row>
    <row r="90" spans="2:7">
      <c r="B90" s="36"/>
      <c r="C90" s="33"/>
      <c r="D90" s="41"/>
      <c r="E90" s="43"/>
      <c r="F90" s="43"/>
      <c r="G90" s="43"/>
    </row>
    <row r="91" spans="2:7">
      <c r="B91" s="36"/>
      <c r="C91" s="33"/>
      <c r="D91" s="41"/>
      <c r="E91" s="43"/>
      <c r="F91" s="43"/>
      <c r="G91" s="43"/>
    </row>
    <row r="92" spans="2:7">
      <c r="B92" s="36"/>
      <c r="C92" s="33"/>
      <c r="D92" s="41"/>
      <c r="E92" s="43"/>
      <c r="F92" s="43"/>
      <c r="G92" s="43"/>
    </row>
    <row r="93" spans="2:7">
      <c r="B93" s="36"/>
      <c r="C93" s="33"/>
      <c r="D93" s="41"/>
      <c r="E93" s="43"/>
      <c r="F93" s="43"/>
      <c r="G93" s="43"/>
    </row>
    <row r="94" spans="2:7">
      <c r="B94" s="36"/>
      <c r="C94" s="33"/>
      <c r="D94" s="41"/>
      <c r="E94" s="43"/>
      <c r="F94" s="43"/>
      <c r="G94" s="43"/>
    </row>
  </sheetData>
  <pageMargins left="0.7" right="0.7" top="0.75" bottom="0.75" header="0.3" footer="0.3"/>
  <pageSetup paperSize="9"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99"/>
  <sheetViews>
    <sheetView view="pageBreakPreview" zoomScale="76" zoomScaleNormal="90" zoomScaleSheetLayoutView="76" workbookViewId="0">
      <selection activeCell="I10" sqref="I10"/>
    </sheetView>
  </sheetViews>
  <sheetFormatPr defaultColWidth="11" defaultRowHeight="13.2"/>
  <cols>
    <col min="1" max="1" width="20.21875" style="200" bestFit="1" customWidth="1"/>
    <col min="2" max="2" width="50.77734375" style="45" bestFit="1" customWidth="1"/>
    <col min="3" max="3" width="21.33203125" style="45" bestFit="1" customWidth="1"/>
    <col min="4" max="5" width="8.77734375" style="83" customWidth="1"/>
    <col min="6" max="6" width="16.77734375" style="83" customWidth="1"/>
    <col min="7" max="7" width="17.77734375" style="83" customWidth="1"/>
    <col min="8" max="8" width="7.21875" style="45" customWidth="1"/>
    <col min="9" max="16384" width="11" style="45"/>
  </cols>
  <sheetData>
    <row r="1" spans="1:9" s="184" customFormat="1">
      <c r="A1" s="288" t="s">
        <v>104</v>
      </c>
      <c r="B1" s="179" t="s">
        <v>105</v>
      </c>
      <c r="C1" s="180"/>
      <c r="D1" s="180"/>
      <c r="E1" s="181"/>
      <c r="F1" s="182"/>
      <c r="G1" s="198" t="s">
        <v>146</v>
      </c>
    </row>
    <row r="2" spans="1:9" s="191" customFormat="1" ht="17.399999999999999">
      <c r="A2" s="286"/>
      <c r="B2" s="187"/>
      <c r="C2" s="290"/>
      <c r="D2" s="188"/>
      <c r="E2" s="188"/>
      <c r="F2" s="189"/>
      <c r="G2" s="190"/>
    </row>
    <row r="3" spans="1:9" s="152" customFormat="1">
      <c r="A3" s="174" t="s">
        <v>107</v>
      </c>
      <c r="B3" s="176" t="s">
        <v>109</v>
      </c>
      <c r="C3" s="176" t="s">
        <v>707</v>
      </c>
      <c r="D3" s="176" t="s">
        <v>110</v>
      </c>
      <c r="E3" s="176" t="s">
        <v>111</v>
      </c>
      <c r="F3" s="176" t="s">
        <v>112</v>
      </c>
      <c r="G3" s="177" t="s">
        <v>113</v>
      </c>
      <c r="H3" s="178"/>
      <c r="I3" s="178"/>
    </row>
    <row r="4" spans="1:9" s="79" customFormat="1" ht="21.75" customHeight="1">
      <c r="A4" s="151"/>
      <c r="B4" s="151"/>
      <c r="C4" s="151"/>
      <c r="D4" s="151"/>
      <c r="E4" s="151"/>
      <c r="F4" s="151"/>
      <c r="G4" s="166"/>
      <c r="H4" s="80"/>
      <c r="I4" s="80"/>
    </row>
    <row r="5" spans="1:9" s="175" customFormat="1" ht="21.75" customHeight="1">
      <c r="A5" s="174">
        <v>2</v>
      </c>
      <c r="B5" s="174" t="s">
        <v>147</v>
      </c>
      <c r="C5" s="174"/>
      <c r="D5" s="185"/>
      <c r="E5" s="185"/>
      <c r="F5" s="174"/>
      <c r="G5" s="185"/>
      <c r="H5" s="186"/>
      <c r="I5" s="186"/>
    </row>
    <row r="6" spans="1:9" customFormat="1">
      <c r="A6" s="91"/>
      <c r="B6" s="140"/>
      <c r="C6" s="140"/>
      <c r="D6" s="91"/>
      <c r="E6" s="91"/>
      <c r="F6" s="139"/>
      <c r="G6" s="139"/>
    </row>
    <row r="7" spans="1:9">
      <c r="A7" s="199"/>
      <c r="B7" s="131"/>
      <c r="C7" s="131"/>
      <c r="D7" s="130"/>
      <c r="E7" s="130"/>
      <c r="F7" s="132"/>
      <c r="G7" s="132"/>
    </row>
    <row r="8" spans="1:9" s="203" customFormat="1" ht="24" customHeight="1">
      <c r="A8" s="201" t="s">
        <v>148</v>
      </c>
      <c r="B8" s="131" t="s">
        <v>149</v>
      </c>
      <c r="C8" s="131"/>
      <c r="D8" s="130"/>
      <c r="E8" s="130"/>
      <c r="F8" s="202"/>
      <c r="G8" s="202"/>
    </row>
    <row r="9" spans="1:9">
      <c r="A9" s="199" t="s">
        <v>150</v>
      </c>
      <c r="B9" s="118" t="s">
        <v>151</v>
      </c>
      <c r="C9" s="118"/>
      <c r="D9" s="109" t="s">
        <v>152</v>
      </c>
      <c r="E9" s="109">
        <v>1</v>
      </c>
      <c r="F9" s="132"/>
      <c r="G9" s="132"/>
    </row>
    <row r="10" spans="1:9">
      <c r="A10" s="199"/>
      <c r="B10" s="118"/>
      <c r="C10" s="118"/>
      <c r="D10" s="109"/>
      <c r="E10" s="109"/>
      <c r="F10" s="132"/>
      <c r="G10" s="132"/>
    </row>
    <row r="11" spans="1:9" s="203" customFormat="1">
      <c r="A11" s="201" t="s">
        <v>153</v>
      </c>
      <c r="B11" s="116" t="s">
        <v>154</v>
      </c>
      <c r="C11" s="116"/>
      <c r="D11" s="117"/>
      <c r="E11" s="117"/>
      <c r="F11" s="204"/>
      <c r="G11" s="202"/>
    </row>
    <row r="12" spans="1:9" s="203" customFormat="1">
      <c r="A12" s="199" t="s">
        <v>155</v>
      </c>
      <c r="B12" s="118" t="s">
        <v>572</v>
      </c>
      <c r="C12" s="118"/>
      <c r="D12" s="109" t="s">
        <v>127</v>
      </c>
      <c r="E12" s="109">
        <v>1</v>
      </c>
      <c r="F12" s="204"/>
      <c r="G12" s="202"/>
    </row>
    <row r="13" spans="1:9" ht="18" customHeight="1">
      <c r="A13" s="199" t="s">
        <v>157</v>
      </c>
      <c r="B13" s="118" t="s">
        <v>156</v>
      </c>
      <c r="C13" s="118"/>
      <c r="D13" s="109" t="s">
        <v>152</v>
      </c>
      <c r="E13" s="109">
        <v>1</v>
      </c>
      <c r="F13" s="133"/>
      <c r="G13" s="132"/>
    </row>
    <row r="14" spans="1:9" ht="26.4">
      <c r="A14" s="199" t="s">
        <v>160</v>
      </c>
      <c r="B14" s="118" t="s">
        <v>158</v>
      </c>
      <c r="C14" s="118"/>
      <c r="D14" s="109" t="s">
        <v>159</v>
      </c>
      <c r="E14" s="109">
        <v>1</v>
      </c>
      <c r="F14" s="133"/>
      <c r="G14" s="132"/>
    </row>
    <row r="15" spans="1:9" ht="26.4">
      <c r="A15" s="199" t="s">
        <v>578</v>
      </c>
      <c r="B15" s="118" t="s">
        <v>161</v>
      </c>
      <c r="C15" s="118"/>
      <c r="D15" s="109" t="s">
        <v>159</v>
      </c>
      <c r="E15" s="109">
        <v>1</v>
      </c>
      <c r="F15" s="133"/>
      <c r="G15" s="132"/>
    </row>
    <row r="16" spans="1:9">
      <c r="A16" s="199"/>
      <c r="B16" s="118"/>
      <c r="C16" s="118"/>
      <c r="D16" s="109"/>
      <c r="E16" s="134"/>
      <c r="F16" s="135"/>
      <c r="G16" s="132"/>
    </row>
    <row r="17" spans="1:7" s="203" customFormat="1">
      <c r="A17" s="201" t="s">
        <v>162</v>
      </c>
      <c r="B17" s="116" t="s">
        <v>163</v>
      </c>
      <c r="C17" s="116"/>
      <c r="D17" s="117"/>
      <c r="E17" s="205"/>
      <c r="F17" s="168"/>
      <c r="G17" s="202"/>
    </row>
    <row r="18" spans="1:7" ht="26.4">
      <c r="A18" s="199" t="s">
        <v>164</v>
      </c>
      <c r="B18" s="118" t="s">
        <v>165</v>
      </c>
      <c r="C18" s="109" t="s">
        <v>662</v>
      </c>
      <c r="D18" s="109" t="s">
        <v>152</v>
      </c>
      <c r="E18" s="134">
        <v>1</v>
      </c>
      <c r="F18" s="136"/>
      <c r="G18" s="137"/>
    </row>
    <row r="19" spans="1:7">
      <c r="A19" s="199"/>
      <c r="B19" s="111"/>
      <c r="C19" s="111"/>
      <c r="D19" s="109"/>
      <c r="E19" s="134"/>
      <c r="F19" s="135"/>
      <c r="G19" s="137"/>
    </row>
    <row r="20" spans="1:7" s="203" customFormat="1">
      <c r="A20" s="201" t="s">
        <v>166</v>
      </c>
      <c r="B20" s="112" t="s">
        <v>167</v>
      </c>
      <c r="C20" s="112"/>
      <c r="D20" s="117"/>
      <c r="E20" s="205"/>
      <c r="F20" s="168"/>
      <c r="G20" s="206"/>
    </row>
    <row r="21" spans="1:7" ht="52.8">
      <c r="A21" s="199" t="s">
        <v>168</v>
      </c>
      <c r="B21" s="118" t="s">
        <v>169</v>
      </c>
      <c r="C21" s="118"/>
      <c r="D21" s="109" t="s">
        <v>152</v>
      </c>
      <c r="E21" s="134">
        <v>1</v>
      </c>
      <c r="F21" s="136"/>
      <c r="G21" s="137"/>
    </row>
    <row r="22" spans="1:7">
      <c r="A22" s="199"/>
      <c r="B22" s="118"/>
      <c r="C22" s="118"/>
      <c r="D22" s="109"/>
      <c r="E22" s="134"/>
      <c r="F22" s="136"/>
      <c r="G22" s="137"/>
    </row>
    <row r="23" spans="1:7">
      <c r="A23" s="199"/>
      <c r="B23" s="118"/>
      <c r="C23" s="118"/>
      <c r="D23" s="109"/>
      <c r="E23" s="134"/>
      <c r="F23" s="136"/>
      <c r="G23" s="137"/>
    </row>
    <row r="24" spans="1:7">
      <c r="A24" s="199"/>
      <c r="B24" s="118"/>
      <c r="C24" s="118"/>
      <c r="D24" s="109"/>
      <c r="E24" s="134"/>
      <c r="F24" s="136"/>
      <c r="G24" s="137"/>
    </row>
    <row r="25" spans="1:7">
      <c r="A25" s="199"/>
      <c r="B25" s="118"/>
      <c r="C25" s="118"/>
      <c r="D25" s="109"/>
      <c r="E25" s="134"/>
      <c r="F25" s="136"/>
      <c r="G25" s="137"/>
    </row>
    <row r="26" spans="1:7">
      <c r="A26" s="199"/>
      <c r="B26" s="118"/>
      <c r="C26" s="118"/>
      <c r="D26" s="109"/>
      <c r="E26" s="134"/>
      <c r="F26" s="136"/>
      <c r="G26" s="137"/>
    </row>
    <row r="27" spans="1:7">
      <c r="A27" s="199"/>
      <c r="B27" s="118"/>
      <c r="C27" s="118"/>
      <c r="D27" s="109"/>
      <c r="E27" s="134"/>
      <c r="F27" s="136"/>
      <c r="G27" s="137"/>
    </row>
    <row r="28" spans="1:7">
      <c r="A28" s="199"/>
      <c r="B28" s="118"/>
      <c r="C28" s="118"/>
      <c r="D28" s="109"/>
      <c r="E28" s="134"/>
      <c r="F28" s="136"/>
      <c r="G28" s="137"/>
    </row>
    <row r="29" spans="1:7">
      <c r="A29" s="199"/>
      <c r="B29" s="118"/>
      <c r="C29" s="118"/>
      <c r="D29" s="109"/>
      <c r="E29" s="134"/>
      <c r="F29" s="136"/>
      <c r="G29" s="137"/>
    </row>
    <row r="30" spans="1:7">
      <c r="A30" s="199"/>
      <c r="B30" s="118"/>
      <c r="C30" s="118"/>
      <c r="D30" s="109"/>
      <c r="E30" s="134"/>
      <c r="F30" s="136"/>
      <c r="G30" s="137"/>
    </row>
    <row r="31" spans="1:7">
      <c r="A31" s="199"/>
      <c r="B31" s="118"/>
      <c r="C31" s="118"/>
      <c r="D31" s="109"/>
      <c r="E31" s="134"/>
      <c r="F31" s="136"/>
      <c r="G31" s="137"/>
    </row>
    <row r="32" spans="1:7">
      <c r="A32" s="199"/>
      <c r="B32" s="118"/>
      <c r="C32" s="118"/>
      <c r="D32" s="109"/>
      <c r="E32" s="134"/>
      <c r="F32" s="136"/>
      <c r="G32" s="137"/>
    </row>
    <row r="33" spans="1:7">
      <c r="A33" s="199"/>
      <c r="B33" s="118"/>
      <c r="C33" s="118"/>
      <c r="D33" s="109"/>
      <c r="E33" s="134"/>
      <c r="F33" s="136"/>
      <c r="G33" s="137"/>
    </row>
    <row r="34" spans="1:7">
      <c r="A34" s="199"/>
      <c r="B34" s="118"/>
      <c r="C34" s="118"/>
      <c r="D34" s="109"/>
      <c r="E34" s="134"/>
      <c r="F34" s="136"/>
      <c r="G34" s="137"/>
    </row>
    <row r="35" spans="1:7">
      <c r="A35" s="199"/>
      <c r="B35" s="118"/>
      <c r="C35" s="118"/>
      <c r="D35" s="109"/>
      <c r="E35" s="134"/>
      <c r="F35" s="136"/>
      <c r="G35" s="137"/>
    </row>
    <row r="36" spans="1:7">
      <c r="A36" s="199"/>
      <c r="B36" s="118"/>
      <c r="C36" s="118"/>
      <c r="D36" s="109"/>
      <c r="E36" s="134"/>
      <c r="F36" s="136"/>
      <c r="G36" s="137"/>
    </row>
    <row r="37" spans="1:7">
      <c r="A37" s="199"/>
      <c r="B37" s="118"/>
      <c r="C37" s="118"/>
      <c r="D37" s="109"/>
      <c r="E37" s="134"/>
      <c r="F37" s="136"/>
      <c r="G37" s="137"/>
    </row>
    <row r="38" spans="1:7">
      <c r="A38" s="199"/>
      <c r="B38" s="118"/>
      <c r="C38" s="118"/>
      <c r="D38" s="109"/>
      <c r="E38" s="134"/>
      <c r="F38" s="136"/>
      <c r="G38" s="137"/>
    </row>
    <row r="39" spans="1:7">
      <c r="A39" s="199"/>
      <c r="B39" s="118"/>
      <c r="C39" s="118"/>
      <c r="D39" s="109"/>
      <c r="E39" s="134"/>
      <c r="F39" s="136"/>
      <c r="G39" s="137"/>
    </row>
    <row r="40" spans="1:7">
      <c r="A40" s="199"/>
      <c r="B40" s="118"/>
      <c r="C40" s="118"/>
      <c r="D40" s="109"/>
      <c r="E40" s="134"/>
      <c r="F40" s="136"/>
      <c r="G40" s="137"/>
    </row>
    <row r="41" spans="1:7">
      <c r="A41" s="199"/>
      <c r="B41" s="118"/>
      <c r="C41" s="118"/>
      <c r="D41" s="109"/>
      <c r="E41" s="134"/>
      <c r="F41" s="136"/>
      <c r="G41" s="137"/>
    </row>
    <row r="42" spans="1:7">
      <c r="A42" s="199"/>
      <c r="B42" s="118"/>
      <c r="C42" s="118"/>
      <c r="D42" s="109"/>
      <c r="E42" s="134"/>
      <c r="F42" s="136"/>
      <c r="G42" s="137"/>
    </row>
    <row r="43" spans="1:7">
      <c r="A43" s="199"/>
      <c r="B43" s="118"/>
      <c r="C43" s="118"/>
      <c r="D43" s="109"/>
      <c r="E43" s="134"/>
      <c r="F43" s="136"/>
      <c r="G43" s="137"/>
    </row>
    <row r="44" spans="1:7">
      <c r="A44" s="199"/>
      <c r="B44" s="118"/>
      <c r="C44" s="118"/>
      <c r="D44" s="109"/>
      <c r="E44" s="134"/>
      <c r="F44" s="136"/>
      <c r="G44" s="137"/>
    </row>
    <row r="45" spans="1:7">
      <c r="A45" s="199"/>
      <c r="B45" s="118"/>
      <c r="C45" s="118"/>
      <c r="D45" s="109"/>
      <c r="E45" s="134"/>
      <c r="F45" s="136"/>
      <c r="G45" s="137"/>
    </row>
    <row r="46" spans="1:7">
      <c r="A46" s="199"/>
      <c r="B46" s="118"/>
      <c r="C46" s="118"/>
      <c r="D46" s="109"/>
      <c r="E46" s="134"/>
      <c r="F46" s="136"/>
      <c r="G46" s="137"/>
    </row>
    <row r="47" spans="1:7">
      <c r="A47" s="199"/>
      <c r="B47" s="118"/>
      <c r="C47" s="118"/>
      <c r="D47" s="109"/>
      <c r="E47" s="134"/>
      <c r="F47" s="136"/>
      <c r="G47" s="137"/>
    </row>
    <row r="48" spans="1:7">
      <c r="A48" s="199"/>
      <c r="B48" s="118"/>
      <c r="C48" s="118"/>
      <c r="D48" s="109"/>
      <c r="E48" s="134"/>
      <c r="F48" s="136"/>
      <c r="G48" s="137"/>
    </row>
    <row r="49" spans="1:7" s="211" customFormat="1" ht="52.05" customHeight="1">
      <c r="A49" s="207" t="s">
        <v>170</v>
      </c>
      <c r="B49" s="293" t="s">
        <v>171</v>
      </c>
      <c r="C49" s="292"/>
      <c r="D49" s="208"/>
      <c r="E49" s="208"/>
      <c r="F49" s="209"/>
      <c r="G49" s="210"/>
    </row>
    <row r="50" spans="1:7">
      <c r="B50" s="46"/>
      <c r="C50" s="46"/>
      <c r="D50" s="47"/>
      <c r="E50" s="47"/>
      <c r="F50" s="47"/>
      <c r="G50" s="47"/>
    </row>
    <row r="51" spans="1:7">
      <c r="B51" s="46"/>
      <c r="C51" s="46"/>
      <c r="D51" s="47"/>
      <c r="E51" s="47"/>
      <c r="F51" s="47"/>
      <c r="G51" s="47"/>
    </row>
    <row r="52" spans="1:7">
      <c r="B52" s="46"/>
      <c r="C52" s="46"/>
      <c r="D52" s="47"/>
      <c r="E52" s="47"/>
      <c r="F52" s="47"/>
      <c r="G52" s="47"/>
    </row>
    <row r="53" spans="1:7">
      <c r="B53" s="46"/>
      <c r="C53" s="46"/>
      <c r="D53" s="47"/>
      <c r="E53" s="47"/>
      <c r="F53" s="47"/>
      <c r="G53" s="47"/>
    </row>
    <row r="54" spans="1:7">
      <c r="B54" s="46"/>
      <c r="C54" s="46"/>
      <c r="D54" s="47"/>
      <c r="E54" s="47"/>
      <c r="F54" s="47"/>
      <c r="G54" s="47"/>
    </row>
    <row r="55" spans="1:7">
      <c r="B55" s="46"/>
      <c r="C55" s="46"/>
      <c r="D55" s="47"/>
      <c r="E55" s="47"/>
      <c r="F55" s="47"/>
      <c r="G55" s="47"/>
    </row>
    <row r="56" spans="1:7">
      <c r="B56" s="46"/>
      <c r="C56" s="46"/>
      <c r="D56" s="47"/>
      <c r="E56" s="47"/>
      <c r="F56" s="47"/>
      <c r="G56" s="47"/>
    </row>
    <row r="57" spans="1:7">
      <c r="B57" s="46"/>
      <c r="C57" s="46"/>
      <c r="D57" s="47"/>
      <c r="E57" s="47"/>
      <c r="F57" s="47"/>
      <c r="G57" s="47"/>
    </row>
    <row r="58" spans="1:7">
      <c r="B58" s="46"/>
      <c r="C58" s="46"/>
      <c r="D58" s="47"/>
      <c r="E58" s="47"/>
      <c r="F58" s="47"/>
      <c r="G58" s="47"/>
    </row>
    <row r="59" spans="1:7">
      <c r="B59" s="46"/>
      <c r="C59" s="46"/>
      <c r="D59" s="47"/>
      <c r="E59" s="47"/>
      <c r="F59" s="47"/>
      <c r="G59" s="47"/>
    </row>
    <row r="60" spans="1:7">
      <c r="B60" s="48"/>
      <c r="C60" s="48"/>
      <c r="D60" s="47"/>
      <c r="E60" s="47"/>
      <c r="F60" s="47"/>
      <c r="G60" s="47"/>
    </row>
    <row r="61" spans="1:7">
      <c r="B61" s="46"/>
      <c r="C61" s="46"/>
      <c r="D61" s="47"/>
      <c r="E61" s="47"/>
      <c r="F61" s="47"/>
      <c r="G61" s="47"/>
    </row>
    <row r="62" spans="1:7">
      <c r="B62" s="49"/>
      <c r="C62" s="49"/>
      <c r="D62" s="47"/>
      <c r="E62" s="47"/>
      <c r="F62" s="47"/>
      <c r="G62" s="47"/>
    </row>
    <row r="63" spans="1:7">
      <c r="B63" s="49"/>
      <c r="C63" s="49"/>
      <c r="D63" s="47"/>
      <c r="E63" s="47"/>
      <c r="F63" s="47"/>
      <c r="G63" s="47"/>
    </row>
    <row r="64" spans="1:7" s="50" customFormat="1">
      <c r="A64" s="66"/>
      <c r="B64" s="51"/>
      <c r="C64" s="51"/>
      <c r="D64" s="47"/>
      <c r="E64" s="47"/>
      <c r="F64" s="47"/>
      <c r="G64" s="47"/>
    </row>
    <row r="65" spans="2:7">
      <c r="B65" s="46"/>
      <c r="C65" s="46"/>
      <c r="D65" s="47"/>
      <c r="E65" s="47"/>
      <c r="F65" s="47"/>
      <c r="G65" s="47"/>
    </row>
    <row r="66" spans="2:7">
      <c r="B66" s="52"/>
      <c r="C66" s="52"/>
      <c r="D66" s="47"/>
      <c r="E66" s="47"/>
      <c r="F66" s="47"/>
      <c r="G66" s="47"/>
    </row>
    <row r="67" spans="2:7">
      <c r="B67" s="46"/>
      <c r="C67" s="46"/>
      <c r="D67" s="47"/>
      <c r="E67" s="47"/>
      <c r="F67" s="47"/>
      <c r="G67" s="47"/>
    </row>
    <row r="68" spans="2:7">
      <c r="B68" s="46"/>
      <c r="C68" s="46"/>
      <c r="D68" s="47"/>
      <c r="E68" s="47"/>
      <c r="F68" s="47"/>
      <c r="G68" s="47"/>
    </row>
    <row r="69" spans="2:7">
      <c r="B69" s="46"/>
      <c r="C69" s="46"/>
      <c r="D69" s="47"/>
      <c r="E69" s="47"/>
      <c r="F69" s="47"/>
      <c r="G69" s="47"/>
    </row>
    <row r="70" spans="2:7">
      <c r="B70" s="46"/>
      <c r="C70" s="46"/>
      <c r="D70" s="47"/>
      <c r="E70" s="47"/>
      <c r="F70" s="47"/>
      <c r="G70" s="47"/>
    </row>
    <row r="71" spans="2:7">
      <c r="B71" s="46"/>
      <c r="C71" s="46"/>
      <c r="D71" s="47"/>
      <c r="E71" s="47"/>
      <c r="F71" s="47"/>
      <c r="G71" s="47"/>
    </row>
    <row r="72" spans="2:7">
      <c r="B72" s="46"/>
      <c r="C72" s="46"/>
      <c r="D72" s="47"/>
      <c r="E72" s="47"/>
      <c r="F72" s="47"/>
      <c r="G72" s="47"/>
    </row>
    <row r="73" spans="2:7">
      <c r="B73" s="46"/>
      <c r="C73" s="46"/>
      <c r="D73" s="47"/>
      <c r="E73" s="47"/>
      <c r="F73" s="47"/>
      <c r="G73" s="47"/>
    </row>
    <row r="74" spans="2:7">
      <c r="B74" s="53"/>
      <c r="C74" s="53"/>
      <c r="D74" s="47"/>
      <c r="E74" s="47"/>
      <c r="F74" s="47"/>
      <c r="G74" s="47"/>
    </row>
    <row r="75" spans="2:7">
      <c r="B75" s="46"/>
      <c r="C75" s="46"/>
      <c r="D75" s="47"/>
      <c r="E75" s="47"/>
      <c r="F75" s="47"/>
      <c r="G75" s="47"/>
    </row>
    <row r="76" spans="2:7">
      <c r="B76" s="46"/>
      <c r="C76" s="46"/>
      <c r="D76" s="47"/>
      <c r="E76" s="47"/>
      <c r="F76" s="47"/>
      <c r="G76" s="47"/>
    </row>
    <row r="77" spans="2:7">
      <c r="B77" s="46"/>
      <c r="C77" s="46"/>
      <c r="D77" s="47"/>
      <c r="E77" s="47"/>
      <c r="F77" s="47"/>
      <c r="G77" s="47"/>
    </row>
    <row r="78" spans="2:7">
      <c r="B78" s="46"/>
      <c r="C78" s="46"/>
      <c r="D78" s="47"/>
      <c r="E78" s="47"/>
      <c r="F78" s="47"/>
      <c r="G78" s="47"/>
    </row>
    <row r="79" spans="2:7">
      <c r="B79" s="46"/>
      <c r="C79" s="46"/>
      <c r="D79" s="47"/>
      <c r="E79" s="47"/>
      <c r="F79" s="47"/>
      <c r="G79" s="47"/>
    </row>
    <row r="80" spans="2:7">
      <c r="B80" s="53"/>
      <c r="C80" s="53"/>
      <c r="D80" s="47"/>
      <c r="E80" s="47"/>
      <c r="F80" s="47"/>
      <c r="G80" s="47"/>
    </row>
    <row r="81" spans="2:7">
      <c r="B81" s="46"/>
      <c r="C81" s="46"/>
      <c r="D81" s="47"/>
      <c r="E81" s="47"/>
      <c r="F81" s="47"/>
      <c r="G81" s="47"/>
    </row>
    <row r="82" spans="2:7">
      <c r="B82" s="46"/>
      <c r="C82" s="46"/>
      <c r="D82" s="47"/>
      <c r="E82" s="47"/>
      <c r="F82" s="47"/>
      <c r="G82" s="47"/>
    </row>
    <row r="83" spans="2:7">
      <c r="B83" s="46"/>
      <c r="C83" s="46"/>
      <c r="D83" s="47"/>
      <c r="E83" s="47"/>
      <c r="F83" s="47"/>
      <c r="G83" s="47"/>
    </row>
    <row r="84" spans="2:7">
      <c r="B84" s="46"/>
      <c r="C84" s="46"/>
      <c r="D84" s="47"/>
      <c r="E84" s="47"/>
      <c r="F84" s="47"/>
      <c r="G84" s="47"/>
    </row>
    <row r="85" spans="2:7">
      <c r="B85" s="46"/>
      <c r="C85" s="46"/>
      <c r="D85" s="47"/>
      <c r="E85" s="47"/>
      <c r="F85" s="47"/>
      <c r="G85" s="47"/>
    </row>
    <row r="86" spans="2:7">
      <c r="B86" s="54"/>
      <c r="C86" s="54"/>
      <c r="D86" s="47"/>
      <c r="E86" s="54"/>
      <c r="F86" s="54"/>
      <c r="G86" s="54"/>
    </row>
    <row r="87" spans="2:7">
      <c r="B87" s="55"/>
      <c r="C87" s="55"/>
      <c r="D87" s="54"/>
      <c r="E87" s="55"/>
      <c r="F87" s="55"/>
      <c r="G87" s="55"/>
    </row>
    <row r="88" spans="2:7">
      <c r="B88" s="46"/>
      <c r="C88" s="46"/>
      <c r="D88" s="55"/>
      <c r="E88" s="47"/>
      <c r="F88" s="47"/>
      <c r="G88" s="47"/>
    </row>
    <row r="89" spans="2:7">
      <c r="B89" s="46"/>
      <c r="C89" s="46"/>
      <c r="D89" s="47"/>
      <c r="E89" s="47"/>
      <c r="F89" s="47"/>
      <c r="G89" s="47"/>
    </row>
    <row r="90" spans="2:7">
      <c r="B90" s="46"/>
      <c r="C90" s="46"/>
      <c r="D90" s="47"/>
      <c r="E90" s="47"/>
      <c r="F90" s="47"/>
      <c r="G90" s="47"/>
    </row>
    <row r="91" spans="2:7">
      <c r="B91" s="46"/>
      <c r="C91" s="46"/>
      <c r="D91" s="47"/>
      <c r="E91" s="47"/>
      <c r="F91" s="47"/>
      <c r="G91" s="47"/>
    </row>
    <row r="92" spans="2:7">
      <c r="B92" s="53"/>
      <c r="C92" s="53"/>
      <c r="D92" s="47"/>
      <c r="E92" s="47"/>
      <c r="F92" s="47"/>
      <c r="G92" s="47"/>
    </row>
    <row r="93" spans="2:7">
      <c r="B93" s="46"/>
      <c r="C93" s="46"/>
      <c r="D93" s="47"/>
      <c r="E93" s="47"/>
      <c r="F93" s="47"/>
      <c r="G93" s="47"/>
    </row>
    <row r="94" spans="2:7">
      <c r="B94" s="46"/>
      <c r="C94" s="46"/>
      <c r="D94" s="47"/>
      <c r="E94" s="47"/>
      <c r="F94" s="47"/>
      <c r="G94" s="47"/>
    </row>
    <row r="95" spans="2:7">
      <c r="B95" s="46"/>
      <c r="C95" s="46"/>
      <c r="D95" s="47"/>
      <c r="E95" s="47"/>
      <c r="F95" s="47"/>
      <c r="G95" s="47"/>
    </row>
    <row r="96" spans="2:7">
      <c r="B96" s="46"/>
      <c r="C96" s="46"/>
      <c r="D96" s="47"/>
      <c r="E96" s="47"/>
      <c r="F96" s="47"/>
      <c r="G96" s="47"/>
    </row>
    <row r="97" spans="1:7">
      <c r="B97" s="46"/>
      <c r="C97" s="46"/>
      <c r="D97" s="47"/>
      <c r="E97" s="47"/>
      <c r="F97" s="47"/>
      <c r="G97" s="47"/>
    </row>
    <row r="98" spans="1:7">
      <c r="B98" s="46"/>
      <c r="C98" s="46"/>
      <c r="D98" s="47"/>
      <c r="E98" s="47"/>
      <c r="F98" s="47"/>
      <c r="G98" s="47"/>
    </row>
    <row r="99" spans="1:7">
      <c r="B99" s="46"/>
      <c r="C99" s="46"/>
      <c r="D99" s="47"/>
      <c r="E99" s="47"/>
      <c r="F99" s="47"/>
      <c r="G99" s="47"/>
    </row>
    <row r="100" spans="1:7" s="50" customFormat="1">
      <c r="A100" s="66"/>
      <c r="B100" s="46"/>
      <c r="C100" s="46"/>
      <c r="D100" s="47"/>
      <c r="E100" s="47"/>
      <c r="F100" s="47"/>
      <c r="G100" s="47"/>
    </row>
    <row r="101" spans="1:7">
      <c r="B101" s="46"/>
      <c r="C101" s="46"/>
      <c r="D101" s="47"/>
      <c r="E101" s="47"/>
      <c r="F101" s="47"/>
      <c r="G101" s="47"/>
    </row>
    <row r="102" spans="1:7" s="50" customFormat="1">
      <c r="A102" s="66"/>
      <c r="B102" s="46"/>
      <c r="C102" s="46"/>
      <c r="D102" s="47"/>
      <c r="E102" s="47"/>
      <c r="F102" s="47"/>
      <c r="G102" s="47"/>
    </row>
    <row r="103" spans="1:7">
      <c r="B103" s="46"/>
      <c r="C103" s="46"/>
      <c r="D103" s="47"/>
      <c r="E103" s="47"/>
      <c r="F103" s="47"/>
      <c r="G103" s="47"/>
    </row>
    <row r="104" spans="1:7">
      <c r="B104" s="46"/>
      <c r="C104" s="46"/>
      <c r="D104" s="47"/>
      <c r="E104" s="47"/>
      <c r="F104" s="47"/>
      <c r="G104" s="47"/>
    </row>
    <row r="105" spans="1:7" s="50" customFormat="1">
      <c r="A105" s="66"/>
      <c r="B105" s="46"/>
      <c r="C105" s="46"/>
      <c r="D105" s="47"/>
      <c r="E105" s="47"/>
      <c r="F105" s="47"/>
      <c r="G105" s="47"/>
    </row>
    <row r="106" spans="1:7">
      <c r="B106" s="56"/>
      <c r="C106" s="56"/>
      <c r="D106" s="47"/>
      <c r="E106" s="57"/>
      <c r="F106" s="57"/>
      <c r="G106" s="57"/>
    </row>
    <row r="107" spans="1:7">
      <c r="B107" s="58"/>
      <c r="C107" s="58"/>
      <c r="D107" s="59"/>
      <c r="E107" s="57"/>
      <c r="F107" s="57"/>
      <c r="G107" s="57"/>
    </row>
    <row r="108" spans="1:7" s="50" customFormat="1">
      <c r="A108" s="66"/>
      <c r="B108" s="56"/>
      <c r="C108" s="56"/>
      <c r="D108" s="59"/>
      <c r="E108" s="57"/>
      <c r="F108" s="57"/>
      <c r="G108" s="57"/>
    </row>
    <row r="109" spans="1:7" s="50" customFormat="1">
      <c r="A109" s="66"/>
      <c r="B109" s="56"/>
      <c r="C109" s="56"/>
      <c r="D109" s="59"/>
      <c r="E109" s="57"/>
      <c r="F109" s="57"/>
      <c r="G109" s="57"/>
    </row>
    <row r="110" spans="1:7">
      <c r="B110" s="56"/>
      <c r="C110" s="56"/>
      <c r="D110" s="59"/>
      <c r="E110" s="57"/>
      <c r="F110" s="57"/>
      <c r="G110" s="57"/>
    </row>
    <row r="111" spans="1:7">
      <c r="B111" s="56"/>
      <c r="C111" s="56"/>
      <c r="D111" s="59"/>
      <c r="E111" s="57"/>
      <c r="F111" s="57"/>
      <c r="G111" s="57"/>
    </row>
    <row r="112" spans="1:7">
      <c r="B112" s="56"/>
      <c r="C112" s="56"/>
      <c r="D112" s="59"/>
      <c r="E112" s="57"/>
      <c r="F112" s="57"/>
      <c r="G112" s="57"/>
    </row>
    <row r="113" spans="2:7">
      <c r="B113" s="56"/>
      <c r="C113" s="56"/>
      <c r="D113" s="59"/>
      <c r="E113" s="57"/>
      <c r="F113" s="57"/>
      <c r="G113" s="57"/>
    </row>
    <row r="114" spans="2:7">
      <c r="B114" s="56"/>
      <c r="C114" s="56"/>
      <c r="D114" s="59"/>
      <c r="E114" s="57"/>
      <c r="F114" s="57"/>
      <c r="G114" s="57"/>
    </row>
    <row r="115" spans="2:7">
      <c r="B115" s="56"/>
      <c r="C115" s="56"/>
      <c r="D115" s="59"/>
      <c r="E115" s="57"/>
      <c r="F115" s="57"/>
      <c r="G115" s="57"/>
    </row>
    <row r="116" spans="2:7">
      <c r="B116" s="56"/>
      <c r="C116" s="56"/>
      <c r="D116" s="59"/>
      <c r="E116" s="57"/>
      <c r="F116" s="57"/>
      <c r="G116" s="57"/>
    </row>
    <row r="117" spans="2:7">
      <c r="B117" s="56"/>
      <c r="C117" s="56"/>
      <c r="D117" s="59"/>
      <c r="E117" s="57"/>
      <c r="F117" s="57"/>
      <c r="G117" s="57"/>
    </row>
    <row r="118" spans="2:7">
      <c r="B118" s="56"/>
      <c r="C118" s="56"/>
      <c r="D118" s="59"/>
      <c r="E118" s="57"/>
      <c r="F118" s="57"/>
      <c r="G118" s="57"/>
    </row>
    <row r="119" spans="2:7">
      <c r="B119" s="56"/>
      <c r="C119" s="56"/>
      <c r="D119" s="59"/>
      <c r="E119" s="57"/>
      <c r="F119" s="57"/>
      <c r="G119" s="57"/>
    </row>
    <row r="120" spans="2:7">
      <c r="B120" s="56"/>
      <c r="C120" s="56"/>
      <c r="D120" s="59"/>
      <c r="E120" s="57"/>
      <c r="F120" s="57"/>
      <c r="G120" s="57"/>
    </row>
    <row r="121" spans="2:7">
      <c r="B121" s="56"/>
      <c r="C121" s="56"/>
      <c r="D121" s="59"/>
      <c r="E121" s="57"/>
      <c r="F121" s="57"/>
      <c r="G121" s="57"/>
    </row>
    <row r="122" spans="2:7">
      <c r="B122" s="56"/>
      <c r="C122" s="56"/>
      <c r="D122" s="59"/>
      <c r="E122" s="57"/>
      <c r="F122" s="57"/>
      <c r="G122" s="57"/>
    </row>
    <row r="123" spans="2:7">
      <c r="B123" s="60"/>
      <c r="C123" s="60"/>
      <c r="D123" s="59"/>
      <c r="E123" s="61"/>
      <c r="F123" s="61"/>
      <c r="G123" s="61"/>
    </row>
    <row r="124" spans="2:7">
      <c r="B124" s="62"/>
      <c r="C124" s="62"/>
      <c r="D124" s="61"/>
      <c r="E124" s="47"/>
      <c r="F124" s="47"/>
      <c r="G124" s="47"/>
    </row>
    <row r="125" spans="2:7">
      <c r="B125" s="63"/>
      <c r="C125" s="63"/>
      <c r="D125" s="47"/>
      <c r="E125" s="47"/>
      <c r="F125" s="47"/>
      <c r="G125" s="47"/>
    </row>
    <row r="126" spans="2:7">
      <c r="B126" s="63"/>
      <c r="C126" s="63"/>
      <c r="D126" s="47"/>
      <c r="E126" s="47"/>
      <c r="F126" s="47"/>
      <c r="G126" s="47"/>
    </row>
    <row r="127" spans="2:7">
      <c r="B127" s="63"/>
      <c r="C127" s="63"/>
      <c r="D127" s="47"/>
      <c r="E127" s="47"/>
      <c r="F127" s="47"/>
      <c r="G127" s="47"/>
    </row>
    <row r="128" spans="2:7" ht="8.25" customHeight="1">
      <c r="B128" s="63"/>
      <c r="C128" s="63"/>
      <c r="D128" s="47"/>
      <c r="E128" s="47"/>
      <c r="F128" s="47"/>
      <c r="G128" s="47"/>
    </row>
    <row r="129" spans="2:7">
      <c r="B129" s="60"/>
      <c r="C129" s="60"/>
      <c r="D129" s="47"/>
      <c r="E129" s="81"/>
      <c r="F129" s="81"/>
      <c r="G129" s="81"/>
    </row>
    <row r="130" spans="2:7">
      <c r="B130" s="64"/>
      <c r="C130" s="64"/>
      <c r="D130" s="82"/>
      <c r="E130" s="65"/>
      <c r="F130" s="65"/>
      <c r="G130" s="65"/>
    </row>
    <row r="131" spans="2:7">
      <c r="B131" s="64"/>
      <c r="C131" s="64"/>
      <c r="D131" s="49"/>
      <c r="E131" s="65"/>
      <c r="F131" s="65"/>
      <c r="G131" s="65"/>
    </row>
    <row r="132" spans="2:7">
      <c r="B132" s="64"/>
      <c r="C132" s="64"/>
      <c r="D132" s="65"/>
      <c r="E132" s="65"/>
      <c r="F132" s="65"/>
      <c r="G132" s="65"/>
    </row>
    <row r="133" spans="2:7">
      <c r="B133" s="64"/>
      <c r="C133" s="64"/>
      <c r="D133" s="65"/>
      <c r="E133" s="65"/>
      <c r="F133" s="65"/>
      <c r="G133" s="65"/>
    </row>
    <row r="134" spans="2:7">
      <c r="B134" s="64"/>
      <c r="C134" s="64"/>
      <c r="D134" s="65"/>
      <c r="E134" s="65"/>
      <c r="F134" s="65"/>
      <c r="G134" s="65"/>
    </row>
    <row r="135" spans="2:7">
      <c r="B135" s="64"/>
      <c r="C135" s="64"/>
      <c r="D135" s="65"/>
      <c r="E135" s="65"/>
      <c r="F135" s="65"/>
      <c r="G135" s="65"/>
    </row>
    <row r="136" spans="2:7">
      <c r="B136" s="55"/>
      <c r="C136" s="55"/>
      <c r="D136" s="65"/>
      <c r="E136" s="55"/>
      <c r="F136" s="55"/>
      <c r="G136" s="55"/>
    </row>
    <row r="137" spans="2:7">
      <c r="B137" s="55"/>
      <c r="C137" s="55"/>
      <c r="D137" s="55"/>
      <c r="E137" s="55"/>
      <c r="F137" s="55"/>
      <c r="G137" s="55"/>
    </row>
    <row r="138" spans="2:7">
      <c r="B138" s="53"/>
      <c r="C138" s="53"/>
      <c r="D138" s="55"/>
      <c r="E138" s="47"/>
      <c r="F138" s="47"/>
      <c r="G138" s="47"/>
    </row>
    <row r="139" spans="2:7" ht="9.75" customHeight="1">
      <c r="B139" s="46"/>
      <c r="C139" s="46"/>
      <c r="D139" s="47"/>
      <c r="E139" s="47"/>
      <c r="F139" s="47"/>
      <c r="G139" s="47"/>
    </row>
    <row r="140" spans="2:7">
      <c r="B140" s="46"/>
      <c r="C140" s="46"/>
      <c r="D140" s="47"/>
      <c r="E140" s="47"/>
      <c r="F140" s="47"/>
      <c r="G140" s="47"/>
    </row>
    <row r="141" spans="2:7">
      <c r="B141" s="46"/>
      <c r="C141" s="46"/>
      <c r="D141" s="47"/>
      <c r="E141" s="47"/>
      <c r="F141" s="47"/>
      <c r="G141" s="47"/>
    </row>
    <row r="142" spans="2:7">
      <c r="B142" s="46"/>
      <c r="C142" s="46"/>
      <c r="D142" s="47"/>
      <c r="E142" s="47"/>
      <c r="F142" s="47"/>
      <c r="G142" s="47"/>
    </row>
    <row r="143" spans="2:7">
      <c r="B143" s="46"/>
      <c r="C143" s="46"/>
      <c r="D143" s="47"/>
      <c r="E143" s="47"/>
      <c r="F143" s="47"/>
      <c r="G143" s="47"/>
    </row>
    <row r="144" spans="2:7">
      <c r="B144" s="46"/>
      <c r="C144" s="46"/>
      <c r="D144" s="47"/>
      <c r="E144" s="47"/>
      <c r="F144" s="47"/>
      <c r="G144" s="47"/>
    </row>
    <row r="145" spans="1:7">
      <c r="B145" s="67"/>
      <c r="C145" s="67"/>
      <c r="D145" s="47"/>
      <c r="E145" s="65"/>
      <c r="F145" s="65"/>
      <c r="G145" s="65"/>
    </row>
    <row r="146" spans="1:7">
      <c r="B146" s="46"/>
      <c r="C146" s="46"/>
      <c r="D146" s="65"/>
      <c r="E146" s="47"/>
      <c r="F146" s="47"/>
      <c r="G146" s="47"/>
    </row>
    <row r="147" spans="1:7">
      <c r="B147" s="46"/>
      <c r="C147" s="46"/>
      <c r="D147" s="47"/>
      <c r="E147" s="47"/>
      <c r="F147" s="47"/>
      <c r="G147" s="47"/>
    </row>
    <row r="148" spans="1:7">
      <c r="B148" s="46"/>
      <c r="C148" s="46"/>
      <c r="D148" s="47"/>
      <c r="E148" s="47"/>
      <c r="F148" s="47"/>
      <c r="G148" s="47"/>
    </row>
    <row r="149" spans="1:7">
      <c r="B149" s="46"/>
      <c r="C149" s="46"/>
      <c r="D149" s="47"/>
      <c r="E149" s="47"/>
      <c r="F149" s="47"/>
      <c r="G149" s="47"/>
    </row>
    <row r="150" spans="1:7">
      <c r="B150" s="46"/>
      <c r="C150" s="46"/>
      <c r="D150" s="47"/>
      <c r="E150" s="47"/>
      <c r="F150" s="47"/>
      <c r="G150" s="47"/>
    </row>
    <row r="151" spans="1:7">
      <c r="B151" s="46"/>
      <c r="C151" s="46"/>
      <c r="D151" s="47"/>
      <c r="E151" s="47"/>
      <c r="F151" s="47"/>
      <c r="G151" s="47"/>
    </row>
    <row r="152" spans="1:7">
      <c r="B152" s="46"/>
      <c r="C152" s="46"/>
      <c r="D152" s="47"/>
      <c r="E152" s="47"/>
      <c r="F152" s="47"/>
      <c r="G152" s="47"/>
    </row>
    <row r="153" spans="1:7">
      <c r="B153" s="46"/>
      <c r="C153" s="46"/>
      <c r="D153" s="47"/>
      <c r="E153" s="47"/>
      <c r="F153" s="47"/>
      <c r="G153" s="47"/>
    </row>
    <row r="154" spans="1:7" s="50" customFormat="1">
      <c r="A154" s="66"/>
      <c r="B154" s="64"/>
      <c r="C154" s="64"/>
      <c r="D154" s="47"/>
      <c r="E154" s="47"/>
      <c r="F154" s="47"/>
      <c r="G154" s="47"/>
    </row>
    <row r="155" spans="1:7">
      <c r="B155" s="62"/>
      <c r="C155" s="62"/>
      <c r="D155" s="47"/>
      <c r="E155" s="47"/>
      <c r="F155" s="47"/>
      <c r="G155" s="47"/>
    </row>
    <row r="156" spans="1:7">
      <c r="B156" s="62"/>
      <c r="C156" s="62"/>
      <c r="D156" s="47"/>
      <c r="E156" s="47"/>
      <c r="F156" s="47"/>
      <c r="G156" s="47"/>
    </row>
    <row r="157" spans="1:7">
      <c r="B157" s="46"/>
      <c r="C157" s="46"/>
      <c r="D157" s="47"/>
      <c r="E157" s="47"/>
      <c r="F157" s="47"/>
      <c r="G157" s="47"/>
    </row>
    <row r="158" spans="1:7">
      <c r="B158" s="46"/>
      <c r="C158" s="46"/>
      <c r="D158" s="47"/>
      <c r="E158" s="47"/>
      <c r="F158" s="47"/>
      <c r="G158" s="47"/>
    </row>
    <row r="159" spans="1:7">
      <c r="B159" s="46"/>
      <c r="C159" s="46"/>
      <c r="D159" s="47"/>
      <c r="E159" s="47"/>
      <c r="F159" s="47"/>
      <c r="G159" s="47"/>
    </row>
    <row r="160" spans="1:7">
      <c r="B160" s="46"/>
      <c r="C160" s="46"/>
      <c r="D160" s="47"/>
      <c r="E160" s="47"/>
      <c r="F160" s="47"/>
      <c r="G160" s="47"/>
    </row>
    <row r="161" spans="1:7">
      <c r="B161" s="68"/>
      <c r="C161" s="68"/>
      <c r="D161" s="47"/>
      <c r="E161" s="47"/>
      <c r="F161" s="47"/>
      <c r="G161" s="47"/>
    </row>
    <row r="162" spans="1:7" ht="8.25" customHeight="1">
      <c r="B162" s="68"/>
      <c r="C162" s="68"/>
      <c r="D162" s="47"/>
      <c r="E162" s="47"/>
      <c r="F162" s="47"/>
      <c r="G162" s="47"/>
    </row>
    <row r="163" spans="1:7" s="50" customFormat="1">
      <c r="A163" s="66"/>
      <c r="B163" s="69"/>
      <c r="C163" s="69"/>
      <c r="D163" s="47"/>
      <c r="E163" s="47"/>
      <c r="F163" s="47"/>
      <c r="G163" s="47"/>
    </row>
    <row r="164" spans="1:7" s="50" customFormat="1" ht="9" customHeight="1">
      <c r="A164" s="66"/>
      <c r="B164" s="69"/>
      <c r="C164" s="69"/>
      <c r="D164" s="47"/>
      <c r="E164" s="47"/>
      <c r="F164" s="47"/>
      <c r="G164" s="47"/>
    </row>
    <row r="165" spans="1:7" s="50" customFormat="1">
      <c r="A165" s="66"/>
      <c r="B165" s="70"/>
      <c r="C165" s="70"/>
      <c r="D165" s="47"/>
      <c r="E165" s="71"/>
      <c r="F165" s="71"/>
      <c r="G165" s="71"/>
    </row>
    <row r="166" spans="1:7" s="50" customFormat="1">
      <c r="A166" s="66"/>
      <c r="B166" s="70"/>
      <c r="C166" s="70"/>
      <c r="D166" s="71"/>
      <c r="E166" s="71"/>
      <c r="F166" s="71"/>
      <c r="G166" s="71"/>
    </row>
    <row r="167" spans="1:7" s="50" customFormat="1">
      <c r="A167" s="66"/>
      <c r="B167" s="73"/>
      <c r="C167" s="73"/>
      <c r="D167" s="71"/>
      <c r="E167" s="71"/>
      <c r="F167" s="71"/>
      <c r="G167" s="71"/>
    </row>
    <row r="168" spans="1:7" s="50" customFormat="1" ht="9.75" customHeight="1">
      <c r="A168" s="66"/>
      <c r="B168" s="70"/>
      <c r="C168" s="70"/>
      <c r="D168" s="71"/>
      <c r="E168" s="71"/>
      <c r="F168" s="71"/>
      <c r="G168" s="71"/>
    </row>
    <row r="169" spans="1:7" s="50" customFormat="1">
      <c r="A169" s="66"/>
      <c r="B169" s="74"/>
      <c r="C169" s="74"/>
      <c r="D169" s="71"/>
      <c r="E169" s="72"/>
      <c r="F169" s="72"/>
      <c r="G169" s="72"/>
    </row>
    <row r="170" spans="1:7" s="50" customFormat="1">
      <c r="A170" s="66"/>
      <c r="B170" s="74"/>
      <c r="C170" s="74"/>
      <c r="D170" s="75"/>
      <c r="E170" s="72"/>
      <c r="F170" s="72"/>
      <c r="G170" s="72"/>
    </row>
    <row r="171" spans="1:7" s="50" customFormat="1">
      <c r="A171" s="66"/>
      <c r="B171" s="74"/>
      <c r="C171" s="74"/>
      <c r="D171" s="75"/>
      <c r="E171" s="72"/>
      <c r="F171" s="72"/>
      <c r="G171" s="72"/>
    </row>
    <row r="172" spans="1:7" s="50" customFormat="1">
      <c r="A172" s="66"/>
      <c r="B172" s="74"/>
      <c r="C172" s="74"/>
      <c r="D172" s="75"/>
      <c r="E172" s="72"/>
      <c r="F172" s="72"/>
      <c r="G172" s="72"/>
    </row>
    <row r="173" spans="1:7" s="50" customFormat="1">
      <c r="A173" s="66"/>
      <c r="B173" s="76"/>
      <c r="C173" s="76"/>
      <c r="D173" s="75"/>
      <c r="E173" s="72"/>
      <c r="F173" s="72"/>
      <c r="G173" s="72"/>
    </row>
    <row r="174" spans="1:7" s="50" customFormat="1">
      <c r="A174" s="66"/>
      <c r="B174" s="76"/>
      <c r="C174" s="76"/>
      <c r="D174" s="75"/>
      <c r="E174" s="72"/>
      <c r="F174" s="72"/>
      <c r="G174" s="72"/>
    </row>
    <row r="175" spans="1:7" s="50" customFormat="1">
      <c r="A175" s="66"/>
      <c r="B175" s="74"/>
      <c r="C175" s="74"/>
      <c r="D175" s="75"/>
      <c r="E175" s="72"/>
      <c r="F175" s="72"/>
      <c r="G175" s="72"/>
    </row>
    <row r="176" spans="1:7" s="50" customFormat="1">
      <c r="A176" s="66"/>
      <c r="B176" s="76"/>
      <c r="C176" s="76"/>
      <c r="D176" s="75"/>
      <c r="E176" s="72"/>
      <c r="F176" s="72"/>
      <c r="G176" s="72"/>
    </row>
    <row r="177" spans="1:7" s="50" customFormat="1">
      <c r="A177" s="66"/>
      <c r="B177" s="74"/>
      <c r="C177" s="74"/>
      <c r="D177" s="75"/>
      <c r="E177" s="72"/>
      <c r="F177" s="72"/>
      <c r="G177" s="72"/>
    </row>
    <row r="178" spans="1:7" s="50" customFormat="1">
      <c r="A178" s="66"/>
      <c r="B178" s="74"/>
      <c r="C178" s="74"/>
      <c r="D178" s="75"/>
      <c r="E178" s="72"/>
      <c r="F178" s="72"/>
      <c r="G178" s="72"/>
    </row>
    <row r="179" spans="1:7" s="50" customFormat="1">
      <c r="A179" s="66"/>
      <c r="B179" s="76"/>
      <c r="C179" s="76"/>
      <c r="D179" s="75"/>
      <c r="E179" s="72"/>
      <c r="F179" s="72"/>
      <c r="G179" s="72"/>
    </row>
    <row r="180" spans="1:7" s="50" customFormat="1">
      <c r="A180" s="66"/>
      <c r="B180" s="74"/>
      <c r="C180" s="74"/>
      <c r="D180" s="75"/>
      <c r="E180" s="72"/>
      <c r="F180" s="72"/>
      <c r="G180" s="72"/>
    </row>
    <row r="181" spans="1:7" s="50" customFormat="1">
      <c r="A181" s="66"/>
      <c r="B181" s="74"/>
      <c r="C181" s="74"/>
      <c r="D181" s="75"/>
      <c r="E181" s="72"/>
      <c r="F181" s="72"/>
      <c r="G181" s="72"/>
    </row>
    <row r="182" spans="1:7" s="50" customFormat="1">
      <c r="A182" s="66"/>
      <c r="B182" s="74"/>
      <c r="C182" s="74"/>
      <c r="D182" s="75"/>
      <c r="E182" s="72"/>
      <c r="F182" s="72"/>
      <c r="G182" s="72"/>
    </row>
    <row r="183" spans="1:7" s="50" customFormat="1">
      <c r="A183" s="66"/>
      <c r="B183" s="74"/>
      <c r="C183" s="74"/>
      <c r="D183" s="75"/>
      <c r="E183" s="72"/>
      <c r="F183" s="72"/>
      <c r="G183" s="72"/>
    </row>
    <row r="184" spans="1:7" s="50" customFormat="1">
      <c r="A184" s="66"/>
      <c r="B184" s="76"/>
      <c r="C184" s="76"/>
      <c r="D184" s="75"/>
      <c r="E184" s="72"/>
      <c r="F184" s="72"/>
      <c r="G184" s="72"/>
    </row>
    <row r="185" spans="1:7" s="50" customFormat="1">
      <c r="A185" s="66"/>
      <c r="B185" s="76"/>
      <c r="C185" s="76"/>
      <c r="D185" s="75"/>
      <c r="E185" s="72"/>
      <c r="F185" s="72"/>
      <c r="G185" s="72"/>
    </row>
    <row r="186" spans="1:7" s="50" customFormat="1">
      <c r="A186" s="66"/>
      <c r="B186" s="74"/>
      <c r="C186" s="74"/>
      <c r="D186" s="75"/>
      <c r="E186" s="72"/>
      <c r="F186" s="72"/>
      <c r="G186" s="72"/>
    </row>
    <row r="187" spans="1:7" s="50" customFormat="1">
      <c r="A187" s="66"/>
      <c r="B187" s="74"/>
      <c r="C187" s="74"/>
      <c r="D187" s="75"/>
      <c r="E187" s="72"/>
      <c r="F187" s="72"/>
      <c r="G187" s="72"/>
    </row>
    <row r="188" spans="1:7" s="50" customFormat="1">
      <c r="A188" s="66"/>
      <c r="B188" s="74"/>
      <c r="C188" s="74"/>
      <c r="D188" s="75"/>
      <c r="E188" s="72"/>
      <c r="F188" s="72"/>
      <c r="G188" s="72"/>
    </row>
    <row r="189" spans="1:7" s="50" customFormat="1">
      <c r="A189" s="66"/>
      <c r="B189" s="74"/>
      <c r="C189" s="74"/>
      <c r="D189" s="75"/>
      <c r="E189" s="72"/>
      <c r="F189" s="72"/>
      <c r="G189" s="72"/>
    </row>
    <row r="190" spans="1:7" s="50" customFormat="1">
      <c r="A190" s="66"/>
      <c r="B190" s="74"/>
      <c r="C190" s="74"/>
      <c r="D190" s="75"/>
      <c r="E190" s="72"/>
      <c r="F190" s="72"/>
      <c r="G190" s="72"/>
    </row>
    <row r="191" spans="1:7" s="50" customFormat="1">
      <c r="A191" s="66"/>
      <c r="B191" s="74"/>
      <c r="C191" s="74"/>
      <c r="D191" s="75"/>
      <c r="E191" s="72"/>
      <c r="F191" s="72"/>
      <c r="G191" s="72"/>
    </row>
    <row r="192" spans="1:7">
      <c r="B192" s="77"/>
      <c r="C192" s="77"/>
      <c r="D192" s="75"/>
      <c r="E192" s="77"/>
      <c r="F192" s="77"/>
      <c r="G192" s="77"/>
    </row>
    <row r="193" spans="4:7">
      <c r="D193" s="77"/>
    </row>
    <row r="195" spans="4:7">
      <c r="E195" s="45"/>
      <c r="F195" s="45"/>
      <c r="G195" s="45"/>
    </row>
    <row r="196" spans="4:7">
      <c r="D196" s="45"/>
      <c r="E196" s="45"/>
      <c r="F196" s="45"/>
      <c r="G196" s="45"/>
    </row>
    <row r="197" spans="4:7">
      <c r="D197" s="45"/>
      <c r="E197" s="45"/>
      <c r="F197" s="45"/>
      <c r="G197" s="45"/>
    </row>
    <row r="198" spans="4:7">
      <c r="D198" s="45"/>
      <c r="E198" s="45"/>
      <c r="F198" s="45"/>
      <c r="G198" s="45"/>
    </row>
    <row r="199" spans="4:7">
      <c r="D199" s="45"/>
    </row>
  </sheetData>
  <pageMargins left="0.7" right="0.7" top="0.75" bottom="0.75" header="0.3" footer="0.3"/>
  <pageSetup paperSize="9" scale="6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41"/>
  <sheetViews>
    <sheetView view="pageBreakPreview" zoomScale="78" zoomScaleNormal="100" zoomScaleSheetLayoutView="100" workbookViewId="0">
      <selection activeCell="C20" sqref="C20"/>
    </sheetView>
  </sheetViews>
  <sheetFormatPr defaultColWidth="9.21875" defaultRowHeight="13.2"/>
  <cols>
    <col min="1" max="1" width="7.77734375" style="44" customWidth="1"/>
    <col min="2" max="2" width="13.21875" style="44" customWidth="1"/>
    <col min="3" max="3" width="54.21875" style="23" customWidth="1"/>
    <col min="4" max="4" width="21.6640625" style="23" bestFit="1" customWidth="1"/>
    <col min="5" max="6" width="8.77734375" style="44" customWidth="1"/>
    <col min="7" max="7" width="13.21875" customWidth="1"/>
    <col min="8" max="8" width="14.77734375" customWidth="1"/>
    <col min="9" max="9" width="5.21875" customWidth="1"/>
  </cols>
  <sheetData>
    <row r="2" spans="1:10" s="184" customFormat="1">
      <c r="A2" s="288" t="s">
        <v>104</v>
      </c>
      <c r="B2" s="289"/>
      <c r="C2" s="179" t="s">
        <v>105</v>
      </c>
      <c r="D2" s="180"/>
      <c r="E2" s="180"/>
      <c r="F2" s="181"/>
      <c r="G2" s="182"/>
      <c r="H2" s="183" t="s">
        <v>172</v>
      </c>
    </row>
    <row r="3" spans="1:10" s="191" customFormat="1" ht="17.399999999999999">
      <c r="A3" s="286"/>
      <c r="B3" s="287"/>
      <c r="C3" s="187"/>
      <c r="D3" s="290"/>
      <c r="E3" s="188"/>
      <c r="F3" s="188"/>
      <c r="G3" s="189"/>
      <c r="H3" s="190"/>
    </row>
    <row r="4" spans="1:10" s="152" customFormat="1" ht="25.95" customHeight="1">
      <c r="A4" s="303" t="s">
        <v>107</v>
      </c>
      <c r="B4" s="303"/>
      <c r="C4" s="176" t="s">
        <v>109</v>
      </c>
      <c r="D4" s="174" t="s">
        <v>108</v>
      </c>
      <c r="E4" s="176" t="s">
        <v>110</v>
      </c>
      <c r="F4" s="176" t="s">
        <v>111</v>
      </c>
      <c r="G4" s="176" t="s">
        <v>112</v>
      </c>
      <c r="H4" s="177" t="s">
        <v>113</v>
      </c>
      <c r="I4" s="178"/>
      <c r="J4" s="178"/>
    </row>
    <row r="5" spans="1:10" s="79" customFormat="1" ht="21.75" customHeight="1">
      <c r="A5" s="304"/>
      <c r="B5" s="304"/>
      <c r="C5" s="151"/>
      <c r="D5" s="151"/>
      <c r="E5" s="151"/>
      <c r="F5" s="151"/>
      <c r="G5" s="151"/>
      <c r="H5" s="166"/>
      <c r="I5" s="80"/>
      <c r="J5" s="80"/>
    </row>
    <row r="6" spans="1:10" s="175" customFormat="1" ht="30.45" customHeight="1">
      <c r="A6" s="303">
        <v>3</v>
      </c>
      <c r="B6" s="303"/>
      <c r="C6" s="174" t="s">
        <v>173</v>
      </c>
      <c r="D6" s="185"/>
      <c r="E6" s="185"/>
      <c r="F6" s="185"/>
      <c r="G6" s="174"/>
      <c r="H6" s="185"/>
      <c r="I6" s="186"/>
      <c r="J6" s="186"/>
    </row>
    <row r="7" spans="1:10">
      <c r="A7" s="298"/>
      <c r="B7" s="298"/>
      <c r="C7" s="140"/>
      <c r="D7" s="91"/>
      <c r="E7" s="91"/>
      <c r="F7" s="91"/>
      <c r="G7" s="139"/>
      <c r="H7" s="139"/>
    </row>
    <row r="8" spans="1:10" s="38" customFormat="1" ht="92.4">
      <c r="A8" s="299" t="s">
        <v>174</v>
      </c>
      <c r="B8" s="299"/>
      <c r="C8" s="116" t="s">
        <v>562</v>
      </c>
      <c r="D8" s="167" t="s">
        <v>661</v>
      </c>
      <c r="E8" s="138"/>
      <c r="F8" s="138"/>
      <c r="G8" s="168"/>
      <c r="H8" s="168"/>
    </row>
    <row r="9" spans="1:10" s="23" customFormat="1">
      <c r="A9" s="297" t="s">
        <v>175</v>
      </c>
      <c r="B9" s="297"/>
      <c r="C9" s="118" t="s">
        <v>176</v>
      </c>
      <c r="D9" s="148"/>
      <c r="E9" s="143" t="s">
        <v>152</v>
      </c>
      <c r="F9" s="143">
        <v>1</v>
      </c>
      <c r="G9" s="135"/>
      <c r="H9" s="135"/>
    </row>
    <row r="10" spans="1:10" s="23" customFormat="1">
      <c r="A10" s="297" t="s">
        <v>177</v>
      </c>
      <c r="B10" s="297"/>
      <c r="C10" s="118" t="s">
        <v>178</v>
      </c>
      <c r="D10" s="148"/>
      <c r="E10" s="143" t="s">
        <v>152</v>
      </c>
      <c r="F10" s="143">
        <v>1</v>
      </c>
      <c r="G10" s="135"/>
      <c r="H10" s="135"/>
    </row>
    <row r="11" spans="1:10" s="23" customFormat="1">
      <c r="A11" s="297"/>
      <c r="B11" s="297"/>
      <c r="C11" s="118"/>
      <c r="D11" s="148"/>
      <c r="E11" s="143"/>
      <c r="F11" s="143"/>
      <c r="G11" s="135"/>
      <c r="H11" s="135"/>
    </row>
    <row r="12" spans="1:10" s="38" customFormat="1" ht="92.4">
      <c r="A12" s="299" t="s">
        <v>179</v>
      </c>
      <c r="B12" s="299"/>
      <c r="C12" s="116" t="s">
        <v>563</v>
      </c>
      <c r="D12" s="167" t="s">
        <v>661</v>
      </c>
      <c r="E12" s="138"/>
      <c r="F12" s="138"/>
      <c r="G12" s="168"/>
      <c r="H12" s="168"/>
    </row>
    <row r="13" spans="1:10" s="23" customFormat="1">
      <c r="A13" s="297" t="s">
        <v>180</v>
      </c>
      <c r="B13" s="297"/>
      <c r="C13" s="142" t="s">
        <v>181</v>
      </c>
      <c r="D13" s="143"/>
      <c r="E13" s="143" t="s">
        <v>152</v>
      </c>
      <c r="F13" s="143">
        <v>1</v>
      </c>
      <c r="G13" s="135"/>
      <c r="H13" s="135"/>
    </row>
    <row r="14" spans="1:10" s="23" customFormat="1">
      <c r="A14" s="297" t="s">
        <v>182</v>
      </c>
      <c r="B14" s="297"/>
      <c r="C14" s="144" t="s">
        <v>183</v>
      </c>
      <c r="D14" s="148"/>
      <c r="E14" s="143" t="s">
        <v>152</v>
      </c>
      <c r="F14" s="143">
        <v>1</v>
      </c>
      <c r="G14" s="135"/>
      <c r="H14" s="135"/>
    </row>
    <row r="15" spans="1:10">
      <c r="A15" s="298"/>
      <c r="B15" s="298"/>
      <c r="C15" s="144"/>
      <c r="D15" s="141"/>
      <c r="E15" s="143"/>
      <c r="F15" s="91"/>
      <c r="G15" s="139"/>
      <c r="H15" s="139"/>
    </row>
    <row r="16" spans="1:10" s="38" customFormat="1" ht="134.69999999999999" customHeight="1">
      <c r="A16" s="299" t="s">
        <v>184</v>
      </c>
      <c r="B16" s="299"/>
      <c r="C16" s="116" t="s">
        <v>185</v>
      </c>
      <c r="D16" s="167" t="s">
        <v>662</v>
      </c>
      <c r="E16" s="138"/>
      <c r="F16" s="138"/>
      <c r="G16" s="168"/>
      <c r="H16" s="168"/>
    </row>
    <row r="17" spans="1:8">
      <c r="A17" s="297" t="s">
        <v>174</v>
      </c>
      <c r="B17" s="297"/>
      <c r="C17" s="144" t="s">
        <v>186</v>
      </c>
      <c r="D17" s="141"/>
      <c r="E17" s="143" t="s">
        <v>152</v>
      </c>
      <c r="F17" s="91">
        <v>1</v>
      </c>
      <c r="G17" s="139"/>
      <c r="H17" s="139"/>
    </row>
    <row r="18" spans="1:8">
      <c r="A18" s="297" t="s">
        <v>179</v>
      </c>
      <c r="B18" s="297"/>
      <c r="C18" s="144" t="s">
        <v>187</v>
      </c>
      <c r="D18" s="141"/>
      <c r="E18" s="143" t="s">
        <v>152</v>
      </c>
      <c r="F18" s="91">
        <v>1</v>
      </c>
      <c r="G18" s="139"/>
      <c r="H18" s="139"/>
    </row>
    <row r="19" spans="1:8">
      <c r="A19" s="298"/>
      <c r="B19" s="298"/>
      <c r="C19" s="145"/>
      <c r="D19" s="141"/>
      <c r="E19" s="143"/>
      <c r="F19" s="91"/>
      <c r="G19" s="139"/>
      <c r="H19" s="139"/>
    </row>
    <row r="20" spans="1:8" s="38" customFormat="1" ht="92.4">
      <c r="A20" s="299" t="s">
        <v>188</v>
      </c>
      <c r="B20" s="299"/>
      <c r="C20" s="116" t="s">
        <v>717</v>
      </c>
      <c r="D20" s="167" t="s">
        <v>666</v>
      </c>
      <c r="E20" s="138"/>
      <c r="F20" s="138"/>
      <c r="G20" s="168"/>
      <c r="H20" s="168"/>
    </row>
    <row r="21" spans="1:8" s="23" customFormat="1">
      <c r="A21" s="297" t="s">
        <v>189</v>
      </c>
      <c r="B21" s="297"/>
      <c r="C21" s="142" t="s">
        <v>190</v>
      </c>
      <c r="D21" s="143"/>
      <c r="E21" s="143" t="s">
        <v>127</v>
      </c>
      <c r="F21" s="143">
        <v>1</v>
      </c>
      <c r="G21" s="135"/>
      <c r="H21" s="135"/>
    </row>
    <row r="22" spans="1:8" s="23" customFormat="1">
      <c r="A22" s="297" t="s">
        <v>191</v>
      </c>
      <c r="B22" s="297"/>
      <c r="C22" s="142" t="s">
        <v>192</v>
      </c>
      <c r="D22" s="143"/>
      <c r="E22" s="143" t="s">
        <v>152</v>
      </c>
      <c r="F22" s="143">
        <v>1</v>
      </c>
      <c r="G22" s="135"/>
      <c r="H22" s="135"/>
    </row>
    <row r="23" spans="1:8" s="23" customFormat="1">
      <c r="A23" s="297" t="s">
        <v>193</v>
      </c>
      <c r="B23" s="297"/>
      <c r="C23" s="142" t="s">
        <v>194</v>
      </c>
      <c r="D23" s="143"/>
      <c r="E23" s="143" t="s">
        <v>195</v>
      </c>
      <c r="F23" s="143">
        <v>1</v>
      </c>
      <c r="G23" s="135"/>
      <c r="H23" s="135"/>
    </row>
    <row r="24" spans="1:8" s="23" customFormat="1">
      <c r="A24" s="297"/>
      <c r="B24" s="297"/>
      <c r="C24" s="142"/>
      <c r="D24" s="143"/>
      <c r="E24" s="143"/>
      <c r="F24" s="143"/>
      <c r="G24" s="135"/>
      <c r="H24" s="135"/>
    </row>
    <row r="25" spans="1:8" s="38" customFormat="1" ht="66">
      <c r="A25" s="299" t="s">
        <v>196</v>
      </c>
      <c r="B25" s="299"/>
      <c r="C25" s="116" t="s">
        <v>564</v>
      </c>
      <c r="D25" s="167" t="s">
        <v>666</v>
      </c>
      <c r="E25" s="138"/>
      <c r="F25" s="138"/>
      <c r="G25" s="168"/>
      <c r="H25" s="168"/>
    </row>
    <row r="26" spans="1:8" s="23" customFormat="1">
      <c r="A26" s="297" t="s">
        <v>197</v>
      </c>
      <c r="B26" s="297"/>
      <c r="C26" s="142" t="s">
        <v>190</v>
      </c>
      <c r="D26" s="143"/>
      <c r="E26" s="143" t="s">
        <v>127</v>
      </c>
      <c r="F26" s="143">
        <v>1</v>
      </c>
      <c r="G26" s="135"/>
      <c r="H26" s="135"/>
    </row>
    <row r="27" spans="1:8" s="23" customFormat="1">
      <c r="A27" s="297" t="s">
        <v>198</v>
      </c>
      <c r="B27" s="297"/>
      <c r="C27" s="142" t="s">
        <v>192</v>
      </c>
      <c r="D27" s="143"/>
      <c r="E27" s="143" t="s">
        <v>152</v>
      </c>
      <c r="F27" s="143">
        <v>1</v>
      </c>
      <c r="G27" s="135"/>
      <c r="H27" s="135"/>
    </row>
    <row r="28" spans="1:8" s="23" customFormat="1">
      <c r="A28" s="297" t="s">
        <v>199</v>
      </c>
      <c r="B28" s="297"/>
      <c r="C28" s="142" t="s">
        <v>194</v>
      </c>
      <c r="D28" s="143"/>
      <c r="E28" s="143" t="s">
        <v>195</v>
      </c>
      <c r="F28" s="143">
        <v>1</v>
      </c>
      <c r="G28" s="135"/>
      <c r="H28" s="135"/>
    </row>
    <row r="29" spans="1:8">
      <c r="A29" s="298"/>
      <c r="B29" s="298"/>
      <c r="C29" s="142"/>
      <c r="D29" s="91"/>
      <c r="E29" s="143"/>
      <c r="F29" s="143"/>
      <c r="G29" s="139"/>
      <c r="H29" s="139"/>
    </row>
    <row r="30" spans="1:8" s="169" customFormat="1" ht="39.6">
      <c r="A30" s="299" t="s">
        <v>196</v>
      </c>
      <c r="B30" s="299"/>
      <c r="C30" s="170" t="s">
        <v>200</v>
      </c>
      <c r="D30" s="167"/>
      <c r="E30" s="167"/>
      <c r="F30" s="167"/>
      <c r="G30" s="171"/>
      <c r="H30" s="171"/>
    </row>
    <row r="31" spans="1:8" s="23" customFormat="1">
      <c r="A31" s="297" t="s">
        <v>197</v>
      </c>
      <c r="B31" s="297"/>
      <c r="C31" s="144" t="s">
        <v>192</v>
      </c>
      <c r="D31" s="148"/>
      <c r="E31" s="143" t="s">
        <v>152</v>
      </c>
      <c r="F31" s="143">
        <v>1</v>
      </c>
      <c r="G31" s="135"/>
      <c r="H31" s="135"/>
    </row>
    <row r="32" spans="1:8">
      <c r="A32" s="298"/>
      <c r="B32" s="298"/>
      <c r="C32" s="102"/>
      <c r="D32" s="91"/>
      <c r="E32" s="91"/>
      <c r="F32" s="91"/>
      <c r="G32" s="139"/>
      <c r="H32" s="139"/>
    </row>
    <row r="33" spans="1:10" s="38" customFormat="1">
      <c r="A33" s="300" t="s">
        <v>201</v>
      </c>
      <c r="B33" s="300"/>
      <c r="C33" s="146" t="s">
        <v>202</v>
      </c>
      <c r="D33" s="173"/>
      <c r="E33" s="138"/>
      <c r="F33" s="138"/>
      <c r="G33" s="168"/>
      <c r="H33" s="168"/>
    </row>
    <row r="34" spans="1:10" ht="15.6">
      <c r="A34" s="297" t="s">
        <v>203</v>
      </c>
      <c r="B34" s="297"/>
      <c r="C34" s="102" t="s">
        <v>664</v>
      </c>
      <c r="D34" s="283" t="s">
        <v>663</v>
      </c>
      <c r="E34" s="143" t="s">
        <v>16</v>
      </c>
      <c r="F34" s="91">
        <v>1</v>
      </c>
      <c r="G34" s="139"/>
      <c r="H34" s="139"/>
    </row>
    <row r="35" spans="1:10" ht="15.6">
      <c r="A35" s="297" t="s">
        <v>204</v>
      </c>
      <c r="B35" s="297"/>
      <c r="C35" s="102" t="s">
        <v>205</v>
      </c>
      <c r="D35" s="172"/>
      <c r="E35" s="143" t="s">
        <v>206</v>
      </c>
      <c r="F35" s="91">
        <v>1</v>
      </c>
      <c r="G35" s="139"/>
      <c r="H35" s="139"/>
    </row>
    <row r="36" spans="1:10">
      <c r="A36" s="297" t="s">
        <v>207</v>
      </c>
      <c r="B36" s="297"/>
      <c r="C36" s="102" t="s">
        <v>208</v>
      </c>
      <c r="D36" s="172"/>
      <c r="E36" s="143" t="s">
        <v>16</v>
      </c>
      <c r="F36" s="91">
        <v>1</v>
      </c>
      <c r="G36" s="139"/>
      <c r="H36" s="139"/>
    </row>
    <row r="37" spans="1:10" ht="26.4">
      <c r="A37" s="297" t="s">
        <v>209</v>
      </c>
      <c r="B37" s="297"/>
      <c r="C37" s="147" t="s">
        <v>210</v>
      </c>
      <c r="D37" s="172"/>
      <c r="E37" s="143" t="s">
        <v>152</v>
      </c>
      <c r="F37" s="91">
        <v>1</v>
      </c>
      <c r="G37" s="139"/>
      <c r="H37" s="139"/>
    </row>
    <row r="38" spans="1:10">
      <c r="A38" s="298"/>
      <c r="B38" s="298"/>
      <c r="C38" s="147"/>
      <c r="D38" s="172"/>
      <c r="E38" s="143"/>
      <c r="F38" s="91"/>
      <c r="G38" s="139"/>
      <c r="H38" s="139"/>
    </row>
    <row r="39" spans="1:10" s="169" customFormat="1" ht="26.4">
      <c r="A39" s="299" t="s">
        <v>211</v>
      </c>
      <c r="B39" s="299"/>
      <c r="C39" s="170" t="s">
        <v>212</v>
      </c>
      <c r="D39" s="167" t="s">
        <v>665</v>
      </c>
      <c r="E39" s="167" t="s">
        <v>127</v>
      </c>
      <c r="F39" s="167">
        <v>1</v>
      </c>
      <c r="G39" s="171"/>
      <c r="H39" s="171"/>
      <c r="J39" s="266"/>
    </row>
    <row r="40" spans="1:10">
      <c r="A40" s="298"/>
      <c r="B40" s="298"/>
      <c r="C40" s="102"/>
      <c r="D40" s="91"/>
      <c r="E40" s="91"/>
      <c r="F40" s="91"/>
      <c r="G40" s="139"/>
      <c r="H40" s="139"/>
    </row>
    <row r="41" spans="1:10" s="169" customFormat="1" ht="39.6">
      <c r="A41" s="130" t="s">
        <v>213</v>
      </c>
      <c r="B41" s="301" t="s">
        <v>214</v>
      </c>
      <c r="C41" s="302"/>
      <c r="D41" s="291"/>
      <c r="E41" s="167"/>
      <c r="F41" s="167"/>
      <c r="G41" s="171"/>
      <c r="H41" s="171"/>
    </row>
  </sheetData>
  <mergeCells count="38">
    <mergeCell ref="B41:C4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7:B37"/>
    <mergeCell ref="A38:B38"/>
    <mergeCell ref="A39:B39"/>
    <mergeCell ref="A40:B40"/>
    <mergeCell ref="A32:B32"/>
    <mergeCell ref="A33:B33"/>
    <mergeCell ref="A34:B34"/>
    <mergeCell ref="A35:B35"/>
    <mergeCell ref="A36:B36"/>
  </mergeCells>
  <pageMargins left="0.7" right="0.7" top="0.75" bottom="0.75" header="0.3" footer="0.3"/>
  <pageSetup scale="6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CEC9A-DC1A-423F-AF36-E5A8C40570B2}">
  <dimension ref="A2:K49"/>
  <sheetViews>
    <sheetView topLeftCell="A20" zoomScale="70" zoomScaleNormal="70" workbookViewId="0">
      <selection activeCell="M43" sqref="M43"/>
    </sheetView>
  </sheetViews>
  <sheetFormatPr defaultRowHeight="13.2"/>
  <cols>
    <col min="1" max="1" width="20.109375" style="44" bestFit="1" customWidth="1"/>
    <col min="2" max="2" width="54.21875" style="23" customWidth="1"/>
    <col min="3" max="3" width="13.21875" style="44" customWidth="1"/>
    <col min="4" max="5" width="8.77734375" style="44"/>
    <col min="6" max="6" width="13.21875" customWidth="1"/>
    <col min="7" max="7" width="14.77734375" customWidth="1"/>
  </cols>
  <sheetData>
    <row r="2" spans="1:7">
      <c r="A2" s="288" t="s">
        <v>104</v>
      </c>
      <c r="B2" s="179" t="s">
        <v>105</v>
      </c>
      <c r="C2" s="289"/>
      <c r="D2" s="180"/>
      <c r="E2" s="181"/>
      <c r="F2" s="182"/>
      <c r="G2" s="183" t="s">
        <v>215</v>
      </c>
    </row>
    <row r="3" spans="1:7" ht="17.399999999999999">
      <c r="A3" s="286"/>
      <c r="B3" s="187"/>
      <c r="C3" s="287"/>
      <c r="D3" s="188"/>
      <c r="E3" s="188"/>
      <c r="F3" s="189"/>
      <c r="G3" s="190"/>
    </row>
    <row r="4" spans="1:7" ht="26.4">
      <c r="A4" s="174" t="s">
        <v>107</v>
      </c>
      <c r="B4" s="176" t="s">
        <v>109</v>
      </c>
      <c r="C4" s="174" t="s">
        <v>108</v>
      </c>
      <c r="D4" s="176" t="s">
        <v>110</v>
      </c>
      <c r="E4" s="176" t="s">
        <v>111</v>
      </c>
      <c r="F4" s="176" t="s">
        <v>112</v>
      </c>
      <c r="G4" s="177" t="s">
        <v>113</v>
      </c>
    </row>
    <row r="5" spans="1:7" ht="17.399999999999999">
      <c r="A5" s="151"/>
      <c r="B5" s="151"/>
      <c r="C5" s="151"/>
      <c r="D5" s="151"/>
      <c r="E5" s="151"/>
      <c r="F5" s="151"/>
      <c r="G5" s="166"/>
    </row>
    <row r="6" spans="1:7" ht="26.4">
      <c r="A6" s="174">
        <v>4</v>
      </c>
      <c r="B6" s="174" t="s">
        <v>216</v>
      </c>
      <c r="C6" s="185"/>
      <c r="D6" s="185"/>
      <c r="E6" s="185"/>
      <c r="F6" s="174"/>
      <c r="G6" s="185"/>
    </row>
    <row r="7" spans="1:7">
      <c r="A7" s="260"/>
      <c r="B7" s="140"/>
      <c r="C7" s="91"/>
      <c r="D7" s="91"/>
      <c r="E7" s="91"/>
      <c r="F7" s="139"/>
      <c r="G7" s="139"/>
    </row>
    <row r="8" spans="1:7" s="38" customFormat="1" ht="92.4">
      <c r="A8" s="167" t="s">
        <v>217</v>
      </c>
      <c r="B8" s="116" t="s">
        <v>714</v>
      </c>
      <c r="C8" s="167" t="s">
        <v>666</v>
      </c>
      <c r="D8" s="138"/>
      <c r="E8" s="138"/>
      <c r="F8" s="168"/>
      <c r="G8" s="168"/>
    </row>
    <row r="9" spans="1:7" s="23" customFormat="1">
      <c r="A9" s="143" t="s">
        <v>218</v>
      </c>
      <c r="B9" s="142" t="s">
        <v>190</v>
      </c>
      <c r="C9" s="143"/>
      <c r="D9" s="143" t="s">
        <v>127</v>
      </c>
      <c r="E9" s="143">
        <v>1</v>
      </c>
      <c r="F9" s="135"/>
      <c r="G9" s="135"/>
    </row>
    <row r="10" spans="1:7" s="23" customFormat="1">
      <c r="A10" s="143" t="s">
        <v>219</v>
      </c>
      <c r="B10" s="142" t="s">
        <v>192</v>
      </c>
      <c r="C10" s="143"/>
      <c r="D10" s="143" t="s">
        <v>152</v>
      </c>
      <c r="E10" s="143">
        <v>1</v>
      </c>
      <c r="F10" s="135"/>
      <c r="G10" s="135"/>
    </row>
    <row r="11" spans="1:7" s="23" customFormat="1">
      <c r="A11" s="143" t="s">
        <v>220</v>
      </c>
      <c r="B11" s="142" t="s">
        <v>194</v>
      </c>
      <c r="C11" s="143"/>
      <c r="D11" s="143" t="s">
        <v>195</v>
      </c>
      <c r="E11" s="143">
        <v>1</v>
      </c>
      <c r="F11" s="135"/>
      <c r="G11" s="135"/>
    </row>
    <row r="12" spans="1:7">
      <c r="A12" s="261"/>
      <c r="B12" s="116"/>
      <c r="C12" s="167"/>
      <c r="D12" s="138"/>
      <c r="E12" s="138"/>
      <c r="F12" s="168"/>
      <c r="G12" s="168"/>
    </row>
    <row r="13" spans="1:7" s="38" customFormat="1">
      <c r="A13" s="138" t="s">
        <v>221</v>
      </c>
      <c r="B13" s="116" t="s">
        <v>222</v>
      </c>
      <c r="C13" s="167" t="s">
        <v>668</v>
      </c>
      <c r="D13" s="138"/>
      <c r="E13" s="138"/>
      <c r="F13" s="168"/>
      <c r="G13" s="168"/>
    </row>
    <row r="14" spans="1:7" ht="26.4">
      <c r="A14" s="143" t="s">
        <v>223</v>
      </c>
      <c r="B14" s="118" t="s">
        <v>603</v>
      </c>
      <c r="C14" s="148"/>
      <c r="D14" s="143" t="s">
        <v>152</v>
      </c>
      <c r="E14" s="143">
        <v>1</v>
      </c>
      <c r="F14" s="135"/>
      <c r="G14" s="135"/>
    </row>
    <row r="15" spans="1:7" ht="26.4">
      <c r="A15" s="143" t="s">
        <v>224</v>
      </c>
      <c r="B15" s="118" t="s">
        <v>604</v>
      </c>
      <c r="C15" s="148"/>
      <c r="D15" s="143" t="s">
        <v>195</v>
      </c>
      <c r="E15" s="143">
        <v>1</v>
      </c>
      <c r="F15" s="135"/>
      <c r="G15" s="135"/>
    </row>
    <row r="16" spans="1:7">
      <c r="A16" s="167" t="s">
        <v>225</v>
      </c>
      <c r="B16" s="118" t="s">
        <v>226</v>
      </c>
      <c r="C16" s="138"/>
      <c r="D16" s="143" t="s">
        <v>152</v>
      </c>
      <c r="E16" s="143">
        <v>1</v>
      </c>
      <c r="F16" s="168"/>
      <c r="G16" s="168"/>
    </row>
    <row r="17" spans="1:11">
      <c r="A17" s="143" t="s">
        <v>227</v>
      </c>
      <c r="B17" s="142" t="s">
        <v>228</v>
      </c>
      <c r="C17" s="143"/>
      <c r="D17" s="143" t="s">
        <v>152</v>
      </c>
      <c r="E17" s="143">
        <v>1</v>
      </c>
      <c r="F17" s="135"/>
      <c r="G17" s="135"/>
    </row>
    <row r="18" spans="1:11" ht="26.4">
      <c r="A18" s="143" t="s">
        <v>229</v>
      </c>
      <c r="B18" s="144" t="s">
        <v>230</v>
      </c>
      <c r="C18" s="148"/>
      <c r="D18" s="143" t="s">
        <v>152</v>
      </c>
      <c r="E18" s="143">
        <v>1</v>
      </c>
      <c r="F18" s="135"/>
      <c r="G18" s="135"/>
    </row>
    <row r="19" spans="1:11">
      <c r="A19" s="143" t="s">
        <v>231</v>
      </c>
      <c r="B19" s="144" t="s">
        <v>232</v>
      </c>
      <c r="C19" s="141"/>
      <c r="D19" s="143" t="s">
        <v>152</v>
      </c>
      <c r="E19" s="91">
        <v>1</v>
      </c>
      <c r="F19" s="139"/>
      <c r="G19" s="139"/>
    </row>
    <row r="20" spans="1:11" s="23" customFormat="1" ht="26.4">
      <c r="A20" s="148" t="s">
        <v>233</v>
      </c>
      <c r="B20" s="118" t="s">
        <v>234</v>
      </c>
      <c r="C20" s="148"/>
      <c r="D20" s="143" t="s">
        <v>152</v>
      </c>
      <c r="E20" s="143">
        <v>1</v>
      </c>
      <c r="F20" s="135"/>
      <c r="G20" s="135"/>
    </row>
    <row r="21" spans="1:11">
      <c r="A21" s="143" t="s">
        <v>235</v>
      </c>
      <c r="B21" s="144" t="s">
        <v>232</v>
      </c>
      <c r="C21" s="141"/>
      <c r="D21" s="143" t="s">
        <v>152</v>
      </c>
      <c r="E21" s="91"/>
      <c r="F21" s="139"/>
      <c r="G21" s="139"/>
    </row>
    <row r="22" spans="1:11" ht="26.4">
      <c r="A22" s="143" t="s">
        <v>236</v>
      </c>
      <c r="B22" s="144" t="s">
        <v>237</v>
      </c>
      <c r="C22" s="141"/>
      <c r="D22" s="134" t="s">
        <v>152</v>
      </c>
      <c r="E22" s="264">
        <v>1</v>
      </c>
      <c r="F22" s="139"/>
      <c r="G22" s="139"/>
    </row>
    <row r="23" spans="1:11">
      <c r="A23" s="143" t="s">
        <v>238</v>
      </c>
      <c r="B23" s="144" t="s">
        <v>239</v>
      </c>
      <c r="C23" s="141"/>
      <c r="D23" s="143" t="s">
        <v>152</v>
      </c>
      <c r="E23" s="91">
        <v>1</v>
      </c>
      <c r="F23" s="139"/>
      <c r="G23" s="139"/>
    </row>
    <row r="24" spans="1:11">
      <c r="A24" s="143" t="s">
        <v>240</v>
      </c>
      <c r="B24" s="144" t="s">
        <v>241</v>
      </c>
      <c r="C24" s="141"/>
      <c r="D24" s="143" t="s">
        <v>127</v>
      </c>
      <c r="E24" s="91">
        <v>1</v>
      </c>
      <c r="F24" s="139"/>
      <c r="G24" s="139"/>
    </row>
    <row r="25" spans="1:11" ht="26.4">
      <c r="A25" s="148" t="s">
        <v>242</v>
      </c>
      <c r="B25" s="118" t="s">
        <v>243</v>
      </c>
      <c r="C25" s="167"/>
      <c r="D25" s="143" t="s">
        <v>152</v>
      </c>
      <c r="E25" s="143">
        <v>1</v>
      </c>
      <c r="F25" s="168"/>
      <c r="G25" s="168"/>
    </row>
    <row r="26" spans="1:11" ht="26.4">
      <c r="A26" s="148" t="s">
        <v>244</v>
      </c>
      <c r="B26" s="118" t="s">
        <v>245</v>
      </c>
      <c r="C26" s="167"/>
      <c r="D26" s="143" t="s">
        <v>152</v>
      </c>
      <c r="E26" s="143">
        <v>1</v>
      </c>
      <c r="F26" s="168"/>
      <c r="G26" s="168"/>
    </row>
    <row r="27" spans="1:11">
      <c r="A27" s="148" t="s">
        <v>246</v>
      </c>
      <c r="B27" s="118" t="s">
        <v>715</v>
      </c>
      <c r="C27" s="167"/>
      <c r="D27" s="143" t="s">
        <v>152</v>
      </c>
      <c r="E27" s="143">
        <v>1</v>
      </c>
      <c r="F27" s="168"/>
      <c r="G27" s="168"/>
    </row>
    <row r="28" spans="1:11">
      <c r="A28" s="148" t="s">
        <v>247</v>
      </c>
      <c r="B28" s="118" t="s">
        <v>716</v>
      </c>
      <c r="C28" s="167"/>
      <c r="D28" s="143" t="s">
        <v>152</v>
      </c>
      <c r="E28" s="143">
        <v>1</v>
      </c>
      <c r="F28" s="168"/>
      <c r="G28" s="168"/>
    </row>
    <row r="29" spans="1:11" ht="26.4">
      <c r="A29" s="143" t="s">
        <v>248</v>
      </c>
      <c r="B29" s="265" t="s">
        <v>249</v>
      </c>
      <c r="C29" s="143"/>
      <c r="D29" s="143" t="s">
        <v>127</v>
      </c>
      <c r="E29" s="143">
        <v>1</v>
      </c>
      <c r="F29" s="135"/>
      <c r="G29" s="135"/>
    </row>
    <row r="30" spans="1:11">
      <c r="A30" s="143"/>
      <c r="B30" s="142"/>
      <c r="C30" s="143"/>
      <c r="D30" s="143"/>
      <c r="E30" s="143"/>
      <c r="F30" s="135"/>
      <c r="G30" s="135"/>
      <c r="H30" s="267"/>
      <c r="I30" s="267"/>
      <c r="J30" s="267"/>
      <c r="K30" s="267"/>
    </row>
    <row r="31" spans="1:11">
      <c r="A31" s="143"/>
      <c r="B31" s="142"/>
      <c r="C31" s="143"/>
      <c r="D31" s="143"/>
      <c r="E31" s="143"/>
      <c r="F31" s="135"/>
      <c r="G31" s="135"/>
    </row>
    <row r="32" spans="1:11">
      <c r="A32" s="143"/>
      <c r="B32" s="142"/>
      <c r="C32" s="143"/>
      <c r="D32" s="143"/>
      <c r="E32" s="143"/>
      <c r="F32" s="135"/>
      <c r="G32" s="135"/>
    </row>
    <row r="33" spans="1:7">
      <c r="A33" s="167"/>
      <c r="B33" s="116"/>
      <c r="C33" s="167"/>
      <c r="D33" s="138"/>
      <c r="E33" s="138"/>
      <c r="F33" s="168"/>
      <c r="G33" s="168"/>
    </row>
    <row r="34" spans="1:7">
      <c r="A34" s="143"/>
      <c r="B34" s="142"/>
      <c r="C34" s="143"/>
      <c r="D34" s="143"/>
      <c r="E34" s="143"/>
      <c r="F34" s="135"/>
      <c r="G34" s="135"/>
    </row>
    <row r="35" spans="1:7">
      <c r="A35" s="143"/>
      <c r="B35" s="142"/>
      <c r="C35" s="143"/>
      <c r="D35" s="143"/>
      <c r="E35" s="143"/>
      <c r="F35" s="135"/>
      <c r="G35" s="135"/>
    </row>
    <row r="36" spans="1:7">
      <c r="A36" s="143"/>
      <c r="B36" s="142"/>
      <c r="C36" s="143"/>
      <c r="D36" s="143"/>
      <c r="E36" s="143"/>
      <c r="F36" s="135"/>
      <c r="G36" s="135"/>
    </row>
    <row r="37" spans="1:7">
      <c r="A37" s="91"/>
      <c r="B37" s="142"/>
      <c r="C37" s="91"/>
      <c r="D37" s="143"/>
      <c r="E37" s="143"/>
      <c r="F37" s="139"/>
      <c r="G37" s="139"/>
    </row>
    <row r="38" spans="1:7">
      <c r="A38" s="167"/>
      <c r="B38" s="170"/>
      <c r="C38" s="167"/>
      <c r="D38" s="167"/>
      <c r="E38" s="167"/>
      <c r="F38" s="171"/>
      <c r="G38" s="171"/>
    </row>
    <row r="39" spans="1:7">
      <c r="A39" s="143"/>
      <c r="B39" s="144"/>
      <c r="C39" s="148"/>
      <c r="D39" s="143"/>
      <c r="E39" s="143"/>
      <c r="F39" s="135"/>
      <c r="G39" s="135"/>
    </row>
    <row r="40" spans="1:7">
      <c r="A40" s="91"/>
      <c r="B40" s="102"/>
      <c r="C40" s="91"/>
      <c r="D40" s="91"/>
      <c r="E40" s="91"/>
      <c r="F40" s="139"/>
      <c r="G40" s="139"/>
    </row>
    <row r="41" spans="1:7">
      <c r="A41" s="138"/>
      <c r="B41" s="146"/>
      <c r="C41" s="173"/>
      <c r="D41" s="138"/>
      <c r="E41" s="138"/>
      <c r="F41" s="168"/>
      <c r="G41" s="168"/>
    </row>
    <row r="42" spans="1:7">
      <c r="A42" s="143"/>
      <c r="B42" s="102"/>
      <c r="C42" s="172"/>
      <c r="D42" s="143"/>
      <c r="E42" s="91"/>
      <c r="F42" s="139"/>
      <c r="G42" s="139"/>
    </row>
    <row r="43" spans="1:7">
      <c r="A43" s="143"/>
      <c r="B43" s="102"/>
      <c r="C43" s="172"/>
      <c r="D43" s="143"/>
      <c r="E43" s="91"/>
      <c r="F43" s="139"/>
      <c r="G43" s="139"/>
    </row>
    <row r="44" spans="1:7">
      <c r="A44" s="143"/>
      <c r="B44" s="102"/>
      <c r="C44" s="172"/>
      <c r="D44" s="143"/>
      <c r="E44" s="91"/>
      <c r="F44" s="139"/>
      <c r="G44" s="139"/>
    </row>
    <row r="45" spans="1:7">
      <c r="A45" s="143"/>
      <c r="B45" s="147"/>
      <c r="C45" s="172"/>
      <c r="D45" s="143"/>
      <c r="E45" s="91"/>
      <c r="F45" s="139"/>
      <c r="G45" s="139"/>
    </row>
    <row r="46" spans="1:7">
      <c r="A46" s="91"/>
      <c r="B46" s="147"/>
      <c r="C46" s="172"/>
      <c r="D46" s="143"/>
      <c r="E46" s="91"/>
      <c r="F46" s="139"/>
      <c r="G46" s="139"/>
    </row>
    <row r="47" spans="1:7">
      <c r="A47" s="167"/>
      <c r="B47" s="170"/>
      <c r="C47" s="167"/>
      <c r="D47" s="167"/>
      <c r="E47" s="167"/>
      <c r="F47" s="171"/>
      <c r="G47" s="171"/>
    </row>
    <row r="48" spans="1:7">
      <c r="A48" s="91"/>
      <c r="B48" s="102"/>
      <c r="C48" s="91"/>
      <c r="D48" s="91"/>
      <c r="E48" s="91"/>
      <c r="F48" s="139"/>
      <c r="G48" s="139"/>
    </row>
    <row r="49" spans="1:7" ht="52.05" customHeight="1">
      <c r="A49" s="130" t="s">
        <v>250</v>
      </c>
      <c r="B49" s="294" t="s">
        <v>251</v>
      </c>
      <c r="C49" s="344"/>
      <c r="D49" s="167"/>
      <c r="E49" s="167"/>
      <c r="F49" s="171"/>
      <c r="G49" s="17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DB6F5-6B8D-402E-8D93-91958A099E72}">
  <dimension ref="A2:G57"/>
  <sheetViews>
    <sheetView topLeftCell="A41" zoomScale="84" workbookViewId="0">
      <selection activeCell="B46" sqref="B46"/>
    </sheetView>
  </sheetViews>
  <sheetFormatPr defaultRowHeight="13.2"/>
  <cols>
    <col min="1" max="1" width="20.109375" style="44" bestFit="1" customWidth="1"/>
    <col min="2" max="2" width="54.21875" style="23" customWidth="1"/>
    <col min="3" max="3" width="13.21875" style="44" customWidth="1"/>
    <col min="4" max="5" width="8.77734375" style="44"/>
    <col min="6" max="6" width="13.21875" customWidth="1"/>
    <col min="7" max="7" width="14.77734375" customWidth="1"/>
  </cols>
  <sheetData>
    <row r="2" spans="1:7">
      <c r="A2" s="288" t="s">
        <v>104</v>
      </c>
      <c r="B2" s="179" t="s">
        <v>105</v>
      </c>
      <c r="C2" s="289"/>
      <c r="D2" s="180"/>
      <c r="E2" s="181"/>
      <c r="F2" s="182"/>
      <c r="G2" s="183" t="s">
        <v>215</v>
      </c>
    </row>
    <row r="3" spans="1:7" ht="17.399999999999999">
      <c r="A3" s="286"/>
      <c r="B3" s="187"/>
      <c r="C3" s="287"/>
      <c r="D3" s="188"/>
      <c r="E3" s="188"/>
      <c r="F3" s="189"/>
      <c r="G3" s="190"/>
    </row>
    <row r="4" spans="1:7" ht="26.4">
      <c r="A4" s="174" t="s">
        <v>107</v>
      </c>
      <c r="B4" s="176" t="s">
        <v>109</v>
      </c>
      <c r="C4" s="174" t="s">
        <v>108</v>
      </c>
      <c r="D4" s="176" t="s">
        <v>110</v>
      </c>
      <c r="E4" s="176" t="s">
        <v>111</v>
      </c>
      <c r="F4" s="176" t="s">
        <v>112</v>
      </c>
      <c r="G4" s="177" t="s">
        <v>113</v>
      </c>
    </row>
    <row r="5" spans="1:7" s="38" customFormat="1" ht="17.399999999999999">
      <c r="A5" s="273">
        <v>5</v>
      </c>
      <c r="B5" s="273" t="s">
        <v>565</v>
      </c>
      <c r="C5" s="273"/>
      <c r="D5" s="273"/>
      <c r="E5" s="273"/>
      <c r="F5" s="273"/>
      <c r="G5" s="274"/>
    </row>
    <row r="6" spans="1:7">
      <c r="A6" s="174" t="s">
        <v>670</v>
      </c>
      <c r="B6" s="278" t="s">
        <v>566</v>
      </c>
      <c r="C6" s="185"/>
      <c r="D6" s="185"/>
      <c r="E6" s="185"/>
      <c r="F6" s="174"/>
      <c r="G6" s="185"/>
    </row>
    <row r="7" spans="1:7">
      <c r="A7" s="143" t="s">
        <v>671</v>
      </c>
      <c r="B7" s="280" t="s">
        <v>572</v>
      </c>
      <c r="C7" s="148"/>
      <c r="D7" s="143" t="s">
        <v>127</v>
      </c>
      <c r="E7" s="143">
        <v>1</v>
      </c>
      <c r="F7" s="135"/>
      <c r="G7" s="135"/>
    </row>
    <row r="8" spans="1:7" ht="15.6">
      <c r="A8" s="284" t="s">
        <v>672</v>
      </c>
      <c r="B8" s="281" t="s">
        <v>567</v>
      </c>
      <c r="C8" s="91"/>
      <c r="D8" s="143" t="s">
        <v>263</v>
      </c>
      <c r="E8" s="91">
        <v>1</v>
      </c>
      <c r="F8" s="139"/>
      <c r="G8" s="139"/>
    </row>
    <row r="9" spans="1:7" ht="15.6">
      <c r="A9" s="148" t="s">
        <v>673</v>
      </c>
      <c r="B9" s="281" t="s">
        <v>568</v>
      </c>
      <c r="C9" s="167"/>
      <c r="D9" s="143" t="s">
        <v>263</v>
      </c>
      <c r="E9" s="143">
        <v>1</v>
      </c>
      <c r="F9" s="168"/>
      <c r="G9" s="168"/>
    </row>
    <row r="10" spans="1:7" ht="15.6">
      <c r="A10" s="143" t="s">
        <v>674</v>
      </c>
      <c r="B10" s="275" t="s">
        <v>576</v>
      </c>
      <c r="C10" s="143"/>
      <c r="D10" s="143" t="s">
        <v>206</v>
      </c>
      <c r="E10" s="143">
        <v>1</v>
      </c>
      <c r="F10" s="135"/>
      <c r="G10" s="135"/>
    </row>
    <row r="11" spans="1:7" ht="15.6">
      <c r="A11" s="143" t="s">
        <v>675</v>
      </c>
      <c r="B11" s="280" t="s">
        <v>569</v>
      </c>
      <c r="C11" s="143"/>
      <c r="D11" s="143" t="s">
        <v>206</v>
      </c>
      <c r="E11" s="143">
        <v>1</v>
      </c>
      <c r="F11" s="135"/>
      <c r="G11" s="135"/>
    </row>
    <row r="12" spans="1:7" ht="15.6">
      <c r="A12" s="143" t="s">
        <v>676</v>
      </c>
      <c r="B12" s="280" t="s">
        <v>570</v>
      </c>
      <c r="C12" s="143"/>
      <c r="D12" s="143" t="s">
        <v>206</v>
      </c>
      <c r="E12" s="143">
        <v>1</v>
      </c>
      <c r="F12" s="135"/>
      <c r="G12" s="135"/>
    </row>
    <row r="13" spans="1:7" ht="15.6">
      <c r="A13" s="285" t="s">
        <v>677</v>
      </c>
      <c r="B13" s="280" t="s">
        <v>571</v>
      </c>
      <c r="C13" s="167"/>
      <c r="D13" s="143" t="s">
        <v>206</v>
      </c>
      <c r="E13" s="143">
        <v>1</v>
      </c>
      <c r="F13" s="168"/>
      <c r="G13" s="168"/>
    </row>
    <row r="14" spans="1:7">
      <c r="A14" s="285" t="s">
        <v>678</v>
      </c>
      <c r="B14" s="280" t="s">
        <v>669</v>
      </c>
      <c r="C14" s="167"/>
      <c r="D14" s="143" t="s">
        <v>577</v>
      </c>
      <c r="E14" s="143">
        <v>1</v>
      </c>
      <c r="F14" s="168"/>
      <c r="G14" s="168"/>
    </row>
    <row r="15" spans="1:7">
      <c r="A15" s="167"/>
      <c r="B15" s="280"/>
      <c r="C15" s="138"/>
      <c r="D15" s="143"/>
      <c r="E15" s="143"/>
      <c r="F15" s="168"/>
      <c r="G15" s="168"/>
    </row>
    <row r="16" spans="1:7">
      <c r="A16" s="143" t="s">
        <v>679</v>
      </c>
      <c r="B16" s="277" t="s">
        <v>573</v>
      </c>
      <c r="C16" s="143"/>
      <c r="D16" s="143"/>
      <c r="E16" s="143"/>
      <c r="F16" s="135"/>
      <c r="G16" s="135"/>
    </row>
    <row r="17" spans="1:7">
      <c r="A17" s="143" t="s">
        <v>680</v>
      </c>
      <c r="B17" s="279" t="s">
        <v>708</v>
      </c>
      <c r="C17" s="148" t="s">
        <v>667</v>
      </c>
      <c r="D17" s="143" t="s">
        <v>152</v>
      </c>
      <c r="E17" s="143">
        <v>1</v>
      </c>
      <c r="F17" s="135"/>
      <c r="G17" s="135"/>
    </row>
    <row r="18" spans="1:7">
      <c r="A18" s="143" t="s">
        <v>681</v>
      </c>
      <c r="B18" s="280" t="s">
        <v>709</v>
      </c>
      <c r="C18" s="148" t="s">
        <v>667</v>
      </c>
      <c r="D18" s="143" t="s">
        <v>152</v>
      </c>
      <c r="E18" s="91">
        <v>1</v>
      </c>
      <c r="F18" s="139"/>
      <c r="G18" s="139"/>
    </row>
    <row r="19" spans="1:7">
      <c r="A19" s="143" t="s">
        <v>682</v>
      </c>
      <c r="B19" s="280" t="s">
        <v>710</v>
      </c>
      <c r="C19" s="148" t="s">
        <v>667</v>
      </c>
      <c r="D19" s="143" t="s">
        <v>152</v>
      </c>
      <c r="E19" s="91">
        <v>1</v>
      </c>
      <c r="F19" s="139"/>
      <c r="G19" s="139"/>
    </row>
    <row r="20" spans="1:7" ht="26.4">
      <c r="A20" s="143" t="s">
        <v>683</v>
      </c>
      <c r="B20" s="280" t="s">
        <v>711</v>
      </c>
      <c r="C20" s="148" t="s">
        <v>667</v>
      </c>
      <c r="D20" s="143" t="s">
        <v>152</v>
      </c>
      <c r="E20" s="91">
        <v>1</v>
      </c>
      <c r="F20" s="139"/>
      <c r="G20" s="139"/>
    </row>
    <row r="21" spans="1:7" ht="26.4">
      <c r="A21" s="143" t="s">
        <v>684</v>
      </c>
      <c r="B21" s="280" t="s">
        <v>712</v>
      </c>
      <c r="C21" s="148" t="s">
        <v>667</v>
      </c>
      <c r="D21" s="143" t="s">
        <v>152</v>
      </c>
      <c r="E21" s="91">
        <v>1</v>
      </c>
      <c r="F21" s="139"/>
      <c r="G21" s="139"/>
    </row>
    <row r="22" spans="1:7">
      <c r="A22" s="143" t="s">
        <v>685</v>
      </c>
      <c r="B22" s="280" t="s">
        <v>580</v>
      </c>
      <c r="C22" s="141"/>
      <c r="D22" s="143" t="s">
        <v>152</v>
      </c>
      <c r="E22" s="91">
        <v>1</v>
      </c>
      <c r="F22" s="139"/>
      <c r="G22" s="139"/>
    </row>
    <row r="23" spans="1:7">
      <c r="A23" s="143" t="s">
        <v>686</v>
      </c>
      <c r="B23" s="280" t="s">
        <v>579</v>
      </c>
      <c r="C23" s="141"/>
      <c r="D23" s="143" t="s">
        <v>152</v>
      </c>
      <c r="E23" s="91">
        <v>1</v>
      </c>
      <c r="F23" s="139"/>
      <c r="G23" s="139"/>
    </row>
    <row r="24" spans="1:7">
      <c r="A24" s="143" t="s">
        <v>687</v>
      </c>
      <c r="B24" s="280" t="s">
        <v>574</v>
      </c>
      <c r="C24" s="141"/>
      <c r="D24" s="143" t="s">
        <v>152</v>
      </c>
      <c r="E24" s="91">
        <v>1</v>
      </c>
      <c r="F24" s="139"/>
      <c r="G24" s="139"/>
    </row>
    <row r="25" spans="1:7">
      <c r="A25" s="143" t="s">
        <v>688</v>
      </c>
      <c r="B25" s="280" t="s">
        <v>575</v>
      </c>
      <c r="C25" s="141"/>
      <c r="D25" s="134" t="s">
        <v>152</v>
      </c>
      <c r="E25" s="264">
        <v>1</v>
      </c>
      <c r="F25" s="139"/>
      <c r="G25" s="139"/>
    </row>
    <row r="26" spans="1:7">
      <c r="A26" s="143"/>
      <c r="B26" s="280"/>
      <c r="C26" s="141"/>
      <c r="D26" s="143"/>
      <c r="E26" s="91"/>
      <c r="F26" s="139"/>
      <c r="G26" s="139"/>
    </row>
    <row r="27" spans="1:7" s="38" customFormat="1">
      <c r="A27" s="138" t="s">
        <v>689</v>
      </c>
      <c r="B27" s="277" t="s">
        <v>584</v>
      </c>
      <c r="C27" s="167"/>
      <c r="D27" s="138"/>
      <c r="E27" s="138"/>
      <c r="F27" s="168"/>
      <c r="G27" s="168"/>
    </row>
    <row r="28" spans="1:7">
      <c r="A28" s="148" t="s">
        <v>690</v>
      </c>
      <c r="B28" s="280" t="s">
        <v>581</v>
      </c>
      <c r="C28" s="167"/>
      <c r="D28" s="143" t="s">
        <v>152</v>
      </c>
      <c r="E28" s="143">
        <v>1</v>
      </c>
      <c r="F28" s="168"/>
      <c r="G28" s="168"/>
    </row>
    <row r="29" spans="1:7">
      <c r="A29" s="148" t="s">
        <v>690</v>
      </c>
      <c r="B29" s="280" t="s">
        <v>582</v>
      </c>
      <c r="C29" s="167"/>
      <c r="D29" s="143" t="s">
        <v>152</v>
      </c>
      <c r="E29" s="143">
        <v>1</v>
      </c>
      <c r="F29" s="168"/>
      <c r="G29" s="168"/>
    </row>
    <row r="30" spans="1:7" ht="39.6">
      <c r="A30" s="148" t="s">
        <v>691</v>
      </c>
      <c r="B30" s="128" t="s">
        <v>583</v>
      </c>
      <c r="C30" s="167"/>
      <c r="D30" s="143" t="s">
        <v>152</v>
      </c>
      <c r="E30" s="143">
        <v>1</v>
      </c>
      <c r="F30" s="168"/>
      <c r="G30" s="168"/>
    </row>
    <row r="31" spans="1:7">
      <c r="A31" s="148"/>
      <c r="B31" s="128"/>
      <c r="C31" s="167"/>
      <c r="D31" s="143"/>
      <c r="E31" s="143"/>
      <c r="F31" s="168"/>
      <c r="G31" s="168"/>
    </row>
    <row r="32" spans="1:7" s="38" customFormat="1">
      <c r="A32" s="167" t="s">
        <v>692</v>
      </c>
      <c r="B32" s="276" t="s">
        <v>592</v>
      </c>
      <c r="C32" s="167"/>
      <c r="D32" s="138"/>
      <c r="E32" s="143"/>
      <c r="F32" s="168"/>
      <c r="G32" s="168"/>
    </row>
    <row r="33" spans="1:7" s="38" customFormat="1">
      <c r="A33" s="148" t="s">
        <v>693</v>
      </c>
      <c r="B33" s="128" t="s">
        <v>585</v>
      </c>
      <c r="C33" s="167"/>
      <c r="D33" s="143" t="s">
        <v>152</v>
      </c>
      <c r="E33" s="143">
        <v>1</v>
      </c>
      <c r="F33" s="168"/>
      <c r="G33" s="168"/>
    </row>
    <row r="34" spans="1:7" s="38" customFormat="1">
      <c r="A34" s="148" t="s">
        <v>694</v>
      </c>
      <c r="B34" s="128" t="s">
        <v>586</v>
      </c>
      <c r="C34" s="167"/>
      <c r="D34" s="143" t="s">
        <v>152</v>
      </c>
      <c r="E34" s="143">
        <v>1</v>
      </c>
      <c r="F34" s="168"/>
      <c r="G34" s="168"/>
    </row>
    <row r="35" spans="1:7" s="38" customFormat="1">
      <c r="A35" s="148" t="s">
        <v>695</v>
      </c>
      <c r="B35" s="128" t="s">
        <v>587</v>
      </c>
      <c r="C35" s="167"/>
      <c r="D35" s="143" t="s">
        <v>152</v>
      </c>
      <c r="E35" s="143">
        <v>1</v>
      </c>
      <c r="F35" s="168"/>
      <c r="G35" s="168"/>
    </row>
    <row r="36" spans="1:7" s="38" customFormat="1">
      <c r="A36" s="148" t="s">
        <v>696</v>
      </c>
      <c r="B36" s="128" t="s">
        <v>588</v>
      </c>
      <c r="C36" s="167"/>
      <c r="D36" s="143" t="s">
        <v>152</v>
      </c>
      <c r="E36" s="143">
        <v>1</v>
      </c>
      <c r="F36" s="168"/>
      <c r="G36" s="168"/>
    </row>
    <row r="37" spans="1:7" s="38" customFormat="1" ht="39.6">
      <c r="A37" s="148" t="s">
        <v>697</v>
      </c>
      <c r="B37" s="128" t="s">
        <v>589</v>
      </c>
      <c r="C37" s="167"/>
      <c r="D37" s="148" t="s">
        <v>152</v>
      </c>
      <c r="E37" s="143">
        <v>1</v>
      </c>
      <c r="F37" s="168"/>
      <c r="G37" s="168"/>
    </row>
    <row r="38" spans="1:7" s="38" customFormat="1">
      <c r="A38" s="167"/>
      <c r="B38" s="128"/>
      <c r="C38" s="167"/>
      <c r="D38" s="138"/>
      <c r="E38" s="143"/>
      <c r="F38" s="168"/>
      <c r="G38" s="168"/>
    </row>
    <row r="39" spans="1:7" ht="26.4">
      <c r="A39" s="138" t="s">
        <v>698</v>
      </c>
      <c r="B39" s="276" t="s">
        <v>590</v>
      </c>
      <c r="C39" s="143"/>
      <c r="D39" s="143"/>
      <c r="E39" s="143"/>
      <c r="F39" s="135"/>
      <c r="G39" s="135"/>
    </row>
    <row r="40" spans="1:7" ht="26.4">
      <c r="A40" s="143" t="s">
        <v>699</v>
      </c>
      <c r="B40" s="128" t="s">
        <v>593</v>
      </c>
      <c r="C40" s="143"/>
      <c r="D40" s="143" t="s">
        <v>152</v>
      </c>
      <c r="E40" s="143">
        <v>1</v>
      </c>
      <c r="F40" s="135"/>
      <c r="G40" s="135"/>
    </row>
    <row r="41" spans="1:7" ht="39.6">
      <c r="A41" s="148" t="s">
        <v>700</v>
      </c>
      <c r="B41" s="128" t="s">
        <v>594</v>
      </c>
      <c r="C41" s="167"/>
      <c r="D41" s="143" t="s">
        <v>152</v>
      </c>
      <c r="E41" s="143">
        <v>1</v>
      </c>
      <c r="F41" s="168"/>
      <c r="G41" s="168"/>
    </row>
    <row r="42" spans="1:7" ht="26.4">
      <c r="A42" s="143" t="s">
        <v>713</v>
      </c>
      <c r="B42" s="128" t="s">
        <v>591</v>
      </c>
      <c r="C42" s="143"/>
      <c r="D42" s="143" t="s">
        <v>127</v>
      </c>
      <c r="E42" s="143">
        <v>1</v>
      </c>
      <c r="F42" s="135"/>
      <c r="G42" s="135"/>
    </row>
    <row r="43" spans="1:7">
      <c r="A43" s="143"/>
      <c r="B43" s="128"/>
      <c r="C43" s="143"/>
      <c r="D43" s="143"/>
      <c r="E43" s="143"/>
      <c r="F43" s="135"/>
      <c r="G43" s="135"/>
    </row>
    <row r="44" spans="1:7">
      <c r="A44" s="143"/>
      <c r="B44" s="142"/>
      <c r="C44" s="143"/>
      <c r="D44" s="143"/>
      <c r="E44" s="143"/>
      <c r="F44" s="135"/>
      <c r="G44" s="135"/>
    </row>
    <row r="45" spans="1:7">
      <c r="A45" s="91"/>
      <c r="B45" s="142"/>
      <c r="C45" s="91"/>
      <c r="D45" s="143"/>
      <c r="E45" s="143"/>
      <c r="F45" s="139"/>
      <c r="G45" s="139"/>
    </row>
    <row r="46" spans="1:7">
      <c r="A46" s="167"/>
      <c r="B46" s="170"/>
      <c r="C46" s="167"/>
      <c r="D46" s="167"/>
      <c r="E46" s="167"/>
      <c r="F46" s="171"/>
      <c r="G46" s="171"/>
    </row>
    <row r="47" spans="1:7">
      <c r="A47" s="143"/>
      <c r="B47" s="144"/>
      <c r="C47" s="148"/>
      <c r="D47" s="143"/>
      <c r="E47" s="143"/>
      <c r="F47" s="135"/>
      <c r="G47" s="135"/>
    </row>
    <row r="48" spans="1:7">
      <c r="A48" s="91"/>
      <c r="B48" s="102"/>
      <c r="C48" s="91"/>
      <c r="D48" s="91"/>
      <c r="E48" s="91"/>
      <c r="F48" s="139"/>
      <c r="G48" s="139"/>
    </row>
    <row r="49" spans="1:7">
      <c r="A49" s="138"/>
      <c r="B49" s="146"/>
      <c r="C49" s="173"/>
      <c r="D49" s="138"/>
      <c r="E49" s="138"/>
      <c r="F49" s="168"/>
      <c r="G49" s="168"/>
    </row>
    <row r="50" spans="1:7">
      <c r="A50" s="143"/>
      <c r="B50" s="102"/>
      <c r="C50" s="172"/>
      <c r="D50" s="143"/>
      <c r="E50" s="91"/>
      <c r="F50" s="139"/>
      <c r="G50" s="139"/>
    </row>
    <row r="51" spans="1:7">
      <c r="A51" s="143"/>
      <c r="B51" s="102"/>
      <c r="C51" s="172"/>
      <c r="D51" s="143"/>
      <c r="E51" s="91"/>
      <c r="F51" s="139"/>
      <c r="G51" s="139"/>
    </row>
    <row r="52" spans="1:7">
      <c r="A52" s="143"/>
      <c r="B52" s="102"/>
      <c r="C52" s="172"/>
      <c r="D52" s="143"/>
      <c r="E52" s="91"/>
      <c r="F52" s="139"/>
      <c r="G52" s="139"/>
    </row>
    <row r="53" spans="1:7">
      <c r="A53" s="143"/>
      <c r="B53" s="147"/>
      <c r="C53" s="172"/>
      <c r="D53" s="143"/>
      <c r="E53" s="91"/>
      <c r="F53" s="139"/>
      <c r="G53" s="139"/>
    </row>
    <row r="54" spans="1:7">
      <c r="A54" s="91"/>
      <c r="B54" s="147"/>
      <c r="C54" s="172"/>
      <c r="D54" s="143"/>
      <c r="E54" s="91"/>
      <c r="F54" s="139"/>
      <c r="G54" s="139"/>
    </row>
    <row r="55" spans="1:7">
      <c r="A55" s="167"/>
      <c r="B55" s="170"/>
      <c r="C55" s="167"/>
      <c r="D55" s="167"/>
      <c r="E55" s="167"/>
      <c r="F55" s="171"/>
      <c r="G55" s="171"/>
    </row>
    <row r="56" spans="1:7">
      <c r="A56" s="91"/>
      <c r="B56" s="102"/>
      <c r="C56" s="91"/>
      <c r="D56" s="91"/>
      <c r="E56" s="91"/>
      <c r="F56" s="139"/>
      <c r="G56" s="139"/>
    </row>
    <row r="57" spans="1:7" ht="52.05" customHeight="1">
      <c r="A57" s="130" t="s">
        <v>250</v>
      </c>
      <c r="B57" s="294" t="s">
        <v>251</v>
      </c>
      <c r="C57" s="91"/>
      <c r="D57" s="167"/>
      <c r="E57" s="167"/>
      <c r="F57" s="171"/>
      <c r="G57" s="17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371"/>
  <sheetViews>
    <sheetView tabSelected="1" view="pageBreakPreview" topLeftCell="A284" zoomScaleNormal="100" zoomScaleSheetLayoutView="100" workbookViewId="0">
      <selection activeCell="A327" sqref="A327:F370"/>
    </sheetView>
  </sheetViews>
  <sheetFormatPr defaultColWidth="8" defaultRowHeight="18"/>
  <cols>
    <col min="1" max="1" width="9.77734375" style="150" customWidth="1"/>
    <col min="2" max="2" width="10.77734375" style="150" customWidth="1"/>
    <col min="3" max="3" width="49.21875" style="149" customWidth="1"/>
    <col min="4" max="4" width="9.77734375" style="150" customWidth="1"/>
    <col min="5" max="5" width="9.21875" style="150" customWidth="1"/>
    <col min="6" max="6" width="19.77734375" style="150" customWidth="1"/>
    <col min="7" max="7" width="19.44140625" style="79" customWidth="1"/>
    <col min="8" max="16384" width="8" style="79"/>
  </cols>
  <sheetData>
    <row r="1" spans="1:9" s="158" customFormat="1" ht="12">
      <c r="A1" s="307" t="s">
        <v>104</v>
      </c>
      <c r="B1" s="308"/>
      <c r="C1" s="164" t="s">
        <v>105</v>
      </c>
      <c r="D1" s="163"/>
      <c r="E1" s="165"/>
      <c r="F1" s="164" t="s">
        <v>702</v>
      </c>
    </row>
    <row r="2" spans="1:9" s="184" customFormat="1" ht="13.2">
      <c r="A2" s="313"/>
      <c r="B2" s="314"/>
      <c r="C2" s="194"/>
      <c r="D2" s="195"/>
      <c r="E2" s="195"/>
      <c r="F2" s="196"/>
    </row>
    <row r="3" spans="1:9" s="153" customFormat="1" ht="21.75" customHeight="1">
      <c r="A3" s="155" t="s">
        <v>253</v>
      </c>
      <c r="B3" s="155" t="s">
        <v>108</v>
      </c>
      <c r="C3" s="156" t="s">
        <v>109</v>
      </c>
      <c r="D3" s="156" t="s">
        <v>110</v>
      </c>
      <c r="E3" s="156" t="s">
        <v>111</v>
      </c>
      <c r="F3" s="156" t="s">
        <v>112</v>
      </c>
      <c r="G3" s="157"/>
      <c r="H3" s="157"/>
      <c r="I3" s="157"/>
    </row>
    <row r="4" spans="1:9" ht="21.75" customHeight="1">
      <c r="A4" s="151"/>
      <c r="B4" s="151"/>
      <c r="C4" s="151"/>
      <c r="D4" s="151"/>
      <c r="E4" s="151"/>
      <c r="F4" s="151"/>
      <c r="G4" s="80"/>
      <c r="H4" s="80"/>
      <c r="I4" s="80"/>
    </row>
    <row r="5" spans="1:9" s="161" customFormat="1" ht="21.75" customHeight="1">
      <c r="A5" s="155">
        <v>5</v>
      </c>
      <c r="B5" s="159"/>
      <c r="C5" s="159" t="s">
        <v>254</v>
      </c>
      <c r="D5" s="159"/>
      <c r="E5" s="159"/>
      <c r="F5" s="154"/>
      <c r="G5" s="160"/>
      <c r="H5" s="160"/>
      <c r="I5" s="160"/>
    </row>
    <row r="6" spans="1:9" s="78" customFormat="1" ht="15" customHeight="1">
      <c r="A6" s="232">
        <v>10</v>
      </c>
      <c r="B6" s="232"/>
      <c r="C6" s="233" t="s">
        <v>255</v>
      </c>
      <c r="D6" s="232">
        <v>1</v>
      </c>
      <c r="E6" s="234" t="s">
        <v>206</v>
      </c>
      <c r="F6" s="235"/>
    </row>
    <row r="7" spans="1:9" s="78" customFormat="1" ht="15" customHeight="1">
      <c r="A7" s="232">
        <v>20</v>
      </c>
      <c r="B7" s="232"/>
      <c r="C7" s="233" t="s">
        <v>256</v>
      </c>
      <c r="D7" s="232">
        <v>1</v>
      </c>
      <c r="E7" s="234" t="s">
        <v>206</v>
      </c>
      <c r="F7" s="235"/>
    </row>
    <row r="8" spans="1:9" s="78" customFormat="1" ht="15" customHeight="1">
      <c r="A8" s="232">
        <v>30</v>
      </c>
      <c r="B8" s="232"/>
      <c r="C8" s="233" t="s">
        <v>257</v>
      </c>
      <c r="D8" s="232">
        <v>1</v>
      </c>
      <c r="E8" s="234" t="s">
        <v>206</v>
      </c>
      <c r="F8" s="235"/>
    </row>
    <row r="9" spans="1:9" s="78" customFormat="1" ht="15" customHeight="1">
      <c r="A9" s="232">
        <v>40</v>
      </c>
      <c r="B9" s="232"/>
      <c r="C9" s="233" t="s">
        <v>258</v>
      </c>
      <c r="D9" s="232">
        <v>1</v>
      </c>
      <c r="E9" s="234" t="s">
        <v>206</v>
      </c>
      <c r="F9" s="235"/>
    </row>
    <row r="10" spans="1:9" s="78" customFormat="1" ht="15" customHeight="1">
      <c r="A10" s="232">
        <v>50</v>
      </c>
      <c r="B10" s="232"/>
      <c r="C10" s="233" t="s">
        <v>259</v>
      </c>
      <c r="D10" s="232">
        <v>1</v>
      </c>
      <c r="E10" s="234" t="s">
        <v>206</v>
      </c>
      <c r="F10" s="235"/>
    </row>
    <row r="11" spans="1:9" s="78" customFormat="1" ht="15" customHeight="1">
      <c r="A11" s="232">
        <v>60</v>
      </c>
      <c r="B11" s="232"/>
      <c r="C11" s="233" t="s">
        <v>260</v>
      </c>
      <c r="D11" s="232">
        <v>1</v>
      </c>
      <c r="E11" s="234" t="s">
        <v>206</v>
      </c>
      <c r="F11" s="235"/>
    </row>
    <row r="12" spans="1:9" s="78" customFormat="1" ht="15" customHeight="1">
      <c r="A12" s="232">
        <v>70</v>
      </c>
      <c r="B12" s="232"/>
      <c r="C12" s="233" t="s">
        <v>261</v>
      </c>
      <c r="D12" s="232">
        <v>1</v>
      </c>
      <c r="E12" s="234" t="s">
        <v>206</v>
      </c>
      <c r="F12" s="235"/>
    </row>
    <row r="13" spans="1:9" s="78" customFormat="1" ht="15" customHeight="1">
      <c r="A13" s="232">
        <v>80</v>
      </c>
      <c r="B13" s="232"/>
      <c r="C13" s="233" t="s">
        <v>262</v>
      </c>
      <c r="D13" s="232">
        <v>1</v>
      </c>
      <c r="E13" s="234" t="s">
        <v>263</v>
      </c>
      <c r="F13" s="235"/>
    </row>
    <row r="14" spans="1:9" s="78" customFormat="1" ht="15" customHeight="1">
      <c r="A14" s="232">
        <v>90</v>
      </c>
      <c r="B14" s="232"/>
      <c r="C14" s="233" t="s">
        <v>264</v>
      </c>
      <c r="D14" s="232">
        <v>1</v>
      </c>
      <c r="E14" s="234" t="s">
        <v>263</v>
      </c>
      <c r="F14" s="235"/>
    </row>
    <row r="15" spans="1:9" s="78" customFormat="1" ht="15" customHeight="1">
      <c r="A15" s="232">
        <v>100</v>
      </c>
      <c r="B15" s="232"/>
      <c r="C15" s="233" t="s">
        <v>265</v>
      </c>
      <c r="D15" s="232">
        <v>1</v>
      </c>
      <c r="E15" s="234" t="s">
        <v>263</v>
      </c>
      <c r="F15" s="235"/>
    </row>
    <row r="16" spans="1:9" s="78" customFormat="1" ht="15" customHeight="1">
      <c r="A16" s="232">
        <v>110</v>
      </c>
      <c r="B16" s="232"/>
      <c r="C16" s="233" t="s">
        <v>266</v>
      </c>
      <c r="D16" s="232">
        <v>1</v>
      </c>
      <c r="E16" s="234" t="s">
        <v>263</v>
      </c>
      <c r="F16" s="235"/>
    </row>
    <row r="17" spans="1:6" s="78" customFormat="1" ht="15" customHeight="1">
      <c r="A17" s="232">
        <v>120</v>
      </c>
      <c r="B17" s="232"/>
      <c r="C17" s="233" t="s">
        <v>267</v>
      </c>
      <c r="D17" s="232">
        <v>1</v>
      </c>
      <c r="E17" s="234" t="s">
        <v>263</v>
      </c>
      <c r="F17" s="235"/>
    </row>
    <row r="18" spans="1:6" s="78" customFormat="1" ht="15" customHeight="1">
      <c r="A18" s="232">
        <v>130</v>
      </c>
      <c r="B18" s="232"/>
      <c r="C18" s="233" t="s">
        <v>268</v>
      </c>
      <c r="D18" s="232">
        <v>1</v>
      </c>
      <c r="E18" s="234" t="s">
        <v>263</v>
      </c>
      <c r="F18" s="235"/>
    </row>
    <row r="19" spans="1:6" s="78" customFormat="1" ht="15" customHeight="1">
      <c r="A19" s="232">
        <v>140</v>
      </c>
      <c r="B19" s="232"/>
      <c r="C19" s="233" t="s">
        <v>269</v>
      </c>
      <c r="D19" s="232">
        <v>1</v>
      </c>
      <c r="E19" s="234" t="s">
        <v>263</v>
      </c>
      <c r="F19" s="235"/>
    </row>
    <row r="20" spans="1:6" s="78" customFormat="1" ht="15" customHeight="1">
      <c r="A20" s="232">
        <v>150</v>
      </c>
      <c r="B20" s="232"/>
      <c r="C20" s="233" t="s">
        <v>270</v>
      </c>
      <c r="D20" s="232">
        <v>1</v>
      </c>
      <c r="E20" s="234" t="s">
        <v>263</v>
      </c>
      <c r="F20" s="235"/>
    </row>
    <row r="21" spans="1:6" s="78" customFormat="1" ht="15" customHeight="1">
      <c r="A21" s="232">
        <v>160</v>
      </c>
      <c r="B21" s="232"/>
      <c r="C21" s="233" t="s">
        <v>271</v>
      </c>
      <c r="D21" s="232">
        <v>1</v>
      </c>
      <c r="E21" s="234" t="s">
        <v>263</v>
      </c>
      <c r="F21" s="235"/>
    </row>
    <row r="22" spans="1:6" s="78" customFormat="1" ht="15" customHeight="1">
      <c r="A22" s="232">
        <v>170</v>
      </c>
      <c r="B22" s="232"/>
      <c r="C22" s="233" t="s">
        <v>272</v>
      </c>
      <c r="D22" s="232">
        <v>1</v>
      </c>
      <c r="E22" s="234" t="s">
        <v>263</v>
      </c>
      <c r="F22" s="235"/>
    </row>
    <row r="23" spans="1:6" s="78" customFormat="1" ht="15" customHeight="1">
      <c r="A23" s="232">
        <v>180</v>
      </c>
      <c r="B23" s="232"/>
      <c r="C23" s="233" t="s">
        <v>273</v>
      </c>
      <c r="D23" s="232">
        <v>1</v>
      </c>
      <c r="E23" s="234" t="s">
        <v>263</v>
      </c>
      <c r="F23" s="235"/>
    </row>
    <row r="24" spans="1:6" s="78" customFormat="1" ht="15" customHeight="1">
      <c r="A24" s="232">
        <v>190</v>
      </c>
      <c r="B24" s="232"/>
      <c r="C24" s="233" t="s">
        <v>274</v>
      </c>
      <c r="D24" s="232">
        <v>1</v>
      </c>
      <c r="E24" s="234" t="s">
        <v>263</v>
      </c>
      <c r="F24" s="235"/>
    </row>
    <row r="25" spans="1:6" s="78" customFormat="1" ht="15" customHeight="1">
      <c r="A25" s="232">
        <v>200</v>
      </c>
      <c r="B25" s="232"/>
      <c r="C25" s="233" t="s">
        <v>275</v>
      </c>
      <c r="D25" s="232">
        <v>1</v>
      </c>
      <c r="E25" s="234" t="s">
        <v>263</v>
      </c>
      <c r="F25" s="235"/>
    </row>
    <row r="26" spans="1:6" s="78" customFormat="1" ht="15" customHeight="1">
      <c r="A26" s="232">
        <v>210</v>
      </c>
      <c r="B26" s="232"/>
      <c r="C26" s="233" t="s">
        <v>276</v>
      </c>
      <c r="D26" s="232">
        <v>1</v>
      </c>
      <c r="E26" s="234" t="s">
        <v>206</v>
      </c>
      <c r="F26" s="235"/>
    </row>
    <row r="27" spans="1:6" s="78" customFormat="1" ht="15" customHeight="1">
      <c r="A27" s="232">
        <v>220</v>
      </c>
      <c r="B27" s="232"/>
      <c r="C27" s="233" t="s">
        <v>277</v>
      </c>
      <c r="D27" s="232">
        <v>1</v>
      </c>
      <c r="E27" s="234" t="s">
        <v>206</v>
      </c>
      <c r="F27" s="235"/>
    </row>
    <row r="28" spans="1:6" s="78" customFormat="1" ht="15" customHeight="1">
      <c r="A28" s="232">
        <v>230</v>
      </c>
      <c r="B28" s="232"/>
      <c r="C28" s="233" t="s">
        <v>278</v>
      </c>
      <c r="D28" s="232">
        <v>1</v>
      </c>
      <c r="E28" s="234" t="s">
        <v>263</v>
      </c>
      <c r="F28" s="235"/>
    </row>
    <row r="29" spans="1:6" s="78" customFormat="1" ht="15" customHeight="1">
      <c r="A29" s="232">
        <v>240</v>
      </c>
      <c r="B29" s="232"/>
      <c r="C29" s="233" t="s">
        <v>279</v>
      </c>
      <c r="D29" s="232">
        <v>1</v>
      </c>
      <c r="E29" s="234" t="s">
        <v>263</v>
      </c>
      <c r="F29" s="235"/>
    </row>
    <row r="30" spans="1:6" s="78" customFormat="1" ht="15" customHeight="1">
      <c r="A30" s="232">
        <v>250</v>
      </c>
      <c r="B30" s="232"/>
      <c r="C30" s="233" t="s">
        <v>280</v>
      </c>
      <c r="D30" s="232">
        <v>1</v>
      </c>
      <c r="E30" s="234" t="s">
        <v>263</v>
      </c>
      <c r="F30" s="235"/>
    </row>
    <row r="31" spans="1:6" s="78" customFormat="1" ht="15" customHeight="1">
      <c r="A31" s="232">
        <v>260</v>
      </c>
      <c r="B31" s="232"/>
      <c r="C31" s="233" t="s">
        <v>281</v>
      </c>
      <c r="D31" s="232">
        <v>1</v>
      </c>
      <c r="E31" s="234" t="s">
        <v>206</v>
      </c>
      <c r="F31" s="235"/>
    </row>
    <row r="32" spans="1:6" s="78" customFormat="1" ht="15" customHeight="1">
      <c r="A32" s="232">
        <v>270</v>
      </c>
      <c r="B32" s="232"/>
      <c r="C32" s="233" t="s">
        <v>282</v>
      </c>
      <c r="D32" s="232">
        <v>1</v>
      </c>
      <c r="E32" s="234" t="s">
        <v>206</v>
      </c>
      <c r="F32" s="235"/>
    </row>
    <row r="33" spans="1:6" s="78" customFormat="1" ht="15" customHeight="1">
      <c r="A33" s="232">
        <v>280</v>
      </c>
      <c r="B33" s="232"/>
      <c r="C33" s="233" t="s">
        <v>283</v>
      </c>
      <c r="D33" s="232">
        <v>1</v>
      </c>
      <c r="E33" s="234" t="s">
        <v>206</v>
      </c>
      <c r="F33" s="235"/>
    </row>
    <row r="34" spans="1:6" s="78" customFormat="1" ht="15" customHeight="1">
      <c r="A34" s="232">
        <v>290</v>
      </c>
      <c r="B34" s="232"/>
      <c r="C34" s="233" t="s">
        <v>284</v>
      </c>
      <c r="D34" s="232">
        <v>1</v>
      </c>
      <c r="E34" s="234" t="s">
        <v>206</v>
      </c>
      <c r="F34" s="235"/>
    </row>
    <row r="35" spans="1:6" s="78" customFormat="1" ht="15" customHeight="1">
      <c r="A35" s="232">
        <v>300</v>
      </c>
      <c r="B35" s="232"/>
      <c r="C35" s="233" t="s">
        <v>285</v>
      </c>
      <c r="D35" s="232">
        <v>1</v>
      </c>
      <c r="E35" s="234" t="s">
        <v>206</v>
      </c>
      <c r="F35" s="235"/>
    </row>
    <row r="36" spans="1:6" s="78" customFormat="1" ht="15" customHeight="1">
      <c r="A36" s="232">
        <v>310</v>
      </c>
      <c r="B36" s="232"/>
      <c r="C36" s="233" t="s">
        <v>286</v>
      </c>
      <c r="D36" s="232">
        <v>1</v>
      </c>
      <c r="E36" s="234" t="s">
        <v>206</v>
      </c>
      <c r="F36" s="235"/>
    </row>
    <row r="37" spans="1:6" s="78" customFormat="1" ht="15" customHeight="1">
      <c r="A37" s="232">
        <v>320</v>
      </c>
      <c r="B37" s="232"/>
      <c r="C37" s="233" t="s">
        <v>287</v>
      </c>
      <c r="D37" s="232">
        <v>1</v>
      </c>
      <c r="E37" s="234" t="s">
        <v>288</v>
      </c>
      <c r="F37" s="235"/>
    </row>
    <row r="38" spans="1:6" s="78" customFormat="1" ht="15" customHeight="1">
      <c r="A38" s="232">
        <v>330</v>
      </c>
      <c r="B38" s="232"/>
      <c r="C38" s="233" t="s">
        <v>289</v>
      </c>
      <c r="D38" s="232">
        <v>1</v>
      </c>
      <c r="E38" s="234" t="s">
        <v>288</v>
      </c>
      <c r="F38" s="235"/>
    </row>
    <row r="39" spans="1:6" s="78" customFormat="1" ht="15" customHeight="1">
      <c r="A39" s="232">
        <v>340</v>
      </c>
      <c r="B39" s="232"/>
      <c r="C39" s="233" t="s">
        <v>290</v>
      </c>
      <c r="D39" s="232">
        <v>1</v>
      </c>
      <c r="E39" s="234" t="s">
        <v>288</v>
      </c>
      <c r="F39" s="235"/>
    </row>
    <row r="40" spans="1:6" s="78" customFormat="1" ht="15" customHeight="1">
      <c r="A40" s="232">
        <v>350</v>
      </c>
      <c r="B40" s="232"/>
      <c r="C40" s="233" t="s">
        <v>291</v>
      </c>
      <c r="D40" s="232">
        <v>1</v>
      </c>
      <c r="E40" s="234" t="s">
        <v>288</v>
      </c>
      <c r="F40" s="235"/>
    </row>
    <row r="41" spans="1:6" s="78" customFormat="1" ht="15" customHeight="1">
      <c r="A41" s="232">
        <v>360</v>
      </c>
      <c r="B41" s="232"/>
      <c r="C41" s="233" t="s">
        <v>292</v>
      </c>
      <c r="D41" s="232">
        <v>1</v>
      </c>
      <c r="E41" s="234" t="s">
        <v>206</v>
      </c>
      <c r="F41" s="235"/>
    </row>
    <row r="42" spans="1:6" s="78" customFormat="1" ht="15" customHeight="1">
      <c r="A42" s="232">
        <v>370</v>
      </c>
      <c r="B42" s="232"/>
      <c r="C42" s="233" t="s">
        <v>293</v>
      </c>
      <c r="D42" s="232">
        <v>1</v>
      </c>
      <c r="E42" s="234" t="s">
        <v>288</v>
      </c>
      <c r="F42" s="235"/>
    </row>
    <row r="43" spans="1:6" s="78" customFormat="1" ht="15" customHeight="1">
      <c r="A43" s="232">
        <v>380</v>
      </c>
      <c r="B43" s="232"/>
      <c r="C43" s="233" t="s">
        <v>294</v>
      </c>
      <c r="D43" s="232">
        <v>1</v>
      </c>
      <c r="E43" s="234" t="s">
        <v>295</v>
      </c>
      <c r="F43" s="235"/>
    </row>
    <row r="44" spans="1:6" s="78" customFormat="1" ht="15" customHeight="1">
      <c r="A44" s="232">
        <v>390</v>
      </c>
      <c r="B44" s="232"/>
      <c r="C44" s="233" t="s">
        <v>296</v>
      </c>
      <c r="D44" s="232">
        <v>1</v>
      </c>
      <c r="E44" s="234" t="s">
        <v>288</v>
      </c>
      <c r="F44" s="235"/>
    </row>
    <row r="45" spans="1:6" s="78" customFormat="1" ht="15" customHeight="1">
      <c r="A45" s="232">
        <v>400</v>
      </c>
      <c r="B45" s="232"/>
      <c r="C45" s="233" t="s">
        <v>297</v>
      </c>
      <c r="D45" s="232">
        <v>1</v>
      </c>
      <c r="E45" s="234" t="s">
        <v>16</v>
      </c>
      <c r="F45" s="235"/>
    </row>
    <row r="46" spans="1:6" s="78" customFormat="1" ht="15" customHeight="1">
      <c r="A46" s="232">
        <v>410</v>
      </c>
      <c r="B46" s="232"/>
      <c r="C46" s="233" t="s">
        <v>298</v>
      </c>
      <c r="D46" s="232">
        <v>1</v>
      </c>
      <c r="E46" s="234" t="s">
        <v>16</v>
      </c>
      <c r="F46" s="235"/>
    </row>
    <row r="47" spans="1:6" s="78" customFormat="1" ht="15" customHeight="1">
      <c r="A47" s="232">
        <v>420</v>
      </c>
      <c r="B47" s="232"/>
      <c r="C47" s="233" t="s">
        <v>299</v>
      </c>
      <c r="D47" s="232">
        <v>1</v>
      </c>
      <c r="E47" s="234" t="s">
        <v>16</v>
      </c>
      <c r="F47" s="235"/>
    </row>
    <row r="48" spans="1:6" s="78" customFormat="1" ht="15" customHeight="1">
      <c r="A48" s="232">
        <v>430</v>
      </c>
      <c r="B48" s="232"/>
      <c r="C48" s="233" t="s">
        <v>300</v>
      </c>
      <c r="D48" s="232">
        <v>1</v>
      </c>
      <c r="E48" s="234" t="s">
        <v>16</v>
      </c>
      <c r="F48" s="235"/>
    </row>
    <row r="49" spans="1:6" s="78" customFormat="1" ht="15" customHeight="1">
      <c r="A49" s="232">
        <v>440</v>
      </c>
      <c r="B49" s="232"/>
      <c r="C49" s="233" t="s">
        <v>301</v>
      </c>
      <c r="D49" s="232">
        <v>1</v>
      </c>
      <c r="E49" s="234" t="s">
        <v>16</v>
      </c>
      <c r="F49" s="235"/>
    </row>
    <row r="50" spans="1:6" s="78" customFormat="1" ht="46.95" customHeight="1">
      <c r="A50" s="228" t="s">
        <v>704</v>
      </c>
      <c r="B50" s="311" t="s">
        <v>703</v>
      </c>
      <c r="C50" s="312"/>
      <c r="D50" s="228"/>
      <c r="E50" s="130"/>
      <c r="F50" s="238"/>
    </row>
    <row r="51" spans="1:6" s="78" customFormat="1" ht="15" customHeight="1">
      <c r="A51" s="307" t="s">
        <v>104</v>
      </c>
      <c r="B51" s="308"/>
      <c r="C51" s="164" t="s">
        <v>105</v>
      </c>
      <c r="D51" s="163"/>
      <c r="E51" s="165"/>
      <c r="F51" s="164" t="s">
        <v>702</v>
      </c>
    </row>
    <row r="52" spans="1:6" s="78" customFormat="1" ht="15" customHeight="1">
      <c r="A52" s="313"/>
      <c r="B52" s="314"/>
      <c r="C52" s="194"/>
      <c r="D52" s="195"/>
      <c r="E52" s="195"/>
      <c r="F52" s="196"/>
    </row>
    <row r="53" spans="1:6" s="78" customFormat="1" ht="30" customHeight="1">
      <c r="A53" s="155" t="s">
        <v>253</v>
      </c>
      <c r="B53" s="155" t="s">
        <v>108</v>
      </c>
      <c r="C53" s="156" t="s">
        <v>109</v>
      </c>
      <c r="D53" s="156" t="s">
        <v>110</v>
      </c>
      <c r="E53" s="156" t="s">
        <v>111</v>
      </c>
      <c r="F53" s="156" t="s">
        <v>112</v>
      </c>
    </row>
    <row r="54" spans="1:6" s="78" customFormat="1" ht="15" customHeight="1">
      <c r="A54" s="232">
        <v>450</v>
      </c>
      <c r="B54" s="232"/>
      <c r="C54" s="233" t="s">
        <v>302</v>
      </c>
      <c r="D54" s="232">
        <v>1</v>
      </c>
      <c r="E54" s="234" t="s">
        <v>16</v>
      </c>
      <c r="F54" s="235"/>
    </row>
    <row r="55" spans="1:6" s="78" customFormat="1" ht="15" customHeight="1">
      <c r="A55" s="232">
        <v>460</v>
      </c>
      <c r="B55" s="232"/>
      <c r="C55" s="233" t="s">
        <v>303</v>
      </c>
      <c r="D55" s="232">
        <v>1</v>
      </c>
      <c r="E55" s="234" t="s">
        <v>16</v>
      </c>
      <c r="F55" s="235"/>
    </row>
    <row r="56" spans="1:6" s="78" customFormat="1" ht="15" customHeight="1">
      <c r="A56" s="232">
        <v>470</v>
      </c>
      <c r="B56" s="232"/>
      <c r="C56" s="233" t="s">
        <v>304</v>
      </c>
      <c r="D56" s="232">
        <v>1</v>
      </c>
      <c r="E56" s="234" t="s">
        <v>16</v>
      </c>
      <c r="F56" s="235"/>
    </row>
    <row r="57" spans="1:6" s="78" customFormat="1" ht="15" customHeight="1">
      <c r="A57" s="232">
        <v>480</v>
      </c>
      <c r="B57" s="232"/>
      <c r="C57" s="233" t="s">
        <v>305</v>
      </c>
      <c r="D57" s="232">
        <v>1</v>
      </c>
      <c r="E57" s="234" t="s">
        <v>288</v>
      </c>
      <c r="F57" s="235"/>
    </row>
    <row r="58" spans="1:6" s="78" customFormat="1" ht="15" customHeight="1">
      <c r="A58" s="232">
        <v>490</v>
      </c>
      <c r="B58" s="232"/>
      <c r="C58" s="233" t="s">
        <v>306</v>
      </c>
      <c r="D58" s="232">
        <v>1</v>
      </c>
      <c r="E58" s="234" t="s">
        <v>288</v>
      </c>
      <c r="F58" s="235"/>
    </row>
    <row r="59" spans="1:6" s="78" customFormat="1" ht="15.6">
      <c r="A59" s="232">
        <v>500</v>
      </c>
      <c r="B59" s="232"/>
      <c r="C59" s="233" t="s">
        <v>307</v>
      </c>
      <c r="D59" s="232">
        <v>1</v>
      </c>
      <c r="E59" s="234" t="s">
        <v>288</v>
      </c>
      <c r="F59" s="235"/>
    </row>
    <row r="60" spans="1:6" s="78" customFormat="1" ht="15.6">
      <c r="A60" s="232">
        <v>510</v>
      </c>
      <c r="B60" s="232"/>
      <c r="C60" s="233" t="s">
        <v>308</v>
      </c>
      <c r="D60" s="232">
        <v>1</v>
      </c>
      <c r="E60" s="234" t="s">
        <v>288</v>
      </c>
      <c r="F60" s="235"/>
    </row>
    <row r="61" spans="1:6" s="78" customFormat="1" ht="15.6">
      <c r="A61" s="232">
        <v>520</v>
      </c>
      <c r="B61" s="232"/>
      <c r="C61" s="233" t="s">
        <v>309</v>
      </c>
      <c r="D61" s="232">
        <v>1</v>
      </c>
      <c r="E61" s="234" t="s">
        <v>288</v>
      </c>
      <c r="F61" s="235"/>
    </row>
    <row r="62" spans="1:6" s="78" customFormat="1" ht="15" customHeight="1">
      <c r="A62" s="232">
        <v>530</v>
      </c>
      <c r="B62" s="232"/>
      <c r="C62" s="233" t="s">
        <v>310</v>
      </c>
      <c r="D62" s="232">
        <v>1</v>
      </c>
      <c r="E62" s="234" t="s">
        <v>288</v>
      </c>
      <c r="F62" s="235"/>
    </row>
    <row r="63" spans="1:6" s="78" customFormat="1" ht="30" customHeight="1">
      <c r="A63" s="232">
        <v>540</v>
      </c>
      <c r="B63" s="232"/>
      <c r="C63" s="233" t="s">
        <v>311</v>
      </c>
      <c r="D63" s="232">
        <v>1</v>
      </c>
      <c r="E63" s="234" t="s">
        <v>288</v>
      </c>
      <c r="F63" s="235"/>
    </row>
    <row r="64" spans="1:6" s="78" customFormat="1" ht="15" customHeight="1">
      <c r="A64" s="232">
        <v>550</v>
      </c>
      <c r="B64" s="232"/>
      <c r="C64" s="233" t="s">
        <v>312</v>
      </c>
      <c r="D64" s="232">
        <v>1</v>
      </c>
      <c r="E64" s="234" t="s">
        <v>288</v>
      </c>
      <c r="F64" s="235"/>
    </row>
    <row r="65" spans="1:6" s="78" customFormat="1" ht="15" customHeight="1">
      <c r="A65" s="232">
        <v>560</v>
      </c>
      <c r="B65" s="232"/>
      <c r="C65" s="233" t="s">
        <v>313</v>
      </c>
      <c r="D65" s="232">
        <v>1</v>
      </c>
      <c r="E65" s="234" t="s">
        <v>288</v>
      </c>
      <c r="F65" s="235"/>
    </row>
    <row r="66" spans="1:6" s="78" customFormat="1" ht="15" customHeight="1">
      <c r="A66" s="232">
        <v>570</v>
      </c>
      <c r="B66" s="232"/>
      <c r="C66" s="233" t="s">
        <v>314</v>
      </c>
      <c r="D66" s="232">
        <v>1</v>
      </c>
      <c r="E66" s="234" t="s">
        <v>288</v>
      </c>
      <c r="F66" s="235"/>
    </row>
    <row r="67" spans="1:6" s="78" customFormat="1" ht="15" customHeight="1">
      <c r="A67" s="232">
        <v>580</v>
      </c>
      <c r="B67" s="232"/>
      <c r="C67" s="233" t="s">
        <v>315</v>
      </c>
      <c r="D67" s="232">
        <v>1</v>
      </c>
      <c r="E67" s="234" t="s">
        <v>288</v>
      </c>
      <c r="F67" s="235"/>
    </row>
    <row r="68" spans="1:6" s="78" customFormat="1" ht="15" customHeight="1">
      <c r="A68" s="232">
        <v>590</v>
      </c>
      <c r="B68" s="232"/>
      <c r="C68" s="233" t="s">
        <v>316</v>
      </c>
      <c r="D68" s="232">
        <v>1</v>
      </c>
      <c r="E68" s="234" t="s">
        <v>288</v>
      </c>
      <c r="F68" s="235"/>
    </row>
    <row r="69" spans="1:6" s="78" customFormat="1" ht="15" customHeight="1">
      <c r="A69" s="232">
        <v>600</v>
      </c>
      <c r="B69" s="232"/>
      <c r="C69" s="233" t="s">
        <v>317</v>
      </c>
      <c r="D69" s="232">
        <v>1</v>
      </c>
      <c r="E69" s="234" t="s">
        <v>288</v>
      </c>
      <c r="F69" s="235"/>
    </row>
    <row r="70" spans="1:6" s="78" customFormat="1" ht="15" customHeight="1">
      <c r="A70" s="232">
        <v>610</v>
      </c>
      <c r="B70" s="232"/>
      <c r="C70" s="233" t="s">
        <v>318</v>
      </c>
      <c r="D70" s="232">
        <v>1</v>
      </c>
      <c r="E70" s="234" t="s">
        <v>288</v>
      </c>
      <c r="F70" s="235"/>
    </row>
    <row r="71" spans="1:6" s="78" customFormat="1" ht="15" customHeight="1">
      <c r="A71" s="232">
        <v>620</v>
      </c>
      <c r="B71" s="232"/>
      <c r="C71" s="233" t="s">
        <v>319</v>
      </c>
      <c r="D71" s="232">
        <v>1</v>
      </c>
      <c r="E71" s="234" t="s">
        <v>288</v>
      </c>
      <c r="F71" s="235"/>
    </row>
    <row r="72" spans="1:6" s="78" customFormat="1" ht="15" customHeight="1">
      <c r="A72" s="232">
        <v>630</v>
      </c>
      <c r="B72" s="232"/>
      <c r="C72" s="233" t="s">
        <v>320</v>
      </c>
      <c r="D72" s="232">
        <v>1</v>
      </c>
      <c r="E72" s="234" t="s">
        <v>288</v>
      </c>
      <c r="F72" s="235"/>
    </row>
    <row r="73" spans="1:6" s="78" customFormat="1" ht="15" customHeight="1">
      <c r="A73" s="232">
        <v>640</v>
      </c>
      <c r="B73" s="232"/>
      <c r="C73" s="233" t="s">
        <v>321</v>
      </c>
      <c r="D73" s="232">
        <v>1</v>
      </c>
      <c r="E73" s="234" t="s">
        <v>288</v>
      </c>
      <c r="F73" s="235"/>
    </row>
    <row r="74" spans="1:6" s="78" customFormat="1" ht="15" customHeight="1">
      <c r="A74" s="232">
        <v>650</v>
      </c>
      <c r="B74" s="232"/>
      <c r="C74" s="233" t="s">
        <v>322</v>
      </c>
      <c r="D74" s="232">
        <v>1</v>
      </c>
      <c r="E74" s="234" t="s">
        <v>288</v>
      </c>
      <c r="F74" s="235"/>
    </row>
    <row r="75" spans="1:6" s="78" customFormat="1" ht="15" customHeight="1">
      <c r="A75" s="232">
        <v>660</v>
      </c>
      <c r="B75" s="232"/>
      <c r="C75" s="233" t="s">
        <v>323</v>
      </c>
      <c r="D75" s="232">
        <v>1</v>
      </c>
      <c r="E75" s="234" t="s">
        <v>288</v>
      </c>
      <c r="F75" s="235"/>
    </row>
    <row r="76" spans="1:6" s="78" customFormat="1" ht="15" customHeight="1">
      <c r="A76" s="232">
        <v>670</v>
      </c>
      <c r="B76" s="232"/>
      <c r="C76" s="233" t="s">
        <v>324</v>
      </c>
      <c r="D76" s="232">
        <v>1</v>
      </c>
      <c r="E76" s="234" t="s">
        <v>288</v>
      </c>
      <c r="F76" s="235"/>
    </row>
    <row r="77" spans="1:6" s="78" customFormat="1" ht="15" customHeight="1">
      <c r="A77" s="232">
        <v>680</v>
      </c>
      <c r="B77" s="232"/>
      <c r="C77" s="233" t="s">
        <v>325</v>
      </c>
      <c r="D77" s="232">
        <v>1</v>
      </c>
      <c r="E77" s="234" t="s">
        <v>288</v>
      </c>
      <c r="F77" s="235"/>
    </row>
    <row r="78" spans="1:6" s="78" customFormat="1" ht="15" customHeight="1">
      <c r="A78" s="232">
        <v>690</v>
      </c>
      <c r="B78" s="232"/>
      <c r="C78" s="233" t="s">
        <v>326</v>
      </c>
      <c r="D78" s="232">
        <v>1</v>
      </c>
      <c r="E78" s="234" t="s">
        <v>288</v>
      </c>
      <c r="F78" s="235"/>
    </row>
    <row r="79" spans="1:6" s="78" customFormat="1" ht="15" customHeight="1">
      <c r="A79" s="232">
        <v>700</v>
      </c>
      <c r="B79" s="232"/>
      <c r="C79" s="233" t="s">
        <v>327</v>
      </c>
      <c r="D79" s="232">
        <v>1</v>
      </c>
      <c r="E79" s="234" t="s">
        <v>288</v>
      </c>
      <c r="F79" s="235"/>
    </row>
    <row r="80" spans="1:6" s="78" customFormat="1" ht="15" customHeight="1">
      <c r="A80" s="232">
        <v>710</v>
      </c>
      <c r="B80" s="232"/>
      <c r="C80" s="233" t="s">
        <v>328</v>
      </c>
      <c r="D80" s="232">
        <v>1</v>
      </c>
      <c r="E80" s="234" t="s">
        <v>288</v>
      </c>
      <c r="F80" s="235"/>
    </row>
    <row r="81" spans="1:6" s="78" customFormat="1" ht="15" customHeight="1">
      <c r="A81" s="232">
        <v>720</v>
      </c>
      <c r="B81" s="232"/>
      <c r="C81" s="233" t="s">
        <v>329</v>
      </c>
      <c r="D81" s="232">
        <v>1</v>
      </c>
      <c r="E81" s="234" t="s">
        <v>288</v>
      </c>
      <c r="F81" s="235"/>
    </row>
    <row r="82" spans="1:6" s="78" customFormat="1" ht="15" customHeight="1">
      <c r="A82" s="232">
        <v>730</v>
      </c>
      <c r="B82" s="232"/>
      <c r="C82" s="233" t="s">
        <v>330</v>
      </c>
      <c r="D82" s="232">
        <v>1</v>
      </c>
      <c r="E82" s="234" t="s">
        <v>288</v>
      </c>
      <c r="F82" s="235"/>
    </row>
    <row r="83" spans="1:6" s="78" customFormat="1" ht="15" customHeight="1">
      <c r="A83" s="232">
        <v>740</v>
      </c>
      <c r="B83" s="232"/>
      <c r="C83" s="233" t="s">
        <v>331</v>
      </c>
      <c r="D83" s="232">
        <v>1</v>
      </c>
      <c r="E83" s="234" t="s">
        <v>288</v>
      </c>
      <c r="F83" s="235"/>
    </row>
    <row r="84" spans="1:6" s="78" customFormat="1" ht="15" customHeight="1">
      <c r="A84" s="232">
        <v>750</v>
      </c>
      <c r="B84" s="232"/>
      <c r="C84" s="233" t="s">
        <v>332</v>
      </c>
      <c r="D84" s="232">
        <v>1</v>
      </c>
      <c r="E84" s="234" t="s">
        <v>288</v>
      </c>
      <c r="F84" s="235"/>
    </row>
    <row r="85" spans="1:6" s="78" customFormat="1" ht="15" customHeight="1">
      <c r="A85" s="232">
        <v>760</v>
      </c>
      <c r="B85" s="232"/>
      <c r="C85" s="233" t="s">
        <v>333</v>
      </c>
      <c r="D85" s="232">
        <v>1</v>
      </c>
      <c r="E85" s="234" t="s">
        <v>288</v>
      </c>
      <c r="F85" s="235"/>
    </row>
    <row r="86" spans="1:6" s="78" customFormat="1" ht="15" customHeight="1">
      <c r="A86" s="232">
        <v>770</v>
      </c>
      <c r="B86" s="232"/>
      <c r="C86" s="233" t="s">
        <v>334</v>
      </c>
      <c r="D86" s="232">
        <v>1</v>
      </c>
      <c r="E86" s="234" t="s">
        <v>288</v>
      </c>
      <c r="F86" s="235"/>
    </row>
    <row r="87" spans="1:6" s="78" customFormat="1" ht="15" customHeight="1">
      <c r="A87" s="232">
        <v>780</v>
      </c>
      <c r="B87" s="232"/>
      <c r="C87" s="233" t="s">
        <v>335</v>
      </c>
      <c r="D87" s="232">
        <v>1</v>
      </c>
      <c r="E87" s="234" t="s">
        <v>288</v>
      </c>
      <c r="F87" s="235"/>
    </row>
    <row r="88" spans="1:6" s="78" customFormat="1" ht="15" customHeight="1">
      <c r="A88" s="232">
        <v>790</v>
      </c>
      <c r="B88" s="232"/>
      <c r="C88" s="233" t="s">
        <v>336</v>
      </c>
      <c r="D88" s="232">
        <v>1</v>
      </c>
      <c r="E88" s="234" t="s">
        <v>288</v>
      </c>
      <c r="F88" s="235"/>
    </row>
    <row r="89" spans="1:6" s="78" customFormat="1" ht="15" customHeight="1">
      <c r="A89" s="232">
        <v>800</v>
      </c>
      <c r="B89" s="232"/>
      <c r="C89" s="233" t="s">
        <v>337</v>
      </c>
      <c r="D89" s="232">
        <v>1</v>
      </c>
      <c r="E89" s="234" t="s">
        <v>288</v>
      </c>
      <c r="F89" s="235"/>
    </row>
    <row r="90" spans="1:6" s="78" customFormat="1" ht="15" customHeight="1">
      <c r="A90" s="232">
        <v>810</v>
      </c>
      <c r="B90" s="232"/>
      <c r="C90" s="233" t="s">
        <v>338</v>
      </c>
      <c r="D90" s="232">
        <v>1</v>
      </c>
      <c r="E90" s="234" t="s">
        <v>288</v>
      </c>
      <c r="F90" s="235"/>
    </row>
    <row r="91" spans="1:6" s="78" customFormat="1" ht="15" customHeight="1">
      <c r="A91" s="232">
        <v>820</v>
      </c>
      <c r="B91" s="232"/>
      <c r="C91" s="233" t="s">
        <v>339</v>
      </c>
      <c r="D91" s="232">
        <v>1</v>
      </c>
      <c r="E91" s="234" t="s">
        <v>288</v>
      </c>
      <c r="F91" s="235"/>
    </row>
    <row r="92" spans="1:6" s="78" customFormat="1" ht="15" customHeight="1">
      <c r="A92" s="232">
        <v>830</v>
      </c>
      <c r="B92" s="232"/>
      <c r="C92" s="233" t="s">
        <v>340</v>
      </c>
      <c r="D92" s="232">
        <v>1</v>
      </c>
      <c r="E92" s="234" t="s">
        <v>288</v>
      </c>
      <c r="F92" s="235"/>
    </row>
    <row r="93" spans="1:6" s="78" customFormat="1" ht="15" customHeight="1">
      <c r="A93" s="232">
        <v>840</v>
      </c>
      <c r="B93" s="232"/>
      <c r="C93" s="233" t="s">
        <v>341</v>
      </c>
      <c r="D93" s="232">
        <v>1</v>
      </c>
      <c r="E93" s="234" t="s">
        <v>288</v>
      </c>
      <c r="F93" s="235"/>
    </row>
    <row r="94" spans="1:6" s="78" customFormat="1" ht="15" customHeight="1">
      <c r="A94" s="232">
        <v>850</v>
      </c>
      <c r="B94" s="232"/>
      <c r="C94" s="233" t="s">
        <v>342</v>
      </c>
      <c r="D94" s="232">
        <v>1</v>
      </c>
      <c r="E94" s="234" t="s">
        <v>288</v>
      </c>
      <c r="F94" s="235"/>
    </row>
    <row r="95" spans="1:6" s="78" customFormat="1" ht="15" customHeight="1">
      <c r="A95" s="232">
        <v>860</v>
      </c>
      <c r="B95" s="232"/>
      <c r="C95" s="233" t="s">
        <v>343</v>
      </c>
      <c r="D95" s="232">
        <v>1</v>
      </c>
      <c r="E95" s="234" t="s">
        <v>288</v>
      </c>
      <c r="F95" s="235"/>
    </row>
    <row r="96" spans="1:6" s="78" customFormat="1" ht="15" customHeight="1">
      <c r="A96" s="232">
        <v>870</v>
      </c>
      <c r="B96" s="232"/>
      <c r="C96" s="233" t="s">
        <v>344</v>
      </c>
      <c r="D96" s="232">
        <v>1</v>
      </c>
      <c r="E96" s="234" t="s">
        <v>288</v>
      </c>
      <c r="F96" s="235"/>
    </row>
    <row r="97" spans="1:6" s="78" customFormat="1" ht="15" customHeight="1">
      <c r="A97" s="232">
        <v>880</v>
      </c>
      <c r="B97" s="232"/>
      <c r="C97" s="233" t="s">
        <v>345</v>
      </c>
      <c r="D97" s="232">
        <v>1</v>
      </c>
      <c r="E97" s="234" t="s">
        <v>288</v>
      </c>
      <c r="F97" s="235"/>
    </row>
    <row r="98" spans="1:6" s="78" customFormat="1" ht="15" customHeight="1">
      <c r="A98" s="232">
        <v>890</v>
      </c>
      <c r="B98" s="232"/>
      <c r="C98" s="233" t="s">
        <v>346</v>
      </c>
      <c r="D98" s="232">
        <v>1</v>
      </c>
      <c r="E98" s="234" t="s">
        <v>288</v>
      </c>
      <c r="F98" s="235"/>
    </row>
    <row r="99" spans="1:6" s="78" customFormat="1" ht="40.950000000000003" customHeight="1">
      <c r="A99" s="228" t="s">
        <v>704</v>
      </c>
      <c r="B99" s="311" t="s">
        <v>703</v>
      </c>
      <c r="C99" s="312"/>
      <c r="D99" s="228"/>
      <c r="E99" s="130"/>
      <c r="F99" s="238"/>
    </row>
    <row r="100" spans="1:6" s="78" customFormat="1" ht="19.2" customHeight="1">
      <c r="A100" s="307" t="s">
        <v>104</v>
      </c>
      <c r="B100" s="308"/>
      <c r="C100" s="164" t="s">
        <v>105</v>
      </c>
      <c r="D100" s="163"/>
      <c r="E100" s="165"/>
      <c r="F100" s="164" t="s">
        <v>702</v>
      </c>
    </row>
    <row r="101" spans="1:6" s="78" customFormat="1" ht="22.2" customHeight="1">
      <c r="A101" s="313"/>
      <c r="B101" s="314"/>
      <c r="C101" s="194"/>
      <c r="D101" s="195"/>
      <c r="E101" s="195"/>
      <c r="F101" s="196"/>
    </row>
    <row r="102" spans="1:6" s="78" customFormat="1" ht="40.950000000000003" customHeight="1">
      <c r="A102" s="155" t="s">
        <v>253</v>
      </c>
      <c r="B102" s="155" t="s">
        <v>108</v>
      </c>
      <c r="C102" s="156" t="s">
        <v>109</v>
      </c>
      <c r="D102" s="156" t="s">
        <v>110</v>
      </c>
      <c r="E102" s="156" t="s">
        <v>111</v>
      </c>
      <c r="F102" s="156" t="s">
        <v>112</v>
      </c>
    </row>
    <row r="103" spans="1:6" s="78" customFormat="1" ht="15" customHeight="1">
      <c r="A103" s="232">
        <v>900</v>
      </c>
      <c r="B103" s="232"/>
      <c r="C103" s="233" t="s">
        <v>347</v>
      </c>
      <c r="D103" s="232">
        <v>1</v>
      </c>
      <c r="E103" s="234" t="s">
        <v>288</v>
      </c>
      <c r="F103" s="235"/>
    </row>
    <row r="104" spans="1:6" s="78" customFormat="1" ht="15" customHeight="1">
      <c r="A104" s="232">
        <v>910</v>
      </c>
      <c r="B104" s="232"/>
      <c r="C104" s="233" t="s">
        <v>348</v>
      </c>
      <c r="D104" s="232">
        <v>1</v>
      </c>
      <c r="E104" s="234" t="s">
        <v>288</v>
      </c>
      <c r="F104" s="235"/>
    </row>
    <row r="105" spans="1:6" s="78" customFormat="1" ht="15" customHeight="1">
      <c r="A105" s="232">
        <v>920</v>
      </c>
      <c r="B105" s="232"/>
      <c r="C105" s="233" t="s">
        <v>349</v>
      </c>
      <c r="D105" s="232">
        <v>1</v>
      </c>
      <c r="E105" s="234" t="s">
        <v>288</v>
      </c>
      <c r="F105" s="235"/>
    </row>
    <row r="106" spans="1:6" s="78" customFormat="1" ht="15" customHeight="1">
      <c r="A106" s="232">
        <v>930</v>
      </c>
      <c r="B106" s="232"/>
      <c r="C106" s="233" t="s">
        <v>350</v>
      </c>
      <c r="D106" s="232">
        <v>1</v>
      </c>
      <c r="E106" s="234" t="s">
        <v>288</v>
      </c>
      <c r="F106" s="235"/>
    </row>
    <row r="107" spans="1:6" s="78" customFormat="1" ht="15" customHeight="1">
      <c r="A107" s="232">
        <v>940</v>
      </c>
      <c r="B107" s="232"/>
      <c r="C107" s="233" t="s">
        <v>351</v>
      </c>
      <c r="D107" s="232">
        <v>1</v>
      </c>
      <c r="E107" s="234" t="s">
        <v>288</v>
      </c>
      <c r="F107" s="235"/>
    </row>
    <row r="108" spans="1:6" s="78" customFormat="1" ht="15" customHeight="1">
      <c r="A108" s="232">
        <v>950</v>
      </c>
      <c r="B108" s="232"/>
      <c r="C108" s="233" t="s">
        <v>352</v>
      </c>
      <c r="D108" s="232">
        <v>1</v>
      </c>
      <c r="E108" s="234" t="s">
        <v>288</v>
      </c>
      <c r="F108" s="235"/>
    </row>
    <row r="109" spans="1:6" s="78" customFormat="1" ht="15" customHeight="1">
      <c r="A109" s="232">
        <v>960</v>
      </c>
      <c r="B109" s="232"/>
      <c r="C109" s="233" t="s">
        <v>353</v>
      </c>
      <c r="D109" s="232">
        <v>1</v>
      </c>
      <c r="E109" s="234" t="s">
        <v>288</v>
      </c>
      <c r="F109" s="235"/>
    </row>
    <row r="110" spans="1:6" s="78" customFormat="1" ht="15" customHeight="1">
      <c r="A110" s="232">
        <v>970</v>
      </c>
      <c r="B110" s="232"/>
      <c r="C110" s="233" t="s">
        <v>354</v>
      </c>
      <c r="D110" s="232">
        <v>1</v>
      </c>
      <c r="E110" s="234" t="s">
        <v>288</v>
      </c>
      <c r="F110" s="235"/>
    </row>
    <row r="111" spans="1:6" s="78" customFormat="1" ht="15" customHeight="1">
      <c r="A111" s="232">
        <v>980</v>
      </c>
      <c r="B111" s="232"/>
      <c r="C111" s="233" t="s">
        <v>355</v>
      </c>
      <c r="D111" s="232">
        <v>1</v>
      </c>
      <c r="E111" s="234" t="s">
        <v>288</v>
      </c>
      <c r="F111" s="235"/>
    </row>
    <row r="112" spans="1:6" s="78" customFormat="1" ht="15" customHeight="1">
      <c r="A112" s="232">
        <v>990</v>
      </c>
      <c r="B112" s="232"/>
      <c r="C112" s="233" t="s">
        <v>356</v>
      </c>
      <c r="D112" s="232">
        <v>1</v>
      </c>
      <c r="E112" s="234" t="s">
        <v>288</v>
      </c>
      <c r="F112" s="235"/>
    </row>
    <row r="113" spans="1:6" s="78" customFormat="1" ht="15" customHeight="1">
      <c r="A113" s="232">
        <v>1000</v>
      </c>
      <c r="B113" s="232"/>
      <c r="C113" s="233" t="s">
        <v>357</v>
      </c>
      <c r="D113" s="232">
        <v>1</v>
      </c>
      <c r="E113" s="234" t="s">
        <v>288</v>
      </c>
      <c r="F113" s="235"/>
    </row>
    <row r="114" spans="1:6" s="78" customFormat="1" ht="15" customHeight="1">
      <c r="A114" s="232">
        <v>1010</v>
      </c>
      <c r="B114" s="232"/>
      <c r="C114" s="233" t="s">
        <v>358</v>
      </c>
      <c r="D114" s="232">
        <v>1</v>
      </c>
      <c r="E114" s="234" t="s">
        <v>288</v>
      </c>
      <c r="F114" s="235"/>
    </row>
    <row r="115" spans="1:6" s="78" customFormat="1" ht="15" customHeight="1">
      <c r="A115" s="232">
        <v>1020</v>
      </c>
      <c r="B115" s="232"/>
      <c r="C115" s="233" t="s">
        <v>359</v>
      </c>
      <c r="D115" s="232">
        <v>1</v>
      </c>
      <c r="E115" s="234" t="s">
        <v>288</v>
      </c>
      <c r="F115" s="235"/>
    </row>
    <row r="116" spans="1:6" s="78" customFormat="1" ht="15" customHeight="1">
      <c r="A116" s="232">
        <v>1030</v>
      </c>
      <c r="B116" s="232"/>
      <c r="C116" s="233" t="s">
        <v>360</v>
      </c>
      <c r="D116" s="232">
        <v>1</v>
      </c>
      <c r="E116" s="234" t="s">
        <v>288</v>
      </c>
      <c r="F116" s="235"/>
    </row>
    <row r="117" spans="1:6" s="78" customFormat="1" ht="15" customHeight="1">
      <c r="A117" s="232">
        <v>1040</v>
      </c>
      <c r="B117" s="232"/>
      <c r="C117" s="233" t="s">
        <v>361</v>
      </c>
      <c r="D117" s="232">
        <v>1</v>
      </c>
      <c r="E117" s="234" t="s">
        <v>288</v>
      </c>
      <c r="F117" s="235"/>
    </row>
    <row r="118" spans="1:6" s="78" customFormat="1" ht="15" customHeight="1">
      <c r="A118" s="232">
        <v>1050</v>
      </c>
      <c r="B118" s="232"/>
      <c r="C118" s="233" t="s">
        <v>362</v>
      </c>
      <c r="D118" s="232">
        <v>1</v>
      </c>
      <c r="E118" s="234" t="s">
        <v>288</v>
      </c>
      <c r="F118" s="235"/>
    </row>
    <row r="119" spans="1:6" s="78" customFormat="1" ht="15" customHeight="1">
      <c r="A119" s="232">
        <v>1060</v>
      </c>
      <c r="B119" s="232"/>
      <c r="C119" s="233" t="s">
        <v>363</v>
      </c>
      <c r="D119" s="232">
        <v>1</v>
      </c>
      <c r="E119" s="234" t="s">
        <v>288</v>
      </c>
      <c r="F119" s="235"/>
    </row>
    <row r="120" spans="1:6" s="78" customFormat="1" ht="15" customHeight="1">
      <c r="A120" s="232">
        <v>1070</v>
      </c>
      <c r="B120" s="232"/>
      <c r="C120" s="233" t="s">
        <v>364</v>
      </c>
      <c r="D120" s="232">
        <v>1</v>
      </c>
      <c r="E120" s="234" t="s">
        <v>288</v>
      </c>
      <c r="F120" s="235"/>
    </row>
    <row r="121" spans="1:6" s="78" customFormat="1" ht="15" customHeight="1">
      <c r="A121" s="232">
        <v>1080</v>
      </c>
      <c r="B121" s="232"/>
      <c r="C121" s="233" t="s">
        <v>365</v>
      </c>
      <c r="D121" s="232">
        <v>1</v>
      </c>
      <c r="E121" s="234" t="s">
        <v>288</v>
      </c>
      <c r="F121" s="235"/>
    </row>
    <row r="122" spans="1:6" s="78" customFormat="1" ht="15" customHeight="1">
      <c r="A122" s="232">
        <v>1090</v>
      </c>
      <c r="B122" s="232"/>
      <c r="C122" s="233" t="s">
        <v>366</v>
      </c>
      <c r="D122" s="232">
        <v>1</v>
      </c>
      <c r="E122" s="234" t="s">
        <v>288</v>
      </c>
      <c r="F122" s="235"/>
    </row>
    <row r="123" spans="1:6" s="78" customFormat="1" ht="15" customHeight="1">
      <c r="A123" s="232">
        <v>1100</v>
      </c>
      <c r="B123" s="232"/>
      <c r="C123" s="233" t="s">
        <v>367</v>
      </c>
      <c r="D123" s="232">
        <v>1</v>
      </c>
      <c r="E123" s="234" t="s">
        <v>288</v>
      </c>
      <c r="F123" s="235"/>
    </row>
    <row r="124" spans="1:6" s="78" customFormat="1" ht="15" customHeight="1">
      <c r="A124" s="232">
        <v>1110</v>
      </c>
      <c r="B124" s="232"/>
      <c r="C124" s="233" t="s">
        <v>368</v>
      </c>
      <c r="D124" s="232">
        <v>1</v>
      </c>
      <c r="E124" s="234" t="s">
        <v>288</v>
      </c>
      <c r="F124" s="235"/>
    </row>
    <row r="125" spans="1:6" s="78" customFormat="1" ht="15" customHeight="1">
      <c r="A125" s="232">
        <v>1120</v>
      </c>
      <c r="B125" s="232"/>
      <c r="C125" s="233" t="s">
        <v>369</v>
      </c>
      <c r="D125" s="232">
        <v>1</v>
      </c>
      <c r="E125" s="234" t="s">
        <v>288</v>
      </c>
      <c r="F125" s="235"/>
    </row>
    <row r="126" spans="1:6" s="78" customFormat="1" ht="15" customHeight="1">
      <c r="A126" s="232">
        <v>1130</v>
      </c>
      <c r="B126" s="232"/>
      <c r="C126" s="233" t="s">
        <v>370</v>
      </c>
      <c r="D126" s="232">
        <v>1</v>
      </c>
      <c r="E126" s="234" t="s">
        <v>288</v>
      </c>
      <c r="F126" s="235"/>
    </row>
    <row r="127" spans="1:6" s="78" customFormat="1" ht="15" customHeight="1">
      <c r="A127" s="232">
        <v>1140</v>
      </c>
      <c r="B127" s="232"/>
      <c r="C127" s="233" t="s">
        <v>371</v>
      </c>
      <c r="D127" s="232">
        <v>1</v>
      </c>
      <c r="E127" s="234" t="s">
        <v>288</v>
      </c>
      <c r="F127" s="235"/>
    </row>
    <row r="128" spans="1:6" s="78" customFormat="1" ht="15" customHeight="1">
      <c r="A128" s="232">
        <v>1150</v>
      </c>
      <c r="B128" s="232"/>
      <c r="C128" s="233" t="s">
        <v>372</v>
      </c>
      <c r="D128" s="232">
        <v>1</v>
      </c>
      <c r="E128" s="234" t="s">
        <v>288</v>
      </c>
      <c r="F128" s="235"/>
    </row>
    <row r="129" spans="1:9" s="78" customFormat="1" ht="15" customHeight="1">
      <c r="A129" s="232">
        <v>1160</v>
      </c>
      <c r="B129" s="232"/>
      <c r="C129" s="233" t="s">
        <v>373</v>
      </c>
      <c r="D129" s="232">
        <v>1</v>
      </c>
      <c r="E129" s="234" t="s">
        <v>288</v>
      </c>
      <c r="F129" s="235"/>
    </row>
    <row r="130" spans="1:9" s="78" customFormat="1" ht="15.6">
      <c r="A130" s="232">
        <v>1170</v>
      </c>
      <c r="B130" s="232"/>
      <c r="C130" s="233" t="s">
        <v>374</v>
      </c>
      <c r="D130" s="232">
        <v>1</v>
      </c>
      <c r="E130" s="234" t="s">
        <v>288</v>
      </c>
      <c r="F130" s="235"/>
    </row>
    <row r="131" spans="1:9" s="78" customFormat="1" ht="15" customHeight="1">
      <c r="A131" s="232">
        <v>1180</v>
      </c>
      <c r="B131" s="232"/>
      <c r="C131" s="233" t="s">
        <v>375</v>
      </c>
      <c r="D131" s="232">
        <v>1</v>
      </c>
      <c r="E131" s="234" t="s">
        <v>288</v>
      </c>
      <c r="F131" s="235"/>
    </row>
    <row r="132" spans="1:9" s="78" customFormat="1" ht="15" customHeight="1">
      <c r="A132" s="232">
        <v>1190</v>
      </c>
      <c r="B132" s="232"/>
      <c r="C132" s="233" t="s">
        <v>376</v>
      </c>
      <c r="D132" s="232">
        <v>1</v>
      </c>
      <c r="E132" s="234" t="s">
        <v>288</v>
      </c>
      <c r="F132" s="235"/>
    </row>
    <row r="133" spans="1:9" s="78" customFormat="1" ht="15" customHeight="1">
      <c r="A133" s="232">
        <v>1200</v>
      </c>
      <c r="B133" s="232"/>
      <c r="C133" s="233" t="s">
        <v>377</v>
      </c>
      <c r="D133" s="232">
        <v>1</v>
      </c>
      <c r="E133" s="234" t="s">
        <v>288</v>
      </c>
      <c r="F133" s="235"/>
    </row>
    <row r="134" spans="1:9" s="78" customFormat="1" ht="15" customHeight="1">
      <c r="A134" s="232">
        <v>1210</v>
      </c>
      <c r="B134" s="232"/>
      <c r="C134" s="233" t="s">
        <v>378</v>
      </c>
      <c r="D134" s="232">
        <v>1</v>
      </c>
      <c r="E134" s="234" t="s">
        <v>288</v>
      </c>
      <c r="F134" s="235"/>
    </row>
    <row r="135" spans="1:9" s="78" customFormat="1" ht="15" customHeight="1">
      <c r="A135" s="232">
        <v>1220</v>
      </c>
      <c r="B135" s="232"/>
      <c r="C135" s="233" t="s">
        <v>379</v>
      </c>
      <c r="D135" s="232">
        <v>1</v>
      </c>
      <c r="E135" s="234" t="s">
        <v>288</v>
      </c>
      <c r="F135" s="235"/>
    </row>
    <row r="136" spans="1:9" s="162" customFormat="1" ht="39.6">
      <c r="A136" s="228" t="s">
        <v>704</v>
      </c>
      <c r="B136" s="311" t="s">
        <v>703</v>
      </c>
      <c r="C136" s="312"/>
      <c r="D136" s="228"/>
      <c r="E136" s="130"/>
      <c r="F136" s="238"/>
    </row>
    <row r="137" spans="1:9" s="158" customFormat="1" ht="13.2">
      <c r="A137" s="307" t="s">
        <v>104</v>
      </c>
      <c r="B137" s="308"/>
      <c r="C137" s="179" t="s">
        <v>105</v>
      </c>
      <c r="D137" s="180"/>
      <c r="E137" s="180"/>
      <c r="F137" s="179" t="s">
        <v>702</v>
      </c>
    </row>
    <row r="138" spans="1:9">
      <c r="A138" s="313"/>
      <c r="B138" s="314"/>
      <c r="C138" s="243"/>
      <c r="D138" s="244"/>
      <c r="E138" s="244"/>
      <c r="F138" s="245"/>
    </row>
    <row r="139" spans="1:9" s="153" customFormat="1" ht="21.75" customHeight="1">
      <c r="A139" s="174" t="s">
        <v>253</v>
      </c>
      <c r="B139" s="174" t="s">
        <v>108</v>
      </c>
      <c r="C139" s="176" t="s">
        <v>109</v>
      </c>
      <c r="D139" s="176" t="s">
        <v>110</v>
      </c>
      <c r="E139" s="176" t="s">
        <v>111</v>
      </c>
      <c r="F139" s="176" t="s">
        <v>112</v>
      </c>
      <c r="G139" s="157"/>
      <c r="H139" s="157"/>
      <c r="I139" s="157"/>
    </row>
    <row r="140" spans="1:9" s="153" customFormat="1" ht="21.75" customHeight="1">
      <c r="A140" s="174"/>
      <c r="B140" s="246"/>
      <c r="C140" s="247"/>
      <c r="D140" s="176"/>
      <c r="E140" s="176"/>
      <c r="F140" s="176"/>
      <c r="G140" s="157"/>
      <c r="H140" s="157"/>
      <c r="I140" s="157"/>
    </row>
    <row r="141" spans="1:9" s="162" customFormat="1" ht="25.2" customHeight="1">
      <c r="A141" s="228">
        <v>6</v>
      </c>
      <c r="B141" s="311" t="s">
        <v>703</v>
      </c>
      <c r="C141" s="312"/>
      <c r="D141" s="228"/>
      <c r="E141" s="130"/>
      <c r="F141" s="238"/>
    </row>
    <row r="142" spans="1:9" s="78" customFormat="1" ht="25.2" customHeight="1">
      <c r="A142" s="232"/>
      <c r="B142" s="236"/>
      <c r="C142" s="237"/>
      <c r="D142" s="232"/>
      <c r="E142" s="234"/>
      <c r="F142" s="235"/>
    </row>
    <row r="143" spans="1:9" s="78" customFormat="1" ht="15" customHeight="1">
      <c r="A143" s="232">
        <v>1230</v>
      </c>
      <c r="B143" s="232"/>
      <c r="C143" s="233" t="s">
        <v>380</v>
      </c>
      <c r="D143" s="232">
        <v>1</v>
      </c>
      <c r="E143" s="234" t="s">
        <v>288</v>
      </c>
      <c r="F143" s="235"/>
    </row>
    <row r="144" spans="1:9" s="78" customFormat="1" ht="15" customHeight="1">
      <c r="A144" s="232">
        <v>1240</v>
      </c>
      <c r="B144" s="232"/>
      <c r="C144" s="233" t="s">
        <v>381</v>
      </c>
      <c r="D144" s="232">
        <v>1</v>
      </c>
      <c r="E144" s="234" t="s">
        <v>288</v>
      </c>
      <c r="F144" s="235"/>
    </row>
    <row r="145" spans="1:6" s="78" customFormat="1" ht="15" customHeight="1">
      <c r="A145" s="232">
        <v>1250</v>
      </c>
      <c r="B145" s="232"/>
      <c r="C145" s="233" t="s">
        <v>382</v>
      </c>
      <c r="D145" s="232">
        <v>1</v>
      </c>
      <c r="E145" s="234" t="s">
        <v>288</v>
      </c>
      <c r="F145" s="235"/>
    </row>
    <row r="146" spans="1:6" s="78" customFormat="1" ht="15" customHeight="1">
      <c r="A146" s="232">
        <v>1260</v>
      </c>
      <c r="B146" s="232"/>
      <c r="C146" s="233" t="s">
        <v>383</v>
      </c>
      <c r="D146" s="232">
        <v>1</v>
      </c>
      <c r="E146" s="234" t="s">
        <v>288</v>
      </c>
      <c r="F146" s="235"/>
    </row>
    <row r="147" spans="1:6" s="78" customFormat="1" ht="15" customHeight="1">
      <c r="A147" s="232">
        <v>1270</v>
      </c>
      <c r="B147" s="232"/>
      <c r="C147" s="233" t="s">
        <v>384</v>
      </c>
      <c r="D147" s="232">
        <v>1</v>
      </c>
      <c r="E147" s="234" t="s">
        <v>288</v>
      </c>
      <c r="F147" s="235"/>
    </row>
    <row r="148" spans="1:6" s="78" customFormat="1" ht="15" customHeight="1">
      <c r="A148" s="232">
        <v>1280</v>
      </c>
      <c r="B148" s="232"/>
      <c r="C148" s="233" t="s">
        <v>385</v>
      </c>
      <c r="D148" s="232">
        <v>1</v>
      </c>
      <c r="E148" s="234" t="s">
        <v>288</v>
      </c>
      <c r="F148" s="235"/>
    </row>
    <row r="149" spans="1:6" s="78" customFormat="1" ht="15" customHeight="1">
      <c r="A149" s="232">
        <v>1290</v>
      </c>
      <c r="B149" s="232"/>
      <c r="C149" s="233" t="s">
        <v>386</v>
      </c>
      <c r="D149" s="232">
        <v>1</v>
      </c>
      <c r="E149" s="234" t="s">
        <v>288</v>
      </c>
      <c r="F149" s="235"/>
    </row>
    <row r="150" spans="1:6" s="78" customFormat="1" ht="15" customHeight="1">
      <c r="A150" s="232">
        <v>1300</v>
      </c>
      <c r="B150" s="232"/>
      <c r="C150" s="233" t="s">
        <v>387</v>
      </c>
      <c r="D150" s="232">
        <v>1</v>
      </c>
      <c r="E150" s="234" t="s">
        <v>288</v>
      </c>
      <c r="F150" s="235"/>
    </row>
    <row r="151" spans="1:6" s="78" customFormat="1" ht="15" customHeight="1">
      <c r="A151" s="232">
        <v>1310</v>
      </c>
      <c r="B151" s="232"/>
      <c r="C151" s="233" t="s">
        <v>388</v>
      </c>
      <c r="D151" s="232">
        <v>1</v>
      </c>
      <c r="E151" s="234" t="s">
        <v>288</v>
      </c>
      <c r="F151" s="235"/>
    </row>
    <row r="152" spans="1:6" s="78" customFormat="1" ht="15" customHeight="1">
      <c r="A152" s="232">
        <v>1320</v>
      </c>
      <c r="B152" s="232"/>
      <c r="C152" s="233" t="s">
        <v>389</v>
      </c>
      <c r="D152" s="232">
        <v>1</v>
      </c>
      <c r="E152" s="234" t="s">
        <v>288</v>
      </c>
      <c r="F152" s="235"/>
    </row>
    <row r="153" spans="1:6" s="78" customFormat="1" ht="17.7" customHeight="1">
      <c r="A153" s="232">
        <v>1330</v>
      </c>
      <c r="B153" s="232"/>
      <c r="C153" s="233" t="s">
        <v>390</v>
      </c>
      <c r="D153" s="232">
        <v>1</v>
      </c>
      <c r="E153" s="234" t="s">
        <v>288</v>
      </c>
      <c r="F153" s="235"/>
    </row>
    <row r="154" spans="1:6" s="78" customFormat="1" ht="15.6">
      <c r="A154" s="232">
        <v>1340</v>
      </c>
      <c r="B154" s="232"/>
      <c r="C154" s="233" t="s">
        <v>596</v>
      </c>
      <c r="D154" s="232">
        <v>1</v>
      </c>
      <c r="E154" s="234" t="s">
        <v>288</v>
      </c>
      <c r="F154" s="235"/>
    </row>
    <row r="155" spans="1:6" s="84" customFormat="1" ht="15.6">
      <c r="A155" s="232">
        <v>1350</v>
      </c>
      <c r="B155" s="232"/>
      <c r="C155" s="233" t="s">
        <v>597</v>
      </c>
      <c r="D155" s="232">
        <v>1</v>
      </c>
      <c r="E155" s="234" t="s">
        <v>288</v>
      </c>
      <c r="F155" s="235"/>
    </row>
    <row r="156" spans="1:6" s="78" customFormat="1" ht="15.6">
      <c r="A156" s="232">
        <v>1360</v>
      </c>
      <c r="B156" s="232"/>
      <c r="C156" s="233" t="s">
        <v>598</v>
      </c>
      <c r="D156" s="232">
        <v>1</v>
      </c>
      <c r="E156" s="234" t="s">
        <v>288</v>
      </c>
      <c r="F156" s="235"/>
    </row>
    <row r="157" spans="1:6" s="78" customFormat="1" ht="15.6">
      <c r="A157" s="232">
        <v>1370</v>
      </c>
      <c r="B157" s="232"/>
      <c r="C157" s="233" t="s">
        <v>599</v>
      </c>
      <c r="D157" s="232">
        <v>1</v>
      </c>
      <c r="E157" s="234" t="s">
        <v>288</v>
      </c>
      <c r="F157" s="235"/>
    </row>
    <row r="158" spans="1:6" s="78" customFormat="1" ht="15.6">
      <c r="A158" s="232">
        <v>1380</v>
      </c>
      <c r="B158" s="232"/>
      <c r="C158" s="233" t="s">
        <v>600</v>
      </c>
      <c r="D158" s="232">
        <v>1</v>
      </c>
      <c r="E158" s="234" t="s">
        <v>288</v>
      </c>
      <c r="F158" s="235"/>
    </row>
    <row r="159" spans="1:6" s="84" customFormat="1" ht="15.6">
      <c r="A159" s="232">
        <v>1390</v>
      </c>
      <c r="B159" s="232"/>
      <c r="C159" s="233" t="s">
        <v>601</v>
      </c>
      <c r="D159" s="232">
        <v>1</v>
      </c>
      <c r="E159" s="234" t="s">
        <v>288</v>
      </c>
      <c r="F159" s="235"/>
    </row>
    <row r="160" spans="1:6" s="84" customFormat="1" ht="15.6">
      <c r="A160" s="232">
        <v>1400</v>
      </c>
      <c r="B160" s="232"/>
      <c r="C160" s="233" t="s">
        <v>601</v>
      </c>
      <c r="D160" s="232">
        <v>1</v>
      </c>
      <c r="E160" s="234" t="s">
        <v>288</v>
      </c>
      <c r="F160" s="235"/>
    </row>
    <row r="161" spans="1:6" s="78" customFormat="1" ht="15.6">
      <c r="A161" s="232">
        <v>1420</v>
      </c>
      <c r="B161" s="232"/>
      <c r="C161" s="233" t="s">
        <v>602</v>
      </c>
      <c r="D161" s="232">
        <v>1</v>
      </c>
      <c r="E161" s="234" t="s">
        <v>288</v>
      </c>
      <c r="F161" s="235"/>
    </row>
    <row r="162" spans="1:6" s="78" customFormat="1" ht="15" customHeight="1">
      <c r="A162" s="232">
        <v>1430</v>
      </c>
      <c r="B162" s="232"/>
      <c r="C162" s="233" t="s">
        <v>391</v>
      </c>
      <c r="D162" s="232">
        <v>1</v>
      </c>
      <c r="E162" s="234" t="s">
        <v>288</v>
      </c>
      <c r="F162" s="235"/>
    </row>
    <row r="163" spans="1:6" s="78" customFormat="1" ht="15" customHeight="1">
      <c r="A163" s="232">
        <v>1440</v>
      </c>
      <c r="B163" s="232"/>
      <c r="C163" s="233" t="s">
        <v>392</v>
      </c>
      <c r="D163" s="232">
        <v>1</v>
      </c>
      <c r="E163" s="234" t="s">
        <v>288</v>
      </c>
      <c r="F163" s="235"/>
    </row>
    <row r="164" spans="1:6" s="78" customFormat="1" ht="15" customHeight="1">
      <c r="A164" s="232">
        <v>1450</v>
      </c>
      <c r="B164" s="232"/>
      <c r="C164" s="233" t="s">
        <v>393</v>
      </c>
      <c r="D164" s="232">
        <v>1</v>
      </c>
      <c r="E164" s="234" t="s">
        <v>288</v>
      </c>
      <c r="F164" s="235"/>
    </row>
    <row r="165" spans="1:6" s="78" customFormat="1" ht="15" customHeight="1">
      <c r="A165" s="232">
        <v>1460</v>
      </c>
      <c r="B165" s="232"/>
      <c r="C165" s="233" t="s">
        <v>394</v>
      </c>
      <c r="D165" s="232">
        <v>1</v>
      </c>
      <c r="E165" s="234" t="s">
        <v>288</v>
      </c>
      <c r="F165" s="235"/>
    </row>
    <row r="166" spans="1:6" s="84" customFormat="1" ht="15" customHeight="1">
      <c r="A166" s="232">
        <v>1470</v>
      </c>
      <c r="B166" s="232"/>
      <c r="C166" s="233" t="s">
        <v>395</v>
      </c>
      <c r="D166" s="232">
        <v>1</v>
      </c>
      <c r="E166" s="234" t="s">
        <v>288</v>
      </c>
      <c r="F166" s="235"/>
    </row>
    <row r="167" spans="1:6" s="78" customFormat="1" ht="15" customHeight="1">
      <c r="A167" s="232">
        <v>1480</v>
      </c>
      <c r="B167" s="232"/>
      <c r="C167" s="233" t="s">
        <v>396</v>
      </c>
      <c r="D167" s="232">
        <v>1</v>
      </c>
      <c r="E167" s="234" t="s">
        <v>288</v>
      </c>
      <c r="F167" s="235"/>
    </row>
    <row r="168" spans="1:6" s="78" customFormat="1" ht="15" customHeight="1">
      <c r="A168" s="232">
        <v>1490</v>
      </c>
      <c r="B168" s="232"/>
      <c r="C168" s="233" t="s">
        <v>397</v>
      </c>
      <c r="D168" s="232">
        <v>1</v>
      </c>
      <c r="E168" s="234" t="s">
        <v>288</v>
      </c>
      <c r="F168" s="235"/>
    </row>
    <row r="169" spans="1:6" s="78" customFormat="1" ht="15" customHeight="1">
      <c r="A169" s="232">
        <v>1500</v>
      </c>
      <c r="B169" s="232"/>
      <c r="C169" s="233" t="s">
        <v>398</v>
      </c>
      <c r="D169" s="232">
        <v>1</v>
      </c>
      <c r="E169" s="234" t="s">
        <v>288</v>
      </c>
      <c r="F169" s="235"/>
    </row>
    <row r="170" spans="1:6" s="78" customFormat="1" ht="15" customHeight="1">
      <c r="A170" s="232">
        <v>1520</v>
      </c>
      <c r="B170" s="232"/>
      <c r="C170" s="233" t="s">
        <v>399</v>
      </c>
      <c r="D170" s="232">
        <v>1</v>
      </c>
      <c r="E170" s="234" t="s">
        <v>288</v>
      </c>
      <c r="F170" s="235"/>
    </row>
    <row r="171" spans="1:6" s="78" customFormat="1" ht="15" customHeight="1">
      <c r="A171" s="232">
        <v>1530</v>
      </c>
      <c r="B171" s="232"/>
      <c r="C171" s="233" t="s">
        <v>400</v>
      </c>
      <c r="D171" s="232">
        <v>1</v>
      </c>
      <c r="E171" s="234" t="s">
        <v>288</v>
      </c>
      <c r="F171" s="235"/>
    </row>
    <row r="172" spans="1:6" s="78" customFormat="1" ht="15" customHeight="1">
      <c r="A172" s="232">
        <v>1540</v>
      </c>
      <c r="B172" s="232"/>
      <c r="C172" s="233" t="s">
        <v>401</v>
      </c>
      <c r="D172" s="232">
        <v>1</v>
      </c>
      <c r="E172" s="234" t="s">
        <v>288</v>
      </c>
      <c r="F172" s="235"/>
    </row>
    <row r="173" spans="1:6" s="78" customFormat="1" ht="15" customHeight="1">
      <c r="A173" s="232">
        <v>1550</v>
      </c>
      <c r="B173" s="232"/>
      <c r="C173" s="233" t="s">
        <v>402</v>
      </c>
      <c r="D173" s="232">
        <v>1</v>
      </c>
      <c r="E173" s="234" t="s">
        <v>288</v>
      </c>
      <c r="F173" s="235"/>
    </row>
    <row r="174" spans="1:6" s="78" customFormat="1" ht="15" customHeight="1">
      <c r="A174" s="232">
        <v>1560</v>
      </c>
      <c r="B174" s="232"/>
      <c r="C174" s="233" t="s">
        <v>403</v>
      </c>
      <c r="D174" s="232">
        <v>1</v>
      </c>
      <c r="E174" s="234" t="s">
        <v>288</v>
      </c>
      <c r="F174" s="235"/>
    </row>
    <row r="175" spans="1:6" s="78" customFormat="1" ht="15" customHeight="1">
      <c r="A175" s="232">
        <v>1570</v>
      </c>
      <c r="B175" s="232"/>
      <c r="C175" s="233" t="s">
        <v>404</v>
      </c>
      <c r="D175" s="232">
        <v>1</v>
      </c>
      <c r="E175" s="234" t="s">
        <v>288</v>
      </c>
      <c r="F175" s="235"/>
    </row>
    <row r="176" spans="1:6" s="78" customFormat="1" ht="28.5" customHeight="1">
      <c r="A176" s="232">
        <v>1580</v>
      </c>
      <c r="B176" s="232"/>
      <c r="C176" s="233" t="s">
        <v>405</v>
      </c>
      <c r="D176" s="232">
        <v>1</v>
      </c>
      <c r="E176" s="234" t="s">
        <v>288</v>
      </c>
      <c r="F176" s="235"/>
    </row>
    <row r="177" spans="1:6" s="78" customFormat="1" ht="15" customHeight="1">
      <c r="A177" s="232">
        <v>1590</v>
      </c>
      <c r="B177" s="232"/>
      <c r="C177" s="233" t="s">
        <v>406</v>
      </c>
      <c r="D177" s="232">
        <v>1</v>
      </c>
      <c r="E177" s="234" t="s">
        <v>288</v>
      </c>
      <c r="F177" s="235"/>
    </row>
    <row r="178" spans="1:6" s="78" customFormat="1" ht="15" customHeight="1">
      <c r="A178" s="232">
        <v>1600</v>
      </c>
      <c r="B178" s="232"/>
      <c r="C178" s="233" t="s">
        <v>407</v>
      </c>
      <c r="D178" s="232">
        <v>1</v>
      </c>
      <c r="E178" s="234" t="s">
        <v>288</v>
      </c>
      <c r="F178" s="235"/>
    </row>
    <row r="179" spans="1:6" s="78" customFormat="1" ht="15" customHeight="1">
      <c r="A179" s="232">
        <v>1620</v>
      </c>
      <c r="B179" s="232"/>
      <c r="C179" s="233" t="s">
        <v>408</v>
      </c>
      <c r="D179" s="232">
        <v>1</v>
      </c>
      <c r="E179" s="234" t="s">
        <v>288</v>
      </c>
      <c r="F179" s="235"/>
    </row>
    <row r="180" spans="1:6" s="78" customFormat="1" ht="15" customHeight="1">
      <c r="A180" s="232">
        <v>1630</v>
      </c>
      <c r="B180" s="232"/>
      <c r="C180" s="233" t="s">
        <v>409</v>
      </c>
      <c r="D180" s="232">
        <v>1</v>
      </c>
      <c r="E180" s="234" t="s">
        <v>288</v>
      </c>
      <c r="F180" s="235"/>
    </row>
    <row r="181" spans="1:6" s="78" customFormat="1" ht="15" customHeight="1">
      <c r="A181" s="232">
        <v>1640</v>
      </c>
      <c r="B181" s="232"/>
      <c r="C181" s="233" t="s">
        <v>410</v>
      </c>
      <c r="D181" s="232">
        <v>1</v>
      </c>
      <c r="E181" s="234" t="s">
        <v>288</v>
      </c>
      <c r="F181" s="235"/>
    </row>
    <row r="182" spans="1:6" s="78" customFormat="1" ht="15" customHeight="1">
      <c r="A182" s="232">
        <v>1650</v>
      </c>
      <c r="B182" s="232"/>
      <c r="C182" s="233" t="s">
        <v>411</v>
      </c>
      <c r="D182" s="232">
        <v>1</v>
      </c>
      <c r="E182" s="234" t="s">
        <v>288</v>
      </c>
      <c r="F182" s="235"/>
    </row>
    <row r="183" spans="1:6" s="78" customFormat="1" ht="15" customHeight="1">
      <c r="A183" s="232">
        <v>1660</v>
      </c>
      <c r="B183" s="232"/>
      <c r="C183" s="233" t="s">
        <v>412</v>
      </c>
      <c r="D183" s="232">
        <v>1</v>
      </c>
      <c r="E183" s="234" t="s">
        <v>288</v>
      </c>
      <c r="F183" s="235"/>
    </row>
    <row r="184" spans="1:6" s="78" customFormat="1" ht="15" customHeight="1">
      <c r="A184" s="232">
        <v>1670</v>
      </c>
      <c r="B184" s="232"/>
      <c r="C184" s="233" t="s">
        <v>413</v>
      </c>
      <c r="D184" s="232">
        <v>1</v>
      </c>
      <c r="E184" s="234" t="s">
        <v>288</v>
      </c>
      <c r="F184" s="235"/>
    </row>
    <row r="185" spans="1:6" s="78" customFormat="1" ht="39.6">
      <c r="A185" s="228" t="s">
        <v>704</v>
      </c>
      <c r="B185" s="311" t="s">
        <v>703</v>
      </c>
      <c r="C185" s="312"/>
      <c r="D185" s="228"/>
      <c r="E185" s="130"/>
      <c r="F185" s="238"/>
    </row>
    <row r="186" spans="1:6" s="78" customFormat="1" ht="15" customHeight="1">
      <c r="A186" s="309" t="s">
        <v>104</v>
      </c>
      <c r="B186" s="310"/>
      <c r="C186" s="179" t="s">
        <v>105</v>
      </c>
      <c r="D186" s="182"/>
      <c r="E186" s="180"/>
      <c r="F186" s="181" t="s">
        <v>702</v>
      </c>
    </row>
    <row r="187" spans="1:6" s="78" customFormat="1" ht="15" customHeight="1">
      <c r="A187" s="313"/>
      <c r="B187" s="314"/>
      <c r="C187" s="194"/>
      <c r="D187" s="192"/>
      <c r="E187" s="195"/>
      <c r="F187" s="193"/>
    </row>
    <row r="188" spans="1:6" s="78" customFormat="1" ht="49.5" customHeight="1">
      <c r="A188" s="248" t="s">
        <v>253</v>
      </c>
      <c r="B188" s="248" t="s">
        <v>108</v>
      </c>
      <c r="C188" s="249" t="s">
        <v>109</v>
      </c>
      <c r="D188" s="249" t="s">
        <v>110</v>
      </c>
      <c r="E188" s="249" t="s">
        <v>111</v>
      </c>
      <c r="F188" s="249" t="s">
        <v>112</v>
      </c>
    </row>
    <row r="189" spans="1:6" s="78" customFormat="1" ht="15" customHeight="1">
      <c r="A189" s="232">
        <v>1680</v>
      </c>
      <c r="B189" s="232"/>
      <c r="C189" s="233" t="s">
        <v>414</v>
      </c>
      <c r="D189" s="232">
        <v>1</v>
      </c>
      <c r="E189" s="234" t="s">
        <v>288</v>
      </c>
      <c r="F189" s="235"/>
    </row>
    <row r="190" spans="1:6" s="78" customFormat="1" ht="15" customHeight="1">
      <c r="A190" s="232">
        <v>1690</v>
      </c>
      <c r="B190" s="232"/>
      <c r="C190" s="233" t="s">
        <v>415</v>
      </c>
      <c r="D190" s="232">
        <v>1</v>
      </c>
      <c r="E190" s="234" t="s">
        <v>288</v>
      </c>
      <c r="F190" s="235"/>
    </row>
    <row r="191" spans="1:6" s="78" customFormat="1" ht="15" customHeight="1">
      <c r="A191" s="232">
        <v>1700</v>
      </c>
      <c r="B191" s="232"/>
      <c r="C191" s="233" t="s">
        <v>416</v>
      </c>
      <c r="D191" s="232">
        <v>1</v>
      </c>
      <c r="E191" s="234" t="s">
        <v>288</v>
      </c>
      <c r="F191" s="235"/>
    </row>
    <row r="192" spans="1:6" s="78" customFormat="1" ht="15" customHeight="1">
      <c r="A192" s="232">
        <v>1710</v>
      </c>
      <c r="B192" s="232"/>
      <c r="C192" s="233" t="s">
        <v>417</v>
      </c>
      <c r="D192" s="232">
        <v>1</v>
      </c>
      <c r="E192" s="234" t="s">
        <v>288</v>
      </c>
      <c r="F192" s="235"/>
    </row>
    <row r="193" spans="1:6" s="78" customFormat="1" ht="15" customHeight="1">
      <c r="A193" s="232">
        <v>1720</v>
      </c>
      <c r="B193" s="232"/>
      <c r="C193" s="233" t="s">
        <v>418</v>
      </c>
      <c r="D193" s="232">
        <v>1</v>
      </c>
      <c r="E193" s="234" t="s">
        <v>288</v>
      </c>
      <c r="F193" s="235"/>
    </row>
    <row r="194" spans="1:6" s="78" customFormat="1" ht="15" customHeight="1">
      <c r="A194" s="232">
        <v>1730</v>
      </c>
      <c r="B194" s="232"/>
      <c r="C194" s="233" t="s">
        <v>419</v>
      </c>
      <c r="D194" s="232">
        <v>1</v>
      </c>
      <c r="E194" s="234" t="s">
        <v>288</v>
      </c>
      <c r="F194" s="235"/>
    </row>
    <row r="195" spans="1:6" s="78" customFormat="1" ht="15" customHeight="1">
      <c r="A195" s="232">
        <v>1740</v>
      </c>
      <c r="B195" s="232"/>
      <c r="C195" s="233" t="s">
        <v>420</v>
      </c>
      <c r="D195" s="232">
        <v>1</v>
      </c>
      <c r="E195" s="234" t="s">
        <v>288</v>
      </c>
      <c r="F195" s="235"/>
    </row>
    <row r="196" spans="1:6" s="78" customFormat="1" ht="15" customHeight="1">
      <c r="A196" s="232">
        <v>1750</v>
      </c>
      <c r="B196" s="232"/>
      <c r="C196" s="233" t="s">
        <v>421</v>
      </c>
      <c r="D196" s="232">
        <v>1</v>
      </c>
      <c r="E196" s="234" t="s">
        <v>288</v>
      </c>
      <c r="F196" s="235"/>
    </row>
    <row r="197" spans="1:6" s="78" customFormat="1" ht="15" customHeight="1">
      <c r="A197" s="232">
        <v>1760</v>
      </c>
      <c r="B197" s="232"/>
      <c r="C197" s="233" t="s">
        <v>422</v>
      </c>
      <c r="D197" s="232">
        <v>1</v>
      </c>
      <c r="E197" s="234" t="s">
        <v>288</v>
      </c>
      <c r="F197" s="235"/>
    </row>
    <row r="198" spans="1:6" s="78" customFormat="1" ht="15" customHeight="1">
      <c r="A198" s="232">
        <v>1770</v>
      </c>
      <c r="B198" s="232"/>
      <c r="C198" s="233" t="s">
        <v>423</v>
      </c>
      <c r="D198" s="232">
        <v>1</v>
      </c>
      <c r="E198" s="234" t="s">
        <v>288</v>
      </c>
      <c r="F198" s="235"/>
    </row>
    <row r="199" spans="1:6" s="78" customFormat="1" ht="15" customHeight="1">
      <c r="A199" s="232">
        <v>1780</v>
      </c>
      <c r="B199" s="232"/>
      <c r="C199" s="233" t="s">
        <v>424</v>
      </c>
      <c r="D199" s="232">
        <v>1</v>
      </c>
      <c r="E199" s="234" t="s">
        <v>288</v>
      </c>
      <c r="F199" s="235"/>
    </row>
    <row r="200" spans="1:6" s="78" customFormat="1" ht="15" customHeight="1">
      <c r="A200" s="232">
        <v>1790</v>
      </c>
      <c r="B200" s="232"/>
      <c r="C200" s="233" t="s">
        <v>425</v>
      </c>
      <c r="D200" s="232">
        <v>1</v>
      </c>
      <c r="E200" s="234" t="s">
        <v>288</v>
      </c>
      <c r="F200" s="235"/>
    </row>
    <row r="201" spans="1:6" s="78" customFormat="1" ht="15" customHeight="1">
      <c r="A201" s="232">
        <v>1800</v>
      </c>
      <c r="B201" s="232"/>
      <c r="C201" s="233" t="s">
        <v>426</v>
      </c>
      <c r="D201" s="232">
        <v>1</v>
      </c>
      <c r="E201" s="234" t="s">
        <v>288</v>
      </c>
      <c r="F201" s="235"/>
    </row>
    <row r="202" spans="1:6" s="78" customFormat="1" ht="15" customHeight="1">
      <c r="A202" s="232">
        <v>1810</v>
      </c>
      <c r="B202" s="232"/>
      <c r="C202" s="233" t="s">
        <v>427</v>
      </c>
      <c r="D202" s="232">
        <v>1</v>
      </c>
      <c r="E202" s="234" t="s">
        <v>288</v>
      </c>
      <c r="F202" s="235"/>
    </row>
    <row r="203" spans="1:6" s="78" customFormat="1" ht="15" customHeight="1">
      <c r="A203" s="232">
        <v>1820</v>
      </c>
      <c r="B203" s="232"/>
      <c r="C203" s="233" t="s">
        <v>428</v>
      </c>
      <c r="D203" s="232">
        <v>1</v>
      </c>
      <c r="E203" s="234" t="s">
        <v>288</v>
      </c>
      <c r="F203" s="235"/>
    </row>
    <row r="204" spans="1:6" s="78" customFormat="1" ht="15" customHeight="1">
      <c r="A204" s="232">
        <v>1830</v>
      </c>
      <c r="B204" s="232"/>
      <c r="C204" s="233" t="s">
        <v>429</v>
      </c>
      <c r="D204" s="232">
        <v>1</v>
      </c>
      <c r="E204" s="234" t="s">
        <v>288</v>
      </c>
      <c r="F204" s="235"/>
    </row>
    <row r="205" spans="1:6" s="78" customFormat="1" ht="15" customHeight="1">
      <c r="A205" s="232">
        <v>1840</v>
      </c>
      <c r="B205" s="232"/>
      <c r="C205" s="233" t="s">
        <v>430</v>
      </c>
      <c r="D205" s="232">
        <v>1</v>
      </c>
      <c r="E205" s="234" t="s">
        <v>288</v>
      </c>
      <c r="F205" s="235"/>
    </row>
    <row r="206" spans="1:6" s="78" customFormat="1" ht="15" customHeight="1">
      <c r="A206" s="232">
        <v>1850</v>
      </c>
      <c r="B206" s="232"/>
      <c r="C206" s="233" t="s">
        <v>431</v>
      </c>
      <c r="D206" s="232">
        <v>1</v>
      </c>
      <c r="E206" s="234" t="s">
        <v>288</v>
      </c>
      <c r="F206" s="235"/>
    </row>
    <row r="207" spans="1:6" s="78" customFormat="1" ht="15" customHeight="1">
      <c r="A207" s="232">
        <v>1860</v>
      </c>
      <c r="B207" s="232"/>
      <c r="C207" s="233" t="s">
        <v>432</v>
      </c>
      <c r="D207" s="232">
        <v>1</v>
      </c>
      <c r="E207" s="234" t="s">
        <v>288</v>
      </c>
      <c r="F207" s="235"/>
    </row>
    <row r="208" spans="1:6" s="78" customFormat="1" ht="15" customHeight="1">
      <c r="A208" s="232">
        <v>1870</v>
      </c>
      <c r="B208" s="232"/>
      <c r="C208" s="233" t="s">
        <v>433</v>
      </c>
      <c r="D208" s="232">
        <v>1</v>
      </c>
      <c r="E208" s="234" t="s">
        <v>288</v>
      </c>
      <c r="F208" s="235"/>
    </row>
    <row r="209" spans="1:6" s="78" customFormat="1" ht="15" customHeight="1">
      <c r="A209" s="232">
        <v>1880</v>
      </c>
      <c r="B209" s="232"/>
      <c r="C209" s="233" t="s">
        <v>434</v>
      </c>
      <c r="D209" s="232">
        <v>1</v>
      </c>
      <c r="E209" s="234" t="s">
        <v>288</v>
      </c>
      <c r="F209" s="235"/>
    </row>
    <row r="210" spans="1:6" s="78" customFormat="1" ht="15" customHeight="1">
      <c r="A210" s="232">
        <v>1890</v>
      </c>
      <c r="B210" s="232"/>
      <c r="C210" s="233" t="s">
        <v>435</v>
      </c>
      <c r="D210" s="232">
        <v>1</v>
      </c>
      <c r="E210" s="234" t="s">
        <v>288</v>
      </c>
      <c r="F210" s="235"/>
    </row>
    <row r="211" spans="1:6" s="78" customFormat="1" ht="15" customHeight="1">
      <c r="A211" s="232">
        <v>1900</v>
      </c>
      <c r="B211" s="232"/>
      <c r="C211" s="233" t="s">
        <v>436</v>
      </c>
      <c r="D211" s="232">
        <v>1</v>
      </c>
      <c r="E211" s="234" t="s">
        <v>288</v>
      </c>
      <c r="F211" s="235"/>
    </row>
    <row r="212" spans="1:6" s="78" customFormat="1" ht="15" customHeight="1">
      <c r="A212" s="232">
        <v>1910</v>
      </c>
      <c r="B212" s="232"/>
      <c r="C212" s="233" t="s">
        <v>437</v>
      </c>
      <c r="D212" s="232">
        <v>1</v>
      </c>
      <c r="E212" s="234" t="s">
        <v>288</v>
      </c>
      <c r="F212" s="235"/>
    </row>
    <row r="213" spans="1:6" s="78" customFormat="1" ht="15" customHeight="1">
      <c r="A213" s="232">
        <v>1920</v>
      </c>
      <c r="B213" s="232"/>
      <c r="C213" s="233" t="s">
        <v>438</v>
      </c>
      <c r="D213" s="232">
        <v>1</v>
      </c>
      <c r="E213" s="234" t="s">
        <v>288</v>
      </c>
      <c r="F213" s="235"/>
    </row>
    <row r="214" spans="1:6" s="78" customFormat="1" ht="15" customHeight="1">
      <c r="A214" s="232">
        <v>1930</v>
      </c>
      <c r="B214" s="232"/>
      <c r="C214" s="233" t="s">
        <v>439</v>
      </c>
      <c r="D214" s="232">
        <v>1</v>
      </c>
      <c r="E214" s="234" t="s">
        <v>288</v>
      </c>
      <c r="F214" s="235"/>
    </row>
    <row r="215" spans="1:6" s="78" customFormat="1" ht="15" customHeight="1">
      <c r="A215" s="232">
        <v>1940</v>
      </c>
      <c r="B215" s="232"/>
      <c r="C215" s="233" t="s">
        <v>440</v>
      </c>
      <c r="D215" s="232">
        <v>1</v>
      </c>
      <c r="E215" s="234" t="s">
        <v>288</v>
      </c>
      <c r="F215" s="235"/>
    </row>
    <row r="216" spans="1:6" s="78" customFormat="1" ht="15" customHeight="1">
      <c r="A216" s="232">
        <v>1950</v>
      </c>
      <c r="B216" s="232"/>
      <c r="C216" s="233" t="s">
        <v>441</v>
      </c>
      <c r="D216" s="232">
        <v>1</v>
      </c>
      <c r="E216" s="234" t="s">
        <v>288</v>
      </c>
      <c r="F216" s="235"/>
    </row>
    <row r="217" spans="1:6" s="78" customFormat="1" ht="15" customHeight="1">
      <c r="A217" s="232">
        <v>1960</v>
      </c>
      <c r="B217" s="232"/>
      <c r="C217" s="233" t="s">
        <v>442</v>
      </c>
      <c r="D217" s="232">
        <v>1</v>
      </c>
      <c r="E217" s="234" t="s">
        <v>288</v>
      </c>
      <c r="F217" s="235"/>
    </row>
    <row r="218" spans="1:6" s="78" customFormat="1" ht="15" customHeight="1">
      <c r="A218" s="232">
        <v>1970</v>
      </c>
      <c r="B218" s="232"/>
      <c r="C218" s="233" t="s">
        <v>443</v>
      </c>
      <c r="D218" s="232">
        <v>1</v>
      </c>
      <c r="E218" s="234" t="s">
        <v>288</v>
      </c>
      <c r="F218" s="235"/>
    </row>
    <row r="219" spans="1:6" s="78" customFormat="1" ht="15" customHeight="1">
      <c r="A219" s="232">
        <v>1980</v>
      </c>
      <c r="B219" s="232"/>
      <c r="C219" s="233" t="s">
        <v>444</v>
      </c>
      <c r="D219" s="232">
        <v>1</v>
      </c>
      <c r="E219" s="234" t="s">
        <v>288</v>
      </c>
      <c r="F219" s="235"/>
    </row>
    <row r="220" spans="1:6" s="78" customFormat="1" ht="15" customHeight="1">
      <c r="A220" s="232">
        <v>1990</v>
      </c>
      <c r="B220" s="232"/>
      <c r="C220" s="233" t="s">
        <v>445</v>
      </c>
      <c r="D220" s="232">
        <v>1</v>
      </c>
      <c r="E220" s="234" t="s">
        <v>288</v>
      </c>
      <c r="F220" s="235"/>
    </row>
    <row r="221" spans="1:6" s="78" customFormat="1" ht="15" customHeight="1">
      <c r="A221" s="232">
        <v>2000</v>
      </c>
      <c r="B221" s="232"/>
      <c r="C221" s="233" t="s">
        <v>446</v>
      </c>
      <c r="D221" s="232">
        <v>1</v>
      </c>
      <c r="E221" s="234" t="s">
        <v>288</v>
      </c>
      <c r="F221" s="235"/>
    </row>
    <row r="222" spans="1:6" s="78" customFormat="1" ht="15" customHeight="1">
      <c r="A222" s="232">
        <v>2010</v>
      </c>
      <c r="B222" s="232"/>
      <c r="C222" s="233" t="s">
        <v>447</v>
      </c>
      <c r="D222" s="232">
        <v>1</v>
      </c>
      <c r="E222" s="234" t="s">
        <v>288</v>
      </c>
      <c r="F222" s="235"/>
    </row>
    <row r="223" spans="1:6" s="78" customFormat="1" ht="15" customHeight="1">
      <c r="A223" s="232">
        <v>2020</v>
      </c>
      <c r="B223" s="232"/>
      <c r="C223" s="233" t="s">
        <v>448</v>
      </c>
      <c r="D223" s="232">
        <v>1</v>
      </c>
      <c r="E223" s="234" t="s">
        <v>288</v>
      </c>
      <c r="F223" s="235"/>
    </row>
    <row r="224" spans="1:6" s="78" customFormat="1" ht="15" customHeight="1">
      <c r="A224" s="232">
        <v>2030</v>
      </c>
      <c r="B224" s="232"/>
      <c r="C224" s="233" t="s">
        <v>449</v>
      </c>
      <c r="D224" s="232">
        <v>1</v>
      </c>
      <c r="E224" s="234" t="s">
        <v>288</v>
      </c>
      <c r="F224" s="235"/>
    </row>
    <row r="225" spans="1:6" s="78" customFormat="1" ht="15" customHeight="1">
      <c r="A225" s="232">
        <v>2040</v>
      </c>
      <c r="B225" s="232"/>
      <c r="C225" s="233" t="s">
        <v>450</v>
      </c>
      <c r="D225" s="232">
        <v>1</v>
      </c>
      <c r="E225" s="234" t="s">
        <v>288</v>
      </c>
      <c r="F225" s="235"/>
    </row>
    <row r="226" spans="1:6" s="78" customFormat="1" ht="26.25" customHeight="1">
      <c r="A226" s="232">
        <v>2050</v>
      </c>
      <c r="B226" s="232"/>
      <c r="C226" s="233" t="s">
        <v>451</v>
      </c>
      <c r="D226" s="232">
        <v>1</v>
      </c>
      <c r="E226" s="234" t="s">
        <v>288</v>
      </c>
      <c r="F226" s="235"/>
    </row>
    <row r="227" spans="1:6" s="78" customFormat="1" ht="15" customHeight="1">
      <c r="A227" s="232">
        <v>2060</v>
      </c>
      <c r="B227" s="232"/>
      <c r="C227" s="233" t="s">
        <v>452</v>
      </c>
      <c r="D227" s="232">
        <v>1</v>
      </c>
      <c r="E227" s="234" t="s">
        <v>288</v>
      </c>
      <c r="F227" s="235"/>
    </row>
    <row r="228" spans="1:6" s="78" customFormat="1" ht="15" customHeight="1">
      <c r="A228" s="232">
        <v>2070</v>
      </c>
      <c r="B228" s="232"/>
      <c r="C228" s="233" t="s">
        <v>453</v>
      </c>
      <c r="D228" s="232">
        <v>1</v>
      </c>
      <c r="E228" s="234" t="s">
        <v>288</v>
      </c>
      <c r="F228" s="235"/>
    </row>
    <row r="229" spans="1:6" s="78" customFormat="1" ht="15" customHeight="1">
      <c r="A229" s="232">
        <v>2080</v>
      </c>
      <c r="B229" s="232"/>
      <c r="C229" s="233" t="s">
        <v>454</v>
      </c>
      <c r="D229" s="232">
        <v>1</v>
      </c>
      <c r="E229" s="234" t="s">
        <v>288</v>
      </c>
      <c r="F229" s="235"/>
    </row>
    <row r="230" spans="1:6" s="78" customFormat="1" ht="15" customHeight="1">
      <c r="A230" s="232">
        <v>2090</v>
      </c>
      <c r="B230" s="232"/>
      <c r="C230" s="233" t="s">
        <v>455</v>
      </c>
      <c r="D230" s="232">
        <v>1</v>
      </c>
      <c r="E230" s="234" t="s">
        <v>288</v>
      </c>
      <c r="F230" s="235"/>
    </row>
    <row r="231" spans="1:6" s="78" customFormat="1" ht="15" customHeight="1">
      <c r="A231" s="232">
        <v>2100</v>
      </c>
      <c r="B231" s="232"/>
      <c r="C231" s="233" t="s">
        <v>456</v>
      </c>
      <c r="D231" s="232">
        <v>1</v>
      </c>
      <c r="E231" s="234" t="s">
        <v>288</v>
      </c>
      <c r="F231" s="235"/>
    </row>
    <row r="232" spans="1:6" s="78" customFormat="1" ht="26.25" customHeight="1">
      <c r="A232" s="232">
        <v>2110</v>
      </c>
      <c r="B232" s="232"/>
      <c r="C232" s="233" t="s">
        <v>457</v>
      </c>
      <c r="D232" s="232">
        <v>1</v>
      </c>
      <c r="E232" s="234" t="s">
        <v>288</v>
      </c>
      <c r="F232" s="235"/>
    </row>
    <row r="233" spans="1:6" s="78" customFormat="1" ht="26.25" customHeight="1">
      <c r="A233" s="228">
        <v>6</v>
      </c>
      <c r="B233" s="311" t="s">
        <v>703</v>
      </c>
      <c r="C233" s="312"/>
      <c r="D233" s="228"/>
      <c r="E233" s="130"/>
      <c r="F233" s="238"/>
    </row>
    <row r="234" spans="1:6" s="78" customFormat="1" ht="24" customHeight="1">
      <c r="A234" s="305" t="s">
        <v>104</v>
      </c>
      <c r="B234" s="306"/>
      <c r="C234" s="197" t="s">
        <v>105</v>
      </c>
      <c r="D234" s="197"/>
      <c r="E234" s="197"/>
      <c r="F234" s="250" t="s">
        <v>702</v>
      </c>
    </row>
    <row r="235" spans="1:6" s="78" customFormat="1" ht="25.5" customHeight="1">
      <c r="A235" s="305"/>
      <c r="B235" s="306"/>
      <c r="C235" s="251"/>
      <c r="D235" s="197"/>
      <c r="E235" s="197"/>
      <c r="F235" s="250"/>
    </row>
    <row r="236" spans="1:6" s="78" customFormat="1" ht="45.45" customHeight="1">
      <c r="A236" s="174" t="s">
        <v>253</v>
      </c>
      <c r="B236" s="174" t="s">
        <v>108</v>
      </c>
      <c r="C236" s="176" t="s">
        <v>109</v>
      </c>
      <c r="D236" s="176" t="s">
        <v>110</v>
      </c>
      <c r="E236" s="176" t="s">
        <v>111</v>
      </c>
      <c r="F236" s="176" t="s">
        <v>112</v>
      </c>
    </row>
    <row r="237" spans="1:6" s="78" customFormat="1" ht="26.25" customHeight="1">
      <c r="A237" s="232">
        <v>2120</v>
      </c>
      <c r="B237" s="232"/>
      <c r="C237" s="233" t="s">
        <v>458</v>
      </c>
      <c r="D237" s="232">
        <v>1</v>
      </c>
      <c r="E237" s="234" t="s">
        <v>288</v>
      </c>
      <c r="F237" s="235"/>
    </row>
    <row r="238" spans="1:6" s="78" customFormat="1" ht="15" customHeight="1">
      <c r="A238" s="232">
        <v>2130</v>
      </c>
      <c r="B238" s="232"/>
      <c r="C238" s="233" t="s">
        <v>459</v>
      </c>
      <c r="D238" s="232">
        <v>1</v>
      </c>
      <c r="E238" s="234" t="s">
        <v>288</v>
      </c>
      <c r="F238" s="235"/>
    </row>
    <row r="239" spans="1:6" s="78" customFormat="1" ht="15" customHeight="1">
      <c r="A239" s="232">
        <v>2140</v>
      </c>
      <c r="B239" s="232"/>
      <c r="C239" s="233" t="s">
        <v>460</v>
      </c>
      <c r="D239" s="232">
        <v>1</v>
      </c>
      <c r="E239" s="234" t="s">
        <v>288</v>
      </c>
      <c r="F239" s="235"/>
    </row>
    <row r="240" spans="1:6" s="78" customFormat="1" ht="15" customHeight="1">
      <c r="A240" s="232">
        <v>2150</v>
      </c>
      <c r="B240" s="232"/>
      <c r="C240" s="233" t="s">
        <v>461</v>
      </c>
      <c r="D240" s="232">
        <v>1</v>
      </c>
      <c r="E240" s="234" t="s">
        <v>288</v>
      </c>
      <c r="F240" s="235"/>
    </row>
    <row r="241" spans="1:6" s="78" customFormat="1" ht="15" customHeight="1">
      <c r="A241" s="232">
        <v>2160</v>
      </c>
      <c r="B241" s="232"/>
      <c r="C241" s="233" t="s">
        <v>462</v>
      </c>
      <c r="D241" s="232">
        <v>1</v>
      </c>
      <c r="E241" s="234" t="s">
        <v>288</v>
      </c>
      <c r="F241" s="235"/>
    </row>
    <row r="242" spans="1:6" s="78" customFormat="1" ht="15" customHeight="1">
      <c r="A242" s="232">
        <v>2170</v>
      </c>
      <c r="B242" s="232"/>
      <c r="C242" s="233" t="s">
        <v>463</v>
      </c>
      <c r="D242" s="232">
        <v>1</v>
      </c>
      <c r="E242" s="234" t="s">
        <v>288</v>
      </c>
      <c r="F242" s="235"/>
    </row>
    <row r="243" spans="1:6" s="78" customFormat="1" ht="15" customHeight="1">
      <c r="A243" s="232">
        <v>2180</v>
      </c>
      <c r="B243" s="232"/>
      <c r="C243" s="233" t="s">
        <v>464</v>
      </c>
      <c r="D243" s="232">
        <v>1</v>
      </c>
      <c r="E243" s="234" t="s">
        <v>288</v>
      </c>
      <c r="F243" s="235"/>
    </row>
    <row r="244" spans="1:6" s="78" customFormat="1" ht="15" customHeight="1">
      <c r="A244" s="232">
        <v>2190</v>
      </c>
      <c r="B244" s="232"/>
      <c r="C244" s="233" t="s">
        <v>465</v>
      </c>
      <c r="D244" s="232">
        <v>1</v>
      </c>
      <c r="E244" s="234" t="s">
        <v>288</v>
      </c>
      <c r="F244" s="235"/>
    </row>
    <row r="245" spans="1:6" s="78" customFormat="1" ht="15" customHeight="1">
      <c r="A245" s="232">
        <v>2200</v>
      </c>
      <c r="B245" s="232"/>
      <c r="C245" s="233" t="s">
        <v>466</v>
      </c>
      <c r="D245" s="232">
        <v>1</v>
      </c>
      <c r="E245" s="234" t="s">
        <v>288</v>
      </c>
      <c r="F245" s="235"/>
    </row>
    <row r="246" spans="1:6" s="78" customFormat="1" ht="15" customHeight="1">
      <c r="A246" s="232">
        <v>2210</v>
      </c>
      <c r="B246" s="232"/>
      <c r="C246" s="233" t="s">
        <v>467</v>
      </c>
      <c r="D246" s="232">
        <v>1</v>
      </c>
      <c r="E246" s="234" t="s">
        <v>288</v>
      </c>
      <c r="F246" s="235"/>
    </row>
    <row r="247" spans="1:6" s="78" customFormat="1" ht="15" customHeight="1">
      <c r="A247" s="232">
        <v>2220</v>
      </c>
      <c r="B247" s="232"/>
      <c r="C247" s="233" t="s">
        <v>468</v>
      </c>
      <c r="D247" s="232">
        <v>1</v>
      </c>
      <c r="E247" s="234" t="s">
        <v>288</v>
      </c>
      <c r="F247" s="235"/>
    </row>
    <row r="248" spans="1:6" s="78" customFormat="1" ht="15" customHeight="1">
      <c r="A248" s="232">
        <v>2230</v>
      </c>
      <c r="B248" s="232"/>
      <c r="C248" s="233" t="s">
        <v>469</v>
      </c>
      <c r="D248" s="232">
        <v>1</v>
      </c>
      <c r="E248" s="234" t="s">
        <v>288</v>
      </c>
      <c r="F248" s="235"/>
    </row>
    <row r="249" spans="1:6" s="78" customFormat="1" ht="15" customHeight="1">
      <c r="A249" s="232">
        <v>2240</v>
      </c>
      <c r="B249" s="232"/>
      <c r="C249" s="233" t="s">
        <v>470</v>
      </c>
      <c r="D249" s="232">
        <v>1</v>
      </c>
      <c r="E249" s="234" t="s">
        <v>288</v>
      </c>
      <c r="F249" s="235"/>
    </row>
    <row r="250" spans="1:6" s="78" customFormat="1" ht="15" customHeight="1">
      <c r="A250" s="232">
        <v>2250</v>
      </c>
      <c r="B250" s="232"/>
      <c r="C250" s="233" t="s">
        <v>471</v>
      </c>
      <c r="D250" s="232">
        <v>1</v>
      </c>
      <c r="E250" s="234" t="s">
        <v>288</v>
      </c>
      <c r="F250" s="235"/>
    </row>
    <row r="251" spans="1:6" s="78" customFormat="1" ht="15" customHeight="1">
      <c r="A251" s="232">
        <v>2260</v>
      </c>
      <c r="B251" s="232"/>
      <c r="C251" s="233" t="s">
        <v>472</v>
      </c>
      <c r="D251" s="232">
        <v>1</v>
      </c>
      <c r="E251" s="234" t="s">
        <v>288</v>
      </c>
      <c r="F251" s="235"/>
    </row>
    <row r="252" spans="1:6" s="78" customFormat="1" ht="15" customHeight="1">
      <c r="A252" s="232">
        <v>2270</v>
      </c>
      <c r="B252" s="232"/>
      <c r="C252" s="233" t="s">
        <v>473</v>
      </c>
      <c r="D252" s="232">
        <v>1</v>
      </c>
      <c r="E252" s="234" t="s">
        <v>288</v>
      </c>
      <c r="F252" s="235"/>
    </row>
    <row r="253" spans="1:6" s="78" customFormat="1" ht="15" customHeight="1">
      <c r="A253" s="232">
        <v>2280</v>
      </c>
      <c r="B253" s="232"/>
      <c r="C253" s="233" t="s">
        <v>474</v>
      </c>
      <c r="D253" s="232">
        <v>1</v>
      </c>
      <c r="E253" s="234" t="s">
        <v>288</v>
      </c>
      <c r="F253" s="235"/>
    </row>
    <row r="254" spans="1:6" s="78" customFormat="1" ht="15" customHeight="1">
      <c r="A254" s="232">
        <v>2290</v>
      </c>
      <c r="B254" s="232"/>
      <c r="C254" s="233" t="s">
        <v>475</v>
      </c>
      <c r="D254" s="232">
        <v>1</v>
      </c>
      <c r="E254" s="234" t="s">
        <v>288</v>
      </c>
      <c r="F254" s="235"/>
    </row>
    <row r="255" spans="1:6" s="78" customFormat="1" ht="15" customHeight="1">
      <c r="A255" s="232">
        <v>2300</v>
      </c>
      <c r="B255" s="232"/>
      <c r="C255" s="233" t="s">
        <v>476</v>
      </c>
      <c r="D255" s="232">
        <v>1</v>
      </c>
      <c r="E255" s="234" t="s">
        <v>288</v>
      </c>
      <c r="F255" s="235"/>
    </row>
    <row r="256" spans="1:6" s="78" customFormat="1" ht="15" customHeight="1">
      <c r="A256" s="232">
        <v>2310</v>
      </c>
      <c r="B256" s="232"/>
      <c r="C256" s="233" t="s">
        <v>477</v>
      </c>
      <c r="D256" s="232">
        <v>1</v>
      </c>
      <c r="E256" s="234" t="s">
        <v>288</v>
      </c>
      <c r="F256" s="235"/>
    </row>
    <row r="257" spans="1:6" s="78" customFormat="1" ht="15" customHeight="1">
      <c r="A257" s="232">
        <v>2320</v>
      </c>
      <c r="B257" s="232"/>
      <c r="C257" s="233" t="s">
        <v>478</v>
      </c>
      <c r="D257" s="232">
        <v>1</v>
      </c>
      <c r="E257" s="234" t="s">
        <v>288</v>
      </c>
      <c r="F257" s="235"/>
    </row>
    <row r="258" spans="1:6" s="78" customFormat="1" ht="15" customHeight="1">
      <c r="A258" s="232">
        <v>2330</v>
      </c>
      <c r="B258" s="232"/>
      <c r="C258" s="233" t="s">
        <v>479</v>
      </c>
      <c r="D258" s="232">
        <v>1</v>
      </c>
      <c r="E258" s="234" t="s">
        <v>288</v>
      </c>
      <c r="F258" s="235"/>
    </row>
    <row r="259" spans="1:6" s="78" customFormat="1" ht="15" customHeight="1">
      <c r="A259" s="232">
        <v>2340</v>
      </c>
      <c r="B259" s="232"/>
      <c r="C259" s="233" t="s">
        <v>480</v>
      </c>
      <c r="D259" s="232">
        <v>1</v>
      </c>
      <c r="E259" s="234" t="s">
        <v>288</v>
      </c>
      <c r="F259" s="235"/>
    </row>
    <row r="260" spans="1:6" s="78" customFormat="1" ht="25.5" customHeight="1">
      <c r="A260" s="232">
        <v>2350</v>
      </c>
      <c r="B260" s="232"/>
      <c r="C260" s="233" t="s">
        <v>481</v>
      </c>
      <c r="D260" s="232">
        <v>1</v>
      </c>
      <c r="E260" s="234" t="s">
        <v>288</v>
      </c>
      <c r="F260" s="235"/>
    </row>
    <row r="261" spans="1:6" s="78" customFormat="1" ht="15.6">
      <c r="A261" s="232">
        <v>2360</v>
      </c>
      <c r="B261" s="232"/>
      <c r="C261" s="233" t="s">
        <v>482</v>
      </c>
      <c r="D261" s="232">
        <v>1</v>
      </c>
      <c r="E261" s="234" t="s">
        <v>16</v>
      </c>
      <c r="F261" s="235"/>
    </row>
    <row r="262" spans="1:6" s="78" customFormat="1" ht="15.6">
      <c r="A262" s="232">
        <v>2370</v>
      </c>
      <c r="B262" s="232"/>
      <c r="C262" s="233" t="s">
        <v>483</v>
      </c>
      <c r="D262" s="232">
        <v>1</v>
      </c>
      <c r="E262" s="234" t="s">
        <v>16</v>
      </c>
      <c r="F262" s="235"/>
    </row>
    <row r="263" spans="1:6" s="78" customFormat="1" ht="15" customHeight="1">
      <c r="A263" s="232">
        <v>2380</v>
      </c>
      <c r="B263" s="232"/>
      <c r="C263" s="233" t="s">
        <v>484</v>
      </c>
      <c r="D263" s="232">
        <v>1</v>
      </c>
      <c r="E263" s="234" t="s">
        <v>288</v>
      </c>
      <c r="F263" s="235"/>
    </row>
    <row r="264" spans="1:6" s="78" customFormat="1" ht="15" customHeight="1">
      <c r="A264" s="232">
        <v>2390</v>
      </c>
      <c r="B264" s="232"/>
      <c r="C264" s="233" t="s">
        <v>485</v>
      </c>
      <c r="D264" s="232">
        <v>1</v>
      </c>
      <c r="E264" s="234" t="s">
        <v>16</v>
      </c>
      <c r="F264" s="235"/>
    </row>
    <row r="265" spans="1:6" s="78" customFormat="1" ht="15" customHeight="1">
      <c r="A265" s="232">
        <v>2400</v>
      </c>
      <c r="B265" s="232"/>
      <c r="C265" s="233" t="s">
        <v>486</v>
      </c>
      <c r="D265" s="232">
        <v>1</v>
      </c>
      <c r="E265" s="234" t="s">
        <v>16</v>
      </c>
      <c r="F265" s="235"/>
    </row>
    <row r="266" spans="1:6" s="78" customFormat="1" ht="15" customHeight="1">
      <c r="A266" s="232">
        <v>2410</v>
      </c>
      <c r="B266" s="232"/>
      <c r="C266" s="233" t="s">
        <v>487</v>
      </c>
      <c r="D266" s="232">
        <v>1</v>
      </c>
      <c r="E266" s="234" t="s">
        <v>16</v>
      </c>
      <c r="F266" s="235"/>
    </row>
    <row r="267" spans="1:6" s="78" customFormat="1" ht="15" customHeight="1">
      <c r="A267" s="232">
        <v>2420</v>
      </c>
      <c r="B267" s="232"/>
      <c r="C267" s="233" t="s">
        <v>488</v>
      </c>
      <c r="D267" s="232">
        <v>1</v>
      </c>
      <c r="E267" s="234" t="s">
        <v>16</v>
      </c>
      <c r="F267" s="235"/>
    </row>
    <row r="268" spans="1:6" s="78" customFormat="1" ht="21.75" customHeight="1">
      <c r="A268" s="232">
        <v>2430</v>
      </c>
      <c r="B268" s="232"/>
      <c r="C268" s="233" t="s">
        <v>489</v>
      </c>
      <c r="D268" s="232">
        <v>1</v>
      </c>
      <c r="E268" s="234" t="s">
        <v>16</v>
      </c>
      <c r="F268" s="235"/>
    </row>
    <row r="269" spans="1:6" s="78" customFormat="1" ht="25.5" customHeight="1">
      <c r="A269" s="232">
        <v>2440</v>
      </c>
      <c r="B269" s="232"/>
      <c r="C269" s="233" t="s">
        <v>490</v>
      </c>
      <c r="D269" s="232">
        <v>1</v>
      </c>
      <c r="E269" s="234" t="s">
        <v>16</v>
      </c>
      <c r="F269" s="235"/>
    </row>
    <row r="270" spans="1:6" s="78" customFormat="1" ht="15" customHeight="1">
      <c r="A270" s="232">
        <v>2450</v>
      </c>
      <c r="B270" s="232"/>
      <c r="C270" s="233" t="s">
        <v>491</v>
      </c>
      <c r="D270" s="232">
        <v>1</v>
      </c>
      <c r="E270" s="234" t="s">
        <v>16</v>
      </c>
      <c r="F270" s="235"/>
    </row>
    <row r="271" spans="1:6" s="78" customFormat="1" ht="15" customHeight="1">
      <c r="A271" s="232">
        <v>2460</v>
      </c>
      <c r="B271" s="232"/>
      <c r="C271" s="233" t="s">
        <v>492</v>
      </c>
      <c r="D271" s="232">
        <v>1</v>
      </c>
      <c r="E271" s="234" t="s">
        <v>16</v>
      </c>
      <c r="F271" s="235"/>
    </row>
    <row r="272" spans="1:6" s="78" customFormat="1" ht="15" customHeight="1">
      <c r="A272" s="232">
        <v>2470</v>
      </c>
      <c r="B272" s="232"/>
      <c r="C272" s="233" t="s">
        <v>493</v>
      </c>
      <c r="D272" s="232">
        <v>1</v>
      </c>
      <c r="E272" s="234" t="s">
        <v>16</v>
      </c>
      <c r="F272" s="235"/>
    </row>
    <row r="273" spans="1:6" s="78" customFormat="1" ht="15" customHeight="1">
      <c r="A273" s="232">
        <v>2480</v>
      </c>
      <c r="B273" s="232"/>
      <c r="C273" s="233" t="s">
        <v>494</v>
      </c>
      <c r="D273" s="232">
        <v>1</v>
      </c>
      <c r="E273" s="234" t="s">
        <v>16</v>
      </c>
      <c r="F273" s="235"/>
    </row>
    <row r="274" spans="1:6" s="78" customFormat="1" ht="15" customHeight="1">
      <c r="A274" s="232">
        <v>2490</v>
      </c>
      <c r="B274" s="232"/>
      <c r="C274" s="233" t="s">
        <v>495</v>
      </c>
      <c r="D274" s="232">
        <v>1</v>
      </c>
      <c r="E274" s="234" t="s">
        <v>16</v>
      </c>
      <c r="F274" s="235"/>
    </row>
    <row r="275" spans="1:6" s="78" customFormat="1" ht="15" customHeight="1">
      <c r="A275" s="232">
        <v>2500</v>
      </c>
      <c r="B275" s="232"/>
      <c r="C275" s="233" t="s">
        <v>496</v>
      </c>
      <c r="D275" s="232">
        <v>1</v>
      </c>
      <c r="E275" s="234" t="s">
        <v>16</v>
      </c>
      <c r="F275" s="235"/>
    </row>
    <row r="276" spans="1:6" s="78" customFormat="1" ht="15" customHeight="1">
      <c r="A276" s="232">
        <v>2510</v>
      </c>
      <c r="B276" s="232"/>
      <c r="C276" s="233" t="s">
        <v>497</v>
      </c>
      <c r="D276" s="232">
        <v>1</v>
      </c>
      <c r="E276" s="234" t="s">
        <v>16</v>
      </c>
      <c r="F276" s="235"/>
    </row>
    <row r="277" spans="1:6" s="78" customFormat="1" ht="15" customHeight="1">
      <c r="A277" s="232">
        <v>2520</v>
      </c>
      <c r="B277" s="232"/>
      <c r="C277" s="233" t="s">
        <v>498</v>
      </c>
      <c r="D277" s="232">
        <v>1</v>
      </c>
      <c r="E277" s="234" t="s">
        <v>16</v>
      </c>
      <c r="F277" s="235"/>
    </row>
    <row r="278" spans="1:6" s="78" customFormat="1" ht="15" customHeight="1">
      <c r="A278" s="232">
        <v>2530</v>
      </c>
      <c r="B278" s="232"/>
      <c r="C278" s="233" t="s">
        <v>499</v>
      </c>
      <c r="D278" s="232">
        <v>1</v>
      </c>
      <c r="E278" s="234" t="s">
        <v>16</v>
      </c>
      <c r="F278" s="235"/>
    </row>
    <row r="279" spans="1:6" s="78" customFormat="1" ht="45" customHeight="1">
      <c r="A279" s="228" t="s">
        <v>704</v>
      </c>
      <c r="B279" s="311" t="s">
        <v>703</v>
      </c>
      <c r="C279" s="312"/>
      <c r="D279" s="228"/>
      <c r="E279" s="130"/>
      <c r="F279" s="238"/>
    </row>
    <row r="280" spans="1:6" s="78" customFormat="1" ht="27.45" customHeight="1">
      <c r="A280" s="305" t="s">
        <v>104</v>
      </c>
      <c r="B280" s="306"/>
      <c r="C280" s="197" t="s">
        <v>105</v>
      </c>
      <c r="D280" s="197"/>
      <c r="E280" s="197"/>
      <c r="F280" s="250" t="s">
        <v>702</v>
      </c>
    </row>
    <row r="281" spans="1:6" s="78" customFormat="1" ht="22.5" customHeight="1">
      <c r="A281" s="305"/>
      <c r="B281" s="306"/>
      <c r="C281" s="251"/>
      <c r="D281" s="197"/>
      <c r="E281" s="197"/>
      <c r="F281" s="250"/>
    </row>
    <row r="282" spans="1:6" s="78" customFormat="1" ht="45" customHeight="1">
      <c r="A282" s="174" t="s">
        <v>253</v>
      </c>
      <c r="B282" s="174" t="s">
        <v>108</v>
      </c>
      <c r="C282" s="176" t="s">
        <v>109</v>
      </c>
      <c r="D282" s="176" t="s">
        <v>110</v>
      </c>
      <c r="E282" s="176" t="s">
        <v>111</v>
      </c>
      <c r="F282" s="176" t="s">
        <v>112</v>
      </c>
    </row>
    <row r="283" spans="1:6" s="78" customFormat="1" ht="15" customHeight="1">
      <c r="A283" s="232">
        <v>2540</v>
      </c>
      <c r="B283" s="232"/>
      <c r="C283" s="233" t="s">
        <v>500</v>
      </c>
      <c r="D283" s="232">
        <v>1</v>
      </c>
      <c r="E283" s="234" t="s">
        <v>16</v>
      </c>
      <c r="F283" s="235"/>
    </row>
    <row r="284" spans="1:6" s="78" customFormat="1" ht="15" customHeight="1">
      <c r="A284" s="232">
        <v>2550</v>
      </c>
      <c r="B284" s="232"/>
      <c r="C284" s="233" t="s">
        <v>501</v>
      </c>
      <c r="D284" s="232">
        <v>1</v>
      </c>
      <c r="E284" s="234" t="s">
        <v>16</v>
      </c>
      <c r="F284" s="235"/>
    </row>
    <row r="285" spans="1:6" s="78" customFormat="1" ht="15" customHeight="1">
      <c r="A285" s="232">
        <v>2560</v>
      </c>
      <c r="B285" s="232"/>
      <c r="C285" s="233" t="s">
        <v>502</v>
      </c>
      <c r="D285" s="232">
        <v>1</v>
      </c>
      <c r="E285" s="234" t="s">
        <v>16</v>
      </c>
      <c r="F285" s="235"/>
    </row>
    <row r="286" spans="1:6" s="78" customFormat="1" ht="15" customHeight="1">
      <c r="A286" s="232">
        <v>2570</v>
      </c>
      <c r="B286" s="232"/>
      <c r="C286" s="233" t="s">
        <v>503</v>
      </c>
      <c r="D286" s="232">
        <v>1</v>
      </c>
      <c r="E286" s="234" t="s">
        <v>16</v>
      </c>
      <c r="F286" s="235"/>
    </row>
    <row r="287" spans="1:6" s="78" customFormat="1" ht="15" customHeight="1">
      <c r="A287" s="232">
        <v>2580</v>
      </c>
      <c r="B287" s="232"/>
      <c r="C287" s="233" t="s">
        <v>504</v>
      </c>
      <c r="D287" s="232">
        <v>1</v>
      </c>
      <c r="E287" s="234" t="s">
        <v>288</v>
      </c>
      <c r="F287" s="235"/>
    </row>
    <row r="288" spans="1:6" s="78" customFormat="1" ht="30.75" customHeight="1">
      <c r="A288" s="232">
        <v>2590</v>
      </c>
      <c r="B288" s="232"/>
      <c r="C288" s="233" t="s">
        <v>505</v>
      </c>
      <c r="D288" s="232">
        <v>1</v>
      </c>
      <c r="E288" s="234" t="s">
        <v>288</v>
      </c>
      <c r="F288" s="235"/>
    </row>
    <row r="289" spans="1:6" s="78" customFormat="1" ht="15" customHeight="1">
      <c r="A289" s="232">
        <v>2600</v>
      </c>
      <c r="B289" s="232"/>
      <c r="C289" s="233" t="s">
        <v>506</v>
      </c>
      <c r="D289" s="232">
        <v>1</v>
      </c>
      <c r="E289" s="234" t="s">
        <v>288</v>
      </c>
      <c r="F289" s="235"/>
    </row>
    <row r="290" spans="1:6" s="78" customFormat="1" ht="15" customHeight="1">
      <c r="A290" s="232">
        <v>2610</v>
      </c>
      <c r="B290" s="232"/>
      <c r="C290" s="233" t="s">
        <v>507</v>
      </c>
      <c r="D290" s="232">
        <v>1</v>
      </c>
      <c r="E290" s="148" t="s">
        <v>508</v>
      </c>
      <c r="F290" s="235"/>
    </row>
    <row r="291" spans="1:6" s="78" customFormat="1" ht="15" customHeight="1">
      <c r="A291" s="232">
        <v>2620</v>
      </c>
      <c r="B291" s="232"/>
      <c r="C291" s="233" t="s">
        <v>509</v>
      </c>
      <c r="D291" s="232">
        <v>1</v>
      </c>
      <c r="E291" s="234" t="s">
        <v>288</v>
      </c>
      <c r="F291" s="235"/>
    </row>
    <row r="292" spans="1:6" s="78" customFormat="1" ht="15" customHeight="1">
      <c r="A292" s="232">
        <v>2630</v>
      </c>
      <c r="B292" s="232"/>
      <c r="C292" s="233" t="s">
        <v>510</v>
      </c>
      <c r="D292" s="232">
        <v>1</v>
      </c>
      <c r="E292" s="234" t="s">
        <v>288</v>
      </c>
      <c r="F292" s="235"/>
    </row>
    <row r="293" spans="1:6" s="78" customFormat="1" ht="15" customHeight="1">
      <c r="A293" s="232">
        <v>2640</v>
      </c>
      <c r="B293" s="232"/>
      <c r="C293" s="233" t="s">
        <v>511</v>
      </c>
      <c r="D293" s="232">
        <v>1</v>
      </c>
      <c r="E293" s="234" t="s">
        <v>288</v>
      </c>
      <c r="F293" s="235"/>
    </row>
    <row r="294" spans="1:6" s="78" customFormat="1" ht="15" customHeight="1">
      <c r="A294" s="232">
        <v>2650</v>
      </c>
      <c r="B294" s="232"/>
      <c r="C294" s="233" t="s">
        <v>512</v>
      </c>
      <c r="D294" s="232">
        <v>1</v>
      </c>
      <c r="E294" s="234" t="s">
        <v>288</v>
      </c>
      <c r="F294" s="235"/>
    </row>
    <row r="295" spans="1:6" s="78" customFormat="1" ht="15" customHeight="1">
      <c r="A295" s="232">
        <v>2660</v>
      </c>
      <c r="B295" s="232"/>
      <c r="C295" s="233" t="s">
        <v>513</v>
      </c>
      <c r="D295" s="232">
        <v>1</v>
      </c>
      <c r="E295" s="234" t="s">
        <v>288</v>
      </c>
      <c r="F295" s="235"/>
    </row>
    <row r="296" spans="1:6" s="78" customFormat="1" ht="15" customHeight="1">
      <c r="A296" s="232">
        <v>2670</v>
      </c>
      <c r="B296" s="232"/>
      <c r="C296" s="233" t="s">
        <v>514</v>
      </c>
      <c r="D296" s="232">
        <v>1</v>
      </c>
      <c r="E296" s="234" t="s">
        <v>288</v>
      </c>
      <c r="F296" s="235"/>
    </row>
    <row r="297" spans="1:6" s="78" customFormat="1" ht="15" customHeight="1">
      <c r="A297" s="232">
        <v>2680</v>
      </c>
      <c r="B297" s="232"/>
      <c r="C297" s="233" t="s">
        <v>515</v>
      </c>
      <c r="D297" s="232">
        <v>1</v>
      </c>
      <c r="E297" s="234" t="s">
        <v>288</v>
      </c>
      <c r="F297" s="235"/>
    </row>
    <row r="298" spans="1:6" s="78" customFormat="1" ht="15" customHeight="1">
      <c r="A298" s="232">
        <v>2690</v>
      </c>
      <c r="B298" s="232"/>
      <c r="C298" s="233" t="s">
        <v>516</v>
      </c>
      <c r="D298" s="232">
        <v>1</v>
      </c>
      <c r="E298" s="234" t="s">
        <v>288</v>
      </c>
      <c r="F298" s="235"/>
    </row>
    <row r="299" spans="1:6" s="78" customFormat="1" ht="15" customHeight="1">
      <c r="A299" s="232">
        <v>2700</v>
      </c>
      <c r="B299" s="232"/>
      <c r="C299" s="233" t="s">
        <v>517</v>
      </c>
      <c r="D299" s="232">
        <v>1</v>
      </c>
      <c r="E299" s="234" t="s">
        <v>288</v>
      </c>
      <c r="F299" s="235"/>
    </row>
    <row r="300" spans="1:6" s="78" customFormat="1" ht="15.6">
      <c r="A300" s="232">
        <v>2710</v>
      </c>
      <c r="B300" s="232"/>
      <c r="C300" s="233" t="s">
        <v>518</v>
      </c>
      <c r="D300" s="232">
        <v>1</v>
      </c>
      <c r="E300" s="234" t="s">
        <v>508</v>
      </c>
      <c r="F300" s="235"/>
    </row>
    <row r="301" spans="1:6" s="78" customFormat="1" ht="15" customHeight="1">
      <c r="A301" s="232">
        <v>2720</v>
      </c>
      <c r="B301" s="232"/>
      <c r="C301" s="233" t="s">
        <v>519</v>
      </c>
      <c r="D301" s="232">
        <v>1</v>
      </c>
      <c r="E301" s="234" t="s">
        <v>288</v>
      </c>
      <c r="F301" s="235"/>
    </row>
    <row r="302" spans="1:6" s="78" customFormat="1" ht="15" customHeight="1">
      <c r="A302" s="232">
        <v>2730</v>
      </c>
      <c r="B302" s="232"/>
      <c r="C302" s="233" t="s">
        <v>520</v>
      </c>
      <c r="D302" s="232">
        <v>1</v>
      </c>
      <c r="E302" s="234" t="s">
        <v>288</v>
      </c>
      <c r="F302" s="235"/>
    </row>
    <row r="303" spans="1:6" s="78" customFormat="1" ht="24.75" customHeight="1">
      <c r="A303" s="232">
        <v>2740</v>
      </c>
      <c r="B303" s="232"/>
      <c r="C303" s="233" t="s">
        <v>521</v>
      </c>
      <c r="D303" s="232">
        <v>1</v>
      </c>
      <c r="E303" s="234" t="s">
        <v>288</v>
      </c>
      <c r="F303" s="235"/>
    </row>
    <row r="304" spans="1:6" s="78" customFormat="1" ht="15" customHeight="1">
      <c r="A304" s="232">
        <v>2750</v>
      </c>
      <c r="B304" s="232"/>
      <c r="C304" s="233" t="s">
        <v>522</v>
      </c>
      <c r="D304" s="232">
        <v>1</v>
      </c>
      <c r="E304" s="148" t="s">
        <v>523</v>
      </c>
      <c r="F304" s="235"/>
    </row>
    <row r="305" spans="1:6" s="78" customFormat="1" ht="15" customHeight="1">
      <c r="A305" s="232">
        <v>2760</v>
      </c>
      <c r="B305" s="232"/>
      <c r="C305" s="233" t="s">
        <v>524</v>
      </c>
      <c r="D305" s="232">
        <v>1</v>
      </c>
      <c r="E305" s="148" t="s">
        <v>523</v>
      </c>
      <c r="F305" s="235"/>
    </row>
    <row r="306" spans="1:6" s="78" customFormat="1" ht="15" customHeight="1">
      <c r="A306" s="232">
        <v>2770</v>
      </c>
      <c r="B306" s="232"/>
      <c r="C306" s="233" t="s">
        <v>525</v>
      </c>
      <c r="D306" s="232">
        <v>1</v>
      </c>
      <c r="E306" s="234" t="s">
        <v>288</v>
      </c>
      <c r="F306" s="235"/>
    </row>
    <row r="307" spans="1:6" s="78" customFormat="1" ht="15" customHeight="1">
      <c r="A307" s="232">
        <v>2780</v>
      </c>
      <c r="B307" s="232"/>
      <c r="C307" s="233" t="s">
        <v>526</v>
      </c>
      <c r="D307" s="232">
        <v>1</v>
      </c>
      <c r="E307" s="234" t="s">
        <v>288</v>
      </c>
      <c r="F307" s="235"/>
    </row>
    <row r="308" spans="1:6" s="78" customFormat="1" ht="15" customHeight="1">
      <c r="A308" s="232">
        <v>2790</v>
      </c>
      <c r="B308" s="232"/>
      <c r="C308" s="233" t="s">
        <v>527</v>
      </c>
      <c r="D308" s="232">
        <v>1</v>
      </c>
      <c r="E308" s="234" t="s">
        <v>288</v>
      </c>
      <c r="F308" s="235"/>
    </row>
    <row r="309" spans="1:6" s="78" customFormat="1" ht="15" customHeight="1">
      <c r="A309" s="232">
        <v>2800</v>
      </c>
      <c r="B309" s="232"/>
      <c r="C309" s="233" t="s">
        <v>528</v>
      </c>
      <c r="D309" s="232">
        <v>1</v>
      </c>
      <c r="E309" s="148" t="s">
        <v>529</v>
      </c>
      <c r="F309" s="235"/>
    </row>
    <row r="310" spans="1:6" s="78" customFormat="1" ht="15" customHeight="1">
      <c r="A310" s="232">
        <v>2810</v>
      </c>
      <c r="B310" s="232"/>
      <c r="C310" s="233" t="s">
        <v>530</v>
      </c>
      <c r="D310" s="232">
        <v>1</v>
      </c>
      <c r="E310" s="148" t="s">
        <v>529</v>
      </c>
      <c r="F310" s="235"/>
    </row>
    <row r="311" spans="1:6" s="78" customFormat="1" ht="15" customHeight="1">
      <c r="A311" s="232">
        <v>2820</v>
      </c>
      <c r="B311" s="232"/>
      <c r="C311" s="233" t="s">
        <v>531</v>
      </c>
      <c r="D311" s="232">
        <v>1</v>
      </c>
      <c r="E311" s="148" t="s">
        <v>529</v>
      </c>
      <c r="F311" s="235"/>
    </row>
    <row r="312" spans="1:6" s="78" customFormat="1" ht="15" customHeight="1">
      <c r="A312" s="232">
        <v>2830</v>
      </c>
      <c r="B312" s="232"/>
      <c r="C312" s="233" t="s">
        <v>532</v>
      </c>
      <c r="D312" s="232">
        <v>1</v>
      </c>
      <c r="E312" s="234" t="s">
        <v>288</v>
      </c>
      <c r="F312" s="235"/>
    </row>
    <row r="313" spans="1:6" s="78" customFormat="1" ht="15" customHeight="1">
      <c r="A313" s="232">
        <v>2840</v>
      </c>
      <c r="B313" s="232"/>
      <c r="C313" s="233" t="s">
        <v>296</v>
      </c>
      <c r="D313" s="232">
        <v>1</v>
      </c>
      <c r="E313" s="234" t="s">
        <v>288</v>
      </c>
      <c r="F313" s="235"/>
    </row>
    <row r="314" spans="1:6" s="78" customFormat="1" ht="15" customHeight="1">
      <c r="A314" s="232">
        <v>2850</v>
      </c>
      <c r="B314" s="232"/>
      <c r="C314" s="233" t="s">
        <v>533</v>
      </c>
      <c r="D314" s="232">
        <v>1</v>
      </c>
      <c r="E314" s="148" t="s">
        <v>529</v>
      </c>
      <c r="F314" s="235"/>
    </row>
    <row r="315" spans="1:6" s="78" customFormat="1" ht="15" customHeight="1">
      <c r="A315" s="232">
        <v>2860</v>
      </c>
      <c r="B315" s="232"/>
      <c r="C315" s="233" t="s">
        <v>534</v>
      </c>
      <c r="D315" s="232">
        <v>1</v>
      </c>
      <c r="E315" s="148" t="s">
        <v>529</v>
      </c>
      <c r="F315" s="235"/>
    </row>
    <row r="316" spans="1:6" s="78" customFormat="1" ht="15" customHeight="1">
      <c r="A316" s="232">
        <v>2870</v>
      </c>
      <c r="B316" s="232"/>
      <c r="C316" s="233" t="s">
        <v>535</v>
      </c>
      <c r="D316" s="232">
        <v>1</v>
      </c>
      <c r="E316" s="234" t="s">
        <v>288</v>
      </c>
      <c r="F316" s="235"/>
    </row>
    <row r="317" spans="1:6" s="78" customFormat="1" ht="15" customHeight="1">
      <c r="A317" s="232">
        <v>2880</v>
      </c>
      <c r="B317" s="232"/>
      <c r="C317" s="233" t="s">
        <v>536</v>
      </c>
      <c r="D317" s="232">
        <v>1</v>
      </c>
      <c r="E317" s="234" t="s">
        <v>288</v>
      </c>
      <c r="F317" s="235"/>
    </row>
    <row r="318" spans="1:6" s="78" customFormat="1" ht="15" customHeight="1">
      <c r="A318" s="232">
        <v>2890</v>
      </c>
      <c r="B318" s="232"/>
      <c r="C318" s="233" t="s">
        <v>537</v>
      </c>
      <c r="D318" s="232">
        <v>1</v>
      </c>
      <c r="E318" s="234" t="s">
        <v>288</v>
      </c>
      <c r="F318" s="235"/>
    </row>
    <row r="319" spans="1:6" s="78" customFormat="1" ht="15" customHeight="1">
      <c r="A319" s="232">
        <v>2900</v>
      </c>
      <c r="B319" s="232"/>
      <c r="C319" s="233" t="s">
        <v>538</v>
      </c>
      <c r="D319" s="232">
        <v>1</v>
      </c>
      <c r="E319" s="234" t="s">
        <v>288</v>
      </c>
      <c r="F319" s="235"/>
    </row>
    <row r="320" spans="1:6" s="78" customFormat="1" ht="15" customHeight="1">
      <c r="A320" s="232">
        <v>2910</v>
      </c>
      <c r="B320" s="232"/>
      <c r="C320" s="233" t="s">
        <v>539</v>
      </c>
      <c r="D320" s="232">
        <v>1</v>
      </c>
      <c r="E320" s="234" t="s">
        <v>288</v>
      </c>
      <c r="F320" s="235"/>
    </row>
    <row r="321" spans="1:9" s="78" customFormat="1" ht="15" customHeight="1">
      <c r="A321" s="232">
        <v>2920</v>
      </c>
      <c r="B321" s="232"/>
      <c r="C321" s="233" t="s">
        <v>540</v>
      </c>
      <c r="D321" s="232">
        <v>1</v>
      </c>
      <c r="E321" s="148" t="s">
        <v>508</v>
      </c>
      <c r="F321" s="235"/>
    </row>
    <row r="322" spans="1:9" s="78" customFormat="1" ht="15" customHeight="1">
      <c r="A322" s="232">
        <v>2930</v>
      </c>
      <c r="B322" s="232"/>
      <c r="C322" s="233" t="s">
        <v>541</v>
      </c>
      <c r="D322" s="232">
        <v>1</v>
      </c>
      <c r="E322" s="148" t="s">
        <v>508</v>
      </c>
      <c r="F322" s="235"/>
    </row>
    <row r="323" spans="1:9" s="78" customFormat="1" ht="15" customHeight="1">
      <c r="A323" s="232">
        <v>2940</v>
      </c>
      <c r="B323" s="232"/>
      <c r="C323" s="233" t="s">
        <v>542</v>
      </c>
      <c r="D323" s="232">
        <v>1</v>
      </c>
      <c r="E323" s="234" t="s">
        <v>288</v>
      </c>
      <c r="F323" s="235"/>
    </row>
    <row r="324" spans="1:9" s="78" customFormat="1" ht="15" customHeight="1">
      <c r="A324" s="232">
        <v>2950</v>
      </c>
      <c r="B324" s="232"/>
      <c r="C324" s="252" t="s">
        <v>543</v>
      </c>
      <c r="D324" s="148">
        <v>1</v>
      </c>
      <c r="E324" s="148" t="s">
        <v>16</v>
      </c>
      <c r="F324" s="253"/>
    </row>
    <row r="325" spans="1:9" s="162" customFormat="1" ht="39.6">
      <c r="A325" s="228" t="s">
        <v>704</v>
      </c>
      <c r="B325" s="311" t="s">
        <v>703</v>
      </c>
      <c r="C325" s="312"/>
      <c r="D325" s="228"/>
      <c r="E325" s="130"/>
      <c r="F325" s="238"/>
    </row>
    <row r="326" spans="1:9" s="78" customFormat="1" ht="15" customHeight="1">
      <c r="A326" s="239"/>
      <c r="B326" s="239"/>
      <c r="C326" s="240"/>
      <c r="D326" s="239"/>
      <c r="E326" s="241"/>
      <c r="F326" s="242"/>
    </row>
    <row r="327" spans="1:9" s="158" customFormat="1" ht="13.2">
      <c r="A327" s="309" t="s">
        <v>104</v>
      </c>
      <c r="B327" s="310"/>
      <c r="C327" s="179" t="s">
        <v>105</v>
      </c>
      <c r="D327" s="180"/>
      <c r="E327" s="180"/>
      <c r="F327" s="179" t="s">
        <v>702</v>
      </c>
    </row>
    <row r="328" spans="1:9">
      <c r="A328" s="313"/>
      <c r="B328" s="314"/>
      <c r="C328" s="243"/>
      <c r="D328" s="244"/>
      <c r="E328" s="244"/>
      <c r="F328" s="245"/>
    </row>
    <row r="329" spans="1:9" s="153" customFormat="1" ht="21.75" customHeight="1">
      <c r="A329" s="174" t="s">
        <v>253</v>
      </c>
      <c r="B329" s="174" t="s">
        <v>108</v>
      </c>
      <c r="C329" s="176" t="s">
        <v>109</v>
      </c>
      <c r="D329" s="176" t="s">
        <v>110</v>
      </c>
      <c r="E329" s="176" t="s">
        <v>111</v>
      </c>
      <c r="F329" s="176" t="s">
        <v>112</v>
      </c>
      <c r="G329" s="157"/>
      <c r="H329" s="157"/>
      <c r="I329" s="157"/>
    </row>
    <row r="330" spans="1:9" s="78" customFormat="1" ht="23.7" customHeight="1">
      <c r="A330" s="232"/>
      <c r="B330" s="236"/>
      <c r="C330" s="237"/>
      <c r="D330" s="232"/>
      <c r="E330" s="234"/>
      <c r="F330" s="235"/>
    </row>
    <row r="331" spans="1:9">
      <c r="A331" s="232">
        <v>2560</v>
      </c>
      <c r="B331" s="232"/>
      <c r="C331" s="252" t="s">
        <v>544</v>
      </c>
      <c r="D331" s="232">
        <v>1</v>
      </c>
      <c r="E331" s="148" t="s">
        <v>508</v>
      </c>
      <c r="F331" s="148"/>
    </row>
    <row r="332" spans="1:9">
      <c r="A332" s="232">
        <v>2570</v>
      </c>
      <c r="B332" s="232"/>
      <c r="C332" s="252" t="s">
        <v>545</v>
      </c>
      <c r="D332" s="232">
        <v>1</v>
      </c>
      <c r="E332" s="148" t="s">
        <v>508</v>
      </c>
      <c r="F332" s="148"/>
    </row>
    <row r="333" spans="1:9">
      <c r="A333" s="232">
        <v>2580</v>
      </c>
      <c r="B333" s="232"/>
      <c r="C333" s="252" t="s">
        <v>546</v>
      </c>
      <c r="D333" s="232">
        <v>1</v>
      </c>
      <c r="E333" s="234" t="s">
        <v>288</v>
      </c>
      <c r="F333" s="148"/>
    </row>
    <row r="334" spans="1:9">
      <c r="A334" s="232">
        <v>2590</v>
      </c>
      <c r="B334" s="232"/>
      <c r="C334" s="252" t="s">
        <v>547</v>
      </c>
      <c r="D334" s="232">
        <v>1</v>
      </c>
      <c r="E334" s="234" t="s">
        <v>288</v>
      </c>
      <c r="F334" s="148"/>
    </row>
    <row r="335" spans="1:9">
      <c r="A335" s="232">
        <v>2600</v>
      </c>
      <c r="B335" s="232"/>
      <c r="C335" s="252" t="s">
        <v>548</v>
      </c>
      <c r="D335" s="232">
        <v>1</v>
      </c>
      <c r="E335" s="234" t="s">
        <v>288</v>
      </c>
      <c r="F335" s="148"/>
    </row>
    <row r="336" spans="1:9">
      <c r="A336" s="232">
        <v>2610</v>
      </c>
      <c r="B336" s="232"/>
      <c r="C336" s="252" t="s">
        <v>549</v>
      </c>
      <c r="D336" s="232">
        <v>1</v>
      </c>
      <c r="E336" s="234" t="s">
        <v>288</v>
      </c>
      <c r="F336" s="148"/>
    </row>
    <row r="337" spans="1:9">
      <c r="A337" s="232">
        <v>2620</v>
      </c>
      <c r="B337" s="232"/>
      <c r="C337" s="252" t="s">
        <v>550</v>
      </c>
      <c r="D337" s="232">
        <v>1</v>
      </c>
      <c r="E337" s="234" t="s">
        <v>288</v>
      </c>
      <c r="F337" s="148"/>
    </row>
    <row r="338" spans="1:9">
      <c r="A338" s="232">
        <v>2630</v>
      </c>
      <c r="B338" s="232"/>
      <c r="C338" s="252" t="s">
        <v>551</v>
      </c>
      <c r="D338" s="232">
        <v>1</v>
      </c>
      <c r="E338" s="234" t="s">
        <v>288</v>
      </c>
      <c r="F338" s="148"/>
    </row>
    <row r="339" spans="1:9">
      <c r="A339" s="232">
        <v>2640</v>
      </c>
      <c r="B339" s="232"/>
      <c r="C339" s="252" t="s">
        <v>552</v>
      </c>
      <c r="D339" s="232">
        <v>1</v>
      </c>
      <c r="E339" s="234" t="s">
        <v>288</v>
      </c>
      <c r="F339" s="148"/>
    </row>
    <row r="340" spans="1:9">
      <c r="A340" s="232">
        <v>2650</v>
      </c>
      <c r="B340" s="232"/>
      <c r="C340" s="252" t="s">
        <v>595</v>
      </c>
      <c r="D340" s="232">
        <v>1</v>
      </c>
      <c r="E340" s="234" t="s">
        <v>577</v>
      </c>
      <c r="F340" s="148"/>
    </row>
    <row r="341" spans="1:9">
      <c r="A341" s="232">
        <v>2651</v>
      </c>
      <c r="B341" s="232"/>
      <c r="C341" s="252" t="s">
        <v>701</v>
      </c>
      <c r="D341" s="232">
        <v>1</v>
      </c>
      <c r="E341" s="234" t="s">
        <v>577</v>
      </c>
      <c r="F341" s="148"/>
    </row>
    <row r="342" spans="1:9">
      <c r="A342" s="232">
        <v>2652</v>
      </c>
      <c r="B342" s="232"/>
      <c r="C342" s="233" t="s">
        <v>553</v>
      </c>
      <c r="D342" s="232"/>
      <c r="E342" s="234" t="s">
        <v>138</v>
      </c>
      <c r="F342" s="148"/>
    </row>
    <row r="343" spans="1:9">
      <c r="A343" s="232"/>
      <c r="B343" s="262"/>
      <c r="C343" s="263"/>
      <c r="D343" s="232"/>
      <c r="E343" s="234"/>
      <c r="F343" s="148"/>
      <c r="G343" s="268"/>
      <c r="H343" s="268"/>
      <c r="I343" s="268"/>
    </row>
    <row r="344" spans="1:9">
      <c r="A344" s="232"/>
      <c r="B344" s="262"/>
      <c r="C344" s="263"/>
      <c r="D344" s="232"/>
      <c r="E344" s="234"/>
      <c r="F344" s="148"/>
      <c r="G344" s="268"/>
      <c r="H344" s="268"/>
      <c r="I344" s="268"/>
    </row>
    <row r="345" spans="1:9">
      <c r="A345" s="232"/>
      <c r="B345" s="262"/>
      <c r="C345" s="263"/>
      <c r="D345" s="232"/>
      <c r="E345" s="234"/>
      <c r="F345" s="148"/>
      <c r="G345" s="269"/>
      <c r="H345" s="269"/>
      <c r="I345" s="269"/>
    </row>
    <row r="346" spans="1:9">
      <c r="A346" s="232"/>
      <c r="B346" s="262"/>
      <c r="C346" s="263"/>
      <c r="D346" s="232"/>
      <c r="E346" s="234"/>
      <c r="F346" s="148"/>
    </row>
    <row r="347" spans="1:9">
      <c r="A347" s="232"/>
      <c r="B347" s="262"/>
      <c r="C347" s="263"/>
      <c r="D347" s="232"/>
      <c r="E347" s="234"/>
      <c r="F347" s="148"/>
    </row>
    <row r="348" spans="1:9">
      <c r="A348" s="232"/>
      <c r="B348" s="262"/>
      <c r="C348" s="263"/>
      <c r="D348" s="232"/>
      <c r="E348" s="234"/>
      <c r="F348" s="148"/>
    </row>
    <row r="349" spans="1:9">
      <c r="A349" s="232"/>
      <c r="B349" s="262"/>
      <c r="C349" s="263"/>
      <c r="D349" s="232"/>
      <c r="E349" s="234"/>
      <c r="F349" s="148"/>
    </row>
    <row r="350" spans="1:9">
      <c r="A350" s="232"/>
      <c r="B350" s="262"/>
      <c r="C350" s="263"/>
      <c r="D350" s="232"/>
      <c r="E350" s="234"/>
      <c r="F350" s="148"/>
    </row>
    <row r="351" spans="1:9">
      <c r="A351" s="232"/>
      <c r="B351" s="262"/>
      <c r="C351" s="263"/>
      <c r="D351" s="232"/>
      <c r="E351" s="234"/>
      <c r="F351" s="148"/>
    </row>
    <row r="352" spans="1:9">
      <c r="A352" s="232"/>
      <c r="B352" s="262"/>
      <c r="C352" s="263"/>
      <c r="D352" s="232"/>
      <c r="E352" s="234"/>
      <c r="F352" s="148"/>
    </row>
    <row r="353" spans="1:6">
      <c r="A353" s="232"/>
      <c r="B353" s="262"/>
      <c r="C353" s="263"/>
      <c r="D353" s="232"/>
      <c r="E353" s="234"/>
      <c r="F353" s="148"/>
    </row>
    <row r="354" spans="1:6">
      <c r="A354" s="232"/>
      <c r="B354" s="262"/>
      <c r="C354" s="263"/>
      <c r="D354" s="232"/>
      <c r="E354" s="234"/>
      <c r="F354" s="148"/>
    </row>
    <row r="355" spans="1:6">
      <c r="A355" s="232"/>
      <c r="B355" s="262"/>
      <c r="C355" s="263"/>
      <c r="D355" s="232"/>
      <c r="E355" s="234"/>
      <c r="F355" s="148"/>
    </row>
    <row r="356" spans="1:6">
      <c r="A356" s="232"/>
      <c r="B356" s="262"/>
      <c r="C356" s="263"/>
      <c r="D356" s="232"/>
      <c r="E356" s="234"/>
      <c r="F356" s="148"/>
    </row>
    <row r="357" spans="1:6">
      <c r="A357" s="232"/>
      <c r="B357" s="262"/>
      <c r="C357" s="263"/>
      <c r="D357" s="232"/>
      <c r="E357" s="234"/>
      <c r="F357" s="148"/>
    </row>
    <row r="358" spans="1:6">
      <c r="A358" s="232"/>
      <c r="B358" s="262"/>
      <c r="C358" s="263"/>
      <c r="D358" s="232"/>
      <c r="E358" s="234"/>
      <c r="F358" s="148"/>
    </row>
    <row r="359" spans="1:6">
      <c r="A359" s="232"/>
      <c r="B359" s="262"/>
      <c r="C359" s="263"/>
      <c r="D359" s="232"/>
      <c r="E359" s="234"/>
      <c r="F359" s="148"/>
    </row>
    <row r="360" spans="1:6">
      <c r="A360" s="232"/>
      <c r="B360" s="262"/>
      <c r="C360" s="263"/>
      <c r="D360" s="232"/>
      <c r="E360" s="234"/>
      <c r="F360" s="148"/>
    </row>
    <row r="361" spans="1:6">
      <c r="A361" s="232"/>
      <c r="B361" s="262"/>
      <c r="C361" s="263"/>
      <c r="D361" s="232"/>
      <c r="E361" s="234"/>
      <c r="F361" s="148"/>
    </row>
    <row r="362" spans="1:6">
      <c r="A362" s="232"/>
      <c r="B362" s="262"/>
      <c r="C362" s="263"/>
      <c r="D362" s="232"/>
      <c r="E362" s="234"/>
      <c r="F362" s="148"/>
    </row>
    <row r="363" spans="1:6">
      <c r="A363" s="232"/>
      <c r="B363" s="262"/>
      <c r="C363" s="263"/>
      <c r="D363" s="232"/>
      <c r="E363" s="234"/>
      <c r="F363" s="148"/>
    </row>
    <row r="364" spans="1:6">
      <c r="A364" s="232"/>
      <c r="B364" s="262"/>
      <c r="C364" s="263"/>
      <c r="D364" s="232"/>
      <c r="E364" s="234"/>
      <c r="F364" s="148"/>
    </row>
    <row r="365" spans="1:6">
      <c r="A365" s="232"/>
      <c r="B365" s="262"/>
      <c r="C365" s="263"/>
      <c r="D365" s="232"/>
      <c r="E365" s="234"/>
      <c r="F365" s="148"/>
    </row>
    <row r="366" spans="1:6">
      <c r="A366" s="232"/>
      <c r="B366" s="262"/>
      <c r="C366" s="263"/>
      <c r="D366" s="232"/>
      <c r="E366" s="234"/>
      <c r="F366" s="148"/>
    </row>
    <row r="367" spans="1:6">
      <c r="A367" s="232"/>
      <c r="B367" s="262"/>
      <c r="C367" s="263"/>
      <c r="D367" s="232"/>
      <c r="E367" s="234"/>
      <c r="F367" s="148"/>
    </row>
    <row r="368" spans="1:6">
      <c r="A368" s="232"/>
      <c r="B368" s="262"/>
      <c r="C368" s="263"/>
      <c r="D368" s="232"/>
      <c r="E368" s="234"/>
      <c r="F368" s="148"/>
    </row>
    <row r="369" spans="1:6">
      <c r="A369" s="232"/>
      <c r="B369" s="262"/>
      <c r="C369" s="263"/>
      <c r="D369" s="232"/>
      <c r="E369" s="234"/>
      <c r="F369" s="148"/>
    </row>
    <row r="370" spans="1:6" s="162" customFormat="1" ht="39.6">
      <c r="A370" s="228" t="s">
        <v>704</v>
      </c>
      <c r="B370" s="311" t="s">
        <v>705</v>
      </c>
      <c r="C370" s="312"/>
      <c r="D370" s="228"/>
      <c r="E370" s="130"/>
      <c r="F370" s="238"/>
    </row>
    <row r="371" spans="1:6">
      <c r="A371" s="72"/>
      <c r="B371" s="72"/>
      <c r="C371" s="254"/>
      <c r="D371" s="72"/>
      <c r="E371" s="72"/>
      <c r="F371" s="72"/>
    </row>
  </sheetData>
  <mergeCells count="25">
    <mergeCell ref="B370:C370"/>
    <mergeCell ref="B185:C185"/>
    <mergeCell ref="B136:C136"/>
    <mergeCell ref="A2:B2"/>
    <mergeCell ref="A138:B138"/>
    <mergeCell ref="A187:B187"/>
    <mergeCell ref="A328:B328"/>
    <mergeCell ref="B233:C233"/>
    <mergeCell ref="B141:C141"/>
    <mergeCell ref="B50:C50"/>
    <mergeCell ref="A327:B327"/>
    <mergeCell ref="A281:B281"/>
    <mergeCell ref="B325:C325"/>
    <mergeCell ref="A234:B234"/>
    <mergeCell ref="A235:B235"/>
    <mergeCell ref="B279:C279"/>
    <mergeCell ref="A280:B280"/>
    <mergeCell ref="A1:B1"/>
    <mergeCell ref="A137:B137"/>
    <mergeCell ref="A186:B186"/>
    <mergeCell ref="B99:C99"/>
    <mergeCell ref="A100:B100"/>
    <mergeCell ref="A101:B101"/>
    <mergeCell ref="A51:B51"/>
    <mergeCell ref="A52:B52"/>
  </mergeCells>
  <pageMargins left="0.7" right="0.7" top="0.75" bottom="0.75" header="0.3" footer="0.3"/>
  <pageSetup scale="85" fitToHeight="0" orientation="portrait" r:id="rId1"/>
  <rowBreaks count="5" manualBreakCount="5">
    <brk id="50" max="5" man="1"/>
    <brk id="99" max="5" man="1"/>
    <brk id="136" max="5" man="1"/>
    <brk id="233" max="5" man="1"/>
    <brk id="325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B1:K960"/>
  <sheetViews>
    <sheetView showZeros="0" view="pageBreakPreview" zoomScaleNormal="100" zoomScaleSheetLayoutView="100" workbookViewId="0">
      <selection activeCell="N10" sqref="N10"/>
    </sheetView>
  </sheetViews>
  <sheetFormatPr defaultColWidth="8.77734375" defaultRowHeight="13.2"/>
  <cols>
    <col min="1" max="1" width="6" customWidth="1"/>
    <col min="2" max="2" width="13.5546875" customWidth="1"/>
    <col min="3" max="3" width="13.44140625" customWidth="1"/>
    <col min="4" max="4" width="2.5546875" customWidth="1"/>
    <col min="7" max="7" width="10.44140625" customWidth="1"/>
    <col min="8" max="8" width="7.44140625" bestFit="1" customWidth="1"/>
    <col min="9" max="10" width="8.77734375" customWidth="1"/>
    <col min="11" max="11" width="20.77734375" customWidth="1"/>
    <col min="12" max="12" width="7.77734375" customWidth="1"/>
  </cols>
  <sheetData>
    <row r="1" spans="2:11" s="229" customFormat="1">
      <c r="B1" s="309" t="s">
        <v>104</v>
      </c>
      <c r="C1" s="310"/>
      <c r="D1" s="309" t="s">
        <v>105</v>
      </c>
      <c r="E1" s="337"/>
      <c r="F1" s="337"/>
      <c r="G1" s="337"/>
      <c r="H1" s="337"/>
      <c r="I1" s="337"/>
      <c r="J1" s="337"/>
      <c r="K1" s="230" t="s">
        <v>554</v>
      </c>
    </row>
    <row r="2" spans="2:11">
      <c r="B2" s="313"/>
      <c r="C2" s="314"/>
      <c r="D2" s="255"/>
      <c r="E2" s="256"/>
      <c r="F2" s="256"/>
      <c r="G2" s="256"/>
      <c r="H2" s="256"/>
      <c r="I2" s="256"/>
      <c r="J2" s="256"/>
      <c r="K2" s="257"/>
    </row>
    <row r="3" spans="2:11" ht="12.75" customHeight="1">
      <c r="B3" s="338"/>
      <c r="C3" s="339"/>
      <c r="D3" s="339"/>
      <c r="E3" s="339"/>
      <c r="F3" s="339"/>
      <c r="G3" s="339"/>
      <c r="H3" s="339"/>
      <c r="I3" s="339"/>
      <c r="J3" s="339"/>
      <c r="K3" s="258"/>
    </row>
    <row r="4" spans="2:11" ht="12.75" customHeight="1">
      <c r="B4" s="340"/>
      <c r="C4" s="341"/>
      <c r="D4" s="341"/>
      <c r="E4" s="341"/>
      <c r="F4" s="341"/>
      <c r="G4" s="341"/>
      <c r="H4" s="341"/>
      <c r="I4" s="341"/>
      <c r="J4" s="341"/>
      <c r="K4" s="259"/>
    </row>
    <row r="5" spans="2:11" ht="12.75" customHeight="1">
      <c r="B5" s="324" t="s">
        <v>555</v>
      </c>
      <c r="C5" s="326" t="s">
        <v>109</v>
      </c>
      <c r="D5" s="327"/>
      <c r="E5" s="327"/>
      <c r="F5" s="327"/>
      <c r="G5" s="327"/>
      <c r="H5" s="327"/>
      <c r="I5" s="327"/>
      <c r="J5" s="327"/>
      <c r="K5" s="342" t="s">
        <v>113</v>
      </c>
    </row>
    <row r="6" spans="2:11" ht="12.75" customHeight="1">
      <c r="B6" s="324"/>
      <c r="C6" s="328"/>
      <c r="D6" s="329"/>
      <c r="E6" s="329"/>
      <c r="F6" s="329"/>
      <c r="G6" s="329"/>
      <c r="H6" s="329"/>
      <c r="I6" s="329"/>
      <c r="J6" s="329"/>
      <c r="K6" s="343"/>
    </row>
    <row r="7" spans="2:11" ht="24" customHeight="1">
      <c r="B7" s="113" t="s">
        <v>106</v>
      </c>
      <c r="C7" s="325" t="s">
        <v>114</v>
      </c>
      <c r="D7" s="325"/>
      <c r="E7" s="325"/>
      <c r="F7" s="325"/>
      <c r="G7" s="325"/>
      <c r="H7" s="325"/>
      <c r="I7" s="325"/>
      <c r="J7" s="315"/>
      <c r="K7" s="114"/>
    </row>
    <row r="8" spans="2:11" ht="24" customHeight="1">
      <c r="B8" s="113" t="s">
        <v>146</v>
      </c>
      <c r="C8" s="315" t="s">
        <v>147</v>
      </c>
      <c r="D8" s="316"/>
      <c r="E8" s="316"/>
      <c r="F8" s="316"/>
      <c r="G8" s="316"/>
      <c r="H8" s="316"/>
      <c r="I8" s="316"/>
      <c r="J8" s="317"/>
      <c r="K8" s="114"/>
    </row>
    <row r="9" spans="2:11" ht="24" customHeight="1">
      <c r="B9" s="113" t="s">
        <v>172</v>
      </c>
      <c r="C9" s="325" t="s">
        <v>556</v>
      </c>
      <c r="D9" s="325"/>
      <c r="E9" s="325"/>
      <c r="F9" s="325"/>
      <c r="G9" s="325"/>
      <c r="H9" s="325"/>
      <c r="I9" s="325"/>
      <c r="J9" s="315"/>
      <c r="K9" s="114"/>
    </row>
    <row r="10" spans="2:11" ht="24" customHeight="1">
      <c r="B10" s="113" t="s">
        <v>215</v>
      </c>
      <c r="C10" s="315" t="s">
        <v>557</v>
      </c>
      <c r="D10" s="316"/>
      <c r="E10" s="316"/>
      <c r="F10" s="316"/>
      <c r="G10" s="316"/>
      <c r="H10" s="316"/>
      <c r="I10" s="316"/>
      <c r="J10" s="317"/>
      <c r="K10" s="114"/>
    </row>
    <row r="11" spans="2:11" ht="24" customHeight="1">
      <c r="B11" s="113" t="s">
        <v>252</v>
      </c>
      <c r="C11" s="334" t="s">
        <v>706</v>
      </c>
      <c r="D11" s="335"/>
      <c r="E11" s="335"/>
      <c r="F11" s="335"/>
      <c r="G11" s="335"/>
      <c r="H11" s="335"/>
      <c r="I11" s="335"/>
      <c r="J11" s="336"/>
      <c r="K11" s="114"/>
    </row>
    <row r="12" spans="2:11" ht="24" customHeight="1">
      <c r="B12" s="113" t="s">
        <v>702</v>
      </c>
      <c r="C12" s="332" t="s">
        <v>254</v>
      </c>
      <c r="D12" s="332"/>
      <c r="E12" s="332"/>
      <c r="F12" s="332"/>
      <c r="G12" s="332"/>
      <c r="H12" s="332"/>
      <c r="I12" s="332"/>
      <c r="J12" s="333"/>
      <c r="K12" s="114"/>
    </row>
    <row r="13" spans="2:11" ht="24" customHeight="1">
      <c r="B13" s="318" t="s">
        <v>558</v>
      </c>
      <c r="C13" s="319"/>
      <c r="D13" s="319"/>
      <c r="E13" s="319"/>
      <c r="F13" s="319"/>
      <c r="G13" s="319"/>
      <c r="H13" s="319"/>
      <c r="I13" s="319"/>
      <c r="J13" s="320"/>
      <c r="K13" s="115"/>
    </row>
    <row r="14" spans="2:11" s="38" customFormat="1" ht="24" customHeight="1">
      <c r="B14" s="318" t="s">
        <v>559</v>
      </c>
      <c r="C14" s="319"/>
      <c r="D14" s="319"/>
      <c r="E14" s="319"/>
      <c r="F14" s="319"/>
      <c r="G14" s="319"/>
      <c r="H14" s="319"/>
      <c r="I14" s="319"/>
      <c r="J14" s="320"/>
      <c r="K14" s="115"/>
    </row>
    <row r="15" spans="2:11" ht="24" customHeight="1">
      <c r="B15" s="321" t="s">
        <v>560</v>
      </c>
      <c r="C15" s="322"/>
      <c r="D15" s="322"/>
      <c r="E15" s="322"/>
      <c r="F15" s="322"/>
      <c r="G15" s="322"/>
      <c r="H15" s="322"/>
      <c r="I15" s="322"/>
      <c r="J15" s="323"/>
      <c r="K15" s="231"/>
    </row>
    <row r="18" spans="2:11">
      <c r="E18" s="331"/>
      <c r="F18" s="331"/>
      <c r="G18" s="331"/>
      <c r="H18" s="331"/>
      <c r="I18" s="331"/>
      <c r="J18" s="331"/>
    </row>
    <row r="19" spans="2:11">
      <c r="E19" s="331"/>
      <c r="F19" s="331"/>
      <c r="G19" s="331"/>
      <c r="H19" s="331"/>
      <c r="I19" s="331"/>
      <c r="J19" s="331"/>
    </row>
    <row r="20" spans="2:11">
      <c r="E20" s="85"/>
      <c r="F20" s="39"/>
      <c r="G20" s="39"/>
      <c r="H20" s="39"/>
      <c r="I20" s="39"/>
      <c r="J20" s="39"/>
    </row>
    <row r="21" spans="2:11">
      <c r="E21" s="330"/>
      <c r="F21" s="330"/>
      <c r="G21" s="330"/>
      <c r="H21" s="330"/>
      <c r="I21" s="330"/>
      <c r="J21" s="330"/>
      <c r="K21" s="38"/>
    </row>
    <row r="22" spans="2:11">
      <c r="B22" s="8"/>
    </row>
    <row r="23" spans="2:11">
      <c r="B23" s="8"/>
    </row>
    <row r="24" spans="2:11">
      <c r="B24" s="8"/>
    </row>
    <row r="25" spans="2:11">
      <c r="B25" s="8"/>
    </row>
    <row r="26" spans="2:11">
      <c r="B26" s="8"/>
    </row>
    <row r="27" spans="2:11">
      <c r="B27" s="8"/>
    </row>
    <row r="28" spans="2:11">
      <c r="B28" s="8"/>
    </row>
    <row r="29" spans="2:11">
      <c r="B29" s="8"/>
    </row>
    <row r="30" spans="2:11">
      <c r="B30" s="8"/>
    </row>
    <row r="31" spans="2:11">
      <c r="B31" s="8"/>
    </row>
    <row r="32" spans="2:11">
      <c r="B32" s="8"/>
    </row>
    <row r="33" spans="2:2">
      <c r="B33" s="8"/>
    </row>
    <row r="34" spans="2:2">
      <c r="B34" s="8"/>
    </row>
    <row r="35" spans="2:2">
      <c r="B35" s="8"/>
    </row>
    <row r="36" spans="2:2">
      <c r="B36" s="8"/>
    </row>
    <row r="37" spans="2:2">
      <c r="B37" s="8"/>
    </row>
    <row r="38" spans="2:2">
      <c r="B38" s="8"/>
    </row>
    <row r="39" spans="2:2">
      <c r="B39" s="8"/>
    </row>
    <row r="40" spans="2:2">
      <c r="B40" s="8"/>
    </row>
    <row r="41" spans="2:2">
      <c r="B41" s="8"/>
    </row>
    <row r="42" spans="2:2">
      <c r="B42" s="8"/>
    </row>
    <row r="43" spans="2:2">
      <c r="B43" s="8"/>
    </row>
    <row r="44" spans="2:2">
      <c r="B44" s="8"/>
    </row>
    <row r="45" spans="2:2">
      <c r="B45" s="8"/>
    </row>
    <row r="46" spans="2:2">
      <c r="B46" s="8"/>
    </row>
    <row r="47" spans="2:2">
      <c r="B47" s="8"/>
    </row>
    <row r="48" spans="2:2">
      <c r="B48" s="8"/>
    </row>
    <row r="49" spans="2:2">
      <c r="B49" s="8"/>
    </row>
    <row r="50" spans="2:2">
      <c r="B50" s="8"/>
    </row>
    <row r="51" spans="2:2">
      <c r="B51" s="8"/>
    </row>
    <row r="52" spans="2:2">
      <c r="B52" s="8"/>
    </row>
    <row r="53" spans="2:2">
      <c r="B53" s="8"/>
    </row>
    <row r="54" spans="2:2">
      <c r="B54" s="8"/>
    </row>
    <row r="55" spans="2:2">
      <c r="B55" s="8"/>
    </row>
    <row r="56" spans="2:2">
      <c r="B56" s="8"/>
    </row>
    <row r="57" spans="2:2">
      <c r="B57" s="8"/>
    </row>
    <row r="58" spans="2:2">
      <c r="B58" s="8"/>
    </row>
    <row r="59" spans="2:2">
      <c r="B59" s="8"/>
    </row>
    <row r="60" spans="2:2">
      <c r="B60" s="8"/>
    </row>
    <row r="61" spans="2:2">
      <c r="B61" s="8"/>
    </row>
    <row r="62" spans="2:2">
      <c r="B62" s="8"/>
    </row>
    <row r="63" spans="2:2">
      <c r="B63" s="8"/>
    </row>
    <row r="64" spans="2:2">
      <c r="B64" s="8"/>
    </row>
    <row r="65" spans="2:2">
      <c r="B65" s="8"/>
    </row>
    <row r="66" spans="2:2">
      <c r="B66" s="8"/>
    </row>
    <row r="67" spans="2:2">
      <c r="B67" s="8"/>
    </row>
    <row r="68" spans="2:2">
      <c r="B68" s="8"/>
    </row>
    <row r="69" spans="2:2">
      <c r="B69" s="8"/>
    </row>
    <row r="70" spans="2:2">
      <c r="B70" s="8"/>
    </row>
    <row r="71" spans="2:2">
      <c r="B71" s="8"/>
    </row>
    <row r="72" spans="2:2">
      <c r="B72" s="8"/>
    </row>
    <row r="73" spans="2:2">
      <c r="B73" s="8"/>
    </row>
    <row r="74" spans="2:2">
      <c r="B74" s="8"/>
    </row>
    <row r="75" spans="2:2">
      <c r="B75" s="8"/>
    </row>
    <row r="76" spans="2:2">
      <c r="B76" s="8"/>
    </row>
    <row r="77" spans="2:2">
      <c r="B77" s="8"/>
    </row>
    <row r="78" spans="2:2">
      <c r="B78" s="8"/>
    </row>
    <row r="79" spans="2:2">
      <c r="B79" s="8"/>
    </row>
    <row r="80" spans="2:2">
      <c r="B80" s="8"/>
    </row>
    <row r="81" spans="2:2">
      <c r="B81" s="8"/>
    </row>
    <row r="82" spans="2:2">
      <c r="B82" s="8"/>
    </row>
    <row r="83" spans="2:2">
      <c r="B83" s="8"/>
    </row>
    <row r="84" spans="2:2">
      <c r="B84" s="8"/>
    </row>
    <row r="85" spans="2:2">
      <c r="B85" s="8"/>
    </row>
    <row r="86" spans="2:2">
      <c r="B86" s="8"/>
    </row>
    <row r="87" spans="2:2">
      <c r="B87" s="8"/>
    </row>
    <row r="88" spans="2:2">
      <c r="B88" s="8"/>
    </row>
    <row r="89" spans="2:2">
      <c r="B89" s="8"/>
    </row>
    <row r="90" spans="2:2">
      <c r="B90" s="8"/>
    </row>
    <row r="91" spans="2:2">
      <c r="B91" s="8"/>
    </row>
    <row r="92" spans="2:2">
      <c r="B92" s="8"/>
    </row>
    <row r="93" spans="2:2">
      <c r="B93" s="8"/>
    </row>
    <row r="94" spans="2:2">
      <c r="B94" s="8"/>
    </row>
    <row r="95" spans="2:2">
      <c r="B95" s="8"/>
    </row>
    <row r="96" spans="2:2">
      <c r="B96" s="8"/>
    </row>
    <row r="97" spans="2:2">
      <c r="B97" s="8"/>
    </row>
    <row r="98" spans="2:2">
      <c r="B98" s="8"/>
    </row>
    <row r="99" spans="2:2">
      <c r="B99" s="8"/>
    </row>
    <row r="100" spans="2:2">
      <c r="B100" s="8"/>
    </row>
    <row r="101" spans="2:2">
      <c r="B101" s="8"/>
    </row>
    <row r="102" spans="2:2">
      <c r="B102" s="8"/>
    </row>
    <row r="103" spans="2:2">
      <c r="B103" s="8"/>
    </row>
    <row r="104" spans="2:2">
      <c r="B104" s="8"/>
    </row>
    <row r="105" spans="2:2">
      <c r="B105" s="8"/>
    </row>
    <row r="106" spans="2:2">
      <c r="B106" s="8"/>
    </row>
    <row r="107" spans="2:2">
      <c r="B107" s="8"/>
    </row>
    <row r="108" spans="2:2">
      <c r="B108" s="8"/>
    </row>
    <row r="109" spans="2:2">
      <c r="B109" s="8"/>
    </row>
    <row r="110" spans="2:2">
      <c r="B110" s="8"/>
    </row>
    <row r="111" spans="2:2">
      <c r="B111" s="8"/>
    </row>
    <row r="112" spans="2:2">
      <c r="B112" s="8"/>
    </row>
    <row r="113" spans="2:2">
      <c r="B113" s="8"/>
    </row>
    <row r="114" spans="2:2">
      <c r="B114" s="8"/>
    </row>
    <row r="115" spans="2:2">
      <c r="B115" s="8"/>
    </row>
    <row r="116" spans="2:2">
      <c r="B116" s="8"/>
    </row>
    <row r="117" spans="2:2">
      <c r="B117" s="8"/>
    </row>
    <row r="118" spans="2:2">
      <c r="B118" s="8"/>
    </row>
    <row r="119" spans="2:2">
      <c r="B119" s="8"/>
    </row>
    <row r="120" spans="2:2">
      <c r="B120" s="8"/>
    </row>
    <row r="121" spans="2:2">
      <c r="B121" s="8"/>
    </row>
    <row r="122" spans="2:2">
      <c r="B122" s="8"/>
    </row>
    <row r="123" spans="2:2">
      <c r="B123" s="8"/>
    </row>
    <row r="124" spans="2:2">
      <c r="B124" s="8"/>
    </row>
    <row r="125" spans="2:2">
      <c r="B125" s="8"/>
    </row>
    <row r="126" spans="2:2">
      <c r="B126" s="8"/>
    </row>
    <row r="127" spans="2:2">
      <c r="B127" s="8"/>
    </row>
    <row r="128" spans="2:2">
      <c r="B128" s="8"/>
    </row>
    <row r="129" spans="2:2">
      <c r="B129" s="8"/>
    </row>
    <row r="130" spans="2:2">
      <c r="B130" s="8"/>
    </row>
    <row r="131" spans="2:2">
      <c r="B131" s="8"/>
    </row>
    <row r="132" spans="2:2">
      <c r="B132" s="8"/>
    </row>
    <row r="133" spans="2:2">
      <c r="B133" s="8"/>
    </row>
    <row r="134" spans="2:2">
      <c r="B134" s="8"/>
    </row>
    <row r="135" spans="2:2">
      <c r="B135" s="8"/>
    </row>
    <row r="136" spans="2:2">
      <c r="B136" s="8"/>
    </row>
    <row r="137" spans="2:2">
      <c r="B137" s="8"/>
    </row>
    <row r="138" spans="2:2">
      <c r="B138" s="8"/>
    </row>
    <row r="139" spans="2:2">
      <c r="B139" s="8"/>
    </row>
    <row r="140" spans="2:2">
      <c r="B140" s="8"/>
    </row>
    <row r="141" spans="2:2">
      <c r="B141" s="8"/>
    </row>
    <row r="142" spans="2:2">
      <c r="B142" s="8"/>
    </row>
    <row r="143" spans="2:2">
      <c r="B143" s="8"/>
    </row>
    <row r="144" spans="2:2">
      <c r="B144" s="8"/>
    </row>
    <row r="145" spans="2:2">
      <c r="B145" s="8"/>
    </row>
    <row r="146" spans="2:2">
      <c r="B146" s="8"/>
    </row>
    <row r="147" spans="2:2">
      <c r="B147" s="8"/>
    </row>
    <row r="148" spans="2:2">
      <c r="B148" s="8"/>
    </row>
    <row r="149" spans="2:2">
      <c r="B149" s="8"/>
    </row>
    <row r="150" spans="2:2">
      <c r="B150" s="8"/>
    </row>
    <row r="151" spans="2:2">
      <c r="B151" s="8"/>
    </row>
    <row r="152" spans="2:2">
      <c r="B152" s="8"/>
    </row>
    <row r="153" spans="2:2">
      <c r="B153" s="8"/>
    </row>
    <row r="154" spans="2:2">
      <c r="B154" s="8"/>
    </row>
    <row r="155" spans="2:2">
      <c r="B155" s="8"/>
    </row>
    <row r="156" spans="2:2">
      <c r="B156" s="8"/>
    </row>
    <row r="157" spans="2:2">
      <c r="B157" s="8"/>
    </row>
    <row r="158" spans="2:2">
      <c r="B158" s="8"/>
    </row>
    <row r="159" spans="2:2">
      <c r="B159" s="8"/>
    </row>
    <row r="160" spans="2:2">
      <c r="B160" s="8"/>
    </row>
    <row r="161" spans="2:2">
      <c r="B161" s="8"/>
    </row>
    <row r="162" spans="2:2">
      <c r="B162" s="8"/>
    </row>
    <row r="163" spans="2:2">
      <c r="B163" s="8"/>
    </row>
    <row r="164" spans="2:2">
      <c r="B164" s="8"/>
    </row>
    <row r="165" spans="2:2">
      <c r="B165" s="8"/>
    </row>
    <row r="166" spans="2:2">
      <c r="B166" s="8"/>
    </row>
    <row r="167" spans="2:2">
      <c r="B167" s="8"/>
    </row>
    <row r="168" spans="2:2">
      <c r="B168" s="8"/>
    </row>
    <row r="169" spans="2:2">
      <c r="B169" s="8"/>
    </row>
    <row r="170" spans="2:2">
      <c r="B170" s="8"/>
    </row>
    <row r="171" spans="2:2">
      <c r="B171" s="8"/>
    </row>
    <row r="172" spans="2:2">
      <c r="B172" s="8"/>
    </row>
    <row r="173" spans="2:2">
      <c r="B173" s="8"/>
    </row>
    <row r="174" spans="2:2">
      <c r="B174" s="8"/>
    </row>
    <row r="175" spans="2:2">
      <c r="B175" s="8"/>
    </row>
    <row r="176" spans="2:2">
      <c r="B176" s="8"/>
    </row>
    <row r="177" spans="2:2">
      <c r="B177" s="8"/>
    </row>
    <row r="178" spans="2:2">
      <c r="B178" s="8"/>
    </row>
    <row r="179" spans="2:2">
      <c r="B179" s="8"/>
    </row>
    <row r="180" spans="2:2">
      <c r="B180" s="8"/>
    </row>
    <row r="181" spans="2:2">
      <c r="B181" s="8"/>
    </row>
    <row r="182" spans="2:2">
      <c r="B182" s="8"/>
    </row>
    <row r="183" spans="2:2">
      <c r="B183" s="8"/>
    </row>
    <row r="184" spans="2:2">
      <c r="B184" s="8"/>
    </row>
    <row r="185" spans="2:2">
      <c r="B185" s="8"/>
    </row>
    <row r="186" spans="2:2">
      <c r="B186" s="8"/>
    </row>
    <row r="187" spans="2:2">
      <c r="B187" s="8"/>
    </row>
    <row r="188" spans="2:2">
      <c r="B188" s="8"/>
    </row>
    <row r="189" spans="2:2">
      <c r="B189" s="8"/>
    </row>
    <row r="190" spans="2:2">
      <c r="B190" s="8"/>
    </row>
    <row r="191" spans="2:2">
      <c r="B191" s="8"/>
    </row>
    <row r="192" spans="2:2">
      <c r="B192" s="8"/>
    </row>
    <row r="193" spans="2:2">
      <c r="B193" s="8"/>
    </row>
    <row r="194" spans="2:2">
      <c r="B194" s="8"/>
    </row>
    <row r="195" spans="2:2">
      <c r="B195" s="8"/>
    </row>
    <row r="196" spans="2:2">
      <c r="B196" s="8"/>
    </row>
    <row r="197" spans="2:2">
      <c r="B197" s="8"/>
    </row>
    <row r="198" spans="2:2">
      <c r="B198" s="8"/>
    </row>
    <row r="199" spans="2:2">
      <c r="B199" s="8"/>
    </row>
    <row r="200" spans="2:2">
      <c r="B200" s="8"/>
    </row>
    <row r="201" spans="2:2">
      <c r="B201" s="8"/>
    </row>
    <row r="202" spans="2:2">
      <c r="B202" s="8"/>
    </row>
    <row r="203" spans="2:2">
      <c r="B203" s="8"/>
    </row>
    <row r="204" spans="2:2">
      <c r="B204" s="8"/>
    </row>
    <row r="205" spans="2:2">
      <c r="B205" s="8"/>
    </row>
    <row r="206" spans="2:2">
      <c r="B206" s="8"/>
    </row>
    <row r="207" spans="2:2">
      <c r="B207" s="8"/>
    </row>
    <row r="208" spans="2:2">
      <c r="B208" s="8"/>
    </row>
    <row r="209" spans="2:2">
      <c r="B209" s="8"/>
    </row>
    <row r="210" spans="2:2">
      <c r="B210" s="8"/>
    </row>
    <row r="211" spans="2:2">
      <c r="B211" s="8"/>
    </row>
    <row r="212" spans="2:2">
      <c r="B212" s="8"/>
    </row>
    <row r="213" spans="2:2">
      <c r="B213" s="8"/>
    </row>
    <row r="214" spans="2:2">
      <c r="B214" s="8"/>
    </row>
    <row r="215" spans="2:2">
      <c r="B215" s="8"/>
    </row>
    <row r="216" spans="2:2">
      <c r="B216" s="8"/>
    </row>
    <row r="217" spans="2:2">
      <c r="B217" s="8"/>
    </row>
    <row r="218" spans="2:2">
      <c r="B218" s="8"/>
    </row>
    <row r="219" spans="2:2">
      <c r="B219" s="8"/>
    </row>
    <row r="220" spans="2:2">
      <c r="B220" s="8"/>
    </row>
    <row r="221" spans="2:2">
      <c r="B221" s="8"/>
    </row>
    <row r="222" spans="2:2">
      <c r="B222" s="8"/>
    </row>
    <row r="223" spans="2:2">
      <c r="B223" s="8"/>
    </row>
    <row r="224" spans="2:2">
      <c r="B224" s="8"/>
    </row>
    <row r="225" spans="2:2">
      <c r="B225" s="8"/>
    </row>
    <row r="226" spans="2:2">
      <c r="B226" s="8"/>
    </row>
    <row r="227" spans="2:2">
      <c r="B227" s="8"/>
    </row>
    <row r="228" spans="2:2">
      <c r="B228" s="8"/>
    </row>
    <row r="229" spans="2:2">
      <c r="B229" s="8"/>
    </row>
    <row r="230" spans="2:2">
      <c r="B230" s="8"/>
    </row>
    <row r="231" spans="2:2">
      <c r="B231" s="8"/>
    </row>
    <row r="232" spans="2:2">
      <c r="B232" s="8"/>
    </row>
    <row r="233" spans="2:2">
      <c r="B233" s="8"/>
    </row>
    <row r="234" spans="2:2">
      <c r="B234" s="8"/>
    </row>
    <row r="235" spans="2:2">
      <c r="B235" s="8"/>
    </row>
    <row r="236" spans="2:2">
      <c r="B236" s="8"/>
    </row>
    <row r="237" spans="2:2">
      <c r="B237" s="8"/>
    </row>
    <row r="238" spans="2:2">
      <c r="B238" s="8"/>
    </row>
    <row r="239" spans="2:2">
      <c r="B239" s="8"/>
    </row>
    <row r="240" spans="2:2">
      <c r="B240" s="8"/>
    </row>
    <row r="241" spans="2:2">
      <c r="B241" s="8"/>
    </row>
    <row r="242" spans="2:2">
      <c r="B242" s="8"/>
    </row>
    <row r="243" spans="2:2">
      <c r="B243" s="8"/>
    </row>
    <row r="244" spans="2:2">
      <c r="B244" s="8"/>
    </row>
    <row r="245" spans="2:2">
      <c r="B245" s="8"/>
    </row>
    <row r="246" spans="2:2">
      <c r="B246" s="8"/>
    </row>
    <row r="247" spans="2:2">
      <c r="B247" s="8"/>
    </row>
    <row r="248" spans="2:2">
      <c r="B248" s="8"/>
    </row>
    <row r="249" spans="2:2">
      <c r="B249" s="8"/>
    </row>
    <row r="250" spans="2:2">
      <c r="B250" s="8"/>
    </row>
    <row r="251" spans="2:2">
      <c r="B251" s="8"/>
    </row>
    <row r="252" spans="2:2">
      <c r="B252" s="8"/>
    </row>
    <row r="253" spans="2:2">
      <c r="B253" s="8"/>
    </row>
    <row r="254" spans="2:2">
      <c r="B254" s="8"/>
    </row>
    <row r="255" spans="2:2">
      <c r="B255" s="8"/>
    </row>
    <row r="256" spans="2:2">
      <c r="B256" s="8"/>
    </row>
    <row r="257" spans="2:2">
      <c r="B257" s="8"/>
    </row>
    <row r="258" spans="2:2">
      <c r="B258" s="8"/>
    </row>
    <row r="259" spans="2:2">
      <c r="B259" s="8"/>
    </row>
    <row r="260" spans="2:2">
      <c r="B260" s="8"/>
    </row>
    <row r="261" spans="2:2">
      <c r="B261" s="8"/>
    </row>
    <row r="262" spans="2:2">
      <c r="B262" s="8"/>
    </row>
    <row r="263" spans="2:2">
      <c r="B263" s="8"/>
    </row>
    <row r="264" spans="2:2">
      <c r="B264" s="8"/>
    </row>
    <row r="265" spans="2:2">
      <c r="B265" s="8"/>
    </row>
    <row r="266" spans="2:2">
      <c r="B266" s="8"/>
    </row>
    <row r="267" spans="2:2">
      <c r="B267" s="8"/>
    </row>
    <row r="268" spans="2:2">
      <c r="B268" s="8"/>
    </row>
    <row r="269" spans="2:2">
      <c r="B269" s="8"/>
    </row>
    <row r="270" spans="2:2">
      <c r="B270" s="8"/>
    </row>
    <row r="271" spans="2:2">
      <c r="B271" s="8"/>
    </row>
    <row r="272" spans="2:2">
      <c r="B272" s="8"/>
    </row>
    <row r="273" spans="2:2">
      <c r="B273" s="8"/>
    </row>
    <row r="274" spans="2:2">
      <c r="B274" s="8"/>
    </row>
    <row r="275" spans="2:2">
      <c r="B275" s="8"/>
    </row>
    <row r="276" spans="2:2">
      <c r="B276" s="8"/>
    </row>
    <row r="277" spans="2:2">
      <c r="B277" s="8"/>
    </row>
    <row r="278" spans="2:2">
      <c r="B278" s="8"/>
    </row>
    <row r="279" spans="2:2">
      <c r="B279" s="8"/>
    </row>
    <row r="280" spans="2:2">
      <c r="B280" s="8"/>
    </row>
    <row r="281" spans="2:2">
      <c r="B281" s="8"/>
    </row>
    <row r="282" spans="2:2">
      <c r="B282" s="8"/>
    </row>
    <row r="283" spans="2:2">
      <c r="B283" s="8"/>
    </row>
    <row r="284" spans="2:2">
      <c r="B284" s="8"/>
    </row>
    <row r="285" spans="2:2">
      <c r="B285" s="8"/>
    </row>
    <row r="286" spans="2:2">
      <c r="B286" s="8"/>
    </row>
    <row r="287" spans="2:2">
      <c r="B287" s="8"/>
    </row>
    <row r="288" spans="2:2">
      <c r="B288" s="8"/>
    </row>
    <row r="289" spans="2:2">
      <c r="B289" s="8"/>
    </row>
    <row r="290" spans="2:2">
      <c r="B290" s="8"/>
    </row>
    <row r="291" spans="2:2">
      <c r="B291" s="8"/>
    </row>
    <row r="292" spans="2:2">
      <c r="B292" s="8"/>
    </row>
    <row r="293" spans="2:2">
      <c r="B293" s="8"/>
    </row>
    <row r="294" spans="2:2">
      <c r="B294" s="8"/>
    </row>
    <row r="295" spans="2:2">
      <c r="B295" s="8"/>
    </row>
    <row r="296" spans="2:2">
      <c r="B296" s="8"/>
    </row>
    <row r="297" spans="2:2">
      <c r="B297" s="8"/>
    </row>
    <row r="298" spans="2:2">
      <c r="B298" s="8"/>
    </row>
    <row r="299" spans="2:2">
      <c r="B299" s="8"/>
    </row>
    <row r="300" spans="2:2">
      <c r="B300" s="8"/>
    </row>
    <row r="301" spans="2:2">
      <c r="B301" s="8"/>
    </row>
    <row r="302" spans="2:2">
      <c r="B302" s="8"/>
    </row>
    <row r="303" spans="2:2">
      <c r="B303" s="8"/>
    </row>
    <row r="304" spans="2:2">
      <c r="B304" s="8"/>
    </row>
    <row r="305" spans="2:2">
      <c r="B305" s="8"/>
    </row>
    <row r="306" spans="2:2">
      <c r="B306" s="8"/>
    </row>
    <row r="307" spans="2:2">
      <c r="B307" s="8"/>
    </row>
    <row r="308" spans="2:2">
      <c r="B308" s="8"/>
    </row>
    <row r="309" spans="2:2">
      <c r="B309" s="8"/>
    </row>
    <row r="310" spans="2:2">
      <c r="B310" s="8"/>
    </row>
    <row r="311" spans="2:2">
      <c r="B311" s="8"/>
    </row>
    <row r="312" spans="2:2">
      <c r="B312" s="8"/>
    </row>
    <row r="313" spans="2:2">
      <c r="B313" s="8"/>
    </row>
    <row r="314" spans="2:2">
      <c r="B314" s="8"/>
    </row>
    <row r="315" spans="2:2">
      <c r="B315" s="8"/>
    </row>
    <row r="316" spans="2:2">
      <c r="B316" s="8"/>
    </row>
    <row r="317" spans="2:2">
      <c r="B317" s="8"/>
    </row>
    <row r="318" spans="2:2">
      <c r="B318" s="8"/>
    </row>
    <row r="319" spans="2:2">
      <c r="B319" s="8"/>
    </row>
    <row r="320" spans="2:2">
      <c r="B320" s="8"/>
    </row>
    <row r="321" spans="2:2">
      <c r="B321" s="8"/>
    </row>
    <row r="322" spans="2:2">
      <c r="B322" s="8"/>
    </row>
    <row r="323" spans="2:2">
      <c r="B323" s="8"/>
    </row>
    <row r="324" spans="2:2">
      <c r="B324" s="8"/>
    </row>
    <row r="325" spans="2:2">
      <c r="B325" s="8"/>
    </row>
    <row r="326" spans="2:2">
      <c r="B326" s="8"/>
    </row>
    <row r="327" spans="2:2">
      <c r="B327" s="8"/>
    </row>
    <row r="328" spans="2:2">
      <c r="B328" s="8"/>
    </row>
    <row r="329" spans="2:2">
      <c r="B329" s="8"/>
    </row>
    <row r="330" spans="2:2">
      <c r="B330" s="8"/>
    </row>
    <row r="331" spans="2:2">
      <c r="B331" s="8"/>
    </row>
    <row r="332" spans="2:2">
      <c r="B332" s="8"/>
    </row>
    <row r="333" spans="2:2">
      <c r="B333" s="8"/>
    </row>
    <row r="334" spans="2:2">
      <c r="B334" s="8"/>
    </row>
    <row r="335" spans="2:2">
      <c r="B335" s="8"/>
    </row>
    <row r="336" spans="2:2">
      <c r="B336" s="8"/>
    </row>
    <row r="337" spans="2:2">
      <c r="B337" s="8"/>
    </row>
    <row r="338" spans="2:2">
      <c r="B338" s="8"/>
    </row>
    <row r="339" spans="2:2">
      <c r="B339" s="8"/>
    </row>
    <row r="340" spans="2:2">
      <c r="B340" s="8"/>
    </row>
    <row r="341" spans="2:2">
      <c r="B341" s="8"/>
    </row>
    <row r="342" spans="2:2">
      <c r="B342" s="8"/>
    </row>
    <row r="343" spans="2:2">
      <c r="B343" s="8"/>
    </row>
    <row r="344" spans="2:2">
      <c r="B344" s="8"/>
    </row>
    <row r="345" spans="2:2">
      <c r="B345" s="8"/>
    </row>
    <row r="346" spans="2:2">
      <c r="B346" s="8"/>
    </row>
    <row r="347" spans="2:2">
      <c r="B347" s="8"/>
    </row>
    <row r="348" spans="2:2">
      <c r="B348" s="8"/>
    </row>
    <row r="349" spans="2:2">
      <c r="B349" s="8"/>
    </row>
    <row r="350" spans="2:2">
      <c r="B350" s="8"/>
    </row>
    <row r="351" spans="2:2">
      <c r="B351" s="8"/>
    </row>
    <row r="352" spans="2:2">
      <c r="B352" s="8"/>
    </row>
    <row r="353" spans="2:2">
      <c r="B353" s="8"/>
    </row>
    <row r="354" spans="2:2">
      <c r="B354" s="8"/>
    </row>
    <row r="355" spans="2:2">
      <c r="B355" s="8"/>
    </row>
    <row r="356" spans="2:2">
      <c r="B356" s="8"/>
    </row>
    <row r="357" spans="2:2">
      <c r="B357" s="8"/>
    </row>
    <row r="358" spans="2:2">
      <c r="B358" s="8"/>
    </row>
    <row r="359" spans="2:2">
      <c r="B359" s="8"/>
    </row>
    <row r="360" spans="2:2">
      <c r="B360" s="8"/>
    </row>
    <row r="361" spans="2:2">
      <c r="B361" s="8"/>
    </row>
    <row r="362" spans="2:2">
      <c r="B362" s="8"/>
    </row>
    <row r="363" spans="2:2">
      <c r="B363" s="8"/>
    </row>
    <row r="364" spans="2:2">
      <c r="B364" s="8"/>
    </row>
    <row r="365" spans="2:2">
      <c r="B365" s="8"/>
    </row>
    <row r="366" spans="2:2">
      <c r="B366" s="8"/>
    </row>
    <row r="367" spans="2:2">
      <c r="B367" s="8"/>
    </row>
    <row r="368" spans="2:2">
      <c r="B368" s="8"/>
    </row>
    <row r="369" spans="2:4">
      <c r="B369" s="8"/>
    </row>
    <row r="370" spans="2:4">
      <c r="B370" s="8"/>
    </row>
    <row r="371" spans="2:4">
      <c r="B371" s="8"/>
    </row>
    <row r="372" spans="2:4">
      <c r="B372" s="8"/>
    </row>
    <row r="373" spans="2:4">
      <c r="B373" s="8"/>
    </row>
    <row r="374" spans="2:4">
      <c r="B374" s="8"/>
    </row>
    <row r="375" spans="2:4">
      <c r="B375" s="8"/>
    </row>
    <row r="376" spans="2:4">
      <c r="B376" s="8"/>
    </row>
    <row r="377" spans="2:4">
      <c r="B377" s="8"/>
    </row>
    <row r="378" spans="2:4" ht="34.5" customHeight="1">
      <c r="B378" s="8"/>
      <c r="D378" s="22" t="s">
        <v>561</v>
      </c>
    </row>
    <row r="379" spans="2:4">
      <c r="B379" s="8"/>
    </row>
    <row r="380" spans="2:4">
      <c r="B380" s="8"/>
    </row>
    <row r="381" spans="2:4">
      <c r="B381" s="8"/>
    </row>
    <row r="382" spans="2:4">
      <c r="B382" s="8"/>
    </row>
    <row r="383" spans="2:4">
      <c r="B383" s="8"/>
    </row>
    <row r="384" spans="2:4">
      <c r="B384" s="8"/>
    </row>
    <row r="385" spans="2:2">
      <c r="B385" s="8"/>
    </row>
    <row r="386" spans="2:2">
      <c r="B386" s="8"/>
    </row>
    <row r="387" spans="2:2">
      <c r="B387" s="8"/>
    </row>
    <row r="388" spans="2:2">
      <c r="B388" s="8"/>
    </row>
    <row r="389" spans="2:2">
      <c r="B389" s="8"/>
    </row>
    <row r="390" spans="2:2">
      <c r="B390" s="8"/>
    </row>
    <row r="391" spans="2:2">
      <c r="B391" s="8"/>
    </row>
    <row r="392" spans="2:2">
      <c r="B392" s="8"/>
    </row>
    <row r="393" spans="2:2">
      <c r="B393" s="8"/>
    </row>
    <row r="394" spans="2:2">
      <c r="B394" s="8"/>
    </row>
    <row r="395" spans="2:2">
      <c r="B395" s="8"/>
    </row>
    <row r="396" spans="2:2">
      <c r="B396" s="8"/>
    </row>
    <row r="397" spans="2:2">
      <c r="B397" s="8"/>
    </row>
    <row r="398" spans="2:2">
      <c r="B398" s="8"/>
    </row>
    <row r="399" spans="2:2">
      <c r="B399" s="8"/>
    </row>
    <row r="400" spans="2:2">
      <c r="B400" s="8"/>
    </row>
    <row r="401" spans="2:2">
      <c r="B401" s="8"/>
    </row>
    <row r="402" spans="2:2">
      <c r="B402" s="8"/>
    </row>
    <row r="403" spans="2:2">
      <c r="B403" s="8"/>
    </row>
    <row r="404" spans="2:2">
      <c r="B404" s="8"/>
    </row>
    <row r="405" spans="2:2">
      <c r="B405" s="8"/>
    </row>
    <row r="406" spans="2:2">
      <c r="B406" s="8"/>
    </row>
    <row r="407" spans="2:2">
      <c r="B407" s="8"/>
    </row>
    <row r="408" spans="2:2">
      <c r="B408" s="8"/>
    </row>
    <row r="409" spans="2:2">
      <c r="B409" s="8"/>
    </row>
    <row r="410" spans="2:2">
      <c r="B410" s="8"/>
    </row>
    <row r="411" spans="2:2">
      <c r="B411" s="8"/>
    </row>
    <row r="412" spans="2:2">
      <c r="B412" s="8"/>
    </row>
    <row r="413" spans="2:2">
      <c r="B413" s="8"/>
    </row>
    <row r="414" spans="2:2">
      <c r="B414" s="8"/>
    </row>
    <row r="415" spans="2:2">
      <c r="B415" s="8"/>
    </row>
    <row r="416" spans="2:2">
      <c r="B416" s="8"/>
    </row>
    <row r="417" spans="2:2">
      <c r="B417" s="8"/>
    </row>
    <row r="418" spans="2:2">
      <c r="B418" s="8"/>
    </row>
    <row r="419" spans="2:2">
      <c r="B419" s="8"/>
    </row>
    <row r="420" spans="2:2">
      <c r="B420" s="8"/>
    </row>
    <row r="421" spans="2:2">
      <c r="B421" s="8"/>
    </row>
    <row r="422" spans="2:2">
      <c r="B422" s="8"/>
    </row>
    <row r="423" spans="2:2">
      <c r="B423" s="8"/>
    </row>
    <row r="424" spans="2:2">
      <c r="B424" s="8"/>
    </row>
    <row r="425" spans="2:2">
      <c r="B425" s="8"/>
    </row>
    <row r="426" spans="2:2">
      <c r="B426" s="8"/>
    </row>
    <row r="427" spans="2:2">
      <c r="B427" s="8"/>
    </row>
    <row r="428" spans="2:2">
      <c r="B428" s="8"/>
    </row>
    <row r="429" spans="2:2">
      <c r="B429" s="8"/>
    </row>
    <row r="430" spans="2:2">
      <c r="B430" s="8"/>
    </row>
    <row r="431" spans="2:2">
      <c r="B431" s="8"/>
    </row>
    <row r="432" spans="2:2">
      <c r="B432" s="8"/>
    </row>
    <row r="433" spans="2:2">
      <c r="B433" s="8"/>
    </row>
    <row r="434" spans="2:2">
      <c r="B434" s="8"/>
    </row>
    <row r="435" spans="2:2">
      <c r="B435" s="8"/>
    </row>
    <row r="436" spans="2:2">
      <c r="B436" s="8"/>
    </row>
    <row r="437" spans="2:2">
      <c r="B437" s="8"/>
    </row>
    <row r="438" spans="2:2">
      <c r="B438" s="8"/>
    </row>
    <row r="439" spans="2:2">
      <c r="B439" s="8"/>
    </row>
    <row r="440" spans="2:2">
      <c r="B440" s="8"/>
    </row>
    <row r="441" spans="2:2">
      <c r="B441" s="8"/>
    </row>
    <row r="442" spans="2:2">
      <c r="B442" s="8"/>
    </row>
    <row r="443" spans="2:2">
      <c r="B443" s="8"/>
    </row>
    <row r="444" spans="2:2">
      <c r="B444" s="8"/>
    </row>
    <row r="445" spans="2:2">
      <c r="B445" s="8"/>
    </row>
    <row r="446" spans="2:2">
      <c r="B446" s="8"/>
    </row>
    <row r="447" spans="2:2">
      <c r="B447" s="8"/>
    </row>
    <row r="448" spans="2:2">
      <c r="B448" s="8"/>
    </row>
    <row r="449" spans="2:2">
      <c r="B449" s="8"/>
    </row>
    <row r="450" spans="2:2">
      <c r="B450" s="8"/>
    </row>
    <row r="451" spans="2:2">
      <c r="B451" s="8"/>
    </row>
    <row r="452" spans="2:2">
      <c r="B452" s="8"/>
    </row>
    <row r="453" spans="2:2">
      <c r="B453" s="8"/>
    </row>
    <row r="454" spans="2:2">
      <c r="B454" s="8"/>
    </row>
    <row r="455" spans="2:2">
      <c r="B455" s="8"/>
    </row>
    <row r="456" spans="2:2">
      <c r="B456" s="8"/>
    </row>
    <row r="457" spans="2:2">
      <c r="B457" s="8"/>
    </row>
    <row r="458" spans="2:2">
      <c r="B458" s="8"/>
    </row>
    <row r="459" spans="2:2">
      <c r="B459" s="8"/>
    </row>
    <row r="460" spans="2:2">
      <c r="B460" s="8"/>
    </row>
    <row r="461" spans="2:2">
      <c r="B461" s="8"/>
    </row>
    <row r="462" spans="2:2">
      <c r="B462" s="8"/>
    </row>
    <row r="463" spans="2:2">
      <c r="B463" s="8"/>
    </row>
    <row r="464" spans="2:2">
      <c r="B464" s="8"/>
    </row>
    <row r="465" spans="2:2">
      <c r="B465" s="8"/>
    </row>
    <row r="466" spans="2:2">
      <c r="B466" s="8"/>
    </row>
    <row r="467" spans="2:2">
      <c r="B467" s="8"/>
    </row>
    <row r="468" spans="2:2">
      <c r="B468" s="8"/>
    </row>
    <row r="469" spans="2:2">
      <c r="B469" s="8"/>
    </row>
    <row r="470" spans="2:2">
      <c r="B470" s="8"/>
    </row>
    <row r="471" spans="2:2">
      <c r="B471" s="8"/>
    </row>
    <row r="472" spans="2:2">
      <c r="B472" s="8"/>
    </row>
    <row r="473" spans="2:2">
      <c r="B473" s="8"/>
    </row>
    <row r="474" spans="2:2">
      <c r="B474" s="8"/>
    </row>
    <row r="475" spans="2:2">
      <c r="B475" s="8"/>
    </row>
    <row r="476" spans="2:2">
      <c r="B476" s="8"/>
    </row>
    <row r="477" spans="2:2">
      <c r="B477" s="8"/>
    </row>
    <row r="478" spans="2:2">
      <c r="B478" s="8"/>
    </row>
    <row r="479" spans="2:2">
      <c r="B479" s="8"/>
    </row>
    <row r="480" spans="2:2">
      <c r="B480" s="8"/>
    </row>
    <row r="481" spans="2:2">
      <c r="B481" s="8"/>
    </row>
    <row r="482" spans="2:2">
      <c r="B482" s="8"/>
    </row>
    <row r="483" spans="2:2">
      <c r="B483" s="8"/>
    </row>
    <row r="484" spans="2:2">
      <c r="B484" s="8"/>
    </row>
    <row r="485" spans="2:2">
      <c r="B485" s="8"/>
    </row>
    <row r="486" spans="2:2">
      <c r="B486" s="8"/>
    </row>
    <row r="487" spans="2:2">
      <c r="B487" s="8"/>
    </row>
    <row r="488" spans="2:2">
      <c r="B488" s="8"/>
    </row>
    <row r="489" spans="2:2">
      <c r="B489" s="8"/>
    </row>
    <row r="490" spans="2:2">
      <c r="B490" s="8"/>
    </row>
    <row r="491" spans="2:2">
      <c r="B491" s="8"/>
    </row>
    <row r="492" spans="2:2">
      <c r="B492" s="8"/>
    </row>
    <row r="493" spans="2:2">
      <c r="B493" s="8"/>
    </row>
    <row r="494" spans="2:2">
      <c r="B494" s="8"/>
    </row>
    <row r="495" spans="2:2">
      <c r="B495" s="8"/>
    </row>
    <row r="496" spans="2:2">
      <c r="B496" s="8"/>
    </row>
    <row r="497" spans="2:2">
      <c r="B497" s="8"/>
    </row>
    <row r="498" spans="2:2">
      <c r="B498" s="8"/>
    </row>
    <row r="499" spans="2:2">
      <c r="B499" s="8"/>
    </row>
    <row r="500" spans="2:2">
      <c r="B500" s="8"/>
    </row>
    <row r="501" spans="2:2">
      <c r="B501" s="8"/>
    </row>
    <row r="502" spans="2:2">
      <c r="B502" s="8"/>
    </row>
    <row r="503" spans="2:2">
      <c r="B503" s="8"/>
    </row>
    <row r="504" spans="2:2">
      <c r="B504" s="8"/>
    </row>
    <row r="505" spans="2:2">
      <c r="B505" s="8"/>
    </row>
    <row r="506" spans="2:2">
      <c r="B506" s="8"/>
    </row>
    <row r="507" spans="2:2">
      <c r="B507" s="8"/>
    </row>
    <row r="508" spans="2:2">
      <c r="B508" s="8"/>
    </row>
    <row r="509" spans="2:2">
      <c r="B509" s="8"/>
    </row>
    <row r="510" spans="2:2">
      <c r="B510" s="8"/>
    </row>
    <row r="511" spans="2:2">
      <c r="B511" s="8"/>
    </row>
    <row r="512" spans="2:2">
      <c r="B512" s="8"/>
    </row>
    <row r="513" spans="2:2">
      <c r="B513" s="8"/>
    </row>
    <row r="514" spans="2:2">
      <c r="B514" s="8"/>
    </row>
    <row r="515" spans="2:2">
      <c r="B515" s="8"/>
    </row>
    <row r="516" spans="2:2">
      <c r="B516" s="8"/>
    </row>
    <row r="517" spans="2:2">
      <c r="B517" s="8"/>
    </row>
    <row r="518" spans="2:2">
      <c r="B518" s="8"/>
    </row>
    <row r="519" spans="2:2">
      <c r="B519" s="8"/>
    </row>
    <row r="520" spans="2:2">
      <c r="B520" s="8"/>
    </row>
    <row r="521" spans="2:2">
      <c r="B521" s="8"/>
    </row>
    <row r="522" spans="2:2">
      <c r="B522" s="8"/>
    </row>
    <row r="523" spans="2:2">
      <c r="B523" s="8"/>
    </row>
    <row r="524" spans="2:2">
      <c r="B524" s="8"/>
    </row>
    <row r="525" spans="2:2">
      <c r="B525" s="8"/>
    </row>
    <row r="526" spans="2:2">
      <c r="B526" s="8"/>
    </row>
    <row r="527" spans="2:2">
      <c r="B527" s="8"/>
    </row>
    <row r="528" spans="2:2">
      <c r="B528" s="8"/>
    </row>
    <row r="529" spans="2:2">
      <c r="B529" s="8"/>
    </row>
    <row r="530" spans="2:2">
      <c r="B530" s="8"/>
    </row>
    <row r="531" spans="2:2">
      <c r="B531" s="8"/>
    </row>
    <row r="532" spans="2:2">
      <c r="B532" s="8"/>
    </row>
    <row r="533" spans="2:2">
      <c r="B533" s="8"/>
    </row>
    <row r="534" spans="2:2">
      <c r="B534" s="8"/>
    </row>
    <row r="535" spans="2:2">
      <c r="B535" s="8"/>
    </row>
    <row r="536" spans="2:2">
      <c r="B536" s="8"/>
    </row>
    <row r="537" spans="2:2">
      <c r="B537" s="8"/>
    </row>
    <row r="538" spans="2:2">
      <c r="B538" s="8"/>
    </row>
    <row r="539" spans="2:2">
      <c r="B539" s="8"/>
    </row>
    <row r="540" spans="2:2">
      <c r="B540" s="8"/>
    </row>
    <row r="541" spans="2:2">
      <c r="B541" s="8"/>
    </row>
    <row r="542" spans="2:2">
      <c r="B542" s="8"/>
    </row>
    <row r="543" spans="2:2">
      <c r="B543" s="8"/>
    </row>
    <row r="544" spans="2:2">
      <c r="B544" s="8"/>
    </row>
    <row r="545" spans="2:2">
      <c r="B545" s="8"/>
    </row>
    <row r="546" spans="2:2">
      <c r="B546" s="8"/>
    </row>
    <row r="547" spans="2:2">
      <c r="B547" s="8"/>
    </row>
    <row r="548" spans="2:2">
      <c r="B548" s="8"/>
    </row>
    <row r="549" spans="2:2">
      <c r="B549" s="8"/>
    </row>
    <row r="550" spans="2:2">
      <c r="B550" s="8"/>
    </row>
    <row r="551" spans="2:2">
      <c r="B551" s="8"/>
    </row>
    <row r="552" spans="2:2">
      <c r="B552" s="8"/>
    </row>
    <row r="553" spans="2:2">
      <c r="B553" s="8"/>
    </row>
    <row r="554" spans="2:2">
      <c r="B554" s="8"/>
    </row>
    <row r="555" spans="2:2">
      <c r="B555" s="8"/>
    </row>
    <row r="556" spans="2:2">
      <c r="B556" s="8"/>
    </row>
    <row r="557" spans="2:2">
      <c r="B557" s="8"/>
    </row>
    <row r="558" spans="2:2">
      <c r="B558" s="8"/>
    </row>
    <row r="559" spans="2:2">
      <c r="B559" s="8"/>
    </row>
    <row r="560" spans="2:2">
      <c r="B560" s="8"/>
    </row>
    <row r="561" spans="2:2">
      <c r="B561" s="8"/>
    </row>
    <row r="562" spans="2:2">
      <c r="B562" s="8"/>
    </row>
    <row r="563" spans="2:2">
      <c r="B563" s="8"/>
    </row>
    <row r="564" spans="2:2">
      <c r="B564" s="8"/>
    </row>
    <row r="565" spans="2:2">
      <c r="B565" s="8"/>
    </row>
    <row r="566" spans="2:2">
      <c r="B566" s="8"/>
    </row>
    <row r="567" spans="2:2">
      <c r="B567" s="8"/>
    </row>
    <row r="568" spans="2:2">
      <c r="B568" s="8"/>
    </row>
    <row r="569" spans="2:2">
      <c r="B569" s="8"/>
    </row>
    <row r="570" spans="2:2">
      <c r="B570" s="8"/>
    </row>
    <row r="571" spans="2:2">
      <c r="B571" s="8"/>
    </row>
    <row r="572" spans="2:2">
      <c r="B572" s="8"/>
    </row>
    <row r="573" spans="2:2">
      <c r="B573" s="8"/>
    </row>
    <row r="574" spans="2:2">
      <c r="B574" s="8"/>
    </row>
    <row r="575" spans="2:2">
      <c r="B575" s="8"/>
    </row>
    <row r="576" spans="2:2">
      <c r="B576" s="8"/>
    </row>
    <row r="577" spans="2:2">
      <c r="B577" s="8"/>
    </row>
    <row r="578" spans="2:2">
      <c r="B578" s="8"/>
    </row>
    <row r="579" spans="2:2">
      <c r="B579" s="8"/>
    </row>
    <row r="580" spans="2:2">
      <c r="B580" s="8"/>
    </row>
    <row r="581" spans="2:2">
      <c r="B581" s="8"/>
    </row>
    <row r="582" spans="2:2">
      <c r="B582" s="8"/>
    </row>
    <row r="583" spans="2:2">
      <c r="B583" s="8"/>
    </row>
    <row r="584" spans="2:2">
      <c r="B584" s="8"/>
    </row>
    <row r="585" spans="2:2">
      <c r="B585" s="8"/>
    </row>
    <row r="586" spans="2:2">
      <c r="B586" s="8"/>
    </row>
    <row r="587" spans="2:2">
      <c r="B587" s="8"/>
    </row>
    <row r="588" spans="2:2">
      <c r="B588" s="8"/>
    </row>
    <row r="589" spans="2:2">
      <c r="B589" s="8"/>
    </row>
    <row r="590" spans="2:2">
      <c r="B590" s="8"/>
    </row>
    <row r="591" spans="2:2">
      <c r="B591" s="8"/>
    </row>
    <row r="592" spans="2:2">
      <c r="B592" s="8"/>
    </row>
    <row r="593" spans="2:2">
      <c r="B593" s="8"/>
    </row>
    <row r="594" spans="2:2">
      <c r="B594" s="8"/>
    </row>
    <row r="595" spans="2:2">
      <c r="B595" s="8"/>
    </row>
    <row r="596" spans="2:2">
      <c r="B596" s="8"/>
    </row>
    <row r="597" spans="2:2">
      <c r="B597" s="8"/>
    </row>
    <row r="598" spans="2:2">
      <c r="B598" s="8"/>
    </row>
    <row r="599" spans="2:2">
      <c r="B599" s="8"/>
    </row>
    <row r="600" spans="2:2">
      <c r="B600" s="8"/>
    </row>
    <row r="601" spans="2:2">
      <c r="B601" s="8"/>
    </row>
    <row r="602" spans="2:2">
      <c r="B602" s="8"/>
    </row>
    <row r="603" spans="2:2">
      <c r="B603" s="8"/>
    </row>
    <row r="604" spans="2:2">
      <c r="B604" s="8"/>
    </row>
    <row r="605" spans="2:2">
      <c r="B605" s="8"/>
    </row>
    <row r="606" spans="2:2">
      <c r="B606" s="8"/>
    </row>
    <row r="607" spans="2:2">
      <c r="B607" s="8"/>
    </row>
    <row r="608" spans="2:2">
      <c r="B608" s="8"/>
    </row>
    <row r="609" spans="2:2">
      <c r="B609" s="8"/>
    </row>
    <row r="610" spans="2:2">
      <c r="B610" s="8"/>
    </row>
    <row r="611" spans="2:2">
      <c r="B611" s="8"/>
    </row>
    <row r="612" spans="2:2">
      <c r="B612" s="8"/>
    </row>
    <row r="613" spans="2:2">
      <c r="B613" s="8"/>
    </row>
    <row r="614" spans="2:2">
      <c r="B614" s="8"/>
    </row>
    <row r="615" spans="2:2">
      <c r="B615" s="8"/>
    </row>
    <row r="616" spans="2:2">
      <c r="B616" s="8"/>
    </row>
    <row r="617" spans="2:2">
      <c r="B617" s="8"/>
    </row>
    <row r="618" spans="2:2">
      <c r="B618" s="8"/>
    </row>
    <row r="619" spans="2:2">
      <c r="B619" s="8"/>
    </row>
    <row r="620" spans="2:2">
      <c r="B620" s="8"/>
    </row>
    <row r="621" spans="2:2">
      <c r="B621" s="8"/>
    </row>
    <row r="622" spans="2:2">
      <c r="B622" s="8"/>
    </row>
    <row r="623" spans="2:2">
      <c r="B623" s="8"/>
    </row>
    <row r="624" spans="2:2">
      <c r="B624" s="8"/>
    </row>
    <row r="625" spans="2:2">
      <c r="B625" s="8"/>
    </row>
    <row r="626" spans="2:2">
      <c r="B626" s="8"/>
    </row>
    <row r="627" spans="2:2">
      <c r="B627" s="8"/>
    </row>
    <row r="628" spans="2:2">
      <c r="B628" s="8"/>
    </row>
    <row r="629" spans="2:2">
      <c r="B629" s="8"/>
    </row>
    <row r="630" spans="2:2">
      <c r="B630" s="8"/>
    </row>
    <row r="631" spans="2:2">
      <c r="B631" s="8"/>
    </row>
    <row r="632" spans="2:2">
      <c r="B632" s="8"/>
    </row>
    <row r="633" spans="2:2">
      <c r="B633" s="8"/>
    </row>
    <row r="634" spans="2:2">
      <c r="B634" s="8"/>
    </row>
    <row r="635" spans="2:2">
      <c r="B635" s="8"/>
    </row>
    <row r="636" spans="2:2">
      <c r="B636" s="8"/>
    </row>
    <row r="637" spans="2:2">
      <c r="B637" s="8"/>
    </row>
    <row r="638" spans="2:2">
      <c r="B638" s="8"/>
    </row>
    <row r="639" spans="2:2">
      <c r="B639" s="8"/>
    </row>
    <row r="640" spans="2:2">
      <c r="B640" s="8"/>
    </row>
    <row r="641" spans="2:2">
      <c r="B641" s="8"/>
    </row>
    <row r="642" spans="2:2">
      <c r="B642" s="8"/>
    </row>
    <row r="643" spans="2:2">
      <c r="B643" s="8"/>
    </row>
    <row r="644" spans="2:2">
      <c r="B644" s="8"/>
    </row>
    <row r="645" spans="2:2">
      <c r="B645" s="8"/>
    </row>
    <row r="646" spans="2:2">
      <c r="B646" s="8"/>
    </row>
    <row r="647" spans="2:2">
      <c r="B647" s="8"/>
    </row>
    <row r="648" spans="2:2">
      <c r="B648" s="8"/>
    </row>
    <row r="649" spans="2:2">
      <c r="B649" s="8"/>
    </row>
    <row r="650" spans="2:2">
      <c r="B650" s="8"/>
    </row>
    <row r="651" spans="2:2">
      <c r="B651" s="8"/>
    </row>
    <row r="652" spans="2:2">
      <c r="B652" s="8"/>
    </row>
    <row r="653" spans="2:2">
      <c r="B653" s="8"/>
    </row>
    <row r="654" spans="2:2">
      <c r="B654" s="8"/>
    </row>
    <row r="655" spans="2:2">
      <c r="B655" s="8"/>
    </row>
    <row r="656" spans="2:2">
      <c r="B656" s="8"/>
    </row>
    <row r="657" spans="2:2">
      <c r="B657" s="8"/>
    </row>
    <row r="658" spans="2:2">
      <c r="B658" s="8"/>
    </row>
    <row r="659" spans="2:2">
      <c r="B659" s="8"/>
    </row>
    <row r="660" spans="2:2">
      <c r="B660" s="8"/>
    </row>
    <row r="661" spans="2:2">
      <c r="B661" s="8"/>
    </row>
    <row r="662" spans="2:2">
      <c r="B662" s="8"/>
    </row>
    <row r="663" spans="2:2">
      <c r="B663" s="8"/>
    </row>
    <row r="664" spans="2:2">
      <c r="B664" s="8"/>
    </row>
    <row r="665" spans="2:2">
      <c r="B665" s="8"/>
    </row>
    <row r="666" spans="2:2">
      <c r="B666" s="8"/>
    </row>
    <row r="667" spans="2:2">
      <c r="B667" s="8"/>
    </row>
    <row r="668" spans="2:2">
      <c r="B668" s="8"/>
    </row>
    <row r="669" spans="2:2">
      <c r="B669" s="8"/>
    </row>
    <row r="670" spans="2:2">
      <c r="B670" s="8"/>
    </row>
    <row r="671" spans="2:2">
      <c r="B671" s="8"/>
    </row>
    <row r="672" spans="2:2">
      <c r="B672" s="8"/>
    </row>
    <row r="673" spans="2:2">
      <c r="B673" s="8"/>
    </row>
    <row r="674" spans="2:2">
      <c r="B674" s="8"/>
    </row>
    <row r="675" spans="2:2">
      <c r="B675" s="8"/>
    </row>
    <row r="676" spans="2:2">
      <c r="B676" s="8"/>
    </row>
    <row r="677" spans="2:2">
      <c r="B677" s="8"/>
    </row>
    <row r="678" spans="2:2">
      <c r="B678" s="8"/>
    </row>
    <row r="679" spans="2:2">
      <c r="B679" s="8"/>
    </row>
    <row r="680" spans="2:2">
      <c r="B680" s="8"/>
    </row>
    <row r="681" spans="2:2">
      <c r="B681" s="8"/>
    </row>
    <row r="682" spans="2:2">
      <c r="B682" s="8"/>
    </row>
    <row r="683" spans="2:2">
      <c r="B683" s="8"/>
    </row>
    <row r="684" spans="2:2">
      <c r="B684" s="8"/>
    </row>
    <row r="685" spans="2:2">
      <c r="B685" s="8"/>
    </row>
    <row r="686" spans="2:2">
      <c r="B686" s="8"/>
    </row>
    <row r="687" spans="2:2">
      <c r="B687" s="8"/>
    </row>
    <row r="688" spans="2:2">
      <c r="B688" s="8"/>
    </row>
    <row r="689" spans="2:2">
      <c r="B689" s="8"/>
    </row>
    <row r="690" spans="2:2">
      <c r="B690" s="8"/>
    </row>
    <row r="691" spans="2:2">
      <c r="B691" s="8"/>
    </row>
    <row r="692" spans="2:2">
      <c r="B692" s="8"/>
    </row>
    <row r="693" spans="2:2">
      <c r="B693" s="8"/>
    </row>
    <row r="694" spans="2:2">
      <c r="B694" s="8"/>
    </row>
    <row r="695" spans="2:2">
      <c r="B695" s="8"/>
    </row>
    <row r="696" spans="2:2">
      <c r="B696" s="8"/>
    </row>
    <row r="697" spans="2:2">
      <c r="B697" s="8"/>
    </row>
    <row r="698" spans="2:2">
      <c r="B698" s="8"/>
    </row>
    <row r="699" spans="2:2">
      <c r="B699" s="8"/>
    </row>
    <row r="700" spans="2:2">
      <c r="B700" s="8"/>
    </row>
    <row r="701" spans="2:2">
      <c r="B701" s="8"/>
    </row>
    <row r="702" spans="2:2">
      <c r="B702" s="8"/>
    </row>
    <row r="703" spans="2:2">
      <c r="B703" s="8"/>
    </row>
    <row r="704" spans="2:2">
      <c r="B704" s="8"/>
    </row>
    <row r="705" spans="2:2">
      <c r="B705" s="8"/>
    </row>
    <row r="706" spans="2:2">
      <c r="B706" s="8"/>
    </row>
    <row r="707" spans="2:2">
      <c r="B707" s="8"/>
    </row>
    <row r="708" spans="2:2">
      <c r="B708" s="8"/>
    </row>
    <row r="709" spans="2:2">
      <c r="B709" s="8"/>
    </row>
    <row r="710" spans="2:2">
      <c r="B710" s="8"/>
    </row>
    <row r="711" spans="2:2">
      <c r="B711" s="8"/>
    </row>
    <row r="712" spans="2:2">
      <c r="B712" s="8"/>
    </row>
    <row r="713" spans="2:2">
      <c r="B713" s="8"/>
    </row>
    <row r="714" spans="2:2">
      <c r="B714" s="8"/>
    </row>
    <row r="715" spans="2:2">
      <c r="B715" s="8"/>
    </row>
    <row r="716" spans="2:2">
      <c r="B716" s="8"/>
    </row>
    <row r="717" spans="2:2">
      <c r="B717" s="8"/>
    </row>
    <row r="718" spans="2:2">
      <c r="B718" s="8"/>
    </row>
    <row r="719" spans="2:2">
      <c r="B719" s="8"/>
    </row>
    <row r="720" spans="2:2">
      <c r="B720" s="8"/>
    </row>
    <row r="721" spans="2:2">
      <c r="B721" s="8"/>
    </row>
    <row r="722" spans="2:2">
      <c r="B722" s="8"/>
    </row>
    <row r="723" spans="2:2">
      <c r="B723" s="8"/>
    </row>
    <row r="724" spans="2:2">
      <c r="B724" s="8"/>
    </row>
    <row r="725" spans="2:2">
      <c r="B725" s="8"/>
    </row>
    <row r="726" spans="2:2">
      <c r="B726" s="8"/>
    </row>
    <row r="727" spans="2:2">
      <c r="B727" s="8"/>
    </row>
    <row r="728" spans="2:2">
      <c r="B728" s="8"/>
    </row>
    <row r="729" spans="2:2">
      <c r="B729" s="8"/>
    </row>
    <row r="730" spans="2:2">
      <c r="B730" s="8"/>
    </row>
    <row r="731" spans="2:2">
      <c r="B731" s="8"/>
    </row>
    <row r="732" spans="2:2">
      <c r="B732" s="8"/>
    </row>
    <row r="733" spans="2:2">
      <c r="B733" s="8"/>
    </row>
    <row r="734" spans="2:2">
      <c r="B734" s="8"/>
    </row>
    <row r="735" spans="2:2">
      <c r="B735" s="8"/>
    </row>
    <row r="736" spans="2:2">
      <c r="B736" s="8"/>
    </row>
    <row r="737" spans="2:2">
      <c r="B737" s="8"/>
    </row>
    <row r="738" spans="2:2">
      <c r="B738" s="8"/>
    </row>
    <row r="739" spans="2:2">
      <c r="B739" s="8"/>
    </row>
    <row r="740" spans="2:2">
      <c r="B740" s="8"/>
    </row>
    <row r="741" spans="2:2">
      <c r="B741" s="8"/>
    </row>
    <row r="742" spans="2:2">
      <c r="B742" s="8"/>
    </row>
    <row r="743" spans="2:2">
      <c r="B743" s="8"/>
    </row>
    <row r="744" spans="2:2">
      <c r="B744" s="8"/>
    </row>
    <row r="745" spans="2:2">
      <c r="B745" s="8"/>
    </row>
    <row r="746" spans="2:2">
      <c r="B746" s="8"/>
    </row>
    <row r="747" spans="2:2">
      <c r="B747" s="8"/>
    </row>
    <row r="748" spans="2:2">
      <c r="B748" s="8"/>
    </row>
    <row r="749" spans="2:2">
      <c r="B749" s="8"/>
    </row>
    <row r="750" spans="2:2">
      <c r="B750" s="8"/>
    </row>
    <row r="751" spans="2:2">
      <c r="B751" s="8"/>
    </row>
    <row r="752" spans="2:2">
      <c r="B752" s="8"/>
    </row>
    <row r="753" spans="2:2">
      <c r="B753" s="8"/>
    </row>
    <row r="754" spans="2:2">
      <c r="B754" s="8"/>
    </row>
    <row r="755" spans="2:2">
      <c r="B755" s="8"/>
    </row>
    <row r="756" spans="2:2">
      <c r="B756" s="8"/>
    </row>
    <row r="757" spans="2:2">
      <c r="B757" s="8"/>
    </row>
    <row r="758" spans="2:2">
      <c r="B758" s="8"/>
    </row>
    <row r="759" spans="2:2">
      <c r="B759" s="8"/>
    </row>
    <row r="760" spans="2:2">
      <c r="B760" s="8"/>
    </row>
    <row r="761" spans="2:2">
      <c r="B761" s="8"/>
    </row>
    <row r="762" spans="2:2">
      <c r="B762" s="8"/>
    </row>
    <row r="763" spans="2:2">
      <c r="B763" s="8"/>
    </row>
    <row r="764" spans="2:2">
      <c r="B764" s="8"/>
    </row>
    <row r="765" spans="2:2">
      <c r="B765" s="8"/>
    </row>
    <row r="766" spans="2:2">
      <c r="B766" s="8"/>
    </row>
    <row r="767" spans="2:2">
      <c r="B767" s="8"/>
    </row>
    <row r="768" spans="2:2">
      <c r="B768" s="8"/>
    </row>
    <row r="769" spans="2:2">
      <c r="B769" s="8"/>
    </row>
    <row r="770" spans="2:2">
      <c r="B770" s="8"/>
    </row>
    <row r="771" spans="2:2">
      <c r="B771" s="8"/>
    </row>
    <row r="772" spans="2:2">
      <c r="B772" s="8"/>
    </row>
    <row r="773" spans="2:2">
      <c r="B773" s="8"/>
    </row>
    <row r="774" spans="2:2">
      <c r="B774" s="8"/>
    </row>
    <row r="775" spans="2:2">
      <c r="B775" s="8"/>
    </row>
    <row r="776" spans="2:2">
      <c r="B776" s="8"/>
    </row>
    <row r="777" spans="2:2">
      <c r="B777" s="8"/>
    </row>
    <row r="778" spans="2:2">
      <c r="B778" s="8"/>
    </row>
    <row r="779" spans="2:2">
      <c r="B779" s="8"/>
    </row>
    <row r="780" spans="2:2">
      <c r="B780" s="8"/>
    </row>
    <row r="781" spans="2:2">
      <c r="B781" s="8"/>
    </row>
    <row r="782" spans="2:2">
      <c r="B782" s="8"/>
    </row>
    <row r="783" spans="2:2">
      <c r="B783" s="8"/>
    </row>
    <row r="784" spans="2:2">
      <c r="B784" s="8"/>
    </row>
    <row r="785" spans="2:2">
      <c r="B785" s="8"/>
    </row>
    <row r="786" spans="2:2">
      <c r="B786" s="8"/>
    </row>
    <row r="787" spans="2:2">
      <c r="B787" s="8"/>
    </row>
    <row r="788" spans="2:2">
      <c r="B788" s="8"/>
    </row>
    <row r="789" spans="2:2">
      <c r="B789" s="8"/>
    </row>
    <row r="790" spans="2:2">
      <c r="B790" s="8"/>
    </row>
    <row r="791" spans="2:2">
      <c r="B791" s="8"/>
    </row>
    <row r="792" spans="2:2">
      <c r="B792" s="8"/>
    </row>
    <row r="793" spans="2:2">
      <c r="B793" s="8"/>
    </row>
    <row r="794" spans="2:2">
      <c r="B794" s="8"/>
    </row>
    <row r="795" spans="2:2">
      <c r="B795" s="8"/>
    </row>
    <row r="796" spans="2:2">
      <c r="B796" s="8"/>
    </row>
    <row r="797" spans="2:2">
      <c r="B797" s="8"/>
    </row>
    <row r="798" spans="2:2">
      <c r="B798" s="8"/>
    </row>
    <row r="799" spans="2:2">
      <c r="B799" s="8"/>
    </row>
    <row r="800" spans="2:2">
      <c r="B800" s="8"/>
    </row>
    <row r="801" spans="2:2">
      <c r="B801" s="8"/>
    </row>
    <row r="802" spans="2:2">
      <c r="B802" s="8"/>
    </row>
    <row r="803" spans="2:2">
      <c r="B803" s="8"/>
    </row>
    <row r="804" spans="2:2">
      <c r="B804" s="8"/>
    </row>
    <row r="805" spans="2:2">
      <c r="B805" s="8"/>
    </row>
    <row r="806" spans="2:2">
      <c r="B806" s="8"/>
    </row>
    <row r="807" spans="2:2">
      <c r="B807" s="8"/>
    </row>
    <row r="808" spans="2:2">
      <c r="B808" s="8"/>
    </row>
    <row r="809" spans="2:2">
      <c r="B809" s="8"/>
    </row>
    <row r="810" spans="2:2">
      <c r="B810" s="8"/>
    </row>
    <row r="811" spans="2:2">
      <c r="B811" s="8"/>
    </row>
    <row r="812" spans="2:2">
      <c r="B812" s="8"/>
    </row>
    <row r="813" spans="2:2">
      <c r="B813" s="8"/>
    </row>
    <row r="814" spans="2:2">
      <c r="B814" s="8"/>
    </row>
    <row r="815" spans="2:2">
      <c r="B815" s="8"/>
    </row>
    <row r="816" spans="2:2">
      <c r="B816" s="8"/>
    </row>
    <row r="817" spans="2:2">
      <c r="B817" s="8"/>
    </row>
    <row r="818" spans="2:2">
      <c r="B818" s="8"/>
    </row>
    <row r="819" spans="2:2">
      <c r="B819" s="8"/>
    </row>
    <row r="820" spans="2:2">
      <c r="B820" s="8"/>
    </row>
    <row r="821" spans="2:2">
      <c r="B821" s="8"/>
    </row>
    <row r="822" spans="2:2">
      <c r="B822" s="8"/>
    </row>
    <row r="823" spans="2:2">
      <c r="B823" s="8"/>
    </row>
    <row r="824" spans="2:2">
      <c r="B824" s="8"/>
    </row>
    <row r="825" spans="2:2">
      <c r="B825" s="8"/>
    </row>
    <row r="826" spans="2:2">
      <c r="B826" s="8"/>
    </row>
    <row r="827" spans="2:2">
      <c r="B827" s="8"/>
    </row>
    <row r="828" spans="2:2">
      <c r="B828" s="8"/>
    </row>
    <row r="829" spans="2:2">
      <c r="B829" s="8"/>
    </row>
    <row r="830" spans="2:2">
      <c r="B830" s="8"/>
    </row>
    <row r="831" spans="2:2">
      <c r="B831" s="8"/>
    </row>
    <row r="832" spans="2:2">
      <c r="B832" s="8"/>
    </row>
    <row r="833" spans="2:2">
      <c r="B833" s="8"/>
    </row>
    <row r="834" spans="2:2">
      <c r="B834" s="8"/>
    </row>
    <row r="835" spans="2:2">
      <c r="B835" s="8"/>
    </row>
    <row r="836" spans="2:2">
      <c r="B836" s="8"/>
    </row>
    <row r="837" spans="2:2">
      <c r="B837" s="8"/>
    </row>
    <row r="838" spans="2:2">
      <c r="B838" s="8"/>
    </row>
    <row r="839" spans="2:2">
      <c r="B839" s="8"/>
    </row>
    <row r="840" spans="2:2">
      <c r="B840" s="8"/>
    </row>
    <row r="841" spans="2:2">
      <c r="B841" s="8"/>
    </row>
    <row r="842" spans="2:2">
      <c r="B842" s="8"/>
    </row>
    <row r="843" spans="2:2">
      <c r="B843" s="8"/>
    </row>
    <row r="844" spans="2:2">
      <c r="B844" s="8"/>
    </row>
    <row r="845" spans="2:2">
      <c r="B845" s="8"/>
    </row>
    <row r="846" spans="2:2">
      <c r="B846" s="8"/>
    </row>
    <row r="847" spans="2:2">
      <c r="B847" s="8"/>
    </row>
    <row r="848" spans="2:2">
      <c r="B848" s="8"/>
    </row>
    <row r="849" spans="2:2">
      <c r="B849" s="8"/>
    </row>
    <row r="850" spans="2:2">
      <c r="B850" s="8"/>
    </row>
    <row r="851" spans="2:2">
      <c r="B851" s="8"/>
    </row>
    <row r="852" spans="2:2">
      <c r="B852" s="8"/>
    </row>
    <row r="853" spans="2:2">
      <c r="B853" s="8"/>
    </row>
    <row r="854" spans="2:2">
      <c r="B854" s="8"/>
    </row>
    <row r="855" spans="2:2">
      <c r="B855" s="8"/>
    </row>
    <row r="856" spans="2:2">
      <c r="B856" s="8"/>
    </row>
    <row r="857" spans="2:2">
      <c r="B857" s="8"/>
    </row>
    <row r="858" spans="2:2">
      <c r="B858" s="8"/>
    </row>
    <row r="859" spans="2:2">
      <c r="B859" s="8"/>
    </row>
    <row r="860" spans="2:2">
      <c r="B860" s="8"/>
    </row>
    <row r="861" spans="2:2">
      <c r="B861" s="8"/>
    </row>
    <row r="862" spans="2:2">
      <c r="B862" s="8"/>
    </row>
    <row r="863" spans="2:2">
      <c r="B863" s="8"/>
    </row>
    <row r="864" spans="2:2">
      <c r="B864" s="8"/>
    </row>
    <row r="865" spans="2:2">
      <c r="B865" s="8"/>
    </row>
    <row r="866" spans="2:2">
      <c r="B866" s="8"/>
    </row>
    <row r="867" spans="2:2">
      <c r="B867" s="8"/>
    </row>
    <row r="868" spans="2:2">
      <c r="B868" s="8"/>
    </row>
    <row r="869" spans="2:2">
      <c r="B869" s="8"/>
    </row>
    <row r="870" spans="2:2">
      <c r="B870" s="8"/>
    </row>
    <row r="871" spans="2:2">
      <c r="B871" s="8"/>
    </row>
    <row r="872" spans="2:2">
      <c r="B872" s="8"/>
    </row>
    <row r="873" spans="2:2">
      <c r="B873" s="8"/>
    </row>
    <row r="874" spans="2:2">
      <c r="B874" s="8"/>
    </row>
    <row r="875" spans="2:2">
      <c r="B875" s="8"/>
    </row>
    <row r="876" spans="2:2">
      <c r="B876" s="8"/>
    </row>
    <row r="877" spans="2:2">
      <c r="B877" s="8"/>
    </row>
    <row r="878" spans="2:2">
      <c r="B878" s="8"/>
    </row>
    <row r="879" spans="2:2">
      <c r="B879" s="8"/>
    </row>
    <row r="880" spans="2:2">
      <c r="B880" s="8"/>
    </row>
    <row r="881" spans="2:2">
      <c r="B881" s="8"/>
    </row>
    <row r="882" spans="2:2">
      <c r="B882" s="8"/>
    </row>
    <row r="883" spans="2:2">
      <c r="B883" s="8"/>
    </row>
    <row r="884" spans="2:2">
      <c r="B884" s="8"/>
    </row>
    <row r="885" spans="2:2">
      <c r="B885" s="8"/>
    </row>
    <row r="886" spans="2:2">
      <c r="B886" s="8"/>
    </row>
    <row r="887" spans="2:2">
      <c r="B887" s="8"/>
    </row>
    <row r="888" spans="2:2">
      <c r="B888" s="8"/>
    </row>
    <row r="889" spans="2:2">
      <c r="B889" s="8"/>
    </row>
    <row r="890" spans="2:2">
      <c r="B890" s="8"/>
    </row>
    <row r="891" spans="2:2">
      <c r="B891" s="8"/>
    </row>
    <row r="892" spans="2:2">
      <c r="B892" s="8"/>
    </row>
    <row r="893" spans="2:2">
      <c r="B893" s="8"/>
    </row>
    <row r="894" spans="2:2">
      <c r="B894" s="8"/>
    </row>
    <row r="895" spans="2:2">
      <c r="B895" s="8"/>
    </row>
    <row r="896" spans="2:2">
      <c r="B896" s="8"/>
    </row>
    <row r="897" spans="2:2">
      <c r="B897" s="8"/>
    </row>
    <row r="898" spans="2:2">
      <c r="B898" s="8"/>
    </row>
    <row r="899" spans="2:2">
      <c r="B899" s="8"/>
    </row>
    <row r="900" spans="2:2">
      <c r="B900" s="8"/>
    </row>
    <row r="901" spans="2:2">
      <c r="B901" s="8"/>
    </row>
    <row r="902" spans="2:2">
      <c r="B902" s="8"/>
    </row>
    <row r="903" spans="2:2">
      <c r="B903" s="8"/>
    </row>
    <row r="904" spans="2:2">
      <c r="B904" s="8"/>
    </row>
    <row r="905" spans="2:2">
      <c r="B905" s="8"/>
    </row>
    <row r="906" spans="2:2">
      <c r="B906" s="8"/>
    </row>
    <row r="907" spans="2:2">
      <c r="B907" s="8"/>
    </row>
    <row r="908" spans="2:2">
      <c r="B908" s="8"/>
    </row>
    <row r="909" spans="2:2">
      <c r="B909" s="8"/>
    </row>
    <row r="910" spans="2:2">
      <c r="B910" s="8"/>
    </row>
    <row r="911" spans="2:2">
      <c r="B911" s="8"/>
    </row>
    <row r="912" spans="2:2">
      <c r="B912" s="8"/>
    </row>
    <row r="913" spans="2:2">
      <c r="B913" s="8"/>
    </row>
    <row r="914" spans="2:2">
      <c r="B914" s="8"/>
    </row>
    <row r="915" spans="2:2">
      <c r="B915" s="8"/>
    </row>
    <row r="916" spans="2:2">
      <c r="B916" s="8"/>
    </row>
    <row r="917" spans="2:2">
      <c r="B917" s="8"/>
    </row>
    <row r="918" spans="2:2">
      <c r="B918" s="8"/>
    </row>
    <row r="919" spans="2:2">
      <c r="B919" s="8"/>
    </row>
    <row r="920" spans="2:2">
      <c r="B920" s="8"/>
    </row>
    <row r="921" spans="2:2">
      <c r="B921" s="8"/>
    </row>
    <row r="922" spans="2:2">
      <c r="B922" s="8"/>
    </row>
    <row r="923" spans="2:2">
      <c r="B923" s="8"/>
    </row>
    <row r="924" spans="2:2">
      <c r="B924" s="8"/>
    </row>
    <row r="925" spans="2:2">
      <c r="B925" s="8"/>
    </row>
    <row r="926" spans="2:2">
      <c r="B926" s="8"/>
    </row>
    <row r="927" spans="2:2">
      <c r="B927" s="8"/>
    </row>
    <row r="928" spans="2:2">
      <c r="B928" s="8"/>
    </row>
    <row r="929" spans="2:2">
      <c r="B929" s="8"/>
    </row>
    <row r="930" spans="2:2">
      <c r="B930" s="8"/>
    </row>
    <row r="931" spans="2:2">
      <c r="B931" s="8"/>
    </row>
    <row r="932" spans="2:2">
      <c r="B932" s="8"/>
    </row>
    <row r="933" spans="2:2">
      <c r="B933" s="8"/>
    </row>
    <row r="934" spans="2:2">
      <c r="B934" s="8"/>
    </row>
    <row r="935" spans="2:2">
      <c r="B935" s="8"/>
    </row>
    <row r="936" spans="2:2">
      <c r="B936" s="8"/>
    </row>
    <row r="937" spans="2:2">
      <c r="B937" s="8"/>
    </row>
    <row r="938" spans="2:2">
      <c r="B938" s="8"/>
    </row>
    <row r="939" spans="2:2">
      <c r="B939" s="8"/>
    </row>
    <row r="940" spans="2:2">
      <c r="B940" s="8"/>
    </row>
    <row r="941" spans="2:2">
      <c r="B941" s="8"/>
    </row>
    <row r="942" spans="2:2">
      <c r="B942" s="8"/>
    </row>
    <row r="943" spans="2:2">
      <c r="B943" s="8"/>
    </row>
    <row r="944" spans="2:2">
      <c r="B944" s="8"/>
    </row>
    <row r="945" spans="2:2">
      <c r="B945" s="8"/>
    </row>
    <row r="946" spans="2:2">
      <c r="B946" s="8"/>
    </row>
    <row r="947" spans="2:2">
      <c r="B947" s="8"/>
    </row>
    <row r="948" spans="2:2">
      <c r="B948" s="8"/>
    </row>
    <row r="949" spans="2:2">
      <c r="B949" s="8"/>
    </row>
    <row r="950" spans="2:2">
      <c r="B950" s="8"/>
    </row>
    <row r="951" spans="2:2">
      <c r="B951" s="8"/>
    </row>
    <row r="952" spans="2:2">
      <c r="B952" s="8"/>
    </row>
    <row r="953" spans="2:2">
      <c r="B953" s="8"/>
    </row>
    <row r="954" spans="2:2">
      <c r="B954" s="8"/>
    </row>
    <row r="955" spans="2:2">
      <c r="B955" s="8"/>
    </row>
    <row r="956" spans="2:2">
      <c r="B956" s="8"/>
    </row>
    <row r="957" spans="2:2">
      <c r="B957" s="8"/>
    </row>
    <row r="958" spans="2:2">
      <c r="B958" s="8"/>
    </row>
    <row r="959" spans="2:2">
      <c r="B959" s="8"/>
    </row>
    <row r="960" spans="2:2">
      <c r="B960" s="8"/>
    </row>
  </sheetData>
  <mergeCells count="19">
    <mergeCell ref="B1:C1"/>
    <mergeCell ref="B2:C2"/>
    <mergeCell ref="D1:J1"/>
    <mergeCell ref="B3:J4"/>
    <mergeCell ref="K5:K6"/>
    <mergeCell ref="E21:J21"/>
    <mergeCell ref="C9:J9"/>
    <mergeCell ref="E18:J18"/>
    <mergeCell ref="E19:J19"/>
    <mergeCell ref="C12:J12"/>
    <mergeCell ref="C11:J11"/>
    <mergeCell ref="C8:J8"/>
    <mergeCell ref="B13:J13"/>
    <mergeCell ref="B14:J14"/>
    <mergeCell ref="B15:J15"/>
    <mergeCell ref="B5:B6"/>
    <mergeCell ref="C7:J7"/>
    <mergeCell ref="C10:J10"/>
    <mergeCell ref="C5:J6"/>
  </mergeCells>
  <pageMargins left="0.7" right="0.7" top="0.75" bottom="0.75" header="0.3" footer="0.3"/>
  <pageSetup paperSize="9" scale="8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213D077A2BB6468E870D145F331935" ma:contentTypeVersion="18" ma:contentTypeDescription="Create a new document." ma:contentTypeScope="" ma:versionID="94b2701240f002f0c70439df275d70d5">
  <xsd:schema xmlns:xsd="http://www.w3.org/2001/XMLSchema" xmlns:xs="http://www.w3.org/2001/XMLSchema" xmlns:p="http://schemas.microsoft.com/office/2006/metadata/properties" xmlns:ns2="881d2bd6-c00c-4dc9-b015-abc24474d888" xmlns:ns3="6f6caf30-8d6a-40cf-9b74-8e0972aa1f68" targetNamespace="http://schemas.microsoft.com/office/2006/metadata/properties" ma:root="true" ma:fieldsID="7cca2d08e0fde45a4575c26ccfeae864" ns2:_="" ns3:_="">
    <xsd:import namespace="881d2bd6-c00c-4dc9-b015-abc24474d888"/>
    <xsd:import namespace="6f6caf30-8d6a-40cf-9b74-8e0972aa1f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1d2bd6-c00c-4dc9-b015-abc24474d8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55e674fa-ae53-4347-b82b-fb5c15f2ea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6caf30-8d6a-40cf-9b74-8e0972aa1f6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dc82a95-658d-4d53-a20a-621d55c62339}" ma:internalName="TaxCatchAll" ma:showField="CatchAllData" ma:web="6f6caf30-8d6a-40cf-9b74-8e0972aa1f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tns:customPropertyEditors xmlns:tns="http://schemas.microsoft.com/office/2006/customDocumentInformationPanel">
  <tns:showOnOpen>false</tns:showOnOpen>
  <tns:defaultPropertyEditorNamespace>Standard properties</tns:defaultPropertyEditorNamespace>
</tns:customPropertyEdito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1d2bd6-c00c-4dc9-b015-abc24474d888">
      <Terms xmlns="http://schemas.microsoft.com/office/infopath/2007/PartnerControls"/>
    </lcf76f155ced4ddcb4097134ff3c332f>
    <TaxCatchAll xmlns="6f6caf30-8d6a-40cf-9b74-8e0972aa1f68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A0E389-C9E9-488F-9249-FFA65F67799A}"/>
</file>

<file path=customXml/itemProps2.xml><?xml version="1.0" encoding="utf-8"?>
<ds:datastoreItem xmlns:ds="http://schemas.openxmlformats.org/officeDocument/2006/customXml" ds:itemID="{6EF1F0A3-597C-4561-9781-88912D84446D}">
  <ds:schemaRefs>
    <ds:schemaRef ds:uri="http://schemas.microsoft.com/office/2006/customDocumentInformationPanel"/>
  </ds:schemaRefs>
</ds:datastoreItem>
</file>

<file path=customXml/itemProps3.xml><?xml version="1.0" encoding="utf-8"?>
<ds:datastoreItem xmlns:ds="http://schemas.openxmlformats.org/officeDocument/2006/customXml" ds:itemID="{B488D221-9422-4264-BDD1-7CBB8AA39FD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37A64F1F-DFC2-44D1-9934-8D942C8538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L</vt:lpstr>
      <vt:lpstr>Price Analysis</vt:lpstr>
      <vt:lpstr>P and Gs</vt:lpstr>
      <vt:lpstr>High Mast Foundations</vt:lpstr>
      <vt:lpstr>Installation of new masts</vt:lpstr>
      <vt:lpstr>Conversion of conventional mast</vt:lpstr>
      <vt:lpstr>Installation of streetlights</vt:lpstr>
      <vt:lpstr>Maintenance Rates</vt:lpstr>
      <vt:lpstr>SUMMARY Final</vt:lpstr>
      <vt:lpstr>'High Mast Foundations'!Print_Area</vt:lpstr>
      <vt:lpstr>'Installation of new masts'!Print_Area</vt:lpstr>
      <vt:lpstr>L!Print_Area</vt:lpstr>
      <vt:lpstr>'Maintenance Rates'!Print_Area</vt:lpstr>
      <vt:lpstr>'P and Gs'!Print_Area</vt:lpstr>
      <vt:lpstr>'SUMMARY Final'!Print_Area</vt:lpstr>
      <vt:lpstr>L!Print_Titles</vt:lpstr>
    </vt:vector>
  </TitlesOfParts>
  <Manager/>
  <Company>Ninham Shand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General User</dc:creator>
  <cp:keywords/>
  <dc:description/>
  <cp:lastModifiedBy>Godfrey Maseva</cp:lastModifiedBy>
  <cp:revision/>
  <dcterms:created xsi:type="dcterms:W3CDTF">2002-09-27T14:04:31Z</dcterms:created>
  <dcterms:modified xsi:type="dcterms:W3CDTF">2025-06-27T02:59:15Z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0x010100B2213D077A2BB6468E870D145F331935</vt:lpwstr>
  </property>
</Properties>
</file>