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uaba Maserumule\Documents\1.0 Companies\1.0 Letlho_Projects\Projects\LP00008_TLM\New Projects\3. Agisanang Internal Roads Phase 1-Ward 08\T\Bill of Quantities\Unpriced\"/>
    </mc:Choice>
  </mc:AlternateContent>
  <xr:revisionPtr revIDLastSave="0" documentId="13_ncr:1_{8CF69F12-18AB-47E4-B97C-8EDDD9689702}" xr6:coauthVersionLast="47" xr6:coauthVersionMax="47" xr10:uidLastSave="{00000000-0000-0000-0000-000000000000}"/>
  <bookViews>
    <workbookView xWindow="-120" yWindow="-120" windowWidth="20730" windowHeight="11160" tabRatio="947" firstSheet="4" activeTab="21" xr2:uid="{00000000-000D-0000-FFFF-FFFF00000000}"/>
  </bookViews>
  <sheets>
    <sheet name="1200" sheetId="52" r:id="rId1"/>
    <sheet name="1300" sheetId="53" r:id="rId2"/>
    <sheet name="1400" sheetId="54" r:id="rId3"/>
    <sheet name="1500" sheetId="19" r:id="rId4"/>
    <sheet name="1700" sheetId="12" r:id="rId5"/>
    <sheet name="2100" sheetId="13" r:id="rId6"/>
    <sheet name="2200 " sheetId="45" r:id="rId7"/>
    <sheet name="2300" sheetId="56" r:id="rId8"/>
    <sheet name="3100" sheetId="44" r:id="rId9"/>
    <sheet name="3200" sheetId="64" r:id="rId10"/>
    <sheet name="3300" sheetId="16" r:id="rId11"/>
    <sheet name="3400 " sheetId="46" r:id="rId12"/>
    <sheet name="3500" sheetId="47" r:id="rId13"/>
    <sheet name="5100" sheetId="8" r:id="rId14"/>
    <sheet name="5400" sheetId="58" r:id="rId15"/>
    <sheet name="5600" sheetId="35" r:id="rId16"/>
    <sheet name="5700" sheetId="50" r:id="rId17"/>
    <sheet name="5900" sheetId="32" r:id="rId18"/>
    <sheet name="7300" sheetId="55" r:id="rId19"/>
    <sheet name="8100" sheetId="9" r:id="rId20"/>
    <sheet name="GENERAL SUMMARY" sheetId="17" r:id="rId21"/>
    <sheet name="SUMMARY" sheetId="6" r:id="rId22"/>
  </sheets>
  <externalReferences>
    <externalReference r:id="rId23"/>
  </externalReferences>
  <definedNames>
    <definedName name="__sec12">#REF!</definedName>
    <definedName name="__SEC1200">#REF!</definedName>
    <definedName name="__SEC2200">#REF!</definedName>
    <definedName name="_Parse_Out" hidden="1">#REF!</definedName>
    <definedName name="_sec12" localSheetId="0">#REF!</definedName>
    <definedName name="_sec12" localSheetId="1">#REF!</definedName>
    <definedName name="_sec12" localSheetId="2">#REF!</definedName>
    <definedName name="_sec12" localSheetId="7">#REF!</definedName>
    <definedName name="_sec12" localSheetId="9">#REF!</definedName>
    <definedName name="_sec12" localSheetId="11">#REF!</definedName>
    <definedName name="_sec12" localSheetId="12">#REF!</definedName>
    <definedName name="_sec12" localSheetId="14">#REF!</definedName>
    <definedName name="_sec12" localSheetId="18">#REF!</definedName>
    <definedName name="_sec12">#REF!</definedName>
    <definedName name="_SEC1200" localSheetId="0">#REF!</definedName>
    <definedName name="_SEC1200" localSheetId="1">#REF!</definedName>
    <definedName name="_SEC1200" localSheetId="2">#REF!</definedName>
    <definedName name="_SEC1200" localSheetId="6">'2200 '!#REF!</definedName>
    <definedName name="_SEC1200" localSheetId="7">#REF!</definedName>
    <definedName name="_SEC1200" localSheetId="9">#REF!</definedName>
    <definedName name="_SEC1200" localSheetId="14">#REF!</definedName>
    <definedName name="_SEC1200" localSheetId="16">'5700'!#REF!</definedName>
    <definedName name="_SEC1200" localSheetId="18">#REF!</definedName>
    <definedName name="_SEC1200">#REF!</definedName>
    <definedName name="_SEC1500">#REF!</definedName>
    <definedName name="_SEC2100" localSheetId="7">'[1]SCHEDULE A'!#REF!</definedName>
    <definedName name="_SEC2100" localSheetId="9">'[1]SCHEDULE A'!#REF!</definedName>
    <definedName name="_SEC2100" localSheetId="18">'[1]SCHEDULE A'!#REF!</definedName>
    <definedName name="_SEC2100">'[1]SCHEDULE A'!#REF!</definedName>
    <definedName name="_SEC2200" localSheetId="0">#REF!</definedName>
    <definedName name="_SEC2200" localSheetId="1">#REF!</definedName>
    <definedName name="_SEC2200" localSheetId="2">#REF!</definedName>
    <definedName name="_SEC2200" localSheetId="7">#REF!</definedName>
    <definedName name="_SEC2200" localSheetId="9">#REF!</definedName>
    <definedName name="_SEC2200" localSheetId="14">#REF!</definedName>
    <definedName name="_SEC2200" localSheetId="18">#REF!</definedName>
    <definedName name="_SEC2200">#REF!</definedName>
    <definedName name="_SEC3400">#REF!</definedName>
    <definedName name="_SEC5900">#REF!</definedName>
    <definedName name="_SEC8100">#REF!</definedName>
    <definedName name="ALL">#REF!</definedName>
    <definedName name="AMOUNT">#REF!</definedName>
    <definedName name="DESCRIPTION">#REF!</definedName>
    <definedName name="Evaluation">#REF!</definedName>
    <definedName name="ITEM">#REF!</definedName>
    <definedName name="Items_01" localSheetId="0">#REF!</definedName>
    <definedName name="Items_01" localSheetId="1">#REF!</definedName>
    <definedName name="Items_01" localSheetId="2">#REF!</definedName>
    <definedName name="Items_01" localSheetId="14">#REF!</definedName>
    <definedName name="Items_01">#REF!</definedName>
    <definedName name="NPRA" hidden="1">#REF!</definedName>
    <definedName name="Poe" localSheetId="9">#REF!</definedName>
    <definedName name="Poe">#REF!</definedName>
    <definedName name="poee" localSheetId="9">#REF!</definedName>
    <definedName name="poee">#REF!</definedName>
    <definedName name="_xlnm.Print_Area" localSheetId="0">'1200'!$A$1:$G$249</definedName>
    <definedName name="_xlnm.Print_Area" localSheetId="1">'1300'!$A$1:$F$73</definedName>
    <definedName name="_xlnm.Print_Area" localSheetId="2">'1400'!$A$1:$F$155</definedName>
    <definedName name="_xlnm.Print_Area" localSheetId="3">'1500'!$A$1:$F$67</definedName>
    <definedName name="_xlnm.Print_Area" localSheetId="4">'1700'!$A$1:$F$65</definedName>
    <definedName name="_xlnm.Print_Area" localSheetId="5">'2100'!$A$1:$F$60</definedName>
    <definedName name="_xlnm.Print_Area" localSheetId="6">'2200 '!$A$1:$H$69</definedName>
    <definedName name="_xlnm.Print_Area" localSheetId="7">'2300'!$A$1:$F$62</definedName>
    <definedName name="_xlnm.Print_Area" localSheetId="8">'3100'!$A$1:$F$62</definedName>
    <definedName name="_xlnm.Print_Area" localSheetId="9">'3200'!$A$1:$F$58</definedName>
    <definedName name="_xlnm.Print_Area" localSheetId="10">'3300'!$A$1:$F$61</definedName>
    <definedName name="_xlnm.Print_Area" localSheetId="11">'3400 '!$A$1:$F$74</definedName>
    <definedName name="_xlnm.Print_Area" localSheetId="12">'3500'!$A$1:$F$56</definedName>
    <definedName name="_xlnm.Print_Area" localSheetId="13">'5100'!$A$1:$F$62</definedName>
    <definedName name="_xlnm.Print_Area" localSheetId="14">'5400'!$A$1:$F$64</definedName>
    <definedName name="_xlnm.Print_Area" localSheetId="15">'5600'!$A$1:$F$68</definedName>
    <definedName name="_xlnm.Print_Area" localSheetId="16">'5700'!$A$1:$H$66</definedName>
    <definedName name="_xlnm.Print_Area" localSheetId="17">'5900'!$A$1:$F$56</definedName>
    <definedName name="_xlnm.Print_Area" localSheetId="18">'7300'!$A$1:$F$62</definedName>
    <definedName name="_xlnm.Print_Area" localSheetId="19">'8100'!$A$1:$F$58</definedName>
    <definedName name="_xlnm.Print_Area" localSheetId="20">'GENERAL SUMMARY'!$A$1:$C$39</definedName>
    <definedName name="_xlnm.Print_Area" localSheetId="21">SUMMARY!$A$1:$C$34</definedName>
    <definedName name="_xlnm.Print_Titles" localSheetId="0">'1200'!$1:$6</definedName>
    <definedName name="_xlnm.Print_Titles" localSheetId="2">'1400'!$1:$6</definedName>
    <definedName name="_xlnm.Print_Titles" localSheetId="3">'1500'!$1:$6</definedName>
    <definedName name="_xlnm.Print_Titles" localSheetId="5">'2100'!$1:$6</definedName>
    <definedName name="_xlnm.Print_Titles" localSheetId="7">'2300'!$1:$6</definedName>
    <definedName name="QUANT">#REF!</definedName>
    <definedName name="RATE">#REF!</definedName>
    <definedName name="SCHED1">#REF!</definedName>
    <definedName name="SCHED2">#REF!</definedName>
    <definedName name="Tender">#REF!</definedName>
    <definedName name="UNIT">#REF!</definedName>
  </definedNames>
  <calcPr calcId="18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7" i="9" l="1"/>
  <c r="F28" i="44"/>
  <c r="F150" i="54"/>
  <c r="F147" i="54"/>
  <c r="F142" i="54"/>
  <c r="F82" i="54"/>
  <c r="F76" i="54"/>
  <c r="G214" i="52"/>
  <c r="G212" i="52"/>
  <c r="G193" i="52"/>
  <c r="G191" i="52"/>
  <c r="G177" i="52"/>
  <c r="G175" i="52"/>
  <c r="G144" i="52"/>
  <c r="G133" i="52"/>
  <c r="G36" i="52"/>
  <c r="G34" i="52"/>
  <c r="G26" i="52"/>
  <c r="G17" i="52"/>
  <c r="G82" i="52" s="1"/>
  <c r="G86" i="52" s="1"/>
  <c r="G14" i="52"/>
  <c r="G12" i="52"/>
  <c r="D17" i="55"/>
  <c r="F17" i="55" s="1"/>
  <c r="D20" i="32"/>
  <c r="F20" i="32" s="1"/>
  <c r="D17" i="32"/>
  <c r="F17" i="32" s="1"/>
  <c r="F22" i="50"/>
  <c r="H22" i="50" s="1"/>
  <c r="F20" i="50"/>
  <c r="H20" i="50" s="1"/>
  <c r="D27" i="16"/>
  <c r="F27" i="16" s="1"/>
  <c r="D31" i="16"/>
  <c r="D19" i="44"/>
  <c r="F19" i="44" s="1"/>
  <c r="D21" i="56"/>
  <c r="F34" i="56"/>
  <c r="F31" i="56"/>
  <c r="F26" i="56"/>
  <c r="F21" i="56"/>
  <c r="F18" i="56"/>
  <c r="D27" i="55"/>
  <c r="F27" i="55" s="1"/>
  <c r="D19" i="19"/>
  <c r="F19" i="19" s="1"/>
  <c r="E76" i="54"/>
  <c r="F177" i="52"/>
  <c r="E102" i="52"/>
  <c r="G102" i="52" s="1"/>
  <c r="E96" i="52"/>
  <c r="D11" i="19"/>
  <c r="C21" i="17"/>
  <c r="F20" i="9"/>
  <c r="F58" i="9"/>
  <c r="C26" i="17" s="1"/>
  <c r="F34" i="55"/>
  <c r="H30" i="50"/>
  <c r="H24" i="50"/>
  <c r="F34" i="35"/>
  <c r="F28" i="35"/>
  <c r="F22" i="35"/>
  <c r="F68" i="35"/>
  <c r="C22" i="17" s="1"/>
  <c r="F40" i="58"/>
  <c r="F38" i="58"/>
  <c r="F34" i="58"/>
  <c r="F30" i="58"/>
  <c r="F26" i="58"/>
  <c r="F24" i="58"/>
  <c r="F20" i="58"/>
  <c r="F18" i="58"/>
  <c r="F64" i="58" s="1"/>
  <c r="F25" i="8"/>
  <c r="F23" i="8"/>
  <c r="F62" i="8" s="1"/>
  <c r="C20" i="17" s="1"/>
  <c r="F21" i="8"/>
  <c r="F26" i="47"/>
  <c r="H48" i="45"/>
  <c r="H46" i="45"/>
  <c r="H40" i="45"/>
  <c r="H38" i="45"/>
  <c r="H32" i="45"/>
  <c r="H29" i="45"/>
  <c r="H25" i="45"/>
  <c r="H22" i="45"/>
  <c r="F25" i="13"/>
  <c r="F23" i="13"/>
  <c r="F20" i="13"/>
  <c r="F47" i="12"/>
  <c r="F44" i="12"/>
  <c r="F41" i="12"/>
  <c r="F38" i="12"/>
  <c r="F33" i="12"/>
  <c r="F30" i="12"/>
  <c r="F27" i="12"/>
  <c r="F25" i="12"/>
  <c r="F20" i="12"/>
  <c r="F42" i="19"/>
  <c r="F40" i="19"/>
  <c r="F36" i="19"/>
  <c r="F34" i="19"/>
  <c r="F32" i="19"/>
  <c r="F30" i="19"/>
  <c r="F28" i="19"/>
  <c r="F25" i="19"/>
  <c r="F23" i="19"/>
  <c r="F21" i="19"/>
  <c r="F11" i="19"/>
  <c r="F153" i="54"/>
  <c r="F132" i="54"/>
  <c r="F125" i="54"/>
  <c r="F113" i="54"/>
  <c r="F108" i="54"/>
  <c r="F103" i="54"/>
  <c r="F94" i="54"/>
  <c r="F67" i="54"/>
  <c r="F65" i="54"/>
  <c r="F63" i="54"/>
  <c r="F60" i="54"/>
  <c r="F57" i="54"/>
  <c r="F53" i="54"/>
  <c r="F49" i="54"/>
  <c r="F46" i="54"/>
  <c r="F43" i="54"/>
  <c r="F41" i="54"/>
  <c r="F34" i="54"/>
  <c r="F32" i="54"/>
  <c r="F30" i="54"/>
  <c r="F28" i="54"/>
  <c r="F25" i="54"/>
  <c r="F22" i="54"/>
  <c r="F18" i="54"/>
  <c r="F16" i="54"/>
  <c r="F14" i="54"/>
  <c r="F12" i="54"/>
  <c r="F35" i="53"/>
  <c r="F30" i="53"/>
  <c r="F18" i="53"/>
  <c r="F16" i="53"/>
  <c r="F14" i="53"/>
  <c r="G218" i="52"/>
  <c r="G208" i="52"/>
  <c r="G206" i="52"/>
  <c r="G204" i="52"/>
  <c r="G202" i="52"/>
  <c r="G200" i="52"/>
  <c r="E147" i="52"/>
  <c r="G147" i="52" s="1"/>
  <c r="G159" i="52"/>
  <c r="G157" i="52"/>
  <c r="G155" i="52"/>
  <c r="G122" i="52"/>
  <c r="G118" i="52"/>
  <c r="G115" i="52"/>
  <c r="G113" i="52"/>
  <c r="G111" i="52"/>
  <c r="G107" i="52"/>
  <c r="G100" i="52"/>
  <c r="G96" i="52"/>
  <c r="G79" i="52"/>
  <c r="G74" i="52"/>
  <c r="G71" i="52"/>
  <c r="G68" i="52"/>
  <c r="G65" i="52"/>
  <c r="G61" i="52"/>
  <c r="G59" i="52"/>
  <c r="G57" i="52"/>
  <c r="G45" i="52"/>
  <c r="G43" i="52"/>
  <c r="G38" i="52"/>
  <c r="G29" i="52"/>
  <c r="G22" i="52"/>
  <c r="E124" i="52"/>
  <c r="G124" i="52" s="1"/>
  <c r="D20" i="9"/>
  <c r="D31" i="44"/>
  <c r="F31" i="44" s="1"/>
  <c r="D153" i="54"/>
  <c r="D85" i="54"/>
  <c r="F85" i="54" s="1"/>
  <c r="E216" i="52"/>
  <c r="G216" i="52" s="1"/>
  <c r="E182" i="52"/>
  <c r="G182" i="52" s="1"/>
  <c r="E136" i="52"/>
  <c r="G136" i="52" s="1"/>
  <c r="E38" i="52"/>
  <c r="E29" i="52"/>
  <c r="E22" i="52"/>
  <c r="D19" i="55" l="1"/>
  <c r="D21" i="55" s="1"/>
  <c r="F21" i="55" s="1"/>
  <c r="F62" i="56"/>
  <c r="C14" i="17" s="1"/>
  <c r="F60" i="13"/>
  <c r="C12" i="17" s="1"/>
  <c r="F65" i="12"/>
  <c r="C11" i="17" s="1"/>
  <c r="G166" i="52"/>
  <c r="G170" i="52" s="1"/>
  <c r="F56" i="32"/>
  <c r="C24" i="17" s="1"/>
  <c r="H69" i="45"/>
  <c r="C13" i="17" s="1"/>
  <c r="F73" i="53"/>
  <c r="C6" i="17" s="1"/>
  <c r="F87" i="54"/>
  <c r="F90" i="54" s="1"/>
  <c r="D111" i="52"/>
  <c r="D113" i="52" s="1"/>
  <c r="D115" i="52" s="1"/>
  <c r="D118" i="52" s="1"/>
  <c r="F27" i="50"/>
  <c r="H27" i="50" s="1"/>
  <c r="H66" i="50" s="1"/>
  <c r="C23" i="17" s="1"/>
  <c r="D23" i="44"/>
  <c r="F23" i="44" s="1"/>
  <c r="F62" i="44" s="1"/>
  <c r="C15" i="17" s="1"/>
  <c r="D127" i="54"/>
  <c r="D79" i="54"/>
  <c r="F79" i="54" s="1"/>
  <c r="E184" i="52"/>
  <c r="G184" i="52" s="1"/>
  <c r="F31" i="16"/>
  <c r="A2" i="53"/>
  <c r="A1" i="54" s="1"/>
  <c r="A1" i="19" s="1"/>
  <c r="A1" i="12" s="1"/>
  <c r="A1" i="13" s="1"/>
  <c r="E195" i="52"/>
  <c r="G195" i="52" s="1"/>
  <c r="D30" i="55" l="1"/>
  <c r="F30" i="55" s="1"/>
  <c r="F62" i="55" s="1"/>
  <c r="C25" i="17" s="1"/>
  <c r="F19" i="55"/>
  <c r="D134" i="54"/>
  <c r="F134" i="54" s="1"/>
  <c r="F127" i="54"/>
  <c r="F155" i="54"/>
  <c r="C7" i="17" s="1"/>
  <c r="G249" i="52"/>
  <c r="C5" i="17" s="1"/>
  <c r="D21" i="46"/>
  <c r="D20" i="64"/>
  <c r="F20" i="64" s="1"/>
  <c r="F58" i="64" s="1"/>
  <c r="C16" i="17" s="1"/>
  <c r="D15" i="19"/>
  <c r="F15" i="19" s="1"/>
  <c r="F67" i="19" s="1"/>
  <c r="C10" i="17" s="1"/>
  <c r="A1" i="45"/>
  <c r="A1" i="56" s="1"/>
  <c r="A1" i="44" s="1"/>
  <c r="A1" i="64" s="1"/>
  <c r="A1" i="16" s="1"/>
  <c r="A1" i="46" s="1"/>
  <c r="A1" i="47" s="1"/>
  <c r="C8" i="17" l="1"/>
  <c r="C32" i="17" s="1"/>
  <c r="D26" i="46"/>
  <c r="F21" i="46"/>
  <c r="A1" i="8"/>
  <c r="A1" i="58" s="1"/>
  <c r="A1" i="35" s="1"/>
  <c r="A1" i="50" s="1"/>
  <c r="A1" i="32" s="1"/>
  <c r="A1" i="55" s="1"/>
  <c r="A1" i="9" s="1"/>
  <c r="A1" i="17" s="1"/>
  <c r="D19" i="16"/>
  <c r="F19" i="16" s="1"/>
  <c r="C9" i="6" l="1"/>
  <c r="D31" i="46"/>
  <c r="D21" i="47" s="1"/>
  <c r="F26" i="46"/>
  <c r="D21" i="16"/>
  <c r="F21" i="16" s="1"/>
  <c r="F61" i="16" s="1"/>
  <c r="C17" i="17" s="1"/>
  <c r="F31" i="46" l="1"/>
  <c r="F74" i="46" s="1"/>
  <c r="C18" i="17" s="1"/>
  <c r="D17" i="47"/>
  <c r="F17" i="47" s="1"/>
  <c r="F21" i="47"/>
  <c r="A2" i="6"/>
  <c r="F56" i="47" l="1"/>
  <c r="C19" i="17" s="1"/>
  <c r="C27" i="17" s="1"/>
  <c r="C11" i="6" l="1"/>
  <c r="C13" i="6" s="1"/>
  <c r="C15" i="6" s="1"/>
  <c r="C17" i="6" s="1"/>
  <c r="C19" i="6" s="1"/>
  <c r="C21" i="6" s="1"/>
  <c r="C24" i="6" s="1"/>
  <c r="C33" i="17"/>
  <c r="C34" i="17" s="1"/>
  <c r="C35" i="17" s="1"/>
  <c r="C36" i="17" s="1"/>
  <c r="C37" i="17" s="1"/>
  <c r="C38" i="17" s="1"/>
  <c r="C39" i="17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Motubatse Maserumule</author>
  </authors>
  <commentList>
    <comment ref="D21" authorId="0" shapeId="0" xr:uid="{00000000-0006-0000-0F00-000001000000}">
      <text>
        <r>
          <rPr>
            <b/>
            <sz val="9"/>
            <color indexed="81"/>
            <rFont val="Tahoma"/>
            <family val="2"/>
          </rPr>
          <t xml:space="preserve">=v*mod*%/1000 </t>
        </r>
      </text>
    </comment>
  </commentList>
</comments>
</file>

<file path=xl/sharedStrings.xml><?xml version="1.0" encoding="utf-8"?>
<sst xmlns="http://schemas.openxmlformats.org/spreadsheetml/2006/main" count="1135" uniqueCount="624">
  <si>
    <t>(c)  Time-related obligations</t>
  </si>
  <si>
    <t>SUB-TOTAL 2</t>
  </si>
  <si>
    <t>SUB-TOTAL 3</t>
  </si>
  <si>
    <t>SUB-TOTAL 1</t>
  </si>
  <si>
    <t>:</t>
  </si>
  <si>
    <t xml:space="preserve">SUB-TOTAL TO MAIN SUMMARY  :  </t>
  </si>
  <si>
    <t xml:space="preserve">SECTION 1400 </t>
  </si>
  <si>
    <t>B12.02</t>
  </si>
  <si>
    <t>Clearing and grubbing of:</t>
  </si>
  <si>
    <t>Provision of photostat facilities</t>
  </si>
  <si>
    <t>SCHEDULE B : ROADWORKS</t>
  </si>
  <si>
    <t>SECTION 1500</t>
  </si>
  <si>
    <t>ACCOMMODATION OF TRAFFIC</t>
  </si>
  <si>
    <t xml:space="preserve">km </t>
  </si>
  <si>
    <t>m</t>
  </si>
  <si>
    <t>SECTION 1700</t>
  </si>
  <si>
    <t>CLEARING AND GRUBBING</t>
  </si>
  <si>
    <t xml:space="preserve"> ha</t>
  </si>
  <si>
    <t>1700</t>
  </si>
  <si>
    <t>SECTION 2100</t>
  </si>
  <si>
    <t>DRAINS</t>
  </si>
  <si>
    <t>21.01</t>
  </si>
  <si>
    <t>Excavation for open drains:</t>
  </si>
  <si>
    <t>SECTION 2200</t>
  </si>
  <si>
    <t>PREFABRICATED CULVERTS</t>
  </si>
  <si>
    <t>Excavation:</t>
  </si>
  <si>
    <t>Backfilling:</t>
  </si>
  <si>
    <t>Concrete pipe culverts:</t>
  </si>
  <si>
    <t>m³</t>
  </si>
  <si>
    <t>m²</t>
  </si>
  <si>
    <t>t</t>
  </si>
  <si>
    <t>km</t>
  </si>
  <si>
    <t>kl</t>
  </si>
  <si>
    <t>SECTION 3300</t>
  </si>
  <si>
    <t>MASS EARTHWORKS</t>
  </si>
  <si>
    <t>SECTION 3400</t>
  </si>
  <si>
    <t>SECTION 5100</t>
  </si>
  <si>
    <t>Stone pitching:</t>
  </si>
  <si>
    <t>(b)     Grouted stone pitching</t>
  </si>
  <si>
    <t>5100</t>
  </si>
  <si>
    <t>SECTION 5600</t>
  </si>
  <si>
    <t>ROAD SIGNS</t>
  </si>
  <si>
    <t>SECTION 5900</t>
  </si>
  <si>
    <t>5900</t>
  </si>
  <si>
    <t>SECTION 8100</t>
  </si>
  <si>
    <t>TESTING MATERIALS AND WORKMANSHIP</t>
  </si>
  <si>
    <t>81.02</t>
  </si>
  <si>
    <t>Other special tests requested by the</t>
  </si>
  <si>
    <t>Engineer:</t>
  </si>
  <si>
    <t>(a)     Cost of testing</t>
  </si>
  <si>
    <t>(b)     Charge on provisional sum for</t>
  </si>
  <si>
    <t>8100</t>
  </si>
  <si>
    <t>SCHEDULE B: ROADWORKS</t>
  </si>
  <si>
    <t>No</t>
  </si>
  <si>
    <t>SCHEDULE A:  GENERAL</t>
  </si>
  <si>
    <t>SCHEDULE B:  ROADWORKS</t>
  </si>
  <si>
    <t xml:space="preserve"> </t>
  </si>
  <si>
    <t>%</t>
  </si>
  <si>
    <t>1300</t>
  </si>
  <si>
    <t>AMOUNT</t>
  </si>
  <si>
    <t>DESCRIPTION</t>
  </si>
  <si>
    <t>GENERAL REQUIREMENTS AND PROVISIONS</t>
  </si>
  <si>
    <t>ITEM</t>
  </si>
  <si>
    <t>month</t>
  </si>
  <si>
    <t>QUANTITY</t>
  </si>
  <si>
    <t>RATE</t>
  </si>
  <si>
    <t>SCHEDULE A : GENERAL</t>
  </si>
  <si>
    <t>SECTION 1200</t>
  </si>
  <si>
    <t>SECTION 1300</t>
  </si>
  <si>
    <t>TOTAL CARRIED FORWARD TO SUMMARY</t>
  </si>
  <si>
    <t>UNIT</t>
  </si>
  <si>
    <t>HOUSING, OFFICES AND LABORATORIES</t>
  </si>
  <si>
    <t>Office and laboratory furniture:</t>
  </si>
  <si>
    <t xml:space="preserve">FINISHING THE ROAD AND ROAD RESERVE </t>
  </si>
  <si>
    <t>ha</t>
  </si>
  <si>
    <t>CONTRACTOR'S ESTABLISHMENT ON SITE AND GENERAL OBLIGATIONS</t>
  </si>
  <si>
    <t>PAVEMENT LAYERS OF GRAVEL MATERIAL</t>
  </si>
  <si>
    <t>PITCHING, STONEWORK AND PROTECTION AGAINST EROSION</t>
  </si>
  <si>
    <t>FINISHING THE ROAD AND ROAD RESERVE AND TREATMENT OF OLD ROADS</t>
  </si>
  <si>
    <t>TOTAL BROUGHT FORWARD</t>
  </si>
  <si>
    <t xml:space="preserve">PREFABRICATED CULVERTS </t>
  </si>
  <si>
    <t>BORROW MATERIALS</t>
  </si>
  <si>
    <t>SUMMARY OF SCHEDULE  OF QUANTITIES</t>
  </si>
  <si>
    <t>SUMMARY OF SCHEDULE A :   GENERAL</t>
  </si>
  <si>
    <t>SUMMARY OF SCHEDULE B :   ROADWORKS</t>
  </si>
  <si>
    <t>SECTION 3100</t>
  </si>
  <si>
    <t>HOUSING, OFFICES AND LABORATORY FOR THE ENGINEER'S SITE PERSONNEL</t>
  </si>
  <si>
    <t>(a)</t>
  </si>
  <si>
    <t>Excavating soft material situated within the</t>
  </si>
  <si>
    <t xml:space="preserve">following depth ranges below the surface </t>
  </si>
  <si>
    <t>level:</t>
  </si>
  <si>
    <t>(i)</t>
  </si>
  <si>
    <t>0 m up to 1,5 m</t>
  </si>
  <si>
    <t>(ii)</t>
  </si>
  <si>
    <t>(iii)</t>
  </si>
  <si>
    <t>(b)</t>
  </si>
  <si>
    <t xml:space="preserve">Extra over subitem 22.01(a) for excavation </t>
  </si>
  <si>
    <t>in hard material, irrespective of depth</t>
  </si>
  <si>
    <t>(c)</t>
  </si>
  <si>
    <t xml:space="preserve"> 22.02</t>
  </si>
  <si>
    <t>Using the excavated material</t>
  </si>
  <si>
    <t>On class A bedding:</t>
  </si>
  <si>
    <t xml:space="preserve"> 2200</t>
  </si>
  <si>
    <t>number</t>
  </si>
  <si>
    <t>(d)</t>
  </si>
  <si>
    <t>(e)</t>
  </si>
  <si>
    <t>TOTAL CARRIED TO SUMMARY</t>
  </si>
  <si>
    <t>SECTION 3500</t>
  </si>
  <si>
    <t>STABILIZATION</t>
  </si>
  <si>
    <t>35.01</t>
  </si>
  <si>
    <t>35.02</t>
  </si>
  <si>
    <t>Chemical stabilizing agent:</t>
  </si>
  <si>
    <t>3500</t>
  </si>
  <si>
    <t>STABILISATION</t>
  </si>
  <si>
    <t>SECTION 5700</t>
  </si>
  <si>
    <t>ROAD MARKINGS</t>
  </si>
  <si>
    <t>White lines (broken or unbroken):</t>
  </si>
  <si>
    <t>100 mm wide</t>
  </si>
  <si>
    <t>200 mm wide</t>
  </si>
  <si>
    <t>White lettering and symbols</t>
  </si>
  <si>
    <t xml:space="preserve"> 5700</t>
  </si>
  <si>
    <t>QTY</t>
  </si>
  <si>
    <t>CONCRETE BLOCK PAVING FOR ROADS</t>
  </si>
  <si>
    <t>SECTION 7300</t>
  </si>
  <si>
    <t>CONCRETE KERBING, CONCRETE</t>
  </si>
  <si>
    <t>CONCRETE KERBING</t>
  </si>
  <si>
    <t>SECTION 2300</t>
  </si>
  <si>
    <t>SECTION 5400</t>
  </si>
  <si>
    <t>GUARDRAILS</t>
  </si>
  <si>
    <t>End treatments:</t>
  </si>
  <si>
    <t>Reflective plates</t>
  </si>
  <si>
    <t>LI</t>
  </si>
  <si>
    <t>SCHEDULE B : ROAD MARKINGS</t>
  </si>
  <si>
    <t>FINAL SUMMARY</t>
  </si>
  <si>
    <r>
      <t>m</t>
    </r>
    <r>
      <rPr>
        <vertAlign val="superscript"/>
        <sz val="10.5"/>
        <rFont val="Arial"/>
        <family val="2"/>
      </rPr>
      <t>2</t>
    </r>
  </si>
  <si>
    <r>
      <t>m</t>
    </r>
    <r>
      <rPr>
        <vertAlign val="superscript"/>
        <sz val="10.5"/>
        <rFont val="Arial"/>
        <family val="2"/>
      </rPr>
      <t>3</t>
    </r>
  </si>
  <si>
    <t xml:space="preserve">Roadbed preparation and the compaction of </t>
  </si>
  <si>
    <t xml:space="preserve">PITCHING, STONEWORK AND PROTECTION AGAINST EROSION
</t>
  </si>
  <si>
    <t xml:space="preserve">Regulatory Signs and Warning Signs
</t>
  </si>
  <si>
    <t xml:space="preserve">Re-establishing the painting unit at the end of </t>
  </si>
  <si>
    <t>the maintenance period</t>
  </si>
  <si>
    <t>lump sum</t>
  </si>
  <si>
    <t>Retro-reflective road-marking paint: Water based</t>
  </si>
  <si>
    <t>additional costs or shop material sample compensation)</t>
  </si>
  <si>
    <t>FINISHING THE ROAD AND ROAD RESERVE</t>
  </si>
  <si>
    <t>AND TREATING OLD ROADS</t>
  </si>
  <si>
    <t>Finishing the road and road reserve</t>
  </si>
  <si>
    <t xml:space="preserve">Treatment of old roads and temporary </t>
  </si>
  <si>
    <t>deviations</t>
  </si>
  <si>
    <t>litre</t>
  </si>
  <si>
    <t>PITCHING, STONEWORK AND PROTECTION</t>
  </si>
  <si>
    <t>AGAINST EROSION</t>
  </si>
  <si>
    <t>(a)  Plain pitching</t>
  </si>
  <si>
    <t xml:space="preserve">      (i)   Method 1</t>
  </si>
  <si>
    <t xml:space="preserve">      (ii)   Method 2</t>
  </si>
  <si>
    <t xml:space="preserve">Chemical stabilization extra over unstabilized </t>
  </si>
  <si>
    <t>compacted layers:</t>
  </si>
  <si>
    <t>Provision and application of water for curing</t>
  </si>
  <si>
    <t>B12.01</t>
  </si>
  <si>
    <t>Training:</t>
  </si>
  <si>
    <t xml:space="preserve">TOTAL CARRIED FORWARD </t>
  </si>
  <si>
    <t xml:space="preserve">           (i)   Liaison Officer</t>
  </si>
  <si>
    <t xml:space="preserve">           (ii)  Project Liaison Committee </t>
  </si>
  <si>
    <t>B12.05</t>
  </si>
  <si>
    <t>B12.06</t>
  </si>
  <si>
    <t>B12.07</t>
  </si>
  <si>
    <t xml:space="preserve">       Overhead, markup, charges and profit on</t>
  </si>
  <si>
    <t>Prov sum</t>
  </si>
  <si>
    <t xml:space="preserve">Prov sum
</t>
  </si>
  <si>
    <t>item</t>
  </si>
  <si>
    <t>Submission of the Health and Safety File</t>
  </si>
  <si>
    <t xml:space="preserve"> 14.01</t>
  </si>
  <si>
    <t>Office and laboratory accommodation:</t>
  </si>
  <si>
    <t>(a)  Offices (interior floor space only)</t>
  </si>
  <si>
    <t xml:space="preserve"> 14.02</t>
  </si>
  <si>
    <t xml:space="preserve"> 14.03</t>
  </si>
  <si>
    <t xml:space="preserve">Office and laboratory fittings, installations </t>
  </si>
  <si>
    <t>and equipment:</t>
  </si>
  <si>
    <t>(a)  Items measured by number:</t>
  </si>
  <si>
    <t xml:space="preserve">       (i)   220/250 volt power points</t>
  </si>
  <si>
    <t xml:space="preserve">       (ii)   400/231 volt 3-phase power points</t>
  </si>
  <si>
    <t xml:space="preserve">       (iii)  Double 80 watt fluorescent-light fittings</t>
  </si>
  <si>
    <t xml:space="preserve">              complete with ballast and tubes</t>
  </si>
  <si>
    <t xml:space="preserve">       (iv)  Wash-hand basins complete with taps</t>
  </si>
  <si>
    <t xml:space="preserve">              and drains</t>
  </si>
  <si>
    <t xml:space="preserve">              dry powder type, complete, mounted</t>
  </si>
  <si>
    <t xml:space="preserve">              on wall with brackets</t>
  </si>
  <si>
    <t xml:space="preserve">              minimum capacity, mounted and with</t>
  </si>
  <si>
    <t xml:space="preserve">              own power connection</t>
  </si>
  <si>
    <t xml:space="preserve">   (viii)  General-purpose steel cupboards with</t>
  </si>
  <si>
    <t xml:space="preserve">            shelves</t>
  </si>
  <si>
    <t>PC sum</t>
  </si>
  <si>
    <t>(b)    Prime-cost items and items paid for in a</t>
  </si>
  <si>
    <t xml:space="preserve">         lump sum:</t>
  </si>
  <si>
    <t xml:space="preserve">       (i)  The provision of a direct independent</t>
  </si>
  <si>
    <t xml:space="preserve">             rental</t>
  </si>
  <si>
    <t xml:space="preserve">       (ii)  Handling costs and profit in respect of</t>
  </si>
  <si>
    <t>(c)    Items measured by area:</t>
  </si>
  <si>
    <t>14.04</t>
  </si>
  <si>
    <t xml:space="preserve">Car-ports                             </t>
  </si>
  <si>
    <t xml:space="preserve">Services: </t>
  </si>
  <si>
    <t>(a)  Services at offices and laboratories:</t>
  </si>
  <si>
    <t xml:space="preserve">      (i)  Fixed costs</t>
  </si>
  <si>
    <t xml:space="preserve">      (ii)  Running costs</t>
  </si>
  <si>
    <t xml:space="preserve"> 14.10</t>
  </si>
  <si>
    <t>15.01</t>
  </si>
  <si>
    <t xml:space="preserve">Accommodating traffic and maintaining </t>
  </si>
  <si>
    <t>temporary deviations</t>
  </si>
  <si>
    <t>15.02</t>
  </si>
  <si>
    <t>Earthworks for temporary deviations:</t>
  </si>
  <si>
    <t>Temporary traffic-control facilities:</t>
  </si>
  <si>
    <t>(a)  Shaping of temporary deviations</t>
  </si>
  <si>
    <t>(a)  Flagmen</t>
  </si>
  <si>
    <t>(b)  Portable STOP and GO-RY signs</t>
  </si>
  <si>
    <t>(e)  Road signs, R- and TR-series, 900mm</t>
  </si>
  <si>
    <t>(f)  Road signs, TW-series, 900mm side</t>
  </si>
  <si>
    <t>(g)  Road signs, STW-, DTG-, TGS- and TG-</t>
  </si>
  <si>
    <t xml:space="preserve">       series (excluding delineators and barricades)</t>
  </si>
  <si>
    <t>(i)   Movable barricade/road sign combination</t>
  </si>
  <si>
    <t>(j)   Traffic cones, (750mm high)</t>
  </si>
  <si>
    <t>man-day</t>
  </si>
  <si>
    <t>15.04</t>
  </si>
  <si>
    <t>Relocation of traffic-control facilities</t>
  </si>
  <si>
    <t>Watering of temporary deviations</t>
  </si>
  <si>
    <t>Blading by road grader of:</t>
  </si>
  <si>
    <t>15.06</t>
  </si>
  <si>
    <t>(a)  Temporary deviations</t>
  </si>
  <si>
    <t>kilolitre</t>
  </si>
  <si>
    <t>km-pass</t>
  </si>
  <si>
    <t>(a)  Normal areas</t>
  </si>
  <si>
    <t xml:space="preserve">     (ii) In borrow areas</t>
  </si>
  <si>
    <t xml:space="preserve">Removal and grubbing of large trees and </t>
  </si>
  <si>
    <t>tree stumps:</t>
  </si>
  <si>
    <t>(a)  Girth exceeding 1 m up to and including 2 m</t>
  </si>
  <si>
    <t>of hydraulic structures</t>
  </si>
  <si>
    <t>Cleaning out of Hydraulic structures</t>
  </si>
  <si>
    <t>Re-clearing of surfaces (on written instruction of</t>
  </si>
  <si>
    <t>TOTAL CARRIED  TO SUMMARY</t>
  </si>
  <si>
    <t xml:space="preserve">(a)  Excavating soft material situated within the </t>
  </si>
  <si>
    <t xml:space="preserve">       following depth ranges below the surface </t>
  </si>
  <si>
    <t xml:space="preserve">       level:</t>
  </si>
  <si>
    <t xml:space="preserve">              (i)  0 m up to 1,5 m</t>
  </si>
  <si>
    <t xml:space="preserve">(b)   Extra over subitem 21.01(a) for excavation </t>
  </si>
  <si>
    <t xml:space="preserve">        in hard material, irrespective of depth</t>
  </si>
  <si>
    <t>Clearing and shaping open drains</t>
  </si>
  <si>
    <t>22.01</t>
  </si>
  <si>
    <t xml:space="preserve"> 22.03</t>
  </si>
  <si>
    <t>600mm dia 75D</t>
  </si>
  <si>
    <t>675mm dia 75D</t>
  </si>
  <si>
    <t>Portal and rectangular culverts:</t>
  </si>
  <si>
    <t xml:space="preserve">Complete with prefabricated floor slabs </t>
  </si>
  <si>
    <t>600mm X 450mm class 100s</t>
  </si>
  <si>
    <t>900mm X 450mm class 100s</t>
  </si>
  <si>
    <t>CHANNELLING, CHUTES AND DOWNPIPES,</t>
  </si>
  <si>
    <t>AND CONCRETE LININGS FOR OPEN DRAINS</t>
  </si>
  <si>
    <t>Concrete kerbing-channelling combination</t>
  </si>
  <si>
    <t>Trimming of excavations for concrete-lined</t>
  </si>
  <si>
    <t>open drains:</t>
  </si>
  <si>
    <t>Concrete lining for open drains:</t>
  </si>
  <si>
    <t>(a)  In soft material</t>
  </si>
  <si>
    <t>(a)  Cast in situ class  concrete 30/19</t>
  </si>
  <si>
    <t xml:space="preserve">(b)  Class U2 surface finish to cast in situ </t>
  </si>
  <si>
    <t xml:space="preserve">       lining in V drains</t>
  </si>
  <si>
    <t xml:space="preserve">       concrete in V drains</t>
  </si>
  <si>
    <t>Finishing-off borrow areas in:</t>
  </si>
  <si>
    <t>Compensation to Landowners</t>
  </si>
  <si>
    <t>(a)  Prime Cost sum for compensation to</t>
  </si>
  <si>
    <t>(b)  Handling cost and profit in respect of sub-item</t>
  </si>
  <si>
    <t xml:space="preserve">      31.04(a) above</t>
  </si>
  <si>
    <t>SECTION 3200</t>
  </si>
  <si>
    <t>SELECTION, STOCKPILING AND BREAKING-</t>
  </si>
  <si>
    <t>DOWN THE MATERIAL FROM BORROW PITS,</t>
  </si>
  <si>
    <t>CUTTINGS AND EXISTING PAVEMENT</t>
  </si>
  <si>
    <t>LAYERS, AND PLACING AND COMPACTING</t>
  </si>
  <si>
    <t>33.04</t>
  </si>
  <si>
    <t xml:space="preserve"> 33.09</t>
  </si>
  <si>
    <t xml:space="preserve"> 33.10</t>
  </si>
  <si>
    <t>material obtained from:</t>
  </si>
  <si>
    <t xml:space="preserve">Material bladed to windrow              </t>
  </si>
  <si>
    <t>material:</t>
  </si>
  <si>
    <t xml:space="preserve">       density</t>
  </si>
  <si>
    <t>(a)  Soft excavation</t>
  </si>
  <si>
    <t>34.01</t>
  </si>
  <si>
    <t>(a)  Gravel selected layer compacted to:</t>
  </si>
  <si>
    <t xml:space="preserve">Guardrails on timber posts: </t>
  </si>
  <si>
    <t>Additional guardrail posts:</t>
  </si>
  <si>
    <t xml:space="preserve">(a)  Galvanized 
</t>
  </si>
  <si>
    <t>(a)  End wings</t>
  </si>
  <si>
    <t>(b)  Bull noses</t>
  </si>
  <si>
    <t>(c)  End treatments in accordance with the</t>
  </si>
  <si>
    <t xml:space="preserve">      Drawings where single guardrail sections are</t>
  </si>
  <si>
    <t xml:space="preserve">      used</t>
  </si>
  <si>
    <t>(d)  End treatments in accordance with the</t>
  </si>
  <si>
    <t xml:space="preserve">      Drawings where double guardrail sections</t>
  </si>
  <si>
    <t xml:space="preserve">      are used</t>
  </si>
  <si>
    <t>(a) Timber</t>
  </si>
  <si>
    <t>(g)</t>
  </si>
  <si>
    <t>Concrete block paving</t>
  </si>
  <si>
    <t>Cast in-situ concrete edge and intermediate</t>
  </si>
  <si>
    <t>beams</t>
  </si>
  <si>
    <t xml:space="preserve">       concrete (measured elsewhere)</t>
  </si>
  <si>
    <t>Provision of approved herbicides and ant</t>
  </si>
  <si>
    <t>poison</t>
  </si>
  <si>
    <t>Construct Complete Speed Hump / Pedestrian</t>
  </si>
  <si>
    <t xml:space="preserve">crossing as per drawing,  road markings and traffic 
</t>
  </si>
  <si>
    <t>sign measured elsewhere</t>
  </si>
  <si>
    <t>(c)  20mm bedding sand applied underneath bricks</t>
  </si>
  <si>
    <t>CONCRETE BLOCK PAVING FOR ROADS (GREY)</t>
  </si>
  <si>
    <t xml:space="preserve">         overheads and profits</t>
  </si>
  <si>
    <t>PC  sum</t>
  </si>
  <si>
    <t>MATERIAL STOCKPILE</t>
  </si>
  <si>
    <t xml:space="preserve">SUB-TOTAL CARRIED FORWARD TO FINAL SUMMARY  :  </t>
  </si>
  <si>
    <t>TOTAL TENDER SUM CARRIED TO THE FORM OF TENDER</t>
  </si>
  <si>
    <t>B12.03</t>
  </si>
  <si>
    <t>B12.04</t>
  </si>
  <si>
    <t xml:space="preserve">             subitem 14.03(b)(i) above</t>
  </si>
  <si>
    <t xml:space="preserve">(a)  </t>
  </si>
  <si>
    <t xml:space="preserve">(b)  </t>
  </si>
  <si>
    <t xml:space="preserve">(c) </t>
  </si>
  <si>
    <t xml:space="preserve">(d)  </t>
  </si>
  <si>
    <t xml:space="preserve">(e)  </t>
  </si>
  <si>
    <t>Training venue</t>
  </si>
  <si>
    <t xml:space="preserve">(h)  </t>
  </si>
  <si>
    <t xml:space="preserve">(i)   </t>
  </si>
  <si>
    <t>Utility services</t>
  </si>
  <si>
    <t>(ii) Removal and re-erction of fences</t>
  </si>
  <si>
    <t>(iii) Handling cost and profit on items (i) and (ii)</t>
  </si>
  <si>
    <t>(i)  Automatic level</t>
  </si>
  <si>
    <t>(ii)  Staff</t>
  </si>
  <si>
    <t>(iii) Survey Assistant</t>
  </si>
  <si>
    <t>(i)  Survey</t>
  </si>
  <si>
    <t>(ii) Geotechnical and quality control</t>
  </si>
  <si>
    <t>Project Liaison Officer - CLO</t>
  </si>
  <si>
    <t>Project Liaison Committee - Sitting allowance</t>
  </si>
  <si>
    <t>Lump Sum</t>
  </si>
  <si>
    <t>Prov Sum</t>
  </si>
  <si>
    <t xml:space="preserve">           (i)   Project Liaison Officer</t>
  </si>
  <si>
    <t xml:space="preserve">Lump Sum </t>
  </si>
  <si>
    <t>Month</t>
  </si>
  <si>
    <t xml:space="preserve">                (i)  Engineering &amp; Technical skills</t>
  </si>
  <si>
    <t>Fixed obligations for the duration of the contract</t>
  </si>
  <si>
    <t>Time related obligations for the duration of the contract</t>
  </si>
  <si>
    <t>Compliance with COVID-19 Regulations and Specifications</t>
  </si>
  <si>
    <t>B12.08</t>
  </si>
  <si>
    <t>Compliance with (Eco) Environmental Management Plan</t>
  </si>
  <si>
    <t>Health and Safety Agent</t>
  </si>
  <si>
    <t xml:space="preserve">Monthly health and safety site audits to be conducted and </t>
  </si>
  <si>
    <t>OHS Plan reviewed by an approved Professional Service</t>
  </si>
  <si>
    <t>Provider and to comply with the OHS Act and Regulations</t>
  </si>
  <si>
    <t>(including Construction Regulations 2014) to be approved by</t>
  </si>
  <si>
    <t>Provision for Special Services - Accredited Professionals</t>
  </si>
  <si>
    <t xml:space="preserve">(Eco) Environmental Management Plan and Environmental </t>
  </si>
  <si>
    <t>Compliance Audits for Engineers</t>
  </si>
  <si>
    <t>Environmental Act and to be approved by the Employer's Agent</t>
  </si>
  <si>
    <t>or Envirnmental Officer.</t>
  </si>
  <si>
    <t xml:space="preserve">approved Professional Service Providerand to comply with </t>
  </si>
  <si>
    <t xml:space="preserve">Monthly Environmental Audits to be conducted by an </t>
  </si>
  <si>
    <t>Contractor's handling costs, profit and all other charges in</t>
  </si>
  <si>
    <t>it is not possible to undertake the training in close proximity</t>
  </si>
  <si>
    <t>to the site.</t>
  </si>
  <si>
    <t>respect of subitem (h)</t>
  </si>
  <si>
    <t>Compliance with OHS Act and Regulations (Including the</t>
  </si>
  <si>
    <t>Construction Regulations 2014)</t>
  </si>
  <si>
    <t>B12.10</t>
  </si>
  <si>
    <t>B12.11</t>
  </si>
  <si>
    <t>B12.12</t>
  </si>
  <si>
    <t>Remuneration of the Project Liaison Officer and members</t>
  </si>
  <si>
    <t xml:space="preserve">of the Project Liaison Committee:
</t>
  </si>
  <si>
    <t xml:space="preserve">respects of Subitems B12.03(a) and (b) </t>
  </si>
  <si>
    <t>Protection, removal, realignment and replacement of</t>
  </si>
  <si>
    <t>services including boundaries</t>
  </si>
  <si>
    <t xml:space="preserve"> (i)  Relocation of services and payments to service owners</t>
  </si>
  <si>
    <t>Construction nameboard as per attached drawings</t>
  </si>
  <si>
    <t>GENERAL OBLIGATIONS</t>
  </si>
  <si>
    <t>CONTRACTOR'S ESTABLISHMENT ON SITE AND</t>
  </si>
  <si>
    <t xml:space="preserve">Contractors' initial obligations in respect of Heavy Duty </t>
  </si>
  <si>
    <t xml:space="preserve">Personal Protective Equpment (PPE). All PPE must be  </t>
  </si>
  <si>
    <t xml:space="preserve">     (i). Triple stitched trousers in the back, leg and front areas</t>
  </si>
  <si>
    <t xml:space="preserve">          with elastic waist band, two side pockets and one at the </t>
  </si>
  <si>
    <t xml:space="preserve">          back; jacket with two side pockets and pouched breast</t>
  </si>
  <si>
    <t>Pair</t>
  </si>
  <si>
    <t>Mine Health and Safety</t>
  </si>
  <si>
    <t>SABS or any recognized authorities' approved. Colours</t>
  </si>
  <si>
    <t>branding and logos to be finalized with the Employer</t>
  </si>
  <si>
    <t>Contractors' initial obligations in respect of covid-19</t>
  </si>
  <si>
    <t>(f)</t>
  </si>
  <si>
    <t>Conti two piece work suit with aluminium zips on the jacket</t>
  </si>
  <si>
    <t>Contruction safety helmet or hard hat</t>
  </si>
  <si>
    <t>Showa blue pvc coated work gloves (mfr. part no: SH06604)</t>
  </si>
  <si>
    <t>or CUT5 leather gloves dotted (code:55MJAXJSI) or impact</t>
  </si>
  <si>
    <t>gloves (code:5ZLSTPV) or any Dromex approved gloves.</t>
  </si>
  <si>
    <t>3M4800 anti mist safety goggles with clear lenses (mfr. part</t>
  </si>
  <si>
    <t>Value reflective vest with zip and id pocket from Protekta</t>
  </si>
  <si>
    <t>Orange solid relective BiB with reflective cross at back and</t>
  </si>
  <si>
    <t xml:space="preserve">Occupational Health and Safety Management </t>
  </si>
  <si>
    <t>Health and Safety Officer</t>
  </si>
  <si>
    <t xml:space="preserve">The Contractor must maintain a full time OHS Management on </t>
  </si>
  <si>
    <t xml:space="preserve">site as per OHS Act and Regulations including Construction </t>
  </si>
  <si>
    <t>Regulations</t>
  </si>
  <si>
    <t>The Health and Safety Officer must  be in a possession of a</t>
  </si>
  <si>
    <t>minimum qualifications for construction recognized in the Built</t>
  </si>
  <si>
    <t>and Environment field in construction. (NOSA, SAMTRAC, etc)</t>
  </si>
  <si>
    <t>The Contractor must submit to the Employer a health and safety</t>
  </si>
  <si>
    <t xml:space="preserve"> plan for approval by the Safety Officer within 14 days of </t>
  </si>
  <si>
    <t>appointment and before commencing with any works on site.</t>
  </si>
  <si>
    <t>Item</t>
  </si>
  <si>
    <t>pandemic equipments.</t>
  </si>
  <si>
    <t>Handwashing station in the site camp</t>
  </si>
  <si>
    <t>Digital temperature testing hand machine (SABS Approved)</t>
  </si>
  <si>
    <t>Sanitization stations on site or sanitizing equipments, all</t>
  </si>
  <si>
    <t>sanitizers to be SABS Approved.</t>
  </si>
  <si>
    <t>Triple cloth face mask manufactured locally from the affected</t>
  </si>
  <si>
    <t>communities or in the jurisdiction of the Employer.</t>
  </si>
  <si>
    <t>management team (Employer, Consultant and Contractor).</t>
  </si>
  <si>
    <t xml:space="preserve">Records and register files for labourers, visitors and </t>
  </si>
  <si>
    <t>the Employer's Agent or Safety Officer, SACPCMP registered</t>
  </si>
  <si>
    <t>and to be appointed by the Consultant.</t>
  </si>
  <si>
    <t>no: 7134704) or similar approved</t>
  </si>
  <si>
    <t>Safety gear.</t>
  </si>
  <si>
    <t>stripe on the front.</t>
  </si>
  <si>
    <t>Provision of Engineer's services to the Contractor on site</t>
  </si>
  <si>
    <t>(iv) Measuring wheel</t>
  </si>
  <si>
    <t>(v) 30m measuring tape</t>
  </si>
  <si>
    <t>Borrowpit fencing including double gate</t>
  </si>
  <si>
    <t>Provision of warning signs at the borrowpit</t>
  </si>
  <si>
    <t>The Contractor must obtain all permits from the DME before</t>
  </si>
  <si>
    <t>openning up any borrowpits. All opened borrowpits must be</t>
  </si>
  <si>
    <t>rehabilitated on completion of the project for community</t>
  </si>
  <si>
    <t>safety.</t>
  </si>
  <si>
    <t>Borrowpit rehabilitation.</t>
  </si>
  <si>
    <t>B12.13</t>
  </si>
  <si>
    <t>B12.14</t>
  </si>
  <si>
    <t>B12.15</t>
  </si>
  <si>
    <t>B12.16</t>
  </si>
  <si>
    <t>B12.17</t>
  </si>
  <si>
    <t>B12.18</t>
  </si>
  <si>
    <t>B12.19</t>
  </si>
  <si>
    <t xml:space="preserve">Provision of survey equipment to be used by the Engineer or </t>
  </si>
  <si>
    <t>his Representatives on site.</t>
  </si>
  <si>
    <t>Contractor's General Obligations:</t>
  </si>
  <si>
    <t>NB: The combined Total Tendered Sum for subitems (a),</t>
  </si>
  <si>
    <t xml:space="preserve">        (b) &amp; ( c) shall not exceed 15% of the Tendered Sum</t>
  </si>
  <si>
    <t>(a)  Fixed obligations for the duration of contract</t>
  </si>
  <si>
    <t>(b)  Value-related obligations for the duration of contract</t>
  </si>
  <si>
    <t>(b)  Time-related obligations</t>
  </si>
  <si>
    <t xml:space="preserve">(c) Contractor's handling cost and Profit in respect of subitem </t>
  </si>
  <si>
    <t xml:space="preserve">      13.02 (a) and (b)</t>
  </si>
  <si>
    <t>Sub Contractors' General Obligations:</t>
  </si>
  <si>
    <t>(b)  Venue for site meetings</t>
  </si>
  <si>
    <t xml:space="preserve">       (v)  Fire extinguishers, 9,0 kg all purpose</t>
  </si>
  <si>
    <t xml:space="preserve">       (vi)  Air-conditioning units with 2,2 kW </t>
  </si>
  <si>
    <t xml:space="preserve">    (ix)  Steel filing cabinets with drawers</t>
  </si>
  <si>
    <t xml:space="preserve">    (x)  Refrigirators</t>
  </si>
  <si>
    <t xml:space="preserve">             including the cost of calls in connection  </t>
  </si>
  <si>
    <t xml:space="preserve">             with contract administration and telephone</t>
  </si>
  <si>
    <t xml:space="preserve">             telephone line/cellphone for the Engineer, </t>
  </si>
  <si>
    <t xml:space="preserve">       (iii) The provision of fax or e-mail facilities as</t>
  </si>
  <si>
    <t xml:space="preserve">             specified</t>
  </si>
  <si>
    <t xml:space="preserve">       (iv)  Handling costs and profit in respect of</t>
  </si>
  <si>
    <t xml:space="preserve">             subitem 14.03(b)(iii) above</t>
  </si>
  <si>
    <t xml:space="preserve">       (i) Notice boards as specified</t>
  </si>
  <si>
    <t xml:space="preserve">       (i) Car ports as specified, at offices and </t>
  </si>
  <si>
    <t>14.05</t>
  </si>
  <si>
    <t xml:space="preserve">      labourers as specified in COLTO, 1998 Edition</t>
  </si>
  <si>
    <t xml:space="preserve">      of wash basins or movable wheel ablution</t>
  </si>
  <si>
    <t xml:space="preserve">      facilities for male and female. The rate shall </t>
  </si>
  <si>
    <t xml:space="preserve">     include maintenance and disinfection chemicals.</t>
  </si>
  <si>
    <t>The provision of water, electricity, low pressure</t>
  </si>
  <si>
    <t>gas, sewerage, septic tanks, sewage and rubbish</t>
  </si>
  <si>
    <t>removal, cleaning sevices, maintenance and</t>
  </si>
  <si>
    <t xml:space="preserve">repairs, all as specified in COLTO, 1998 Edition </t>
  </si>
  <si>
    <t xml:space="preserve">clause 1404 including the construction and </t>
  </si>
  <si>
    <t>maintenance of the access roads, footpaths, etc.</t>
  </si>
  <si>
    <t>Lump sum</t>
  </si>
  <si>
    <t>(a) Allow the provisional amount for housing of</t>
  </si>
  <si>
    <t>Housing for labourers - Provisional</t>
  </si>
  <si>
    <t>and trousers.</t>
  </si>
  <si>
    <t>Construction safety boots (frams or profit manufacturer)</t>
  </si>
  <si>
    <t>respect of Subitem B12,12(a)</t>
  </si>
  <si>
    <t>respect of Subitem B12,11(a)</t>
  </si>
  <si>
    <t>(ii) Management and supervision of nominated subcontractors</t>
  </si>
  <si>
    <t>Nominated Sub-Contractors (Provisional)</t>
  </si>
  <si>
    <t xml:space="preserve">Lump sum </t>
  </si>
  <si>
    <t xml:space="preserve">Prov sum </t>
  </si>
  <si>
    <t>(a). Allow amount of R 20 000, 00 for a A3/A4 table</t>
  </si>
  <si>
    <t xml:space="preserve">      top toner laser, HP colour printer with scan.</t>
  </si>
  <si>
    <t>(b). Allow amount of R 40 000. 00 for NXH98EA.001</t>
  </si>
  <si>
    <t>(c). Allow R 20 000, 00 for Acer swift 5 core i7</t>
  </si>
  <si>
    <t xml:space="preserve">      77KA or HP Spectre X360, 15,6inch, 4K VHD </t>
  </si>
  <si>
    <t xml:space="preserve">      touch i7 - 10750H.</t>
  </si>
  <si>
    <t xml:space="preserve">the following provisional items which shall remain </t>
  </si>
  <si>
    <t>the property of the Employer on project completion:</t>
  </si>
  <si>
    <r>
      <t>Delete "</t>
    </r>
    <r>
      <rPr>
        <i/>
        <sz val="10.5"/>
        <rFont val="Arial"/>
        <family val="2"/>
      </rPr>
      <t>provision of photostat facilitie</t>
    </r>
    <r>
      <rPr>
        <sz val="10.5"/>
        <rFont val="Arial"/>
        <family val="2"/>
      </rPr>
      <t>s" and insert</t>
    </r>
  </si>
  <si>
    <t>(d). Handling costs and profit in respect of</t>
  </si>
  <si>
    <t xml:space="preserve">       subitems 14.10 (a), (b, and (c) above</t>
  </si>
  <si>
    <t>(a) Chairs</t>
  </si>
  <si>
    <t xml:space="preserve">(b) Delete "Draughtman's stools" and insert </t>
  </si>
  <si>
    <t xml:space="preserve">     "chairs used during drawings review"</t>
  </si>
  <si>
    <t>(d) Desks, complete with drawers and locks</t>
  </si>
  <si>
    <t>(e) Drawing tables for drawings review</t>
  </si>
  <si>
    <t>(f) Conference tables</t>
  </si>
  <si>
    <t xml:space="preserve">(c) Delete "High chairs for laboratory" and insert </t>
  </si>
  <si>
    <t xml:space="preserve">     "drawings rag or stand with five holding rails"</t>
  </si>
  <si>
    <t xml:space="preserve">    (vii)  Heater, space heating type, minimum</t>
  </si>
  <si>
    <t xml:space="preserve">            capacity 1,5 kW</t>
  </si>
  <si>
    <t xml:space="preserve">     accomodation services on site, eating areas</t>
  </si>
  <si>
    <t xml:space="preserve">(d) Allow the provision amount for labourers' </t>
  </si>
  <si>
    <t xml:space="preserve">           laboratory buildings, COLTO 1998 Edition</t>
  </si>
  <si>
    <t xml:space="preserve">           staff together with the Employer; the </t>
  </si>
  <si>
    <t xml:space="preserve">           Contractor shall provide his own parking at </t>
  </si>
  <si>
    <t xml:space="preserve">           his costs"</t>
  </si>
  <si>
    <t>(b) Existing roads used as temporary deviations</t>
  </si>
  <si>
    <t>(b)  Girth exceeding 2m up to and including 3m</t>
  </si>
  <si>
    <t>the Engineer Only)</t>
  </si>
  <si>
    <t xml:space="preserve">Clearing and grubbing at inlets and outlets </t>
  </si>
  <si>
    <t xml:space="preserve">(a) Pipes with internal diameter up to and including </t>
  </si>
  <si>
    <t>(c) Box culvets up to and including 1.5m vertical</t>
  </si>
  <si>
    <t xml:space="preserve">     750mm</t>
  </si>
  <si>
    <t xml:space="preserve">     dimensions</t>
  </si>
  <si>
    <t xml:space="preserve">(b) Pipes with internal diameter up to and </t>
  </si>
  <si>
    <t xml:space="preserve">     exceeding 750mm</t>
  </si>
  <si>
    <t>(c) Box culvets up to and exceeding 1.5m vertical</t>
  </si>
  <si>
    <t>The Contractor must provide rates on all items,</t>
  </si>
  <si>
    <t>should the Contractor not provide a rate for some</t>
  </si>
  <si>
    <t>of items, and is instructed to utilize such, no</t>
  </si>
  <si>
    <t>payment shall be made.</t>
  </si>
  <si>
    <t xml:space="preserve">(a)  The contractor to maintain full time supervision of the </t>
  </si>
  <si>
    <t>Management of the works</t>
  </si>
  <si>
    <t xml:space="preserve">      works for the duration of the contract.</t>
  </si>
  <si>
    <t xml:space="preserve">Excess overburden in borrow pits for                 </t>
  </si>
  <si>
    <t>obtaining crushed stone for pavement layers</t>
  </si>
  <si>
    <t xml:space="preserve">THE GRAVEL LAYERS </t>
  </si>
  <si>
    <t xml:space="preserve"> Stockpiling of material </t>
  </si>
  <si>
    <t xml:space="preserve">(b)  Compaction to 93% of modified AASHTO </t>
  </si>
  <si>
    <t>Three roller passes compaction</t>
  </si>
  <si>
    <t>(a) Vibratory roller</t>
  </si>
  <si>
    <t>The Contractor must provide rates on all items, should the</t>
  </si>
  <si>
    <t>Contractor not provide a rate for some of items, and is instructed</t>
  </si>
  <si>
    <t>instructed to utilize such, no payment shall be made</t>
  </si>
  <si>
    <t>Pavement layers constructed from gravel take from cut or</t>
  </si>
  <si>
    <t>borrow including free-haul up to 1,0km:</t>
  </si>
  <si>
    <t xml:space="preserve">            layer thickness of 150 mm</t>
  </si>
  <si>
    <t xml:space="preserve">          thickness of 150 mm</t>
  </si>
  <si>
    <t xml:space="preserve">           thickness of 150 mm</t>
  </si>
  <si>
    <t xml:space="preserve">      (ii)  98% of modified AASHTO density for a compacted layer</t>
  </si>
  <si>
    <t>(b) Gravel base 150 mm thick</t>
  </si>
  <si>
    <t xml:space="preserve">     (i) Shall comply with the requirements of SABS</t>
  </si>
  <si>
    <t xml:space="preserve">         471. Rapid hardening portlant cement shall</t>
  </si>
  <si>
    <t xml:space="preserve">         not be used.</t>
  </si>
  <si>
    <r>
      <t>(a) Ordinary Portland cement:</t>
    </r>
    <r>
      <rPr>
        <b/>
        <sz val="10.5"/>
        <rFont val="Arial"/>
        <family val="2"/>
      </rPr>
      <t xml:space="preserve"> Base</t>
    </r>
  </si>
  <si>
    <t>(b) Painted</t>
  </si>
  <si>
    <t>A56,11</t>
  </si>
  <si>
    <t>the Employer  and the Engineer first with no</t>
  </si>
  <si>
    <t>Contractor not provide a rate for some of items, and is</t>
  </si>
  <si>
    <t>instructed to utilize such, no payment shall be made.</t>
  </si>
  <si>
    <t xml:space="preserve">     supports posts including  bolds and nuts. The galvanized</t>
  </si>
  <si>
    <t xml:space="preserve">     signs must reflect  the manufacture date and</t>
  </si>
  <si>
    <r>
      <t>paint applied at 0.6 l/ m².</t>
    </r>
    <r>
      <rPr>
        <sz val="10.5"/>
        <rFont val="Arial"/>
        <family val="2"/>
      </rPr>
      <t xml:space="preserve"> </t>
    </r>
    <r>
      <rPr>
        <i/>
        <sz val="10.5"/>
        <rFont val="Arial"/>
        <family val="2"/>
      </rPr>
      <t>(Paint to be approved by</t>
    </r>
    <r>
      <rPr>
        <b/>
        <sz val="10.5"/>
        <rFont val="Arial"/>
        <family val="2"/>
      </rPr>
      <t xml:space="preserve">
m²
</t>
    </r>
  </si>
  <si>
    <t>Setting out and premarking the lines (excluding</t>
  </si>
  <si>
    <t>traffic-island markings, lettering and symbols).</t>
  </si>
  <si>
    <t>(b)    Single carriageway road</t>
  </si>
  <si>
    <t>(a)  200mm wide x 300mm deep,  class 30/19</t>
  </si>
  <si>
    <t>A1303</t>
  </si>
  <si>
    <t xml:space="preserve">(b) Ablution unit as specified including provision </t>
  </si>
  <si>
    <t xml:space="preserve">           (strictly for the use by the Engineer and his</t>
  </si>
  <si>
    <t xml:space="preserve">      Acer swift 7 laptop, Win 11 Pro, SF714-5ZT-</t>
  </si>
  <si>
    <t xml:space="preserve">       win 11 notebook</t>
  </si>
  <si>
    <t>Extra over subitems 22.02(a) for soil cement</t>
  </si>
  <si>
    <t>backfilling containing 3% cement*</t>
  </si>
  <si>
    <t>(b)  Figure 8c heavy duty kerb mountable with</t>
  </si>
  <si>
    <t>(a)  In all depths but not exceeding 2m and types</t>
  </si>
  <si>
    <t xml:space="preserve">      landowners </t>
  </si>
  <si>
    <t>NOTE: Price must include haulage</t>
  </si>
  <si>
    <t xml:space="preserve">       castle bottom including 25Mpa haunching</t>
  </si>
  <si>
    <t xml:space="preserve">Cut to spoil, including unlimited free-haulage </t>
  </si>
  <si>
    <t xml:space="preserve">      (i)   95% of modified AASHTO density for a compacted</t>
  </si>
  <si>
    <t>(c)  G6/G7 gravel subbase (unstabilized material) compacted to:</t>
  </si>
  <si>
    <t xml:space="preserve">     (i)  97% of modified AASHTO density for a compacted layer</t>
  </si>
  <si>
    <t>NOTE: Rate only, provide rates</t>
  </si>
  <si>
    <t xml:space="preserve">NOTE: Price to include excavation in all class of material, </t>
  </si>
  <si>
    <t>backfill, compaction and material treatment</t>
  </si>
  <si>
    <t>(a) Supply and install a complete "STOP SIGNS" with galvanized</t>
  </si>
  <si>
    <t>(b) Supply and install a complete "YIELD SIGNS" with galvanized</t>
  </si>
  <si>
    <t xml:space="preserve">(c) Supply and install complete "200mm * 800mm HAZARD </t>
  </si>
  <si>
    <t xml:space="preserve">     PLATES" with galvanized supports posts including  bolds and </t>
  </si>
  <si>
    <t xml:space="preserve">     nuts. The galvanized posts should be engraved </t>
  </si>
  <si>
    <t xml:space="preserve">(d)  Cemented locking sand broomed evenly </t>
  </si>
  <si>
    <t>Geo-Technical Engineering  and Quality Control</t>
  </si>
  <si>
    <t xml:space="preserve">Engineering Survey, setting out and levels control </t>
  </si>
  <si>
    <t xml:space="preserve">          pocket with reinforcing triple stitching.</t>
  </si>
  <si>
    <t xml:space="preserve">(b) </t>
  </si>
  <si>
    <t>Handling cost and Profit in respect of subitem B12.02 (a) and (b)</t>
  </si>
  <si>
    <t>NOTE: Provide rates for all items below</t>
  </si>
  <si>
    <t xml:space="preserve">       interlocking paving laid in a herringbone pattern</t>
  </si>
  <si>
    <t>in respect of Subitems 12.01(a)</t>
  </si>
  <si>
    <t>Accredited Engineering and Technical skills Training</t>
  </si>
  <si>
    <t xml:space="preserve">(i) Appointment of nominated subcontractors </t>
  </si>
  <si>
    <t>(c)  Ablution units</t>
  </si>
  <si>
    <t>(d)  Stores</t>
  </si>
  <si>
    <t>(a)  300mm x 300mm 30Mpa insitu edgebeam</t>
  </si>
  <si>
    <t>(a)  Soft material</t>
  </si>
  <si>
    <r>
      <rPr>
        <i/>
        <sz val="13"/>
        <rFont val="Arial"/>
        <family val="2"/>
      </rPr>
      <t>ADD</t>
    </r>
    <r>
      <rPr>
        <sz val="13"/>
        <rFont val="Arial"/>
        <family val="2"/>
      </rPr>
      <t xml:space="preserve"> CONTINGENCIES @ 10%</t>
    </r>
  </si>
  <si>
    <r>
      <rPr>
        <i/>
        <sz val="13"/>
        <rFont val="Arial"/>
        <family val="2"/>
      </rPr>
      <t>ADD</t>
    </r>
    <r>
      <rPr>
        <sz val="13"/>
        <rFont val="Arial"/>
        <family val="2"/>
      </rPr>
      <t xml:space="preserve"> VALUE ADDED TAX (VAT) @ 15% </t>
    </r>
  </si>
  <si>
    <t>Remuneration (stipent of students undergoing engineering</t>
  </si>
  <si>
    <t>and technical skills training)</t>
  </si>
  <si>
    <t>Transport and accommodation of students during training where</t>
  </si>
  <si>
    <t>to be nominated and appointed by the Employer.</t>
  </si>
  <si>
    <t>NOTE: Rate only items, Provide all rates</t>
  </si>
  <si>
    <t>(f)  G6/G7 Gravel base (C3 -stabilized material) compacted to:</t>
  </si>
  <si>
    <t>(a)  200mm x 100mm x 60mm, 30Mpa grey heavy duty</t>
  </si>
  <si>
    <t>HOUSING, OFFICES AND LABORATORIES FOR THE ENGINEER'S SITE PERSONNEL</t>
  </si>
  <si>
    <r>
      <rPr>
        <b/>
        <i/>
        <sz val="12"/>
        <rFont val="Arial"/>
        <family val="2"/>
      </rPr>
      <t>ADD</t>
    </r>
    <r>
      <rPr>
        <b/>
        <sz val="12"/>
        <rFont val="Arial"/>
        <family val="2"/>
      </rPr>
      <t xml:space="preserve"> CONTINGENCIES @ 10%</t>
    </r>
  </si>
  <si>
    <r>
      <rPr>
        <b/>
        <i/>
        <sz val="12"/>
        <rFont val="Arial"/>
        <family val="2"/>
      </rPr>
      <t>ADD</t>
    </r>
    <r>
      <rPr>
        <b/>
        <sz val="12"/>
        <rFont val="Arial"/>
        <family val="2"/>
      </rPr>
      <t xml:space="preserve"> VALUE ADDED TAX (VAT) @ 15% </t>
    </r>
  </si>
  <si>
    <t>TENDERER : ________________________________________________________________________</t>
  </si>
  <si>
    <t>NAME &amp; SURNAME : _________________________________________________________________</t>
  </si>
  <si>
    <t>SIGNATURE : ___________________________</t>
  </si>
  <si>
    <t>DATE : ___________________</t>
  </si>
  <si>
    <t>CONSTRUCTION OF AGISANANG INTERNAL ROADS AND STORMWATER PHASE 1 - WARD 8</t>
  </si>
  <si>
    <t xml:space="preserve">     posts should be engraved   "TLM/004/2022/23" while stop </t>
  </si>
  <si>
    <t xml:space="preserve">     "TLM004/2022/23" at the back. Ref: COLTO and SANS1200.</t>
  </si>
  <si>
    <t xml:space="preserve">     posts should be engraved "TLM/004/2022/23" while yield</t>
  </si>
  <si>
    <t xml:space="preserve">     "TLM/004/2022/23" at the back.</t>
  </si>
  <si>
    <t xml:space="preserve">     "TLM/004/2022/23" while hazard signs must reflect  the </t>
  </si>
  <si>
    <t xml:space="preserve">     manufacture date and "TLM/004/2022/23" at the back.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</si>
</sst>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3" formatCode="_-* #,##0.00_-;\-* #,##0.00_-;_-* &quot;-&quot;??_-;_-@_-"/>
    <numFmt numFmtId="164" formatCode="_(* #,##0_);_(* \(#,##0\);_(* &quot;-&quot;_);_(@_)"/>
    <numFmt numFmtId="165" formatCode="_(* #,##0.00_);_(* \(#,##0.00\);_(* &quot;-&quot;??_);_(@_)"/>
    <numFmt numFmtId="166" formatCode="&quot;R&quot;\ #,##0;&quot;R&quot;\ \-#,##0"/>
    <numFmt numFmtId="167" formatCode="_ * #,##0_ ;_ * \-#,##0_ ;_ * &quot;-&quot;_ ;_ @_ "/>
    <numFmt numFmtId="168" formatCode="_ &quot;R&quot;\ * #,##0.00_ ;_ &quot;R&quot;\ * \-#,##0.00_ ;_ &quot;R&quot;\ * &quot;-&quot;??_ ;_ @_ "/>
    <numFmt numFmtId="169" formatCode="&quot;R&quot;\ #,##0.00"/>
    <numFmt numFmtId="170" formatCode="[$R-1C09]\ #,##0.00"/>
    <numFmt numFmtId="171" formatCode="#,##0.0"/>
    <numFmt numFmtId="172" formatCode="#,##0.000"/>
    <numFmt numFmtId="173" formatCode="0.0%"/>
    <numFmt numFmtId="174" formatCode="_ * #,##0.00_ ;_ * \-#,##0.00_ ;_ * &quot;-&quot;_ ;_ @_ "/>
  </numFmts>
  <fonts count="41" x14ac:knownFonts="1">
    <font>
      <sz val="10"/>
      <name val="Arial"/>
    </font>
    <font>
      <b/>
      <sz val="18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  <font>
      <sz val="10"/>
      <name val="Arial"/>
      <family val="2"/>
    </font>
    <font>
      <sz val="10"/>
      <name val="Times New Roman"/>
      <family val="1"/>
    </font>
    <font>
      <i/>
      <u/>
      <sz val="10"/>
      <name val="Times New Roman"/>
      <family val="1"/>
    </font>
    <font>
      <sz val="12"/>
      <name val="Arial"/>
      <family val="2"/>
    </font>
    <font>
      <sz val="12"/>
      <name val="Arial"/>
      <family val="2"/>
    </font>
    <font>
      <b/>
      <u/>
      <sz val="10"/>
      <name val="Times New Roman"/>
      <family val="1"/>
    </font>
    <font>
      <u/>
      <sz val="10"/>
      <name val="Times New Roman"/>
      <family val="1"/>
    </font>
    <font>
      <b/>
      <sz val="10.5"/>
      <name val="Arial"/>
      <family val="2"/>
    </font>
    <font>
      <sz val="10.5"/>
      <name val="Arial"/>
      <family val="2"/>
    </font>
    <font>
      <vertAlign val="superscript"/>
      <sz val="10.5"/>
      <name val="Arial"/>
      <family val="2"/>
    </font>
    <font>
      <b/>
      <u/>
      <sz val="10.5"/>
      <name val="Arial"/>
      <family val="2"/>
    </font>
    <font>
      <strike/>
      <sz val="10.5"/>
      <name val="Arial"/>
      <family val="2"/>
    </font>
    <font>
      <i/>
      <sz val="10.5"/>
      <name val="Arial"/>
      <family val="2"/>
    </font>
    <font>
      <sz val="10.5"/>
      <color indexed="8"/>
      <name val="Arial"/>
      <family val="2"/>
    </font>
    <font>
      <sz val="11"/>
      <name val="Courier New"/>
      <family val="3"/>
    </font>
    <font>
      <b/>
      <sz val="10.5"/>
      <color indexed="8"/>
      <name val="Arial"/>
      <family val="2"/>
    </font>
    <font>
      <b/>
      <sz val="9"/>
      <color indexed="81"/>
      <name val="Tahoma"/>
      <family val="2"/>
    </font>
    <font>
      <b/>
      <sz val="16"/>
      <name val="Arial"/>
      <family val="2"/>
    </font>
    <font>
      <b/>
      <u/>
      <sz val="11"/>
      <name val="Arial"/>
      <family val="2"/>
    </font>
    <font>
      <b/>
      <i/>
      <sz val="10.5"/>
      <name val="Arial"/>
      <family val="2"/>
    </font>
    <font>
      <i/>
      <sz val="12"/>
      <name val="Arial"/>
      <family val="2"/>
    </font>
    <font>
      <b/>
      <sz val="13"/>
      <name val="Arial"/>
      <family val="2"/>
    </font>
    <font>
      <sz val="13"/>
      <name val="Arial"/>
      <family val="2"/>
    </font>
    <font>
      <sz val="10.5"/>
      <color rgb="FFC00000"/>
      <name val="Arial"/>
      <family val="2"/>
    </font>
    <font>
      <sz val="10.5"/>
      <color rgb="FFFF0000"/>
      <name val="Arial"/>
      <family val="2"/>
    </font>
    <font>
      <b/>
      <i/>
      <sz val="10.5"/>
      <color rgb="FFFF0000"/>
      <name val="Arial"/>
      <family val="2"/>
    </font>
    <font>
      <i/>
      <sz val="13"/>
      <name val="Arial"/>
      <family val="2"/>
    </font>
    <font>
      <b/>
      <sz val="14"/>
      <name val="Arial"/>
      <family val="2"/>
    </font>
    <font>
      <b/>
      <i/>
      <sz val="12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9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0" tint="-0.249977111117893"/>
        <bgColor indexed="9"/>
      </patternFill>
    </fill>
    <fill>
      <patternFill patternType="solid">
        <fgColor theme="0" tint="-4.9989318521683403E-2"/>
        <bgColor indexed="9"/>
      </patternFill>
    </fill>
  </fills>
  <borders count="55">
    <border>
      <left/>
      <right/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dotted">
        <color indexed="64"/>
      </left>
      <right style="dotted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dotted">
        <color indexed="64"/>
      </top>
      <bottom style="dotted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tted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dotted">
        <color indexed="64"/>
      </top>
      <bottom style="dotted">
        <color indexed="64"/>
      </bottom>
      <diagonal/>
    </border>
    <border>
      <left/>
      <right style="hair">
        <color indexed="64"/>
      </right>
      <top style="double">
        <color indexed="64"/>
      </top>
      <bottom style="double">
        <color indexed="64"/>
      </bottom>
      <diagonal/>
    </border>
    <border>
      <left/>
      <right style="dotted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ashed">
        <color indexed="64"/>
      </right>
      <top style="double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ouble">
        <color indexed="64"/>
      </top>
      <bottom style="dashed">
        <color indexed="64"/>
      </bottom>
      <diagonal/>
    </border>
    <border>
      <left style="dashed">
        <color indexed="64"/>
      </left>
      <right style="double">
        <color indexed="64"/>
      </right>
      <top style="double">
        <color indexed="64"/>
      </top>
      <bottom style="dashed">
        <color indexed="64"/>
      </bottom>
      <diagonal/>
    </border>
    <border>
      <left style="double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ashed">
        <color indexed="64"/>
      </right>
      <top style="dashed">
        <color indexed="64"/>
      </top>
      <bottom style="double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ouble">
        <color indexed="64"/>
      </bottom>
      <diagonal/>
    </border>
    <border>
      <left style="dashed">
        <color indexed="64"/>
      </left>
      <right style="double">
        <color indexed="64"/>
      </right>
      <top style="dashed">
        <color indexed="64"/>
      </top>
      <bottom style="double">
        <color indexed="64"/>
      </bottom>
      <diagonal/>
    </border>
  </borders>
  <cellStyleXfs count="31">
    <xf numFmtId="0" fontId="0" fillId="0" borderId="0"/>
    <xf numFmtId="4" fontId="12" fillId="0" borderId="0"/>
    <xf numFmtId="167" fontId="12" fillId="0" borderId="0" applyFont="0" applyFill="0" applyBorder="0" applyAlignment="0" applyProtection="0"/>
    <xf numFmtId="4" fontId="10" fillId="0" borderId="1" applyProtection="0"/>
    <xf numFmtId="4" fontId="10" fillId="0" borderId="0"/>
    <xf numFmtId="3" fontId="12" fillId="0" borderId="0"/>
    <xf numFmtId="3" fontId="10" fillId="0" borderId="2" applyProtection="0"/>
    <xf numFmtId="3" fontId="12" fillId="0" borderId="2" applyProtection="0"/>
    <xf numFmtId="171" fontId="12" fillId="0" borderId="1" applyProtection="0"/>
    <xf numFmtId="4" fontId="13" fillId="0" borderId="1" applyProtection="0"/>
    <xf numFmtId="172" fontId="12" fillId="0" borderId="1" applyProtection="0"/>
    <xf numFmtId="166" fontId="12" fillId="0" borderId="0"/>
    <xf numFmtId="14" fontId="12" fillId="0" borderId="0"/>
    <xf numFmtId="0" fontId="10" fillId="2" borderId="0"/>
    <xf numFmtId="0" fontId="12" fillId="2" borderId="0"/>
    <xf numFmtId="2" fontId="12" fillId="0" borderId="0"/>
    <xf numFmtId="0" fontId="1" fillId="0" borderId="0"/>
    <xf numFmtId="0" fontId="2" fillId="0" borderId="0"/>
    <xf numFmtId="0" fontId="13" fillId="0" borderId="0" applyNumberFormat="0" applyFont="0" applyFill="0" applyBorder="0" applyAlignment="0" applyProtection="0">
      <protection locked="0"/>
    </xf>
    <xf numFmtId="0" fontId="2" fillId="0" borderId="0" applyProtection="0"/>
    <xf numFmtId="0" fontId="16" fillId="0" borderId="0"/>
    <xf numFmtId="0" fontId="15" fillId="0" borderId="0"/>
    <xf numFmtId="0" fontId="10" fillId="0" borderId="0"/>
    <xf numFmtId="0" fontId="15" fillId="0" borderId="0"/>
    <xf numFmtId="0" fontId="15" fillId="0" borderId="0"/>
    <xf numFmtId="0" fontId="12" fillId="0" borderId="0"/>
    <xf numFmtId="0" fontId="17" fillId="3" borderId="0"/>
    <xf numFmtId="0" fontId="18" fillId="3" borderId="0">
      <protection locked="0"/>
    </xf>
    <xf numFmtId="0" fontId="14" fillId="0" borderId="2"/>
    <xf numFmtId="9" fontId="12" fillId="0" borderId="1" applyProtection="0">
      <alignment horizontal="right"/>
    </xf>
    <xf numFmtId="0" fontId="12" fillId="0" borderId="3"/>
  </cellStyleXfs>
  <cellXfs count="899">
    <xf numFmtId="0" fontId="0" fillId="0" borderId="0" xfId="0"/>
    <xf numFmtId="170" fontId="5" fillId="0" borderId="0" xfId="14" applyNumberFormat="1" applyFont="1" applyFill="1" applyBorder="1" applyAlignment="1">
      <alignment horizontal="center"/>
    </xf>
    <xf numFmtId="170" fontId="5" fillId="0" borderId="0" xfId="0" applyNumberFormat="1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0" xfId="0" applyFont="1" applyFill="1" applyAlignment="1">
      <alignment horizontal="center"/>
    </xf>
    <xf numFmtId="170" fontId="5" fillId="0" borderId="0" xfId="0" applyNumberFormat="1" applyFont="1" applyFill="1" applyAlignment="1">
      <alignment horizontal="center"/>
    </xf>
    <xf numFmtId="0" fontId="4" fillId="2" borderId="0" xfId="0" applyFont="1" applyFill="1" applyAlignment="1">
      <alignment wrapText="1"/>
    </xf>
    <xf numFmtId="0" fontId="6" fillId="0" borderId="0" xfId="0" applyFont="1" applyBorder="1" applyAlignment="1">
      <alignment horizontal="center"/>
    </xf>
    <xf numFmtId="0" fontId="5" fillId="0" borderId="0" xfId="0" applyFont="1" applyFill="1" applyAlignment="1">
      <alignment wrapText="1"/>
    </xf>
    <xf numFmtId="0" fontId="8" fillId="0" borderId="0" xfId="0" applyFont="1" applyFill="1" applyAlignment="1">
      <alignment wrapText="1"/>
    </xf>
    <xf numFmtId="0" fontId="6" fillId="0" borderId="0" xfId="0" applyFont="1" applyFill="1" applyAlignment="1">
      <alignment wrapText="1"/>
    </xf>
    <xf numFmtId="0" fontId="3" fillId="0" borderId="0" xfId="0" applyFont="1" applyFill="1" applyAlignment="1">
      <alignment wrapText="1"/>
    </xf>
    <xf numFmtId="0" fontId="5" fillId="0" borderId="0" xfId="0" applyFont="1" applyFill="1" applyBorder="1" applyAlignment="1">
      <alignment wrapText="1"/>
    </xf>
    <xf numFmtId="0" fontId="0" fillId="0" borderId="0" xfId="0" applyAlignment="1">
      <alignment horizontal="center"/>
    </xf>
    <xf numFmtId="0" fontId="5" fillId="0" borderId="0" xfId="0" applyFont="1" applyAlignment="1"/>
    <xf numFmtId="0" fontId="5" fillId="0" borderId="0" xfId="0" applyFont="1" applyFill="1" applyBorder="1" applyAlignment="1"/>
    <xf numFmtId="0" fontId="5" fillId="0" borderId="0" xfId="0" applyFont="1" applyFill="1" applyAlignment="1">
      <alignment vertical="center"/>
    </xf>
    <xf numFmtId="0" fontId="0" fillId="0" borderId="0" xfId="0" applyBorder="1" applyAlignment="1"/>
    <xf numFmtId="0" fontId="5" fillId="0" borderId="0" xfId="0" applyFont="1" applyFill="1" applyAlignment="1"/>
    <xf numFmtId="0" fontId="0" fillId="0" borderId="0" xfId="0" applyAlignment="1"/>
    <xf numFmtId="0" fontId="5" fillId="0" borderId="0" xfId="0" applyFont="1" applyBorder="1" applyAlignment="1"/>
    <xf numFmtId="0" fontId="5" fillId="2" borderId="0" xfId="0" applyFont="1" applyFill="1" applyBorder="1" applyAlignment="1"/>
    <xf numFmtId="0" fontId="3" fillId="0" borderId="0" xfId="0" applyFont="1" applyFill="1" applyBorder="1" applyAlignment="1"/>
    <xf numFmtId="0" fontId="4" fillId="2" borderId="0" xfId="0" applyFont="1" applyFill="1" applyAlignment="1"/>
    <xf numFmtId="0" fontId="4" fillId="0" borderId="0" xfId="0" applyFont="1" applyFill="1" applyBorder="1" applyAlignment="1"/>
    <xf numFmtId="0" fontId="3" fillId="0" borderId="0" xfId="0" applyFont="1" applyFill="1" applyBorder="1" applyAlignment="1" applyProtection="1">
      <protection locked="0"/>
    </xf>
    <xf numFmtId="2" fontId="4" fillId="2" borderId="0" xfId="0" applyNumberFormat="1" applyFont="1" applyFill="1" applyAlignment="1"/>
    <xf numFmtId="0" fontId="7" fillId="2" borderId="0" xfId="0" applyFont="1" applyFill="1" applyAlignment="1"/>
    <xf numFmtId="4" fontId="5" fillId="0" borderId="5" xfId="5" applyNumberFormat="1" applyFont="1" applyFill="1" applyBorder="1" applyAlignment="1"/>
    <xf numFmtId="4" fontId="5" fillId="0" borderId="5" xfId="5" applyNumberFormat="1" applyFont="1" applyBorder="1" applyAlignment="1"/>
    <xf numFmtId="0" fontId="8" fillId="0" borderId="0" xfId="0" applyFont="1" applyFill="1" applyAlignment="1"/>
    <xf numFmtId="0" fontId="8" fillId="0" borderId="0" xfId="0" applyFont="1" applyFill="1" applyBorder="1" applyAlignment="1"/>
    <xf numFmtId="0" fontId="6" fillId="0" borderId="0" xfId="0" applyFont="1" applyFill="1" applyAlignment="1"/>
    <xf numFmtId="0" fontId="6" fillId="0" borderId="0" xfId="0" applyFont="1" applyFill="1" applyBorder="1" applyAlignment="1"/>
    <xf numFmtId="0" fontId="3" fillId="0" borderId="0" xfId="0" applyFont="1" applyFill="1" applyAlignment="1"/>
    <xf numFmtId="0" fontId="10" fillId="0" borderId="0" xfId="23" applyFont="1" applyProtection="1">
      <protection locked="0"/>
    </xf>
    <xf numFmtId="0" fontId="10" fillId="0" borderId="0" xfId="23" applyFont="1" applyAlignment="1" applyProtection="1">
      <alignment horizontal="center"/>
      <protection locked="0"/>
    </xf>
    <xf numFmtId="4" fontId="9" fillId="0" borderId="0" xfId="23" applyNumberFormat="1" applyFont="1" applyAlignment="1" applyProtection="1">
      <alignment horizontal="center"/>
      <protection locked="0"/>
    </xf>
    <xf numFmtId="0" fontId="16" fillId="0" borderId="0" xfId="23" applyFont="1" applyProtection="1">
      <protection locked="0"/>
    </xf>
    <xf numFmtId="4" fontId="10" fillId="0" borderId="0" xfId="23" applyNumberFormat="1" applyFont="1" applyAlignment="1" applyProtection="1">
      <alignment horizontal="center"/>
      <protection locked="0"/>
    </xf>
    <xf numFmtId="4" fontId="10" fillId="0" borderId="0" xfId="23" applyNumberFormat="1" applyFont="1" applyBorder="1" applyAlignment="1" applyProtection="1">
      <alignment horizontal="center"/>
      <protection locked="0"/>
    </xf>
    <xf numFmtId="4" fontId="12" fillId="0" borderId="0" xfId="1"/>
    <xf numFmtId="4" fontId="12" fillId="0" borderId="0" xfId="1" applyBorder="1"/>
    <xf numFmtId="4" fontId="12" fillId="0" borderId="6" xfId="1" applyBorder="1"/>
    <xf numFmtId="4" fontId="9" fillId="0" borderId="0" xfId="1" applyFont="1"/>
    <xf numFmtId="4" fontId="9" fillId="0" borderId="0" xfId="1" applyFont="1" applyBorder="1"/>
    <xf numFmtId="4" fontId="12" fillId="0" borderId="0" xfId="1" applyBorder="1" applyAlignment="1">
      <alignment horizontal="center"/>
    </xf>
    <xf numFmtId="0" fontId="10" fillId="0" borderId="0" xfId="20" applyFont="1" applyProtection="1">
      <protection locked="0"/>
    </xf>
    <xf numFmtId="0" fontId="10" fillId="0" borderId="0" xfId="20" applyFont="1" applyAlignment="1" applyProtection="1">
      <alignment horizontal="center"/>
      <protection locked="0"/>
    </xf>
    <xf numFmtId="0" fontId="16" fillId="0" borderId="0" xfId="20" applyFont="1" applyProtection="1">
      <protection locked="0"/>
    </xf>
    <xf numFmtId="4" fontId="10" fillId="0" borderId="0" xfId="20" applyNumberFormat="1" applyFont="1" applyAlignment="1" applyProtection="1">
      <alignment horizontal="center"/>
      <protection locked="0"/>
    </xf>
    <xf numFmtId="0" fontId="10" fillId="0" borderId="7" xfId="20" applyFont="1" applyBorder="1" applyProtection="1">
      <protection locked="0"/>
    </xf>
    <xf numFmtId="0" fontId="9" fillId="0" borderId="7" xfId="20" applyFont="1" applyBorder="1" applyProtection="1">
      <protection locked="0"/>
    </xf>
    <xf numFmtId="4" fontId="9" fillId="0" borderId="0" xfId="4" applyFont="1"/>
    <xf numFmtId="4" fontId="10" fillId="0" borderId="0" xfId="4"/>
    <xf numFmtId="4" fontId="9" fillId="0" borderId="0" xfId="23" applyNumberFormat="1" applyFont="1" applyBorder="1" applyAlignment="1" applyProtection="1">
      <alignment horizontal="center"/>
      <protection locked="0"/>
    </xf>
    <xf numFmtId="4" fontId="10" fillId="0" borderId="0" xfId="7" applyNumberFormat="1" applyFont="1" applyBorder="1" applyAlignment="1">
      <alignment horizontal="center"/>
    </xf>
    <xf numFmtId="4" fontId="10" fillId="0" borderId="0" xfId="7" applyNumberFormat="1" applyFont="1" applyBorder="1" applyAlignment="1" applyProtection="1">
      <alignment horizontal="center"/>
      <protection locked="0"/>
    </xf>
    <xf numFmtId="4" fontId="10" fillId="0" borderId="0" xfId="7" applyNumberFormat="1" applyFont="1" applyBorder="1" applyAlignment="1" applyProtection="1">
      <alignment horizontal="center"/>
    </xf>
    <xf numFmtId="174" fontId="0" fillId="0" borderId="0" xfId="2" applyNumberFormat="1" applyFont="1" applyAlignment="1"/>
    <xf numFmtId="0" fontId="4" fillId="0" borderId="0" xfId="0" applyFont="1" applyFill="1" applyAlignment="1"/>
    <xf numFmtId="0" fontId="7" fillId="0" borderId="9" xfId="0" applyFont="1" applyBorder="1" applyAlignment="1">
      <alignment wrapText="1"/>
    </xf>
    <xf numFmtId="0" fontId="7" fillId="0" borderId="0" xfId="0" applyFont="1" applyBorder="1" applyAlignment="1">
      <alignment wrapText="1"/>
    </xf>
    <xf numFmtId="0" fontId="19" fillId="0" borderId="0" xfId="0" applyFont="1" applyFill="1" applyBorder="1" applyAlignment="1"/>
    <xf numFmtId="1" fontId="19" fillId="0" borderId="0" xfId="0" applyNumberFormat="1" applyFont="1" applyFill="1" applyBorder="1" applyAlignment="1"/>
    <xf numFmtId="0" fontId="20" fillId="0" borderId="6" xfId="0" applyFont="1" applyFill="1" applyBorder="1" applyAlignment="1">
      <alignment horizontal="center"/>
    </xf>
    <xf numFmtId="0" fontId="20" fillId="0" borderId="0" xfId="0" applyFont="1" applyFill="1" applyBorder="1" applyAlignment="1"/>
    <xf numFmtId="0" fontId="20" fillId="0" borderId="0" xfId="0" applyFont="1" applyAlignment="1"/>
    <xf numFmtId="0" fontId="20" fillId="0" borderId="0" xfId="0" applyFont="1" applyFill="1" applyBorder="1" applyAlignment="1">
      <alignment horizontal="center"/>
    </xf>
    <xf numFmtId="0" fontId="20" fillId="0" borderId="10" xfId="0" applyFont="1" applyBorder="1" applyAlignment="1"/>
    <xf numFmtId="0" fontId="20" fillId="0" borderId="6" xfId="0" applyFont="1" applyBorder="1" applyAlignment="1"/>
    <xf numFmtId="1" fontId="20" fillId="0" borderId="6" xfId="0" applyNumberFormat="1" applyFont="1" applyFill="1" applyBorder="1" applyAlignment="1">
      <alignment horizontal="center"/>
    </xf>
    <xf numFmtId="1" fontId="20" fillId="0" borderId="0" xfId="0" applyNumberFormat="1" applyFont="1" applyFill="1" applyBorder="1" applyAlignment="1">
      <alignment horizontal="center"/>
    </xf>
    <xf numFmtId="168" fontId="20" fillId="0" borderId="6" xfId="0" applyNumberFormat="1" applyFont="1" applyFill="1" applyBorder="1" applyAlignment="1"/>
    <xf numFmtId="168" fontId="20" fillId="0" borderId="6" xfId="0" applyNumberFormat="1" applyFont="1" applyBorder="1" applyAlignment="1"/>
    <xf numFmtId="0" fontId="20" fillId="0" borderId="0" xfId="22" applyFont="1" applyFill="1" applyAlignment="1"/>
    <xf numFmtId="0" fontId="20" fillId="0" borderId="0" xfId="22" applyFont="1" applyAlignment="1"/>
    <xf numFmtId="0" fontId="20" fillId="0" borderId="0" xfId="22" applyFont="1" applyFill="1" applyBorder="1" applyAlignment="1" applyProtection="1">
      <protection locked="0"/>
    </xf>
    <xf numFmtId="0" fontId="20" fillId="0" borderId="0" xfId="22" applyFont="1" applyFill="1" applyAlignment="1">
      <alignment vertical="center"/>
    </xf>
    <xf numFmtId="0" fontId="19" fillId="0" borderId="11" xfId="0" applyFont="1" applyFill="1" applyBorder="1" applyAlignment="1">
      <alignment horizontal="center" vertical="center"/>
    </xf>
    <xf numFmtId="0" fontId="19" fillId="0" borderId="11" xfId="0" applyFont="1" applyFill="1" applyBorder="1" applyAlignment="1">
      <alignment horizontal="center"/>
    </xf>
    <xf numFmtId="0" fontId="19" fillId="0" borderId="6" xfId="0" applyFont="1" applyFill="1" applyBorder="1" applyAlignment="1">
      <alignment horizontal="center"/>
    </xf>
    <xf numFmtId="0" fontId="19" fillId="0" borderId="0" xfId="14" applyFont="1" applyFill="1" applyBorder="1" applyAlignment="1"/>
    <xf numFmtId="0" fontId="19" fillId="0" borderId="0" xfId="0" applyFont="1" applyFill="1" applyBorder="1" applyAlignment="1">
      <alignment wrapText="1"/>
    </xf>
    <xf numFmtId="0" fontId="20" fillId="0" borderId="10" xfId="0" applyFont="1" applyFill="1" applyBorder="1" applyAlignment="1">
      <alignment horizontal="center"/>
    </xf>
    <xf numFmtId="0" fontId="20" fillId="0" borderId="10" xfId="0" applyFont="1" applyFill="1" applyBorder="1" applyAlignment="1">
      <alignment horizontal="center" wrapText="1"/>
    </xf>
    <xf numFmtId="1" fontId="20" fillId="0" borderId="0" xfId="0" applyNumberFormat="1" applyFont="1" applyFill="1" applyBorder="1" applyAlignment="1">
      <alignment wrapText="1"/>
    </xf>
    <xf numFmtId="1" fontId="35" fillId="0" borderId="0" xfId="0" applyNumberFormat="1" applyFont="1" applyFill="1" applyBorder="1" applyAlignment="1">
      <alignment horizontal="center"/>
    </xf>
    <xf numFmtId="1" fontId="19" fillId="0" borderId="0" xfId="0" applyNumberFormat="1" applyFont="1" applyFill="1" applyBorder="1" applyAlignment="1">
      <alignment wrapText="1"/>
    </xf>
    <xf numFmtId="1" fontId="20" fillId="0" borderId="5" xfId="0" applyNumberFormat="1" applyFont="1" applyFill="1" applyBorder="1" applyAlignment="1">
      <alignment horizontal="center"/>
    </xf>
    <xf numFmtId="0" fontId="10" fillId="0" borderId="0" xfId="23" applyFont="1" applyAlignment="1" applyProtection="1">
      <alignment vertical="center"/>
      <protection locked="0"/>
    </xf>
    <xf numFmtId="168" fontId="9" fillId="0" borderId="7" xfId="0" applyNumberFormat="1" applyFont="1" applyBorder="1" applyAlignment="1">
      <alignment vertical="center"/>
    </xf>
    <xf numFmtId="168" fontId="3" fillId="0" borderId="7" xfId="0" applyNumberFormat="1" applyFont="1" applyFill="1" applyBorder="1" applyAlignment="1">
      <alignment horizontal="center" vertical="center"/>
    </xf>
    <xf numFmtId="168" fontId="0" fillId="0" borderId="7" xfId="0" applyNumberFormat="1" applyBorder="1" applyAlignment="1"/>
    <xf numFmtId="168" fontId="0" fillId="0" borderId="0" xfId="0" applyNumberFormat="1" applyBorder="1" applyAlignment="1"/>
    <xf numFmtId="168" fontId="9" fillId="0" borderId="0" xfId="0" applyNumberFormat="1" applyFont="1" applyBorder="1" applyAlignment="1">
      <alignment vertical="center"/>
    </xf>
    <xf numFmtId="168" fontId="3" fillId="0" borderId="0" xfId="0" applyNumberFormat="1" applyFont="1" applyFill="1" applyBorder="1" applyAlignment="1">
      <alignment horizontal="center" vertical="center"/>
    </xf>
    <xf numFmtId="4" fontId="20" fillId="0" borderId="6" xfId="1" applyFont="1" applyBorder="1"/>
    <xf numFmtId="4" fontId="20" fillId="0" borderId="6" xfId="1" applyFont="1" applyBorder="1" applyAlignment="1">
      <alignment horizontal="center"/>
    </xf>
    <xf numFmtId="0" fontId="4" fillId="2" borderId="0" xfId="0" applyFont="1" applyFill="1" applyBorder="1" applyAlignment="1"/>
    <xf numFmtId="0" fontId="7" fillId="2" borderId="0" xfId="0" applyFont="1" applyFill="1" applyBorder="1" applyAlignment="1"/>
    <xf numFmtId="0" fontId="10" fillId="0" borderId="7" xfId="20" applyFont="1" applyBorder="1" applyAlignment="1" applyProtection="1">
      <alignment horizontal="center"/>
      <protection locked="0"/>
    </xf>
    <xf numFmtId="2" fontId="10" fillId="0" borderId="7" xfId="20" applyNumberFormat="1" applyFont="1" applyBorder="1" applyAlignment="1" applyProtection="1">
      <alignment horizontal="center"/>
      <protection locked="0"/>
    </xf>
    <xf numFmtId="0" fontId="0" fillId="0" borderId="7" xfId="0" applyBorder="1" applyAlignment="1"/>
    <xf numFmtId="4" fontId="19" fillId="0" borderId="6" xfId="1" applyFont="1" applyBorder="1"/>
    <xf numFmtId="165" fontId="20" fillId="0" borderId="6" xfId="0" applyNumberFormat="1" applyFont="1" applyFill="1" applyBorder="1" applyAlignment="1">
      <alignment horizontal="right"/>
    </xf>
    <xf numFmtId="165" fontId="20" fillId="0" borderId="5" xfId="0" applyNumberFormat="1" applyFont="1" applyFill="1" applyBorder="1" applyAlignment="1">
      <alignment horizontal="right"/>
    </xf>
    <xf numFmtId="0" fontId="6" fillId="4" borderId="14" xfId="0" applyFont="1" applyFill="1" applyBorder="1" applyAlignment="1">
      <alignment horizontal="center" vertical="center"/>
    </xf>
    <xf numFmtId="0" fontId="6" fillId="5" borderId="14" xfId="0" applyFont="1" applyFill="1" applyBorder="1" applyAlignment="1">
      <alignment horizontal="center" vertical="center"/>
    </xf>
    <xf numFmtId="3" fontId="6" fillId="5" borderId="0" xfId="0" applyNumberFormat="1" applyFont="1" applyFill="1" applyBorder="1" applyAlignment="1" applyProtection="1">
      <alignment horizontal="left"/>
      <protection locked="0"/>
    </xf>
    <xf numFmtId="4" fontId="6" fillId="5" borderId="0" xfId="0" applyNumberFormat="1" applyFont="1" applyFill="1" applyBorder="1" applyAlignment="1" applyProtection="1">
      <alignment horizontal="left"/>
      <protection locked="0"/>
    </xf>
    <xf numFmtId="0" fontId="7" fillId="0" borderId="0" xfId="0" applyFont="1" applyFill="1" applyAlignment="1">
      <alignment vertical="center"/>
    </xf>
    <xf numFmtId="165" fontId="10" fillId="0" borderId="6" xfId="0" applyNumberFormat="1" applyFont="1" applyBorder="1" applyAlignment="1" applyProtection="1">
      <alignment horizontal="right"/>
    </xf>
    <xf numFmtId="170" fontId="6" fillId="5" borderId="14" xfId="13" applyNumberFormat="1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22" applyFont="1" applyFill="1" applyBorder="1" applyAlignment="1" applyProtection="1">
      <protection locked="0"/>
    </xf>
    <xf numFmtId="0" fontId="20" fillId="0" borderId="6" xfId="0" applyFont="1" applyBorder="1" applyAlignment="1" applyProtection="1">
      <alignment horizontal="center"/>
    </xf>
    <xf numFmtId="165" fontId="20" fillId="0" borderId="6" xfId="0" applyNumberFormat="1" applyFont="1" applyBorder="1" applyAlignment="1" applyProtection="1">
      <alignment horizontal="right"/>
    </xf>
    <xf numFmtId="165" fontId="20" fillId="0" borderId="6" xfId="24" applyNumberFormat="1" applyFont="1" applyFill="1" applyBorder="1" applyAlignment="1" applyProtection="1">
      <alignment horizontal="right"/>
    </xf>
    <xf numFmtId="165" fontId="20" fillId="0" borderId="6" xfId="0" applyNumberFormat="1" applyFont="1" applyBorder="1" applyAlignment="1">
      <alignment horizontal="right"/>
    </xf>
    <xf numFmtId="165" fontId="20" fillId="0" borderId="6" xfId="6" applyNumberFormat="1" applyFont="1" applyBorder="1" applyAlignment="1" applyProtection="1">
      <alignment horizontal="right"/>
    </xf>
    <xf numFmtId="165" fontId="20" fillId="0" borderId="6" xfId="0" applyNumberFormat="1" applyFont="1" applyBorder="1" applyAlignment="1" applyProtection="1">
      <alignment horizontal="center"/>
    </xf>
    <xf numFmtId="4" fontId="20" fillId="0" borderId="6" xfId="0" applyNumberFormat="1" applyFont="1" applyBorder="1" applyProtection="1"/>
    <xf numFmtId="165" fontId="20" fillId="0" borderId="6" xfId="0" applyNumberFormat="1" applyFont="1" applyBorder="1" applyProtection="1"/>
    <xf numFmtId="165" fontId="20" fillId="0" borderId="6" xfId="6" applyNumberFormat="1" applyFont="1" applyBorder="1" applyProtection="1"/>
    <xf numFmtId="0" fontId="7" fillId="0" borderId="0" xfId="0" applyFont="1" applyFill="1" applyBorder="1" applyAlignment="1">
      <alignment vertical="center"/>
    </xf>
    <xf numFmtId="165" fontId="20" fillId="0" borderId="0" xfId="0" applyNumberFormat="1" applyFont="1" applyFill="1" applyBorder="1" applyAlignment="1">
      <alignment horizontal="right"/>
    </xf>
    <xf numFmtId="0" fontId="20" fillId="0" borderId="6" xfId="0" applyFont="1" applyFill="1" applyBorder="1" applyAlignment="1" applyProtection="1">
      <alignment horizontal="center"/>
    </xf>
    <xf numFmtId="165" fontId="20" fillId="0" borderId="6" xfId="6" applyNumberFormat="1" applyFont="1" applyFill="1" applyBorder="1" applyAlignment="1" applyProtection="1">
      <alignment horizontal="right"/>
    </xf>
    <xf numFmtId="165" fontId="20" fillId="0" borderId="6" xfId="3" quotePrefix="1" applyNumberFormat="1" applyFont="1" applyFill="1" applyBorder="1" applyAlignment="1" applyProtection="1">
      <alignment horizontal="right"/>
    </xf>
    <xf numFmtId="165" fontId="20" fillId="0" borderId="5" xfId="6" applyNumberFormat="1" applyFont="1" applyFill="1" applyBorder="1" applyAlignment="1" applyProtection="1">
      <alignment horizontal="right"/>
    </xf>
    <xf numFmtId="0" fontId="10" fillId="0" borderId="0" xfId="23" applyFont="1" applyAlignment="1" applyProtection="1">
      <alignment horizontal="center" vertical="center"/>
      <protection locked="0"/>
    </xf>
    <xf numFmtId="4" fontId="7" fillId="0" borderId="0" xfId="23" applyNumberFormat="1" applyFont="1" applyBorder="1" applyAlignment="1" applyProtection="1">
      <alignment horizontal="center"/>
      <protection locked="0"/>
    </xf>
    <xf numFmtId="0" fontId="7" fillId="0" borderId="0" xfId="23" applyFont="1" applyProtection="1">
      <protection locked="0"/>
    </xf>
    <xf numFmtId="4" fontId="7" fillId="0" borderId="0" xfId="7" applyNumberFormat="1" applyFont="1" applyBorder="1" applyAlignment="1" applyProtection="1">
      <alignment horizontal="center"/>
      <protection locked="0"/>
    </xf>
    <xf numFmtId="2" fontId="6" fillId="5" borderId="14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20" fillId="0" borderId="6" xfId="0" applyFont="1" applyBorder="1" applyProtection="1"/>
    <xf numFmtId="0" fontId="20" fillId="0" borderId="6" xfId="0" applyFont="1" applyBorder="1" applyAlignment="1" applyProtection="1">
      <alignment horizontal="centerContinuous"/>
    </xf>
    <xf numFmtId="0" fontId="6" fillId="0" borderId="0" xfId="0" applyFont="1" applyBorder="1" applyAlignment="1">
      <alignment vertical="center"/>
    </xf>
    <xf numFmtId="0" fontId="6" fillId="2" borderId="0" xfId="0" applyFont="1" applyFill="1" applyBorder="1" applyAlignment="1">
      <alignment vertical="center"/>
    </xf>
    <xf numFmtId="165" fontId="20" fillId="0" borderId="6" xfId="1" applyNumberFormat="1" applyFont="1" applyBorder="1" applyAlignment="1">
      <alignment horizontal="right"/>
    </xf>
    <xf numFmtId="0" fontId="7" fillId="0" borderId="0" xfId="0" applyFont="1"/>
    <xf numFmtId="4" fontId="6" fillId="0" borderId="0" xfId="1" applyFont="1" applyBorder="1"/>
    <xf numFmtId="4" fontId="6" fillId="0" borderId="0" xfId="1" applyFont="1" applyBorder="1" applyAlignment="1">
      <alignment vertical="center"/>
    </xf>
    <xf numFmtId="4" fontId="7" fillId="0" borderId="0" xfId="4" applyFont="1"/>
    <xf numFmtId="4" fontId="22" fillId="0" borderId="6" xfId="1" applyFont="1" applyBorder="1"/>
    <xf numFmtId="4" fontId="7" fillId="0" borderId="0" xfId="1" applyFont="1" applyBorder="1"/>
    <xf numFmtId="4" fontId="7" fillId="0" borderId="0" xfId="1" applyFont="1"/>
    <xf numFmtId="4" fontId="7" fillId="0" borderId="0" xfId="1" applyFont="1" applyBorder="1" applyAlignment="1">
      <alignment vertical="center"/>
    </xf>
    <xf numFmtId="4" fontId="7" fillId="0" borderId="0" xfId="1" applyFont="1" applyAlignment="1">
      <alignment vertical="center"/>
    </xf>
    <xf numFmtId="0" fontId="7" fillId="0" borderId="0" xfId="20" applyFont="1" applyAlignment="1" applyProtection="1">
      <alignment vertical="center"/>
      <protection locked="0"/>
    </xf>
    <xf numFmtId="165" fontId="20" fillId="0" borderId="6" xfId="0" applyNumberFormat="1" applyFont="1" applyBorder="1" applyAlignment="1" applyProtection="1">
      <alignment horizontal="right" wrapText="1"/>
    </xf>
    <xf numFmtId="4" fontId="10" fillId="0" borderId="0" xfId="1" applyFont="1" applyBorder="1"/>
    <xf numFmtId="4" fontId="10" fillId="0" borderId="0" xfId="1" applyFont="1"/>
    <xf numFmtId="4" fontId="6" fillId="0" borderId="0" xfId="1" applyFont="1"/>
    <xf numFmtId="4" fontId="6" fillId="0" borderId="0" xfId="1" applyFont="1" applyAlignment="1">
      <alignment vertical="center"/>
    </xf>
    <xf numFmtId="165" fontId="12" fillId="0" borderId="6" xfId="1" applyNumberFormat="1" applyBorder="1" applyAlignment="1">
      <alignment horizontal="right"/>
    </xf>
    <xf numFmtId="165" fontId="0" fillId="0" borderId="6" xfId="0" applyNumberFormat="1" applyBorder="1" applyAlignment="1">
      <alignment horizontal="right"/>
    </xf>
    <xf numFmtId="0" fontId="7" fillId="0" borderId="0" xfId="0" applyFont="1" applyAlignment="1"/>
    <xf numFmtId="0" fontId="6" fillId="0" borderId="0" xfId="0" applyFont="1" applyBorder="1" applyAlignment="1"/>
    <xf numFmtId="0" fontId="6" fillId="0" borderId="0" xfId="0" applyFont="1" applyAlignment="1"/>
    <xf numFmtId="0" fontId="6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168" fontId="7" fillId="0" borderId="0" xfId="0" applyNumberFormat="1" applyFont="1" applyBorder="1" applyAlignment="1">
      <alignment vertical="center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/>
    <xf numFmtId="0" fontId="7" fillId="0" borderId="0" xfId="0" applyFont="1" applyBorder="1" applyAlignment="1">
      <alignment horizontal="center"/>
    </xf>
    <xf numFmtId="0" fontId="15" fillId="0" borderId="0" xfId="0" applyFont="1" applyBorder="1" applyAlignment="1">
      <alignment vertical="center"/>
    </xf>
    <xf numFmtId="0" fontId="15" fillId="0" borderId="0" xfId="0" applyFont="1" applyAlignment="1">
      <alignment vertical="center"/>
    </xf>
    <xf numFmtId="165" fontId="7" fillId="0" borderId="0" xfId="0" applyNumberFormat="1" applyFont="1" applyAlignment="1">
      <alignment horizontal="center"/>
    </xf>
    <xf numFmtId="4" fontId="6" fillId="0" borderId="0" xfId="4" applyFont="1" applyAlignment="1">
      <alignment vertical="center"/>
    </xf>
    <xf numFmtId="0" fontId="6" fillId="0" borderId="0" xfId="20" applyFont="1" applyAlignment="1" applyProtection="1">
      <alignment vertical="center"/>
      <protection locked="0"/>
    </xf>
    <xf numFmtId="0" fontId="7" fillId="0" borderId="0" xfId="0" applyFont="1" applyBorder="1" applyAlignment="1">
      <alignment horizontal="left"/>
    </xf>
    <xf numFmtId="0" fontId="7" fillId="0" borderId="0" xfId="0" applyFont="1" applyBorder="1"/>
    <xf numFmtId="0" fontId="6" fillId="0" borderId="3" xfId="0" applyFont="1" applyBorder="1" applyAlignment="1">
      <alignment horizontal="center" wrapText="1"/>
    </xf>
    <xf numFmtId="0" fontId="7" fillId="0" borderId="0" xfId="0" applyFont="1" applyAlignment="1">
      <alignment wrapText="1"/>
    </xf>
    <xf numFmtId="0" fontId="6" fillId="0" borderId="9" xfId="0" applyFont="1" applyBorder="1" applyAlignment="1"/>
    <xf numFmtId="0" fontId="7" fillId="0" borderId="15" xfId="0" applyFont="1" applyBorder="1" applyAlignment="1">
      <alignment wrapText="1"/>
    </xf>
    <xf numFmtId="0" fontId="6" fillId="0" borderId="9" xfId="0" applyFont="1" applyBorder="1" applyAlignment="1">
      <alignment horizontal="left" vertical="center" wrapText="1"/>
    </xf>
    <xf numFmtId="0" fontId="7" fillId="0" borderId="16" xfId="0" applyFont="1" applyBorder="1" applyAlignment="1">
      <alignment wrapText="1"/>
    </xf>
    <xf numFmtId="0" fontId="7" fillId="0" borderId="17" xfId="0" applyFont="1" applyBorder="1" applyAlignment="1">
      <alignment wrapText="1"/>
    </xf>
    <xf numFmtId="0" fontId="6" fillId="0" borderId="0" xfId="0" applyFont="1" applyBorder="1" applyAlignment="1">
      <alignment horizontal="center" wrapText="1"/>
    </xf>
    <xf numFmtId="165" fontId="6" fillId="0" borderId="26" xfId="0" applyNumberFormat="1" applyFont="1" applyBorder="1" applyAlignment="1">
      <alignment horizontal="center"/>
    </xf>
    <xf numFmtId="165" fontId="7" fillId="0" borderId="26" xfId="0" applyNumberFormat="1" applyFont="1" applyBorder="1" applyAlignment="1">
      <alignment horizontal="center"/>
    </xf>
    <xf numFmtId="165" fontId="7" fillId="0" borderId="25" xfId="0" applyNumberFormat="1" applyFont="1" applyBorder="1" applyAlignment="1">
      <alignment horizontal="center"/>
    </xf>
    <xf numFmtId="165" fontId="7" fillId="0" borderId="30" xfId="0" applyNumberFormat="1" applyFont="1" applyBorder="1" applyAlignment="1">
      <alignment horizontal="center"/>
    </xf>
    <xf numFmtId="0" fontId="20" fillId="0" borderId="6" xfId="0" applyFont="1" applyBorder="1" applyAlignment="1" applyProtection="1">
      <alignment horizontal="center" vertical="center"/>
    </xf>
    <xf numFmtId="0" fontId="10" fillId="0" borderId="6" xfId="0" applyFont="1" applyBorder="1" applyAlignment="1" applyProtection="1">
      <alignment horizontal="center" vertical="center"/>
    </xf>
    <xf numFmtId="0" fontId="4" fillId="0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10" fillId="0" borderId="0" xfId="0" applyFont="1" applyAlignment="1"/>
    <xf numFmtId="0" fontId="4" fillId="0" borderId="0" xfId="0" applyFont="1" applyAlignment="1"/>
    <xf numFmtId="0" fontId="4" fillId="0" borderId="0" xfId="0" applyFont="1" applyBorder="1" applyAlignment="1"/>
    <xf numFmtId="0" fontId="6" fillId="4" borderId="14" xfId="0" applyFont="1" applyFill="1" applyBorder="1" applyAlignment="1" applyProtection="1">
      <alignment horizontal="center" vertical="center"/>
    </xf>
    <xf numFmtId="0" fontId="6" fillId="4" borderId="31" xfId="0" applyFont="1" applyFill="1" applyBorder="1" applyAlignment="1" applyProtection="1">
      <alignment horizontal="center" vertical="center"/>
    </xf>
    <xf numFmtId="0" fontId="6" fillId="4" borderId="32" xfId="0" applyFont="1" applyFill="1" applyBorder="1" applyAlignment="1" applyProtection="1">
      <alignment horizontal="center" vertical="center"/>
    </xf>
    <xf numFmtId="2" fontId="6" fillId="5" borderId="31" xfId="0" applyNumberFormat="1" applyFont="1" applyFill="1" applyBorder="1" applyAlignment="1" applyProtection="1">
      <alignment horizontal="center" vertical="center"/>
    </xf>
    <xf numFmtId="165" fontId="6" fillId="5" borderId="14" xfId="13" applyNumberFormat="1" applyFont="1" applyFill="1" applyBorder="1" applyAlignment="1" applyProtection="1">
      <alignment horizontal="center" vertical="center"/>
    </xf>
    <xf numFmtId="43" fontId="6" fillId="5" borderId="14" xfId="0" applyNumberFormat="1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left"/>
    </xf>
    <xf numFmtId="0" fontId="6" fillId="0" borderId="0" xfId="0" applyFont="1" applyFill="1" applyBorder="1" applyAlignment="1" applyProtection="1">
      <alignment horizontal="center" vertical="center"/>
    </xf>
    <xf numFmtId="43" fontId="6" fillId="0" borderId="0" xfId="0" applyNumberFormat="1" applyFont="1" applyFill="1" applyBorder="1" applyAlignment="1" applyProtection="1">
      <alignment horizontal="center" vertical="center"/>
    </xf>
    <xf numFmtId="0" fontId="7" fillId="0" borderId="0" xfId="0" applyFont="1" applyFill="1" applyAlignment="1" applyProtection="1"/>
    <xf numFmtId="165" fontId="7" fillId="0" borderId="0" xfId="0" applyNumberFormat="1" applyFont="1" applyFill="1" applyAlignment="1" applyProtection="1"/>
    <xf numFmtId="0" fontId="7" fillId="0" borderId="0" xfId="0" applyFont="1" applyFill="1" applyAlignment="1"/>
    <xf numFmtId="0" fontId="6" fillId="0" borderId="0" xfId="0" applyFont="1" applyFill="1" applyBorder="1" applyAlignment="1" applyProtection="1">
      <alignment horizontal="center"/>
    </xf>
    <xf numFmtId="0" fontId="6" fillId="0" borderId="0" xfId="0" applyFont="1" applyFill="1" applyBorder="1" applyAlignment="1" applyProtection="1"/>
    <xf numFmtId="0" fontId="6" fillId="0" borderId="0" xfId="13" applyFont="1" applyFill="1" applyBorder="1" applyAlignment="1" applyProtection="1">
      <alignment horizontal="left"/>
    </xf>
    <xf numFmtId="1" fontId="6" fillId="0" borderId="0" xfId="0" applyNumberFormat="1" applyFont="1" applyFill="1" applyBorder="1" applyAlignment="1" applyProtection="1"/>
    <xf numFmtId="43" fontId="6" fillId="0" borderId="11" xfId="0" applyNumberFormat="1" applyFont="1" applyFill="1" applyBorder="1" applyAlignment="1" applyProtection="1">
      <alignment horizontal="center" vertical="center"/>
    </xf>
    <xf numFmtId="0" fontId="6" fillId="0" borderId="11" xfId="0" applyFont="1" applyFill="1" applyBorder="1" applyAlignment="1" applyProtection="1">
      <alignment horizontal="center"/>
    </xf>
    <xf numFmtId="169" fontId="6" fillId="5" borderId="0" xfId="0" applyNumberFormat="1" applyFont="1" applyFill="1" applyBorder="1" applyAlignment="1" applyProtection="1">
      <alignment horizontal="left"/>
      <protection locked="0"/>
    </xf>
    <xf numFmtId="0" fontId="7" fillId="0" borderId="6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1" fontId="7" fillId="0" borderId="6" xfId="0" applyNumberFormat="1" applyFont="1" applyFill="1" applyBorder="1" applyAlignment="1" applyProtection="1">
      <alignment horizontal="center" vertical="center"/>
    </xf>
    <xf numFmtId="43" fontId="7" fillId="0" borderId="0" xfId="0" applyNumberFormat="1" applyFont="1" applyFill="1" applyBorder="1" applyAlignment="1" applyProtection="1">
      <alignment horizontal="center" vertical="center"/>
    </xf>
    <xf numFmtId="168" fontId="7" fillId="0" borderId="5" xfId="0" applyNumberFormat="1" applyFont="1" applyFill="1" applyBorder="1" applyAlignment="1" applyProtection="1">
      <alignment horizontal="center"/>
    </xf>
    <xf numFmtId="165" fontId="7" fillId="0" borderId="6" xfId="0" applyNumberFormat="1" applyFont="1" applyFill="1" applyBorder="1" applyAlignment="1" applyProtection="1">
      <alignment horizontal="center"/>
    </xf>
    <xf numFmtId="4" fontId="6" fillId="0" borderId="0" xfId="0" applyNumberFormat="1" applyFont="1" applyBorder="1" applyAlignment="1" applyProtection="1">
      <alignment horizontal="left"/>
      <protection locked="0"/>
    </xf>
    <xf numFmtId="0" fontId="7" fillId="0" borderId="0" xfId="0" applyFont="1" applyFill="1" applyBorder="1" applyAlignment="1"/>
    <xf numFmtId="0" fontId="30" fillId="0" borderId="0" xfId="0" applyFont="1" applyBorder="1" applyProtection="1"/>
    <xf numFmtId="1" fontId="6" fillId="0" borderId="0" xfId="13" applyNumberFormat="1" applyFont="1" applyFill="1" applyBorder="1" applyAlignment="1" applyProtection="1"/>
    <xf numFmtId="0" fontId="6" fillId="0" borderId="6" xfId="0" applyFont="1" applyBorder="1" applyProtection="1"/>
    <xf numFmtId="0" fontId="6" fillId="0" borderId="0" xfId="0" applyFont="1" applyBorder="1" applyProtection="1"/>
    <xf numFmtId="1" fontId="7" fillId="0" borderId="0" xfId="13" applyNumberFormat="1" applyFont="1" applyFill="1" applyBorder="1" applyAlignment="1" applyProtection="1"/>
    <xf numFmtId="0" fontId="7" fillId="0" borderId="0" xfId="0" applyFont="1" applyBorder="1" applyAlignment="1" applyProtection="1"/>
    <xf numFmtId="0" fontId="7" fillId="0" borderId="0" xfId="0" applyFont="1" applyBorder="1" applyProtection="1"/>
    <xf numFmtId="0" fontId="7" fillId="0" borderId="6" xfId="0" applyFont="1" applyBorder="1" applyAlignment="1" applyProtection="1">
      <alignment horizontal="center"/>
    </xf>
    <xf numFmtId="43" fontId="7" fillId="0" borderId="12" xfId="0" applyNumberFormat="1" applyFont="1" applyBorder="1" applyAlignment="1" applyProtection="1"/>
    <xf numFmtId="4" fontId="7" fillId="0" borderId="6" xfId="0" applyNumberFormat="1" applyFont="1" applyBorder="1" applyAlignment="1" applyProtection="1">
      <alignment horizontal="right"/>
    </xf>
    <xf numFmtId="4" fontId="7" fillId="0" borderId="6" xfId="0" applyNumberFormat="1" applyFont="1" applyBorder="1" applyProtection="1"/>
    <xf numFmtId="0" fontId="7" fillId="0" borderId="0" xfId="0" applyFont="1" applyFill="1" applyBorder="1" applyAlignment="1" applyProtection="1"/>
    <xf numFmtId="165" fontId="7" fillId="0" borderId="6" xfId="13" applyNumberFormat="1" applyFont="1" applyFill="1" applyBorder="1" applyAlignment="1" applyProtection="1">
      <alignment horizontal="right"/>
    </xf>
    <xf numFmtId="165" fontId="7" fillId="0" borderId="6" xfId="0" applyNumberFormat="1" applyFont="1" applyFill="1" applyBorder="1" applyAlignment="1" applyProtection="1">
      <alignment horizontal="right"/>
    </xf>
    <xf numFmtId="43" fontId="7" fillId="0" borderId="0" xfId="0" applyNumberFormat="1" applyFont="1" applyFill="1" applyBorder="1" applyAlignment="1" applyProtection="1">
      <alignment vertical="center"/>
    </xf>
    <xf numFmtId="0" fontId="7" fillId="0" borderId="12" xfId="0" applyFont="1" applyBorder="1" applyProtection="1"/>
    <xf numFmtId="10" fontId="7" fillId="0" borderId="5" xfId="0" applyNumberFormat="1" applyFont="1" applyFill="1" applyBorder="1" applyAlignment="1" applyProtection="1">
      <alignment horizontal="right"/>
      <protection locked="0"/>
    </xf>
    <xf numFmtId="10" fontId="7" fillId="0" borderId="5" xfId="0" applyNumberFormat="1" applyFont="1" applyFill="1" applyBorder="1" applyAlignment="1" applyProtection="1">
      <alignment horizontal="right"/>
    </xf>
    <xf numFmtId="0" fontId="7" fillId="0" borderId="0" xfId="0" applyFont="1" applyAlignment="1" applyProtection="1">
      <alignment horizontal="left"/>
    </xf>
    <xf numFmtId="173" fontId="7" fillId="0" borderId="5" xfId="0" applyNumberFormat="1" applyFont="1" applyFill="1" applyBorder="1" applyAlignment="1" applyProtection="1">
      <alignment horizontal="center"/>
    </xf>
    <xf numFmtId="0" fontId="7" fillId="0" borderId="0" xfId="0" applyFont="1" applyAlignment="1" applyProtection="1">
      <alignment vertical="top"/>
    </xf>
    <xf numFmtId="0" fontId="7" fillId="0" borderId="0" xfId="0" applyFont="1" applyProtection="1"/>
    <xf numFmtId="165" fontId="7" fillId="0" borderId="5" xfId="0" applyNumberFormat="1" applyFont="1" applyFill="1" applyBorder="1" applyAlignment="1" applyProtection="1">
      <alignment horizontal="center"/>
    </xf>
    <xf numFmtId="2" fontId="7" fillId="0" borderId="5" xfId="0" applyNumberFormat="1" applyFont="1" applyFill="1" applyBorder="1" applyAlignment="1" applyProtection="1">
      <alignment horizontal="center"/>
    </xf>
    <xf numFmtId="0" fontId="7" fillId="0" borderId="6" xfId="0" applyFont="1" applyFill="1" applyBorder="1" applyAlignment="1" applyProtection="1">
      <alignment horizontal="center" vertical="center"/>
    </xf>
    <xf numFmtId="0" fontId="6" fillId="0" borderId="6" xfId="0" applyFont="1" applyFill="1" applyBorder="1" applyAlignment="1" applyProtection="1">
      <alignment horizontal="center"/>
    </xf>
    <xf numFmtId="0" fontId="7" fillId="0" borderId="0" xfId="0" applyFont="1" applyFill="1" applyBorder="1" applyProtection="1"/>
    <xf numFmtId="165" fontId="7" fillId="0" borderId="6" xfId="0" applyNumberFormat="1" applyFont="1" applyFill="1" applyBorder="1" applyAlignment="1" applyProtection="1">
      <alignment horizontal="center" vertical="center"/>
    </xf>
    <xf numFmtId="43" fontId="7" fillId="0" borderId="12" xfId="0" applyNumberFormat="1" applyFont="1" applyFill="1" applyBorder="1" applyAlignment="1" applyProtection="1">
      <alignment vertical="center"/>
    </xf>
    <xf numFmtId="0" fontId="7" fillId="0" borderId="6" xfId="0" applyFont="1" applyFill="1" applyBorder="1" applyAlignment="1" applyProtection="1"/>
    <xf numFmtId="168" fontId="7" fillId="0" borderId="0" xfId="0" applyNumberFormat="1" applyFont="1" applyFill="1" applyBorder="1" applyAlignment="1">
      <alignment horizontal="center"/>
    </xf>
    <xf numFmtId="168" fontId="7" fillId="0" borderId="6" xfId="0" applyNumberFormat="1" applyFont="1" applyFill="1" applyBorder="1" applyAlignment="1" applyProtection="1">
      <alignment horizontal="center"/>
    </xf>
    <xf numFmtId="0" fontId="7" fillId="0" borderId="5" xfId="0" applyFont="1" applyFill="1" applyBorder="1" applyAlignment="1" applyProtection="1">
      <alignment horizontal="center"/>
    </xf>
    <xf numFmtId="0" fontId="6" fillId="0" borderId="5" xfId="0" applyFont="1" applyFill="1" applyBorder="1" applyAlignment="1" applyProtection="1">
      <alignment horizontal="left"/>
    </xf>
    <xf numFmtId="165" fontId="7" fillId="0" borderId="5" xfId="0" applyNumberFormat="1" applyFont="1" applyFill="1" applyBorder="1" applyAlignment="1" applyProtection="1">
      <alignment horizontal="center" vertical="center"/>
    </xf>
    <xf numFmtId="0" fontId="7" fillId="0" borderId="34" xfId="0" applyFont="1" applyFill="1" applyBorder="1" applyAlignment="1" applyProtection="1">
      <alignment horizontal="center"/>
    </xf>
    <xf numFmtId="0" fontId="7" fillId="0" borderId="11" xfId="0" applyFont="1" applyFill="1" applyBorder="1" applyAlignment="1" applyProtection="1">
      <alignment horizontal="center"/>
    </xf>
    <xf numFmtId="0" fontId="6" fillId="0" borderId="11" xfId="0" applyFont="1" applyFill="1" applyBorder="1" applyAlignment="1" applyProtection="1"/>
    <xf numFmtId="1" fontId="7" fillId="0" borderId="11" xfId="0" applyNumberFormat="1" applyFont="1" applyFill="1" applyBorder="1" applyAlignment="1" applyProtection="1">
      <alignment horizontal="center" vertical="center"/>
    </xf>
    <xf numFmtId="43" fontId="7" fillId="0" borderId="11" xfId="0" applyNumberFormat="1" applyFont="1" applyFill="1" applyBorder="1" applyAlignment="1" applyProtection="1">
      <alignment horizontal="center" vertical="center"/>
    </xf>
    <xf numFmtId="168" fontId="7" fillId="0" borderId="4" xfId="0" applyNumberFormat="1" applyFont="1" applyFill="1" applyBorder="1" applyAlignment="1" applyProtection="1">
      <alignment horizontal="center"/>
    </xf>
    <xf numFmtId="165" fontId="6" fillId="0" borderId="34" xfId="0" applyNumberFormat="1" applyFont="1" applyFill="1" applyBorder="1" applyAlignment="1" applyProtection="1">
      <alignment horizontal="right"/>
    </xf>
    <xf numFmtId="168" fontId="7" fillId="0" borderId="5" xfId="0" applyNumberFormat="1" applyFont="1" applyFill="1" applyBorder="1" applyAlignment="1" applyProtection="1"/>
    <xf numFmtId="0" fontId="6" fillId="0" borderId="5" xfId="0" applyFont="1" applyBorder="1" applyAlignment="1" applyProtection="1">
      <alignment vertical="top" wrapText="1"/>
    </xf>
    <xf numFmtId="0" fontId="7" fillId="0" borderId="12" xfId="0" applyFont="1" applyBorder="1" applyAlignment="1" applyProtection="1">
      <alignment vertical="top" wrapText="1"/>
    </xf>
    <xf numFmtId="43" fontId="7" fillId="0" borderId="6" xfId="0" applyNumberFormat="1" applyFont="1" applyBorder="1" applyAlignment="1" applyProtection="1"/>
    <xf numFmtId="4" fontId="7" fillId="0" borderId="6" xfId="0" applyNumberFormat="1" applyFont="1" applyBorder="1" applyAlignment="1" applyProtection="1"/>
    <xf numFmtId="0" fontId="7" fillId="0" borderId="5" xfId="0" applyFont="1" applyBorder="1" applyProtection="1"/>
    <xf numFmtId="0" fontId="6" fillId="0" borderId="0" xfId="24" applyFont="1" applyFill="1" applyBorder="1" applyProtection="1"/>
    <xf numFmtId="0" fontId="7" fillId="0" borderId="6" xfId="0" applyFont="1" applyBorder="1" applyAlignment="1" applyProtection="1">
      <alignment horizontal="left"/>
    </xf>
    <xf numFmtId="173" fontId="7" fillId="0" borderId="5" xfId="0" applyNumberFormat="1" applyFont="1" applyFill="1" applyBorder="1" applyAlignment="1" applyProtection="1"/>
    <xf numFmtId="0" fontId="7" fillId="0" borderId="0" xfId="24" applyFont="1" applyFill="1" applyBorder="1" applyProtection="1"/>
    <xf numFmtId="1" fontId="7" fillId="0" borderId="6" xfId="0" applyNumberFormat="1" applyFont="1" applyFill="1" applyBorder="1" applyAlignment="1" applyProtection="1">
      <alignment horizontal="center" vertical="top" wrapText="1"/>
    </xf>
    <xf numFmtId="165" fontId="7" fillId="0" borderId="5" xfId="0" applyNumberFormat="1" applyFont="1" applyFill="1" applyBorder="1" applyAlignment="1" applyProtection="1"/>
    <xf numFmtId="173" fontId="7" fillId="0" borderId="6" xfId="0" applyNumberFormat="1" applyFont="1" applyFill="1" applyBorder="1" applyAlignment="1" applyProtection="1">
      <alignment horizontal="right"/>
    </xf>
    <xf numFmtId="2" fontId="7" fillId="0" borderId="5" xfId="0" applyNumberFormat="1" applyFont="1" applyFill="1" applyBorder="1" applyAlignment="1" applyProtection="1"/>
    <xf numFmtId="2" fontId="7" fillId="0" borderId="6" xfId="0" applyNumberFormat="1" applyFont="1" applyFill="1" applyBorder="1" applyAlignment="1" applyProtection="1">
      <alignment horizontal="right"/>
    </xf>
    <xf numFmtId="0" fontId="6" fillId="0" borderId="0" xfId="0" applyFont="1" applyBorder="1" applyAlignment="1" applyProtection="1"/>
    <xf numFmtId="0" fontId="7" fillId="0" borderId="5" xfId="0" applyFont="1" applyBorder="1" applyAlignment="1" applyProtection="1"/>
    <xf numFmtId="0" fontId="7" fillId="0" borderId="12" xfId="0" applyFont="1" applyBorder="1" applyAlignment="1" applyProtection="1"/>
    <xf numFmtId="0" fontId="6" fillId="0" borderId="5" xfId="0" applyFont="1" applyBorder="1" applyAlignment="1" applyProtection="1"/>
    <xf numFmtId="0" fontId="6" fillId="0" borderId="12" xfId="0" applyFont="1" applyBorder="1" applyAlignment="1" applyProtection="1"/>
    <xf numFmtId="0" fontId="7" fillId="0" borderId="6" xfId="0" applyFont="1" applyFill="1" applyBorder="1" applyProtection="1"/>
    <xf numFmtId="0" fontId="7" fillId="0" borderId="5" xfId="0" applyFont="1" applyFill="1" applyBorder="1" applyAlignment="1" applyProtection="1">
      <alignment horizontal="center" vertical="center"/>
    </xf>
    <xf numFmtId="43" fontId="7" fillId="0" borderId="5" xfId="0" applyNumberFormat="1" applyFont="1" applyFill="1" applyBorder="1" applyAlignment="1" applyProtection="1">
      <alignment vertical="center"/>
    </xf>
    <xf numFmtId="168" fontId="7" fillId="0" borderId="6" xfId="0" applyNumberFormat="1" applyFont="1" applyFill="1" applyBorder="1" applyAlignment="1" applyProtection="1"/>
    <xf numFmtId="165" fontId="7" fillId="0" borderId="6" xfId="0" applyNumberFormat="1" applyFont="1" applyFill="1" applyBorder="1" applyAlignment="1" applyProtection="1"/>
    <xf numFmtId="0" fontId="7" fillId="0" borderId="0" xfId="0" applyFont="1" applyFill="1" applyAlignment="1">
      <alignment horizontal="center" vertical="center"/>
    </xf>
    <xf numFmtId="43" fontId="7" fillId="0" borderId="0" xfId="0" applyNumberFormat="1" applyFont="1" applyFill="1" applyAlignment="1">
      <alignment horizontal="center" vertical="center"/>
    </xf>
    <xf numFmtId="165" fontId="7" fillId="0" borderId="0" xfId="0" applyNumberFormat="1" applyFont="1" applyFill="1" applyAlignment="1"/>
    <xf numFmtId="43" fontId="7" fillId="0" borderId="0" xfId="0" applyNumberFormat="1" applyFont="1" applyBorder="1" applyAlignment="1" applyProtection="1"/>
    <xf numFmtId="4" fontId="7" fillId="0" borderId="5" xfId="0" applyNumberFormat="1" applyFont="1" applyBorder="1" applyAlignment="1" applyProtection="1"/>
    <xf numFmtId="43" fontId="7" fillId="0" borderId="6" xfId="0" applyNumberFormat="1" applyFont="1" applyFill="1" applyBorder="1" applyAlignment="1" applyProtection="1">
      <alignment vertical="center"/>
    </xf>
    <xf numFmtId="0" fontId="6" fillId="0" borderId="6" xfId="0" applyFont="1" applyBorder="1" applyAlignment="1" applyProtection="1">
      <alignment horizontal="right"/>
    </xf>
    <xf numFmtId="0" fontId="7" fillId="0" borderId="0" xfId="0" applyFont="1" applyFill="1" applyBorder="1" applyAlignment="1" applyProtection="1">
      <alignment horizontal="left"/>
    </xf>
    <xf numFmtId="165" fontId="7" fillId="0" borderId="6" xfId="0" applyNumberFormat="1" applyFont="1" applyFill="1" applyBorder="1" applyAlignment="1" applyProtection="1">
      <alignment horizontal="center" vertical="center"/>
      <protection locked="0"/>
    </xf>
    <xf numFmtId="0" fontId="6" fillId="0" borderId="7" xfId="0" applyFont="1" applyFill="1" applyBorder="1" applyAlignment="1" applyProtection="1">
      <alignment horizontal="center" vertical="center"/>
    </xf>
    <xf numFmtId="43" fontId="6" fillId="0" borderId="7" xfId="13" applyNumberFormat="1" applyFont="1" applyFill="1" applyBorder="1" applyAlignment="1" applyProtection="1">
      <alignment horizontal="center" vertical="center"/>
    </xf>
    <xf numFmtId="168" fontId="6" fillId="0" borderId="7" xfId="0" applyNumberFormat="1" applyFont="1" applyFill="1" applyBorder="1" applyAlignment="1" applyProtection="1">
      <alignment horizontal="center" vertical="center"/>
    </xf>
    <xf numFmtId="165" fontId="6" fillId="0" borderId="7" xfId="0" applyNumberFormat="1" applyFont="1" applyFill="1" applyBorder="1" applyAlignment="1" applyProtection="1">
      <alignment horizontal="right" vertical="center"/>
    </xf>
    <xf numFmtId="0" fontId="6" fillId="0" borderId="11" xfId="0" applyFont="1" applyFill="1" applyBorder="1" applyAlignment="1" applyProtection="1">
      <alignment horizontal="center" vertical="center"/>
    </xf>
    <xf numFmtId="43" fontId="6" fillId="0" borderId="11" xfId="13" applyNumberFormat="1" applyFont="1" applyFill="1" applyBorder="1" applyAlignment="1" applyProtection="1">
      <alignment horizontal="center" vertical="center"/>
    </xf>
    <xf numFmtId="168" fontId="6" fillId="0" borderId="11" xfId="0" applyNumberFormat="1" applyFont="1" applyFill="1" applyBorder="1" applyAlignment="1" applyProtection="1">
      <alignment horizontal="center" vertical="center"/>
    </xf>
    <xf numFmtId="165" fontId="6" fillId="0" borderId="11" xfId="0" applyNumberFormat="1" applyFont="1" applyFill="1" applyBorder="1" applyAlignment="1" applyProtection="1">
      <alignment horizontal="right" vertical="center"/>
    </xf>
    <xf numFmtId="0" fontId="6" fillId="0" borderId="7" xfId="13" applyFont="1" applyFill="1" applyBorder="1" applyAlignment="1" applyProtection="1">
      <alignment horizontal="left" vertical="center"/>
    </xf>
    <xf numFmtId="0" fontId="6" fillId="0" borderId="7" xfId="13" applyFont="1" applyFill="1" applyBorder="1" applyAlignment="1" applyProtection="1">
      <alignment horizontal="center" vertical="center"/>
    </xf>
    <xf numFmtId="0" fontId="6" fillId="0" borderId="11" xfId="13" applyFont="1" applyFill="1" applyBorder="1" applyAlignment="1" applyProtection="1">
      <alignment horizontal="left" vertical="center"/>
    </xf>
    <xf numFmtId="0" fontId="6" fillId="0" borderId="11" xfId="13" applyFont="1" applyFill="1" applyBorder="1" applyAlignment="1" applyProtection="1">
      <alignment horizontal="center" vertical="center"/>
    </xf>
    <xf numFmtId="165" fontId="7" fillId="0" borderId="5" xfId="0" applyNumberFormat="1" applyFont="1" applyFill="1" applyBorder="1" applyAlignment="1" applyProtection="1">
      <protection locked="0"/>
    </xf>
    <xf numFmtId="0" fontId="7" fillId="0" borderId="5" xfId="0" applyFont="1" applyBorder="1" applyAlignment="1" applyProtection="1">
      <alignment vertical="top" wrapText="1"/>
    </xf>
    <xf numFmtId="0" fontId="6" fillId="0" borderId="5" xfId="24" applyFont="1" applyBorder="1" applyProtection="1"/>
    <xf numFmtId="0" fontId="6" fillId="0" borderId="0" xfId="24" applyFont="1" applyBorder="1" applyProtection="1"/>
    <xf numFmtId="0" fontId="7" fillId="0" borderId="0" xfId="24" applyFont="1" applyBorder="1" applyProtection="1"/>
    <xf numFmtId="1" fontId="7" fillId="0" borderId="6" xfId="0" applyNumberFormat="1" applyFont="1" applyFill="1" applyBorder="1" applyAlignment="1" applyProtection="1">
      <alignment horizontal="center"/>
    </xf>
    <xf numFmtId="165" fontId="7" fillId="0" borderId="0" xfId="0" applyNumberFormat="1" applyFont="1" applyFill="1" applyBorder="1" applyAlignment="1" applyProtection="1">
      <alignment horizontal="center"/>
    </xf>
    <xf numFmtId="165" fontId="7" fillId="0" borderId="6" xfId="0" applyNumberFormat="1" applyFont="1" applyBorder="1" applyAlignment="1" applyProtection="1"/>
    <xf numFmtId="0" fontId="7" fillId="0" borderId="12" xfId="24" applyFont="1" applyBorder="1" applyProtection="1"/>
    <xf numFmtId="0" fontId="6" fillId="0" borderId="5" xfId="0" applyFont="1" applyFill="1" applyBorder="1" applyProtection="1"/>
    <xf numFmtId="0" fontId="6" fillId="0" borderId="0" xfId="0" applyFont="1" applyFill="1" applyBorder="1" applyProtection="1"/>
    <xf numFmtId="0" fontId="7" fillId="0" borderId="0" xfId="13" applyFont="1" applyFill="1" applyBorder="1" applyAlignment="1" applyProtection="1"/>
    <xf numFmtId="4" fontId="7" fillId="0" borderId="6" xfId="0" applyNumberFormat="1" applyFont="1" applyFill="1" applyBorder="1" applyAlignment="1" applyProtection="1">
      <alignment horizontal="center"/>
    </xf>
    <xf numFmtId="0" fontId="7" fillId="0" borderId="0" xfId="0" applyFont="1" applyAlignment="1" applyProtection="1"/>
    <xf numFmtId="0" fontId="6" fillId="5" borderId="14" xfId="0" applyFont="1" applyFill="1" applyBorder="1" applyAlignment="1" applyProtection="1">
      <alignment horizontal="center" vertical="center"/>
    </xf>
    <xf numFmtId="170" fontId="6" fillId="5" borderId="14" xfId="13" applyNumberFormat="1" applyFont="1" applyFill="1" applyBorder="1" applyAlignment="1" applyProtection="1">
      <alignment horizontal="center" vertical="center"/>
    </xf>
    <xf numFmtId="1" fontId="6" fillId="0" borderId="0" xfId="13" applyNumberFormat="1" applyFont="1" applyFill="1" applyBorder="1" applyAlignment="1" applyProtection="1">
      <alignment horizontal="center"/>
    </xf>
    <xf numFmtId="0" fontId="7" fillId="0" borderId="10" xfId="0" applyFont="1" applyBorder="1" applyAlignment="1" applyProtection="1"/>
    <xf numFmtId="0" fontId="30" fillId="0" borderId="5" xfId="0" applyFont="1" applyBorder="1" applyProtection="1"/>
    <xf numFmtId="0" fontId="7" fillId="0" borderId="6" xfId="0" applyFont="1" applyBorder="1" applyAlignment="1" applyProtection="1"/>
    <xf numFmtId="1" fontId="7" fillId="0" borderId="0" xfId="0" applyNumberFormat="1" applyFont="1" applyFill="1" applyBorder="1" applyAlignment="1" applyProtection="1">
      <alignment horizontal="center"/>
    </xf>
    <xf numFmtId="0" fontId="6" fillId="0" borderId="6" xfId="0" applyNumberFormat="1" applyFont="1" applyBorder="1" applyAlignment="1" applyProtection="1">
      <alignment vertical="center"/>
    </xf>
    <xf numFmtId="0" fontId="6" fillId="0" borderId="5" xfId="0" applyFont="1" applyBorder="1" applyProtection="1"/>
    <xf numFmtId="0" fontId="7" fillId="0" borderId="6" xfId="0" applyNumberFormat="1" applyFont="1" applyFill="1" applyBorder="1" applyAlignment="1" applyProtection="1">
      <alignment vertical="center"/>
    </xf>
    <xf numFmtId="165" fontId="7" fillId="0" borderId="0" xfId="0" applyNumberFormat="1" applyFont="1" applyFill="1" applyBorder="1" applyAlignment="1" applyProtection="1"/>
    <xf numFmtId="1" fontId="30" fillId="0" borderId="0" xfId="13" applyNumberFormat="1" applyFont="1" applyFill="1" applyBorder="1" applyAlignment="1" applyProtection="1"/>
    <xf numFmtId="0" fontId="7" fillId="0" borderId="5" xfId="24" applyFont="1" applyBorder="1" applyProtection="1"/>
    <xf numFmtId="0" fontId="6" fillId="0" borderId="6" xfId="0" applyNumberFormat="1" applyFont="1" applyFill="1" applyBorder="1" applyAlignment="1" applyProtection="1">
      <alignment vertical="center"/>
    </xf>
    <xf numFmtId="0" fontId="7" fillId="0" borderId="6" xfId="0" applyNumberFormat="1" applyFont="1" applyBorder="1" applyAlignment="1" applyProtection="1">
      <alignment vertical="center"/>
    </xf>
    <xf numFmtId="0" fontId="6" fillId="0" borderId="5" xfId="24" applyFont="1" applyBorder="1" applyAlignment="1" applyProtection="1">
      <alignment vertical="top" wrapText="1"/>
    </xf>
    <xf numFmtId="165" fontId="7" fillId="0" borderId="6" xfId="0" applyNumberFormat="1" applyFont="1" applyFill="1" applyBorder="1" applyAlignment="1" applyProtection="1">
      <protection locked="0"/>
    </xf>
    <xf numFmtId="165" fontId="36" fillId="0" borderId="6" xfId="0" applyNumberFormat="1" applyFont="1" applyBorder="1" applyAlignment="1" applyProtection="1">
      <alignment horizontal="right"/>
    </xf>
    <xf numFmtId="0" fontId="19" fillId="0" borderId="0" xfId="22" applyFont="1" applyFill="1" applyBorder="1" applyAlignment="1" applyProtection="1">
      <alignment horizontal="center"/>
    </xf>
    <xf numFmtId="0" fontId="20" fillId="0" borderId="0" xfId="0" applyFont="1" applyFill="1" applyAlignment="1" applyProtection="1"/>
    <xf numFmtId="0" fontId="19" fillId="0" borderId="0" xfId="22" applyFont="1" applyFill="1" applyBorder="1" applyAlignment="1" applyProtection="1"/>
    <xf numFmtId="0" fontId="20" fillId="0" borderId="0" xfId="22" applyFont="1" applyAlignment="1" applyProtection="1"/>
    <xf numFmtId="0" fontId="20" fillId="0" borderId="0" xfId="0" applyFont="1" applyAlignment="1" applyProtection="1"/>
    <xf numFmtId="0" fontId="19" fillId="0" borderId="0" xfId="13" applyFont="1" applyFill="1" applyBorder="1" applyAlignment="1" applyProtection="1"/>
    <xf numFmtId="0" fontId="20" fillId="0" borderId="0" xfId="22" applyFont="1" applyFill="1" applyBorder="1" applyAlignment="1" applyProtection="1"/>
    <xf numFmtId="1" fontId="19" fillId="0" borderId="0" xfId="22" applyNumberFormat="1" applyFont="1" applyFill="1" applyBorder="1" applyAlignment="1" applyProtection="1"/>
    <xf numFmtId="0" fontId="19" fillId="0" borderId="0" xfId="0" applyFont="1" applyFill="1" applyBorder="1" applyAlignment="1" applyProtection="1">
      <alignment horizontal="center"/>
    </xf>
    <xf numFmtId="0" fontId="19" fillId="0" borderId="11" xfId="22" applyFont="1" applyFill="1" applyBorder="1" applyAlignment="1" applyProtection="1">
      <alignment horizontal="center"/>
    </xf>
    <xf numFmtId="2" fontId="19" fillId="0" borderId="11" xfId="0" applyNumberFormat="1" applyFont="1" applyFill="1" applyBorder="1" applyAlignment="1" applyProtection="1">
      <alignment horizontal="center" vertical="center"/>
    </xf>
    <xf numFmtId="170" fontId="19" fillId="0" borderId="11" xfId="13" applyNumberFormat="1" applyFont="1" applyFill="1" applyBorder="1" applyAlignment="1" applyProtection="1">
      <alignment horizontal="center" vertical="center"/>
    </xf>
    <xf numFmtId="0" fontId="6" fillId="4" borderId="14" xfId="22" applyFont="1" applyFill="1" applyBorder="1" applyAlignment="1" applyProtection="1">
      <alignment horizontal="center" vertical="center"/>
    </xf>
    <xf numFmtId="0" fontId="19" fillId="0" borderId="6" xfId="22" applyFont="1" applyFill="1" applyBorder="1" applyAlignment="1" applyProtection="1">
      <alignment horizontal="center"/>
    </xf>
    <xf numFmtId="0" fontId="20" fillId="0" borderId="6" xfId="0" applyFont="1" applyBorder="1" applyAlignment="1" applyProtection="1"/>
    <xf numFmtId="0" fontId="20" fillId="0" borderId="6" xfId="22" applyFont="1" applyFill="1" applyBorder="1" applyAlignment="1" applyProtection="1">
      <alignment horizontal="center"/>
    </xf>
    <xf numFmtId="0" fontId="22" fillId="0" borderId="6" xfId="0" applyFont="1" applyBorder="1" applyProtection="1"/>
    <xf numFmtId="1" fontId="20" fillId="0" borderId="0" xfId="22" applyNumberFormat="1" applyFont="1" applyFill="1" applyBorder="1" applyAlignment="1" applyProtection="1">
      <alignment horizontal="center" vertical="center"/>
    </xf>
    <xf numFmtId="1" fontId="20" fillId="0" borderId="6" xfId="22" applyNumberFormat="1" applyFont="1" applyFill="1" applyBorder="1" applyAlignment="1" applyProtection="1">
      <alignment horizontal="center"/>
    </xf>
    <xf numFmtId="1" fontId="20" fillId="0" borderId="6" xfId="22" applyNumberFormat="1" applyFont="1" applyFill="1" applyBorder="1" applyAlignment="1" applyProtection="1"/>
    <xf numFmtId="168" fontId="20" fillId="0" borderId="6" xfId="0" applyNumberFormat="1" applyFont="1" applyFill="1" applyBorder="1" applyAlignment="1" applyProtection="1"/>
    <xf numFmtId="168" fontId="20" fillId="0" borderId="6" xfId="0" applyNumberFormat="1" applyFont="1" applyBorder="1" applyAlignment="1" applyProtection="1"/>
    <xf numFmtId="0" fontId="19" fillId="0" borderId="6" xfId="0" applyFont="1" applyBorder="1" applyProtection="1"/>
    <xf numFmtId="2" fontId="20" fillId="0" borderId="6" xfId="22" applyNumberFormat="1" applyFont="1" applyFill="1" applyBorder="1" applyAlignment="1" applyProtection="1">
      <alignment horizontal="center"/>
    </xf>
    <xf numFmtId="165" fontId="20" fillId="0" borderId="6" xfId="22" applyNumberFormat="1" applyFont="1" applyFill="1" applyBorder="1" applyAlignment="1" applyProtection="1">
      <alignment horizontal="center"/>
    </xf>
    <xf numFmtId="165" fontId="20" fillId="0" borderId="6" xfId="0" applyNumberFormat="1" applyFont="1" applyFill="1" applyBorder="1" applyAlignment="1" applyProtection="1"/>
    <xf numFmtId="165" fontId="20" fillId="0" borderId="6" xfId="0" applyNumberFormat="1" applyFont="1" applyBorder="1" applyAlignment="1" applyProtection="1"/>
    <xf numFmtId="165" fontId="20" fillId="0" borderId="6" xfId="22" applyNumberFormat="1" applyFont="1" applyFill="1" applyBorder="1" applyAlignment="1" applyProtection="1">
      <alignment horizontal="right"/>
    </xf>
    <xf numFmtId="0" fontId="20" fillId="0" borderId="0" xfId="22" applyFont="1" applyFill="1" applyBorder="1" applyAlignment="1" applyProtection="1">
      <alignment horizontal="center" vertical="center"/>
    </xf>
    <xf numFmtId="1" fontId="19" fillId="0" borderId="6" xfId="22" applyNumberFormat="1" applyFont="1" applyFill="1" applyBorder="1" applyAlignment="1" applyProtection="1"/>
    <xf numFmtId="0" fontId="20" fillId="0" borderId="6" xfId="22" applyFont="1" applyFill="1" applyBorder="1" applyAlignment="1" applyProtection="1"/>
    <xf numFmtId="0" fontId="19" fillId="0" borderId="6" xfId="0" quotePrefix="1" applyFont="1" applyBorder="1" applyProtection="1"/>
    <xf numFmtId="0" fontId="6" fillId="7" borderId="14" xfId="0" applyFont="1" applyFill="1" applyBorder="1" applyAlignment="1" applyProtection="1">
      <alignment horizontal="center" vertical="center"/>
    </xf>
    <xf numFmtId="0" fontId="6" fillId="8" borderId="31" xfId="13" applyFont="1" applyFill="1" applyBorder="1" applyAlignment="1" applyProtection="1">
      <alignment horizontal="left" vertical="center"/>
    </xf>
    <xf numFmtId="0" fontId="6" fillId="8" borderId="33" xfId="13" applyFont="1" applyFill="1" applyBorder="1" applyAlignment="1" applyProtection="1">
      <alignment horizontal="center" vertical="center"/>
    </xf>
    <xf numFmtId="165" fontId="6" fillId="7" borderId="33" xfId="0" applyNumberFormat="1" applyFont="1" applyFill="1" applyBorder="1" applyAlignment="1" applyProtection="1">
      <alignment horizontal="center" vertical="center"/>
    </xf>
    <xf numFmtId="165" fontId="6" fillId="7" borderId="32" xfId="0" applyNumberFormat="1" applyFont="1" applyFill="1" applyBorder="1" applyAlignment="1" applyProtection="1">
      <alignment vertical="center"/>
    </xf>
    <xf numFmtId="165" fontId="6" fillId="7" borderId="14" xfId="0" applyNumberFormat="1" applyFont="1" applyFill="1" applyBorder="1" applyAlignment="1" applyProtection="1">
      <alignment horizontal="center" vertical="center"/>
    </xf>
    <xf numFmtId="3" fontId="7" fillId="0" borderId="11" xfId="0" applyNumberFormat="1" applyFont="1" applyFill="1" applyBorder="1" applyAlignment="1" applyProtection="1">
      <alignment horizontal="center" vertical="center"/>
    </xf>
    <xf numFmtId="0" fontId="19" fillId="0" borderId="0" xfId="0" applyFont="1" applyFill="1" applyBorder="1" applyAlignment="1" applyProtection="1"/>
    <xf numFmtId="1" fontId="20" fillId="0" borderId="6" xfId="0" applyNumberFormat="1" applyFont="1" applyFill="1" applyBorder="1" applyAlignment="1" applyProtection="1">
      <alignment horizontal="center" vertical="center"/>
    </xf>
    <xf numFmtId="165" fontId="20" fillId="0" borderId="0" xfId="0" applyNumberFormat="1" applyFont="1" applyFill="1" applyBorder="1" applyAlignment="1" applyProtection="1">
      <alignment vertical="center"/>
    </xf>
    <xf numFmtId="168" fontId="20" fillId="0" borderId="5" xfId="0" applyNumberFormat="1" applyFont="1" applyFill="1" applyBorder="1" applyAlignment="1" applyProtection="1"/>
    <xf numFmtId="165" fontId="20" fillId="0" borderId="6" xfId="0" applyNumberFormat="1" applyFont="1" applyFill="1" applyBorder="1" applyAlignment="1" applyProtection="1">
      <alignment horizontal="right"/>
    </xf>
    <xf numFmtId="0" fontId="20" fillId="0" borderId="5" xfId="0" applyFont="1" applyBorder="1" applyProtection="1"/>
    <xf numFmtId="0" fontId="20" fillId="0" borderId="5" xfId="0" applyFont="1" applyBorder="1" applyAlignment="1" applyProtection="1">
      <alignment vertical="top" wrapText="1"/>
    </xf>
    <xf numFmtId="165" fontId="20" fillId="0" borderId="0" xfId="0" applyNumberFormat="1" applyFont="1" applyFill="1" applyBorder="1" applyAlignment="1" applyProtection="1">
      <alignment horizontal="right" vertical="center"/>
    </xf>
    <xf numFmtId="0" fontId="20" fillId="0" borderId="0" xfId="0" applyFont="1" applyBorder="1" applyProtection="1"/>
    <xf numFmtId="165" fontId="20" fillId="0" borderId="5" xfId="0" applyNumberFormat="1" applyFont="1" applyFill="1" applyBorder="1" applyAlignment="1" applyProtection="1">
      <alignment horizontal="right"/>
    </xf>
    <xf numFmtId="0" fontId="19" fillId="0" borderId="0" xfId="0" applyFont="1" applyBorder="1" applyProtection="1"/>
    <xf numFmtId="165" fontId="20" fillId="0" borderId="6" xfId="13" applyNumberFormat="1" applyFont="1" applyFill="1" applyBorder="1" applyAlignment="1" applyProtection="1">
      <alignment horizontal="right"/>
    </xf>
    <xf numFmtId="0" fontId="20" fillId="0" borderId="0" xfId="0" applyFont="1" applyProtection="1"/>
    <xf numFmtId="0" fontId="20" fillId="0" borderId="0" xfId="0" applyFont="1" applyFill="1" applyBorder="1" applyAlignment="1" applyProtection="1"/>
    <xf numFmtId="0" fontId="20" fillId="0" borderId="6" xfId="0" applyFont="1" applyFill="1" applyBorder="1" applyAlignment="1" applyProtection="1">
      <alignment horizontal="center" vertical="center"/>
    </xf>
    <xf numFmtId="0" fontId="20" fillId="0" borderId="12" xfId="0" applyFont="1" applyBorder="1" applyProtection="1"/>
    <xf numFmtId="0" fontId="19" fillId="0" borderId="6" xfId="0" applyFont="1" applyFill="1" applyBorder="1" applyAlignment="1" applyProtection="1">
      <alignment horizontal="center"/>
    </xf>
    <xf numFmtId="0" fontId="19" fillId="0" borderId="5" xfId="24" applyFont="1" applyFill="1" applyBorder="1" applyProtection="1"/>
    <xf numFmtId="0" fontId="20" fillId="0" borderId="0" xfId="0" applyFont="1" applyAlignment="1" applyProtection="1">
      <alignment vertical="top"/>
    </xf>
    <xf numFmtId="168" fontId="20" fillId="0" borderId="5" xfId="0" applyNumberFormat="1" applyFont="1" applyFill="1" applyBorder="1" applyAlignment="1" applyProtection="1">
      <alignment horizontal="center" vertical="center"/>
    </xf>
    <xf numFmtId="0" fontId="20" fillId="0" borderId="0" xfId="24" applyFont="1" applyFill="1" applyBorder="1" applyProtection="1"/>
    <xf numFmtId="1" fontId="20" fillId="0" borderId="6" xfId="0" applyNumberFormat="1" applyFont="1" applyFill="1" applyBorder="1" applyAlignment="1" applyProtection="1">
      <alignment horizontal="center" vertical="center" wrapText="1"/>
    </xf>
    <xf numFmtId="165" fontId="36" fillId="0" borderId="5" xfId="0" applyNumberFormat="1" applyFont="1" applyFill="1" applyBorder="1" applyAlignment="1" applyProtection="1">
      <alignment horizontal="right"/>
    </xf>
    <xf numFmtId="1" fontId="19" fillId="0" borderId="0" xfId="13" applyNumberFormat="1" applyFont="1" applyFill="1" applyBorder="1" applyAlignment="1" applyProtection="1"/>
    <xf numFmtId="2" fontId="20" fillId="0" borderId="5" xfId="0" applyNumberFormat="1" applyFont="1" applyFill="1" applyBorder="1" applyAlignment="1" applyProtection="1">
      <alignment horizontal="center" vertical="center"/>
    </xf>
    <xf numFmtId="0" fontId="19" fillId="0" borderId="0" xfId="24" applyFont="1" applyFill="1" applyBorder="1" applyProtection="1"/>
    <xf numFmtId="165" fontId="20" fillId="0" borderId="6" xfId="0" applyNumberFormat="1" applyFont="1" applyFill="1" applyBorder="1" applyAlignment="1" applyProtection="1">
      <alignment horizontal="right" vertical="center"/>
    </xf>
    <xf numFmtId="1" fontId="20" fillId="0" borderId="0" xfId="13" applyNumberFormat="1" applyFont="1" applyFill="1" applyBorder="1" applyAlignment="1" applyProtection="1"/>
    <xf numFmtId="165" fontId="20" fillId="0" borderId="0" xfId="0" applyNumberFormat="1" applyFont="1" applyFill="1" applyBorder="1" applyAlignment="1" applyProtection="1">
      <alignment horizontal="right"/>
    </xf>
    <xf numFmtId="0" fontId="20" fillId="0" borderId="0" xfId="0" applyFont="1" applyBorder="1" applyAlignment="1" applyProtection="1"/>
    <xf numFmtId="165" fontId="6" fillId="7" borderId="33" xfId="13" applyNumberFormat="1" applyFont="1" applyFill="1" applyBorder="1" applyAlignment="1" applyProtection="1">
      <alignment horizontal="right" vertical="center"/>
    </xf>
    <xf numFmtId="165" fontId="6" fillId="7" borderId="32" xfId="0" applyNumberFormat="1" applyFont="1" applyFill="1" applyBorder="1" applyAlignment="1" applyProtection="1">
      <alignment horizontal="right" vertical="center"/>
    </xf>
    <xf numFmtId="165" fontId="6" fillId="7" borderId="14" xfId="0" applyNumberFormat="1" applyFont="1" applyFill="1" applyBorder="1" applyAlignment="1" applyProtection="1">
      <alignment horizontal="right" vertical="center"/>
    </xf>
    <xf numFmtId="0" fontId="24" fillId="0" borderId="0" xfId="0" applyFont="1" applyProtection="1"/>
    <xf numFmtId="0" fontId="10" fillId="5" borderId="33" xfId="0" applyFont="1" applyFill="1" applyBorder="1" applyAlignment="1" applyProtection="1">
      <alignment horizontal="center"/>
    </xf>
    <xf numFmtId="0" fontId="19" fillId="0" borderId="0" xfId="0" applyFont="1" applyFill="1" applyBorder="1" applyAlignment="1" applyProtection="1">
      <alignment horizontal="left"/>
    </xf>
    <xf numFmtId="0" fontId="19" fillId="0" borderId="0" xfId="14" applyFont="1" applyFill="1" applyBorder="1" applyAlignment="1" applyProtection="1"/>
    <xf numFmtId="0" fontId="19" fillId="0" borderId="0" xfId="14" applyFont="1" applyFill="1" applyBorder="1" applyAlignment="1" applyProtection="1">
      <alignment horizontal="center"/>
    </xf>
    <xf numFmtId="174" fontId="20" fillId="0" borderId="0" xfId="2" applyNumberFormat="1" applyFont="1" applyAlignment="1" applyProtection="1"/>
    <xf numFmtId="0" fontId="19" fillId="0" borderId="0" xfId="14" applyFont="1" applyFill="1" applyBorder="1" applyAlignment="1" applyProtection="1">
      <alignment horizontal="left"/>
    </xf>
    <xf numFmtId="1" fontId="19" fillId="0" borderId="0" xfId="0" applyNumberFormat="1" applyFont="1" applyFill="1" applyBorder="1" applyAlignment="1" applyProtection="1"/>
    <xf numFmtId="0" fontId="19" fillId="0" borderId="11" xfId="0" applyFont="1" applyFill="1" applyBorder="1" applyAlignment="1" applyProtection="1">
      <alignment horizontal="center"/>
    </xf>
    <xf numFmtId="174" fontId="19" fillId="0" borderId="11" xfId="2" applyNumberFormat="1" applyFont="1" applyFill="1" applyBorder="1" applyAlignment="1" applyProtection="1">
      <alignment horizontal="center" vertical="center"/>
    </xf>
    <xf numFmtId="174" fontId="6" fillId="5" borderId="31" xfId="2" applyNumberFormat="1" applyFont="1" applyFill="1" applyBorder="1" applyAlignment="1" applyProtection="1">
      <alignment horizontal="center" vertical="center"/>
    </xf>
    <xf numFmtId="174" fontId="6" fillId="5" borderId="14" xfId="2" applyNumberFormat="1" applyFont="1" applyFill="1" applyBorder="1" applyAlignment="1" applyProtection="1">
      <alignment horizontal="center" vertical="center"/>
    </xf>
    <xf numFmtId="3" fontId="19" fillId="0" borderId="6" xfId="0" applyNumberFormat="1" applyFont="1" applyFill="1" applyBorder="1" applyAlignment="1" applyProtection="1">
      <alignment horizontal="center"/>
    </xf>
    <xf numFmtId="174" fontId="20" fillId="0" borderId="10" xfId="2" applyNumberFormat="1" applyFont="1" applyBorder="1" applyAlignment="1" applyProtection="1"/>
    <xf numFmtId="0" fontId="11" fillId="0" borderId="6" xfId="0" applyFont="1" applyBorder="1" applyProtection="1"/>
    <xf numFmtId="1" fontId="20" fillId="0" borderId="0" xfId="0" applyNumberFormat="1" applyFont="1" applyFill="1" applyBorder="1" applyAlignment="1" applyProtection="1">
      <alignment horizontal="center"/>
    </xf>
    <xf numFmtId="1" fontId="20" fillId="0" borderId="6" xfId="0" applyNumberFormat="1" applyFont="1" applyFill="1" applyBorder="1" applyAlignment="1" applyProtection="1">
      <alignment horizontal="center"/>
    </xf>
    <xf numFmtId="174" fontId="20" fillId="0" borderId="6" xfId="2" applyNumberFormat="1" applyFont="1" applyBorder="1" applyAlignment="1" applyProtection="1"/>
    <xf numFmtId="1" fontId="20" fillId="0" borderId="6" xfId="0" applyNumberFormat="1" applyFont="1" applyFill="1" applyBorder="1" applyAlignment="1" applyProtection="1">
      <alignment wrapText="1"/>
    </xf>
    <xf numFmtId="1" fontId="19" fillId="0" borderId="6" xfId="0" applyNumberFormat="1" applyFont="1" applyFill="1" applyBorder="1" applyAlignment="1" applyProtection="1">
      <alignment wrapText="1"/>
    </xf>
    <xf numFmtId="2" fontId="20" fillId="0" borderId="6" xfId="0" applyNumberFormat="1" applyFont="1" applyFill="1" applyBorder="1" applyAlignment="1" applyProtection="1">
      <alignment horizontal="center"/>
    </xf>
    <xf numFmtId="174" fontId="20" fillId="0" borderId="6" xfId="2" applyNumberFormat="1" applyFont="1" applyFill="1" applyBorder="1" applyAlignment="1" applyProtection="1"/>
    <xf numFmtId="165" fontId="20" fillId="0" borderId="6" xfId="2" applyNumberFormat="1" applyFont="1" applyFill="1" applyBorder="1" applyAlignment="1" applyProtection="1">
      <alignment horizontal="right"/>
    </xf>
    <xf numFmtId="165" fontId="20" fillId="0" borderId="6" xfId="2" applyNumberFormat="1" applyFont="1" applyBorder="1" applyAlignment="1" applyProtection="1">
      <alignment horizontal="right"/>
    </xf>
    <xf numFmtId="165" fontId="20" fillId="0" borderId="6" xfId="3" applyNumberFormat="1" applyFont="1" applyBorder="1" applyAlignment="1" applyProtection="1">
      <alignment horizontal="right"/>
    </xf>
    <xf numFmtId="165" fontId="20" fillId="0" borderId="6" xfId="3" applyNumberFormat="1" applyFont="1" applyBorder="1" applyProtection="1"/>
    <xf numFmtId="0" fontId="20" fillId="0" borderId="0" xfId="0" applyFont="1" applyFill="1" applyBorder="1" applyAlignment="1" applyProtection="1">
      <alignment horizontal="center"/>
    </xf>
    <xf numFmtId="1" fontId="20" fillId="0" borderId="6" xfId="0" applyNumberFormat="1" applyFont="1" applyFill="1" applyBorder="1" applyAlignment="1" applyProtection="1"/>
    <xf numFmtId="0" fontId="6" fillId="5" borderId="31" xfId="0" applyFont="1" applyFill="1" applyBorder="1" applyAlignment="1" applyProtection="1">
      <alignment horizontal="center"/>
    </xf>
    <xf numFmtId="1" fontId="6" fillId="5" borderId="33" xfId="0" applyNumberFormat="1" applyFont="1" applyFill="1" applyBorder="1" applyAlignment="1" applyProtection="1">
      <alignment horizontal="center"/>
    </xf>
    <xf numFmtId="174" fontId="7" fillId="5" borderId="32" xfId="2" applyNumberFormat="1" applyFont="1" applyFill="1" applyBorder="1" applyAlignment="1" applyProtection="1"/>
    <xf numFmtId="174" fontId="6" fillId="5" borderId="14" xfId="2" applyNumberFormat="1" applyFont="1" applyFill="1" applyBorder="1" applyAlignment="1" applyProtection="1"/>
    <xf numFmtId="1" fontId="19" fillId="0" borderId="11" xfId="0" applyNumberFormat="1" applyFont="1" applyFill="1" applyBorder="1" applyAlignment="1" applyProtection="1"/>
    <xf numFmtId="49" fontId="19" fillId="0" borderId="6" xfId="0" applyNumberFormat="1" applyFont="1" applyFill="1" applyBorder="1" applyAlignment="1" applyProtection="1">
      <alignment horizontal="center"/>
    </xf>
    <xf numFmtId="165" fontId="20" fillId="0" borderId="0" xfId="0" applyNumberFormat="1" applyFont="1" applyFill="1" applyBorder="1" applyAlignment="1" applyProtection="1">
      <alignment horizontal="center"/>
    </xf>
    <xf numFmtId="0" fontId="19" fillId="0" borderId="6" xfId="0" applyFont="1" applyFill="1" applyBorder="1" applyAlignment="1" applyProtection="1"/>
    <xf numFmtId="165" fontId="19" fillId="0" borderId="0" xfId="0" applyNumberFormat="1" applyFont="1" applyFill="1" applyBorder="1" applyAlignment="1" applyProtection="1">
      <alignment horizontal="center"/>
    </xf>
    <xf numFmtId="0" fontId="20" fillId="0" borderId="6" xfId="0" applyFont="1" applyFill="1" applyBorder="1" applyAlignment="1" applyProtection="1"/>
    <xf numFmtId="0" fontId="20" fillId="0" borderId="6" xfId="0" applyFont="1" applyFill="1" applyBorder="1" applyAlignment="1" applyProtection="1">
      <alignment horizontal="left"/>
    </xf>
    <xf numFmtId="2" fontId="20" fillId="0" borderId="6" xfId="0" applyNumberFormat="1" applyFont="1" applyFill="1" applyBorder="1" applyAlignment="1" applyProtection="1">
      <alignment horizontal="right"/>
    </xf>
    <xf numFmtId="0" fontId="19" fillId="9" borderId="31" xfId="14" applyFont="1" applyFill="1" applyBorder="1" applyAlignment="1" applyProtection="1">
      <alignment horizontal="left" vertical="center"/>
    </xf>
    <xf numFmtId="0" fontId="6" fillId="9" borderId="31" xfId="14" applyFont="1" applyFill="1" applyBorder="1" applyAlignment="1">
      <alignment horizontal="left" vertical="center"/>
    </xf>
    <xf numFmtId="0" fontId="6" fillId="9" borderId="33" xfId="14" applyFont="1" applyFill="1" applyBorder="1" applyAlignment="1">
      <alignment horizontal="center" vertical="center"/>
    </xf>
    <xf numFmtId="0" fontId="19" fillId="0" borderId="11" xfId="0" applyFont="1" applyFill="1" applyBorder="1" applyAlignment="1" applyProtection="1">
      <alignment horizontal="center" vertical="center"/>
    </xf>
    <xf numFmtId="0" fontId="19" fillId="0" borderId="10" xfId="0" applyFont="1" applyFill="1" applyBorder="1" applyAlignment="1" applyProtection="1">
      <alignment horizontal="center"/>
    </xf>
    <xf numFmtId="0" fontId="20" fillId="0" borderId="10" xfId="0" applyFont="1" applyBorder="1" applyAlignment="1" applyProtection="1"/>
    <xf numFmtId="0" fontId="11" fillId="0" borderId="5" xfId="0" applyFont="1" applyBorder="1" applyProtection="1"/>
    <xf numFmtId="1" fontId="19" fillId="0" borderId="6" xfId="0" applyNumberFormat="1" applyFont="1" applyFill="1" applyBorder="1" applyAlignment="1" applyProtection="1"/>
    <xf numFmtId="1" fontId="20" fillId="0" borderId="0" xfId="0" applyNumberFormat="1" applyFont="1" applyFill="1" applyBorder="1" applyAlignment="1" applyProtection="1"/>
    <xf numFmtId="0" fontId="20" fillId="0" borderId="6" xfId="0" applyFont="1" applyBorder="1" applyAlignment="1" applyProtection="1">
      <alignment horizontal="center" vertical="top" wrapText="1"/>
    </xf>
    <xf numFmtId="165" fontId="19" fillId="0" borderId="6" xfId="0" applyNumberFormat="1" applyFont="1" applyFill="1" applyBorder="1" applyAlignment="1" applyProtection="1">
      <alignment horizontal="right" vertical="center"/>
    </xf>
    <xf numFmtId="0" fontId="6" fillId="5" borderId="14" xfId="14" applyFont="1" applyFill="1" applyBorder="1" applyAlignment="1" applyProtection="1">
      <alignment horizontal="center" vertical="center"/>
    </xf>
    <xf numFmtId="0" fontId="6" fillId="9" borderId="31" xfId="14" applyFont="1" applyFill="1" applyBorder="1" applyAlignment="1" applyProtection="1">
      <alignment horizontal="left" vertical="center"/>
    </xf>
    <xf numFmtId="0" fontId="6" fillId="9" borderId="33" xfId="14" applyFont="1" applyFill="1" applyBorder="1" applyAlignment="1" applyProtection="1">
      <alignment horizontal="center" vertical="center"/>
    </xf>
    <xf numFmtId="165" fontId="6" fillId="5" borderId="14" xfId="0" applyNumberFormat="1" applyFont="1" applyFill="1" applyBorder="1" applyAlignment="1" applyProtection="1">
      <alignment horizontal="right" vertical="center"/>
    </xf>
    <xf numFmtId="174" fontId="6" fillId="5" borderId="14" xfId="2" applyNumberFormat="1" applyFont="1" applyFill="1" applyBorder="1" applyAlignment="1">
      <alignment vertical="center"/>
    </xf>
    <xf numFmtId="165" fontId="20" fillId="0" borderId="6" xfId="3" applyNumberFormat="1" applyFont="1" applyFill="1" applyBorder="1" applyAlignment="1" applyProtection="1">
      <alignment horizontal="right"/>
    </xf>
    <xf numFmtId="1" fontId="26" fillId="5" borderId="33" xfId="0" applyNumberFormat="1" applyFont="1" applyFill="1" applyBorder="1" applyAlignment="1" applyProtection="1">
      <alignment horizontal="center" vertical="center"/>
    </xf>
    <xf numFmtId="0" fontId="7" fillId="5" borderId="32" xfId="0" applyFont="1" applyFill="1" applyBorder="1" applyAlignment="1" applyProtection="1"/>
    <xf numFmtId="174" fontId="6" fillId="5" borderId="14" xfId="2" applyNumberFormat="1" applyFont="1" applyFill="1" applyBorder="1" applyAlignment="1" applyProtection="1">
      <alignment vertical="center"/>
    </xf>
    <xf numFmtId="0" fontId="24" fillId="0" borderId="5" xfId="0" applyFont="1" applyBorder="1" applyProtection="1"/>
    <xf numFmtId="1" fontId="6" fillId="5" borderId="33" xfId="0" applyNumberFormat="1" applyFont="1" applyFill="1" applyBorder="1" applyAlignment="1">
      <alignment horizontal="center" vertical="center"/>
    </xf>
    <xf numFmtId="0" fontId="19" fillId="0" borderId="0" xfId="23" applyFont="1" applyAlignment="1" applyProtection="1">
      <alignment vertical="center"/>
    </xf>
    <xf numFmtId="0" fontId="20" fillId="0" borderId="0" xfId="23" applyFont="1" applyProtection="1"/>
    <xf numFmtId="0" fontId="20" fillId="0" borderId="0" xfId="23" applyFont="1" applyAlignment="1" applyProtection="1">
      <alignment horizontal="center"/>
    </xf>
    <xf numFmtId="4" fontId="20" fillId="0" borderId="0" xfId="23" applyNumberFormat="1" applyFont="1" applyAlignment="1" applyProtection="1">
      <alignment horizontal="center"/>
    </xf>
    <xf numFmtId="0" fontId="19" fillId="0" borderId="0" xfId="0" applyFont="1" applyFill="1" applyBorder="1" applyAlignment="1" applyProtection="1">
      <alignment vertical="center"/>
    </xf>
    <xf numFmtId="2" fontId="20" fillId="0" borderId="0" xfId="23" applyNumberFormat="1" applyFont="1" applyAlignment="1" applyProtection="1">
      <alignment horizontal="center"/>
    </xf>
    <xf numFmtId="0" fontId="20" fillId="0" borderId="10" xfId="23" applyFont="1" applyBorder="1" applyAlignment="1" applyProtection="1">
      <alignment horizontal="center" vertical="center"/>
    </xf>
    <xf numFmtId="0" fontId="20" fillId="0" borderId="35" xfId="23" applyFont="1" applyBorder="1" applyProtection="1"/>
    <xf numFmtId="0" fontId="20" fillId="0" borderId="7" xfId="23" applyFont="1" applyBorder="1" applyProtection="1"/>
    <xf numFmtId="0" fontId="20" fillId="0" borderId="36" xfId="23" applyFont="1" applyBorder="1" applyProtection="1"/>
    <xf numFmtId="0" fontId="20" fillId="0" borderId="10" xfId="23" applyFont="1" applyBorder="1" applyAlignment="1" applyProtection="1">
      <alignment horizontal="center"/>
    </xf>
    <xf numFmtId="2" fontId="20" fillId="0" borderId="10" xfId="23" applyNumberFormat="1" applyFont="1" applyBorder="1" applyAlignment="1" applyProtection="1">
      <alignment horizontal="center"/>
    </xf>
    <xf numFmtId="0" fontId="20" fillId="0" borderId="6" xfId="23" applyFont="1" applyBorder="1" applyAlignment="1" applyProtection="1">
      <alignment horizontal="center" vertical="center"/>
    </xf>
    <xf numFmtId="0" fontId="22" fillId="0" borderId="5" xfId="23" applyFont="1" applyBorder="1" applyProtection="1"/>
    <xf numFmtId="0" fontId="20" fillId="0" borderId="0" xfId="23" applyFont="1" applyBorder="1" applyProtection="1"/>
    <xf numFmtId="0" fontId="22" fillId="0" borderId="12" xfId="23" applyFont="1" applyBorder="1" applyProtection="1"/>
    <xf numFmtId="0" fontId="20" fillId="0" borderId="6" xfId="23" applyFont="1" applyBorder="1" applyAlignment="1" applyProtection="1">
      <alignment horizontal="center"/>
    </xf>
    <xf numFmtId="2" fontId="20" fillId="0" borderId="6" xfId="23" applyNumberFormat="1" applyFont="1" applyBorder="1" applyAlignment="1" applyProtection="1">
      <alignment horizontal="center"/>
    </xf>
    <xf numFmtId="0" fontId="19" fillId="0" borderId="6" xfId="23" applyFont="1" applyBorder="1" applyAlignment="1" applyProtection="1">
      <alignment horizontal="center" vertical="center"/>
    </xf>
    <xf numFmtId="0" fontId="19" fillId="0" borderId="5" xfId="23" applyFont="1" applyBorder="1" applyProtection="1"/>
    <xf numFmtId="0" fontId="19" fillId="0" borderId="0" xfId="23" applyFont="1" applyBorder="1" applyProtection="1"/>
    <xf numFmtId="0" fontId="19" fillId="0" borderId="12" xfId="23" applyFont="1" applyBorder="1" applyProtection="1"/>
    <xf numFmtId="0" fontId="20" fillId="0" borderId="5" xfId="23" applyFont="1" applyBorder="1" applyProtection="1"/>
    <xf numFmtId="0" fontId="20" fillId="0" borderId="12" xfId="23" applyFont="1" applyBorder="1" applyProtection="1"/>
    <xf numFmtId="165" fontId="20" fillId="0" borderId="6" xfId="7" applyNumberFormat="1" applyFont="1" applyBorder="1" applyAlignment="1" applyProtection="1">
      <alignment horizontal="right"/>
    </xf>
    <xf numFmtId="0" fontId="23" fillId="0" borderId="12" xfId="23" applyFont="1" applyBorder="1" applyProtection="1"/>
    <xf numFmtId="165" fontId="20" fillId="0" borderId="6" xfId="7" quotePrefix="1" applyNumberFormat="1" applyFont="1" applyBorder="1" applyAlignment="1" applyProtection="1">
      <alignment horizontal="right"/>
    </xf>
    <xf numFmtId="165" fontId="19" fillId="0" borderId="6" xfId="2" applyNumberFormat="1" applyFont="1" applyBorder="1" applyAlignment="1" applyProtection="1">
      <alignment horizontal="right" vertical="center"/>
    </xf>
    <xf numFmtId="0" fontId="6" fillId="5" borderId="14" xfId="23" applyFont="1" applyFill="1" applyBorder="1" applyAlignment="1" applyProtection="1">
      <alignment horizontal="center" vertical="center"/>
    </xf>
    <xf numFmtId="0" fontId="6" fillId="9" borderId="31" xfId="13" applyFont="1" applyFill="1" applyBorder="1" applyAlignment="1" applyProtection="1">
      <alignment horizontal="left" vertical="center"/>
    </xf>
    <xf numFmtId="165" fontId="6" fillId="5" borderId="14" xfId="0" applyNumberFormat="1" applyFont="1" applyFill="1" applyBorder="1" applyAlignment="1" applyProtection="1"/>
    <xf numFmtId="0" fontId="0" fillId="0" borderId="0" xfId="0" applyAlignment="1" applyProtection="1"/>
    <xf numFmtId="0" fontId="5" fillId="0" borderId="0" xfId="0" applyFont="1" applyFill="1" applyAlignment="1">
      <alignment horizontal="right"/>
    </xf>
    <xf numFmtId="0" fontId="8" fillId="0" borderId="0" xfId="0" applyFont="1" applyFill="1" applyAlignment="1">
      <alignment horizontal="right"/>
    </xf>
    <xf numFmtId="0" fontId="6" fillId="0" borderId="0" xfId="0" applyFont="1" applyFill="1" applyAlignment="1">
      <alignment horizontal="right"/>
    </xf>
    <xf numFmtId="0" fontId="3" fillId="0" borderId="0" xfId="0" applyFont="1" applyFill="1" applyAlignment="1">
      <alignment horizontal="right"/>
    </xf>
    <xf numFmtId="0" fontId="5" fillId="0" borderId="0" xfId="0" applyFont="1" applyFill="1" applyBorder="1" applyAlignment="1">
      <alignment horizontal="right"/>
    </xf>
    <xf numFmtId="0" fontId="19" fillId="0" borderId="0" xfId="0" applyFont="1" applyFill="1" applyBorder="1" applyAlignment="1" applyProtection="1">
      <alignment wrapText="1"/>
    </xf>
    <xf numFmtId="0" fontId="20" fillId="0" borderId="0" xfId="0" applyFont="1" applyFill="1" applyBorder="1" applyAlignment="1" applyProtection="1">
      <alignment horizontal="right"/>
    </xf>
    <xf numFmtId="0" fontId="19" fillId="0" borderId="11" xfId="0" applyFont="1" applyFill="1" applyBorder="1" applyAlignment="1" applyProtection="1">
      <alignment horizontal="right"/>
    </xf>
    <xf numFmtId="0" fontId="6" fillId="4" borderId="14" xfId="0" applyFont="1" applyFill="1" applyBorder="1" applyAlignment="1" applyProtection="1">
      <alignment horizontal="right" vertical="center"/>
    </xf>
    <xf numFmtId="2" fontId="6" fillId="5" borderId="14" xfId="0" applyNumberFormat="1" applyFont="1" applyFill="1" applyBorder="1" applyAlignment="1" applyProtection="1">
      <alignment horizontal="center" vertical="center"/>
    </xf>
    <xf numFmtId="0" fontId="20" fillId="0" borderId="10" xfId="0" applyFont="1" applyFill="1" applyBorder="1" applyAlignment="1" applyProtection="1">
      <alignment horizontal="center"/>
    </xf>
    <xf numFmtId="0" fontId="20" fillId="0" borderId="10" xfId="0" applyFont="1" applyFill="1" applyBorder="1" applyAlignment="1" applyProtection="1">
      <alignment horizontal="center" wrapText="1"/>
    </xf>
    <xf numFmtId="0" fontId="20" fillId="0" borderId="10" xfId="0" applyFont="1" applyFill="1" applyBorder="1" applyAlignment="1" applyProtection="1">
      <alignment horizontal="right"/>
    </xf>
    <xf numFmtId="0" fontId="19" fillId="0" borderId="6" xfId="0" applyFont="1" applyBorder="1" applyAlignment="1" applyProtection="1">
      <alignment horizontal="left" vertical="top" wrapText="1"/>
    </xf>
    <xf numFmtId="0" fontId="22" fillId="0" borderId="12" xfId="0" applyFont="1" applyBorder="1" applyAlignment="1" applyProtection="1">
      <alignment vertical="top" wrapText="1"/>
    </xf>
    <xf numFmtId="0" fontId="25" fillId="0" borderId="12" xfId="0" applyFont="1" applyBorder="1" applyAlignment="1" applyProtection="1">
      <alignment vertical="top" wrapText="1"/>
    </xf>
    <xf numFmtId="0" fontId="25" fillId="0" borderId="12" xfId="0" applyFont="1" applyBorder="1" applyAlignment="1" applyProtection="1">
      <alignment horizontal="right" vertical="top" wrapText="1"/>
    </xf>
    <xf numFmtId="0" fontId="25" fillId="0" borderId="6" xfId="0" applyFont="1" applyBorder="1" applyAlignment="1" applyProtection="1">
      <alignment horizontal="left" vertical="top" wrapText="1"/>
    </xf>
    <xf numFmtId="0" fontId="25" fillId="0" borderId="12" xfId="0" applyFont="1" applyBorder="1" applyAlignment="1" applyProtection="1">
      <alignment horizontal="center" vertical="top" wrapText="1"/>
    </xf>
    <xf numFmtId="0" fontId="19" fillId="0" borderId="12" xfId="0" applyFont="1" applyBorder="1" applyAlignment="1" applyProtection="1">
      <alignment vertical="top" wrapText="1"/>
    </xf>
    <xf numFmtId="165" fontId="25" fillId="0" borderId="12" xfId="0" applyNumberFormat="1" applyFont="1" applyBorder="1" applyAlignment="1" applyProtection="1">
      <alignment horizontal="right" vertical="top" wrapText="1"/>
    </xf>
    <xf numFmtId="0" fontId="20" fillId="0" borderId="12" xfId="0" applyFont="1" applyBorder="1" applyAlignment="1" applyProtection="1">
      <alignment vertical="top" wrapText="1"/>
    </xf>
    <xf numFmtId="165" fontId="20" fillId="0" borderId="12" xfId="0" applyNumberFormat="1" applyFont="1" applyBorder="1" applyAlignment="1" applyProtection="1">
      <alignment horizontal="right" vertical="top" wrapText="1"/>
    </xf>
    <xf numFmtId="0" fontId="20" fillId="0" borderId="12" xfId="0" applyFont="1" applyBorder="1" applyAlignment="1" applyProtection="1">
      <alignment horizontal="center" vertical="top" wrapText="1"/>
    </xf>
    <xf numFmtId="0" fontId="27" fillId="0" borderId="6" xfId="0" applyFont="1" applyBorder="1" applyAlignment="1" applyProtection="1">
      <alignment horizontal="left" vertical="top" wrapText="1"/>
    </xf>
    <xf numFmtId="0" fontId="27" fillId="0" borderId="12" xfId="0" applyFont="1" applyBorder="1" applyAlignment="1" applyProtection="1">
      <alignment vertical="top" wrapText="1"/>
    </xf>
    <xf numFmtId="0" fontId="20" fillId="0" borderId="6" xfId="0" applyFont="1" applyBorder="1" applyAlignment="1" applyProtection="1">
      <alignment horizontal="left" vertical="top" wrapText="1"/>
    </xf>
    <xf numFmtId="0" fontId="25" fillId="0" borderId="6" xfId="0" applyFont="1" applyBorder="1" applyAlignment="1" applyProtection="1">
      <alignment horizontal="center" vertical="center" wrapText="1"/>
    </xf>
    <xf numFmtId="0" fontId="25" fillId="0" borderId="12" xfId="0" applyFont="1" applyFill="1" applyBorder="1" applyAlignment="1" applyProtection="1">
      <alignment vertical="top" wrapText="1"/>
    </xf>
    <xf numFmtId="0" fontId="20" fillId="0" borderId="6" xfId="0" applyFont="1" applyBorder="1" applyAlignment="1" applyProtection="1">
      <alignment horizontal="center" vertical="center" wrapText="1"/>
    </xf>
    <xf numFmtId="0" fontId="20" fillId="0" borderId="12" xfId="0" applyFont="1" applyFill="1" applyBorder="1" applyAlignment="1" applyProtection="1">
      <alignment vertical="top" wrapText="1"/>
    </xf>
    <xf numFmtId="1" fontId="19" fillId="0" borderId="0" xfId="0" applyNumberFormat="1" applyFont="1" applyFill="1" applyBorder="1" applyAlignment="1" applyProtection="1">
      <alignment wrapText="1"/>
    </xf>
    <xf numFmtId="1" fontId="20" fillId="0" borderId="0" xfId="0" applyNumberFormat="1" applyFont="1" applyFill="1" applyBorder="1" applyAlignment="1" applyProtection="1">
      <alignment wrapText="1"/>
    </xf>
    <xf numFmtId="1" fontId="20" fillId="0" borderId="0" xfId="0" applyNumberFormat="1" applyFont="1" applyFill="1" applyBorder="1" applyAlignment="1" applyProtection="1">
      <alignment horizontal="right"/>
    </xf>
    <xf numFmtId="1" fontId="6" fillId="5" borderId="33" xfId="0" applyNumberFormat="1" applyFont="1" applyFill="1" applyBorder="1" applyAlignment="1" applyProtection="1">
      <alignment horizontal="right" vertical="center"/>
    </xf>
    <xf numFmtId="0" fontId="20" fillId="0" borderId="6" xfId="23" applyFont="1" applyBorder="1" applyProtection="1"/>
    <xf numFmtId="2" fontId="19" fillId="0" borderId="0" xfId="14" applyNumberFormat="1" applyFont="1" applyFill="1" applyBorder="1" applyAlignment="1" applyProtection="1">
      <alignment horizontal="center"/>
    </xf>
    <xf numFmtId="0" fontId="19" fillId="0" borderId="0" xfId="0" applyFont="1" applyBorder="1" applyAlignment="1" applyProtection="1">
      <alignment horizontal="left"/>
    </xf>
    <xf numFmtId="0" fontId="19" fillId="0" borderId="0" xfId="0" applyFont="1" applyBorder="1" applyAlignment="1" applyProtection="1">
      <alignment horizontal="center"/>
    </xf>
    <xf numFmtId="0" fontId="19" fillId="0" borderId="0" xfId="0" applyFont="1" applyBorder="1" applyAlignment="1" applyProtection="1">
      <alignment vertical="top"/>
    </xf>
    <xf numFmtId="0" fontId="19" fillId="0" borderId="0" xfId="0" applyFont="1" applyBorder="1" applyAlignment="1" applyProtection="1">
      <alignment horizontal="center" vertical="top" wrapText="1"/>
    </xf>
    <xf numFmtId="0" fontId="19" fillId="0" borderId="0" xfId="0" applyFont="1" applyBorder="1" applyAlignment="1" applyProtection="1">
      <alignment horizontal="right" vertical="top" wrapText="1"/>
    </xf>
    <xf numFmtId="0" fontId="20" fillId="0" borderId="6" xfId="14" applyFont="1" applyFill="1" applyBorder="1" applyAlignment="1" applyProtection="1">
      <alignment horizontal="center"/>
    </xf>
    <xf numFmtId="1" fontId="22" fillId="0" borderId="6" xfId="0" applyNumberFormat="1" applyFont="1" applyFill="1" applyBorder="1" applyAlignment="1" applyProtection="1">
      <alignment horizontal="left" wrapText="1"/>
    </xf>
    <xf numFmtId="0" fontId="20" fillId="0" borderId="6" xfId="0" applyFont="1" applyFill="1" applyBorder="1" applyAlignment="1" applyProtection="1">
      <alignment horizontal="center" vertical="top" wrapText="1"/>
    </xf>
    <xf numFmtId="0" fontId="20" fillId="0" borderId="6" xfId="0" applyFont="1" applyFill="1" applyBorder="1" applyAlignment="1" applyProtection="1">
      <alignment horizontal="center" vertical="top"/>
    </xf>
    <xf numFmtId="1" fontId="20" fillId="0" borderId="6" xfId="0" applyNumberFormat="1" applyFont="1" applyFill="1" applyBorder="1" applyAlignment="1" applyProtection="1">
      <alignment horizontal="center" vertical="top"/>
    </xf>
    <xf numFmtId="0" fontId="19" fillId="0" borderId="6" xfId="0" applyFont="1" applyBorder="1" applyAlignment="1" applyProtection="1">
      <alignment horizontal="right" vertical="top" wrapText="1"/>
    </xf>
    <xf numFmtId="0" fontId="19" fillId="0" borderId="6" xfId="0" applyFont="1" applyFill="1" applyBorder="1" applyAlignment="1" applyProtection="1">
      <alignment horizontal="center" vertical="top"/>
    </xf>
    <xf numFmtId="0" fontId="19" fillId="0" borderId="5" xfId="0" applyFont="1" applyFill="1" applyBorder="1" applyAlignment="1" applyProtection="1">
      <alignment horizontal="center" vertical="top"/>
    </xf>
    <xf numFmtId="1" fontId="20" fillId="0" borderId="6" xfId="0" applyNumberFormat="1" applyFont="1" applyFill="1" applyBorder="1" applyAlignment="1" applyProtection="1">
      <alignment horizontal="left" vertical="top" wrapText="1"/>
    </xf>
    <xf numFmtId="165" fontId="19" fillId="0" borderId="12" xfId="0" applyNumberFormat="1" applyFont="1" applyBorder="1" applyAlignment="1" applyProtection="1">
      <alignment horizontal="right" vertical="top" wrapText="1"/>
    </xf>
    <xf numFmtId="1" fontId="20" fillId="0" borderId="12" xfId="0" applyNumberFormat="1" applyFont="1" applyFill="1" applyBorder="1" applyAlignment="1" applyProtection="1">
      <alignment horizontal="center"/>
    </xf>
    <xf numFmtId="1" fontId="19" fillId="0" borderId="6" xfId="0" applyNumberFormat="1" applyFont="1" applyFill="1" applyBorder="1" applyAlignment="1" applyProtection="1">
      <alignment horizontal="left" vertical="top" wrapText="1"/>
    </xf>
    <xf numFmtId="0" fontId="19" fillId="0" borderId="5" xfId="14" applyFont="1" applyFill="1" applyBorder="1" applyAlignment="1" applyProtection="1">
      <alignment horizontal="center" vertical="top"/>
    </xf>
    <xf numFmtId="0" fontId="19" fillId="0" borderId="6" xfId="0" applyFont="1" applyBorder="1" applyAlignment="1" applyProtection="1">
      <alignment horizontal="center" vertical="top" wrapText="1"/>
    </xf>
    <xf numFmtId="0" fontId="20" fillId="0" borderId="0" xfId="0" applyFont="1" applyBorder="1" applyAlignment="1" applyProtection="1">
      <alignment vertical="top" wrapText="1"/>
    </xf>
    <xf numFmtId="0" fontId="20" fillId="0" borderId="5" xfId="0" applyFont="1" applyFill="1" applyBorder="1" applyAlignment="1" applyProtection="1">
      <alignment wrapText="1"/>
    </xf>
    <xf numFmtId="0" fontId="20" fillId="0" borderId="6" xfId="0" applyFont="1" applyBorder="1" applyAlignment="1" applyProtection="1">
      <alignment horizontal="center" wrapText="1"/>
    </xf>
    <xf numFmtId="165" fontId="20" fillId="0" borderId="12" xfId="0" applyNumberFormat="1" applyFont="1" applyBorder="1" applyAlignment="1" applyProtection="1">
      <alignment horizontal="right" wrapText="1"/>
    </xf>
    <xf numFmtId="0" fontId="20" fillId="0" borderId="5" xfId="0" applyFont="1" applyBorder="1" applyAlignment="1" applyProtection="1">
      <alignment wrapText="1"/>
    </xf>
    <xf numFmtId="0" fontId="20" fillId="0" borderId="6" xfId="0" applyFont="1" applyBorder="1" applyAlignment="1" applyProtection="1">
      <alignment wrapText="1"/>
    </xf>
    <xf numFmtId="0" fontId="20" fillId="0" borderId="5" xfId="0" applyFont="1" applyFill="1" applyBorder="1" applyAlignment="1" applyProtection="1"/>
    <xf numFmtId="4" fontId="20" fillId="0" borderId="6" xfId="0" applyNumberFormat="1" applyFont="1" applyFill="1" applyBorder="1" applyAlignment="1" applyProtection="1">
      <alignment horizontal="center"/>
    </xf>
    <xf numFmtId="165" fontId="20" fillId="0" borderId="6" xfId="1" applyNumberFormat="1" applyFont="1" applyFill="1" applyBorder="1" applyAlignment="1" applyProtection="1">
      <alignment horizontal="right"/>
    </xf>
    <xf numFmtId="0" fontId="19" fillId="0" borderId="12" xfId="0" applyFont="1" applyBorder="1" applyAlignment="1" applyProtection="1">
      <alignment horizontal="center" vertical="top" wrapText="1"/>
    </xf>
    <xf numFmtId="0" fontId="6" fillId="9" borderId="32" xfId="14" applyFont="1" applyFill="1" applyBorder="1" applyAlignment="1" applyProtection="1">
      <alignment horizontal="center" vertical="center"/>
    </xf>
    <xf numFmtId="0" fontId="6" fillId="5" borderId="14" xfId="0" applyFont="1" applyFill="1" applyBorder="1" applyAlignment="1" applyProtection="1">
      <alignment horizontal="right" vertical="center" wrapText="1"/>
    </xf>
    <xf numFmtId="168" fontId="7" fillId="5" borderId="14" xfId="0" applyNumberFormat="1" applyFont="1" applyFill="1" applyBorder="1" applyAlignment="1" applyProtection="1"/>
    <xf numFmtId="1" fontId="22" fillId="0" borderId="6" xfId="0" applyNumberFormat="1" applyFont="1" applyFill="1" applyBorder="1" applyAlignment="1" applyProtection="1">
      <alignment horizontal="left" vertical="top" wrapText="1"/>
    </xf>
    <xf numFmtId="1" fontId="22" fillId="0" borderId="6" xfId="0" applyNumberFormat="1" applyFont="1" applyFill="1" applyBorder="1" applyAlignment="1" applyProtection="1">
      <alignment wrapText="1"/>
    </xf>
    <xf numFmtId="165" fontId="36" fillId="0" borderId="6" xfId="0" applyNumberFormat="1" applyFont="1" applyFill="1" applyBorder="1" applyAlignment="1" applyProtection="1">
      <alignment horizontal="right"/>
    </xf>
    <xf numFmtId="0" fontId="6" fillId="5" borderId="33" xfId="0" applyFont="1" applyFill="1" applyBorder="1" applyAlignment="1" applyProtection="1">
      <alignment horizontal="right" vertical="center" wrapText="1"/>
    </xf>
    <xf numFmtId="168" fontId="7" fillId="5" borderId="32" xfId="0" applyNumberFormat="1" applyFont="1" applyFill="1" applyBorder="1" applyAlignment="1" applyProtection="1"/>
    <xf numFmtId="165" fontId="6" fillId="5" borderId="14" xfId="0" applyNumberFormat="1" applyFont="1" applyFill="1" applyBorder="1" applyAlignment="1" applyProtection="1">
      <alignment vertical="center"/>
    </xf>
    <xf numFmtId="2" fontId="19" fillId="0" borderId="0" xfId="14" applyNumberFormat="1" applyFont="1" applyFill="1" applyBorder="1" applyAlignment="1" applyProtection="1">
      <alignment horizontal="center" vertical="center"/>
    </xf>
    <xf numFmtId="0" fontId="19" fillId="0" borderId="0" xfId="0" applyFont="1" applyBorder="1" applyAlignment="1" applyProtection="1">
      <alignment horizontal="left" vertical="center"/>
    </xf>
    <xf numFmtId="0" fontId="19" fillId="0" borderId="0" xfId="0" applyFont="1" applyBorder="1" applyAlignment="1" applyProtection="1">
      <alignment horizontal="center" vertical="center"/>
    </xf>
    <xf numFmtId="0" fontId="19" fillId="0" borderId="0" xfId="0" applyFont="1" applyBorder="1" applyAlignment="1" applyProtection="1">
      <alignment vertical="center"/>
    </xf>
    <xf numFmtId="0" fontId="19" fillId="0" borderId="0" xfId="0" applyFont="1" applyBorder="1" applyAlignment="1" applyProtection="1">
      <alignment horizontal="center" vertical="center" wrapText="1"/>
    </xf>
    <xf numFmtId="0" fontId="19" fillId="0" borderId="0" xfId="0" applyFont="1" applyBorder="1" applyAlignment="1" applyProtection="1">
      <alignment horizontal="right" vertical="center" wrapText="1"/>
    </xf>
    <xf numFmtId="171" fontId="19" fillId="0" borderId="12" xfId="0" applyNumberFormat="1" applyFont="1" applyBorder="1" applyAlignment="1" applyProtection="1">
      <alignment horizontal="center" vertical="top" wrapText="1"/>
    </xf>
    <xf numFmtId="171" fontId="20" fillId="0" borderId="12" xfId="0" applyNumberFormat="1" applyFont="1" applyBorder="1" applyAlignment="1" applyProtection="1">
      <alignment horizontal="center" vertical="top" wrapText="1"/>
    </xf>
    <xf numFmtId="0" fontId="19" fillId="0" borderId="6" xfId="0" applyFont="1" applyBorder="1" applyAlignment="1" applyProtection="1">
      <alignment vertical="top" wrapText="1"/>
    </xf>
    <xf numFmtId="0" fontId="20" fillId="0" borderId="6" xfId="0" applyFont="1" applyBorder="1" applyAlignment="1" applyProtection="1">
      <alignment vertical="top" wrapText="1"/>
    </xf>
    <xf numFmtId="0" fontId="9" fillId="0" borderId="5" xfId="0" applyFont="1" applyBorder="1" applyProtection="1"/>
    <xf numFmtId="165" fontId="19" fillId="0" borderId="12" xfId="0" applyNumberFormat="1" applyFont="1" applyBorder="1" applyAlignment="1" applyProtection="1">
      <alignment horizontal="center" vertical="top" wrapText="1"/>
    </xf>
    <xf numFmtId="165" fontId="20" fillId="0" borderId="12" xfId="0" applyNumberFormat="1" applyFont="1" applyBorder="1" applyAlignment="1" applyProtection="1">
      <alignment horizontal="center" vertical="top" wrapText="1"/>
    </xf>
    <xf numFmtId="0" fontId="20" fillId="0" borderId="12" xfId="0" applyFont="1" applyFill="1" applyBorder="1" applyAlignment="1" applyProtection="1">
      <alignment horizontal="center" vertical="top" wrapText="1"/>
    </xf>
    <xf numFmtId="165" fontId="6" fillId="5" borderId="33" xfId="0" applyNumberFormat="1" applyFont="1" applyFill="1" applyBorder="1" applyAlignment="1" applyProtection="1">
      <alignment horizontal="right" vertical="center" wrapText="1"/>
    </xf>
    <xf numFmtId="165" fontId="7" fillId="5" borderId="32" xfId="0" applyNumberFormat="1" applyFont="1" applyFill="1" applyBorder="1" applyAlignment="1" applyProtection="1"/>
    <xf numFmtId="0" fontId="24" fillId="0" borderId="6" xfId="0" applyFont="1" applyBorder="1" applyProtection="1"/>
    <xf numFmtId="0" fontId="20" fillId="0" borderId="12" xfId="0" applyFont="1" applyBorder="1" applyAlignment="1" applyProtection="1">
      <alignment horizontal="center"/>
    </xf>
    <xf numFmtId="165" fontId="20" fillId="0" borderId="12" xfId="6" applyNumberFormat="1" applyFont="1" applyBorder="1" applyAlignment="1" applyProtection="1">
      <alignment horizontal="right"/>
    </xf>
    <xf numFmtId="165" fontId="20" fillId="0" borderId="0" xfId="0" applyNumberFormat="1" applyFont="1" applyBorder="1" applyAlignment="1" applyProtection="1">
      <alignment horizontal="right" vertical="top" wrapText="1"/>
    </xf>
    <xf numFmtId="3" fontId="19" fillId="0" borderId="6" xfId="0" applyNumberFormat="1" applyFont="1" applyBorder="1" applyAlignment="1" applyProtection="1">
      <alignment horizontal="center" vertical="top" wrapText="1"/>
    </xf>
    <xf numFmtId="3" fontId="19" fillId="0" borderId="5" xfId="0" applyNumberFormat="1" applyFont="1" applyBorder="1" applyAlignment="1" applyProtection="1">
      <alignment horizontal="center" vertical="top" wrapText="1"/>
    </xf>
    <xf numFmtId="4" fontId="20" fillId="0" borderId="5" xfId="1" applyFont="1" applyBorder="1" applyProtection="1"/>
    <xf numFmtId="164" fontId="20" fillId="0" borderId="5" xfId="1" applyNumberFormat="1" applyFont="1" applyBorder="1" applyProtection="1"/>
    <xf numFmtId="0" fontId="20" fillId="0" borderId="6" xfId="0" applyFont="1" applyBorder="1" applyAlignment="1" applyProtection="1">
      <alignment vertical="top"/>
    </xf>
    <xf numFmtId="165" fontId="20" fillId="0" borderId="6" xfId="0" applyNumberFormat="1" applyFont="1" applyBorder="1" applyAlignment="1" applyProtection="1">
      <alignment vertical="center"/>
    </xf>
    <xf numFmtId="0" fontId="6" fillId="5" borderId="31" xfId="0" applyFont="1" applyFill="1" applyBorder="1" applyAlignment="1" applyProtection="1">
      <alignment horizontal="center" vertical="center"/>
    </xf>
    <xf numFmtId="4" fontId="7" fillId="5" borderId="33" xfId="1" applyFont="1" applyFill="1" applyBorder="1" applyProtection="1"/>
    <xf numFmtId="0" fontId="20" fillId="0" borderId="0" xfId="0" applyFont="1" applyBorder="1" applyAlignment="1" applyProtection="1">
      <alignment horizontal="center"/>
    </xf>
    <xf numFmtId="0" fontId="19" fillId="0" borderId="11" xfId="0" applyFont="1" applyFill="1" applyBorder="1" applyAlignment="1" applyProtection="1"/>
    <xf numFmtId="4" fontId="20" fillId="0" borderId="6" xfId="1" applyFont="1" applyBorder="1" applyProtection="1"/>
    <xf numFmtId="4" fontId="20" fillId="0" borderId="36" xfId="1" applyFont="1" applyBorder="1" applyProtection="1"/>
    <xf numFmtId="0" fontId="19" fillId="0" borderId="10" xfId="0" applyFont="1" applyBorder="1" applyAlignment="1" applyProtection="1">
      <alignment vertical="top" wrapText="1"/>
    </xf>
    <xf numFmtId="0" fontId="19" fillId="0" borderId="6" xfId="0" quotePrefix="1" applyFont="1" applyBorder="1" applyAlignment="1" applyProtection="1">
      <alignment horizontal="center"/>
    </xf>
    <xf numFmtId="4" fontId="20" fillId="0" borderId="6" xfId="1" applyFont="1" applyBorder="1" applyAlignment="1" applyProtection="1">
      <alignment horizontal="center"/>
    </xf>
    <xf numFmtId="0" fontId="19" fillId="0" borderId="6" xfId="0" applyFont="1" applyBorder="1" applyAlignment="1" applyProtection="1">
      <alignment horizontal="center"/>
    </xf>
    <xf numFmtId="4" fontId="19" fillId="0" borderId="6" xfId="1" applyFont="1" applyBorder="1" applyProtection="1"/>
    <xf numFmtId="168" fontId="20" fillId="0" borderId="6" xfId="0" applyNumberFormat="1" applyFont="1" applyFill="1" applyBorder="1" applyAlignment="1" applyProtection="1">
      <alignment horizontal="right"/>
    </xf>
    <xf numFmtId="165" fontId="20" fillId="0" borderId="6" xfId="1" applyNumberFormat="1" applyFont="1" applyBorder="1" applyAlignment="1" applyProtection="1">
      <alignment horizontal="right"/>
    </xf>
    <xf numFmtId="4" fontId="19" fillId="0" borderId="6" xfId="1" applyFont="1" applyFill="1" applyBorder="1" applyProtection="1"/>
    <xf numFmtId="4" fontId="20" fillId="0" borderId="6" xfId="1" applyFont="1" applyFill="1" applyBorder="1" applyAlignment="1" applyProtection="1">
      <alignment horizontal="center"/>
    </xf>
    <xf numFmtId="4" fontId="20" fillId="0" borderId="12" xfId="1" applyFont="1" applyBorder="1" applyProtection="1"/>
    <xf numFmtId="4" fontId="6" fillId="5" borderId="14" xfId="1" applyFont="1" applyFill="1" applyBorder="1" applyAlignment="1" applyProtection="1">
      <alignment vertical="center"/>
    </xf>
    <xf numFmtId="4" fontId="6" fillId="5" borderId="31" xfId="1" applyFont="1" applyFill="1" applyBorder="1" applyAlignment="1" applyProtection="1">
      <alignment vertical="center"/>
    </xf>
    <xf numFmtId="4" fontId="6" fillId="5" borderId="33" xfId="1" applyFont="1" applyFill="1" applyBorder="1" applyProtection="1"/>
    <xf numFmtId="0" fontId="6" fillId="9" borderId="33" xfId="0" applyFont="1" applyFill="1" applyBorder="1" applyAlignment="1" applyProtection="1">
      <alignment vertical="center"/>
    </xf>
    <xf numFmtId="168" fontId="6" fillId="5" borderId="32" xfId="0" applyNumberFormat="1" applyFont="1" applyFill="1" applyBorder="1" applyAlignment="1" applyProtection="1">
      <alignment vertical="center"/>
    </xf>
    <xf numFmtId="4" fontId="6" fillId="5" borderId="33" xfId="1" applyFont="1" applyFill="1" applyBorder="1" applyAlignment="1" applyProtection="1">
      <alignment vertical="center"/>
    </xf>
    <xf numFmtId="165" fontId="6" fillId="5" borderId="14" xfId="0" applyNumberFormat="1" applyFont="1" applyFill="1" applyBorder="1" applyAlignment="1" applyProtection="1">
      <alignment horizontal="center" vertical="center"/>
    </xf>
    <xf numFmtId="0" fontId="20" fillId="0" borderId="12" xfId="0" applyFont="1" applyBorder="1" applyAlignment="1" applyProtection="1"/>
    <xf numFmtId="4" fontId="19" fillId="0" borderId="0" xfId="1" applyFont="1" applyProtection="1"/>
    <xf numFmtId="4" fontId="20" fillId="0" borderId="0" xfId="1" applyFont="1" applyProtection="1"/>
    <xf numFmtId="4" fontId="20" fillId="0" borderId="0" xfId="1" applyFont="1" applyBorder="1" applyProtection="1"/>
    <xf numFmtId="4" fontId="19" fillId="0" borderId="6" xfId="1" applyFont="1" applyBorder="1" applyAlignment="1" applyProtection="1">
      <alignment horizontal="center"/>
    </xf>
    <xf numFmtId="4" fontId="19" fillId="0" borderId="0" xfId="4" applyFont="1" applyProtection="1"/>
    <xf numFmtId="4" fontId="20" fillId="0" borderId="0" xfId="4" applyFont="1" applyBorder="1" applyProtection="1"/>
    <xf numFmtId="4" fontId="20" fillId="0" borderId="6" xfId="4" applyFont="1" applyBorder="1" applyAlignment="1" applyProtection="1">
      <alignment horizontal="center"/>
    </xf>
    <xf numFmtId="4" fontId="20" fillId="0" borderId="6" xfId="4" applyFont="1" applyBorder="1" applyProtection="1"/>
    <xf numFmtId="4" fontId="22" fillId="0" borderId="6" xfId="4" applyFont="1" applyBorder="1" applyProtection="1"/>
    <xf numFmtId="4" fontId="19" fillId="0" borderId="6" xfId="4" applyFont="1" applyBorder="1" applyAlignment="1" applyProtection="1">
      <alignment horizontal="center"/>
    </xf>
    <xf numFmtId="4" fontId="19" fillId="0" borderId="6" xfId="4" applyFont="1" applyBorder="1" applyProtection="1"/>
    <xf numFmtId="4" fontId="20" fillId="0" borderId="6" xfId="4" applyFont="1" applyBorder="1" applyAlignment="1" applyProtection="1">
      <alignment wrapText="1"/>
    </xf>
    <xf numFmtId="165" fontId="20" fillId="0" borderId="6" xfId="4" applyNumberFormat="1" applyFont="1" applyBorder="1" applyAlignment="1" applyProtection="1">
      <alignment horizontal="right"/>
    </xf>
    <xf numFmtId="0" fontId="19" fillId="0" borderId="6" xfId="23" applyFont="1" applyBorder="1" applyAlignment="1" applyProtection="1">
      <alignment horizontal="center"/>
    </xf>
    <xf numFmtId="1" fontId="6" fillId="5" borderId="14" xfId="4" applyNumberFormat="1" applyFont="1" applyFill="1" applyBorder="1" applyAlignment="1" applyProtection="1">
      <alignment vertical="center"/>
    </xf>
    <xf numFmtId="4" fontId="6" fillId="5" borderId="14" xfId="4" applyFont="1" applyFill="1" applyBorder="1" applyAlignment="1" applyProtection="1">
      <alignment vertical="center"/>
    </xf>
    <xf numFmtId="0" fontId="6" fillId="5" borderId="14" xfId="0" applyFont="1" applyFill="1" applyBorder="1" applyAlignment="1" applyProtection="1">
      <alignment vertical="center"/>
    </xf>
    <xf numFmtId="0" fontId="19" fillId="0" borderId="5" xfId="0" applyFont="1" applyBorder="1" applyProtection="1"/>
    <xf numFmtId="4" fontId="6" fillId="5" borderId="14" xfId="1" applyFont="1" applyFill="1" applyBorder="1" applyAlignment="1">
      <alignment vertical="center"/>
    </xf>
    <xf numFmtId="165" fontId="6" fillId="5" borderId="14" xfId="0" applyNumberFormat="1" applyFont="1" applyFill="1" applyBorder="1" applyAlignment="1">
      <alignment horizontal="right" vertical="center"/>
    </xf>
    <xf numFmtId="4" fontId="22" fillId="0" borderId="6" xfId="1" applyFont="1" applyBorder="1" applyProtection="1"/>
    <xf numFmtId="4" fontId="19" fillId="0" borderId="6" xfId="1" applyFont="1" applyBorder="1" applyAlignment="1" applyProtection="1">
      <alignment horizontal="left" vertical="top" wrapText="1"/>
    </xf>
    <xf numFmtId="0" fontId="20" fillId="0" borderId="6" xfId="23" applyFont="1" applyBorder="1" applyAlignment="1" applyProtection="1">
      <alignment horizontal="center" wrapText="1"/>
    </xf>
    <xf numFmtId="1" fontId="6" fillId="5" borderId="14" xfId="1" applyNumberFormat="1" applyFont="1" applyFill="1" applyBorder="1" applyAlignment="1" applyProtection="1">
      <alignment vertical="center"/>
    </xf>
    <xf numFmtId="4" fontId="7" fillId="5" borderId="14" xfId="1" applyFont="1" applyFill="1" applyBorder="1" applyAlignment="1" applyProtection="1">
      <alignment horizontal="center" vertical="center"/>
    </xf>
    <xf numFmtId="165" fontId="7" fillId="5" borderId="14" xfId="1" applyNumberFormat="1" applyFont="1" applyFill="1" applyBorder="1" applyAlignment="1" applyProtection="1">
      <alignment horizontal="right" vertical="center"/>
    </xf>
    <xf numFmtId="165" fontId="7" fillId="5" borderId="14" xfId="0" applyNumberFormat="1" applyFont="1" applyFill="1" applyBorder="1" applyAlignment="1" applyProtection="1">
      <alignment horizontal="right" vertical="center"/>
    </xf>
    <xf numFmtId="0" fontId="20" fillId="0" borderId="6" xfId="23" applyFont="1" applyFill="1" applyBorder="1" applyAlignment="1" applyProtection="1">
      <alignment horizontal="center" wrapText="1"/>
    </xf>
    <xf numFmtId="4" fontId="20" fillId="0" borderId="6" xfId="1" applyFont="1" applyFill="1" applyBorder="1" applyProtection="1"/>
    <xf numFmtId="4" fontId="12" fillId="0" borderId="0" xfId="1" applyFill="1" applyBorder="1"/>
    <xf numFmtId="4" fontId="12" fillId="0" borderId="0" xfId="1" applyFill="1"/>
    <xf numFmtId="0" fontId="32" fillId="0" borderId="0" xfId="20" applyFont="1" applyProtection="1">
      <protection locked="0"/>
    </xf>
    <xf numFmtId="0" fontId="20" fillId="0" borderId="0" xfId="20" applyFont="1" applyProtection="1"/>
    <xf numFmtId="0" fontId="20" fillId="0" borderId="0" xfId="20" applyFont="1" applyAlignment="1" applyProtection="1">
      <alignment horizontal="center"/>
    </xf>
    <xf numFmtId="4" fontId="20" fillId="0" borderId="0" xfId="20" applyNumberFormat="1" applyFont="1" applyAlignment="1" applyProtection="1">
      <alignment horizontal="center"/>
    </xf>
    <xf numFmtId="0" fontId="19" fillId="0" borderId="0" xfId="20" applyFont="1" applyProtection="1"/>
    <xf numFmtId="2" fontId="20" fillId="0" borderId="0" xfId="20" applyNumberFormat="1" applyFont="1" applyAlignment="1" applyProtection="1">
      <alignment horizontal="center"/>
    </xf>
    <xf numFmtId="0" fontId="20" fillId="0" borderId="10" xfId="20" applyFont="1" applyBorder="1" applyProtection="1"/>
    <xf numFmtId="0" fontId="20" fillId="0" borderId="35" xfId="20" applyFont="1" applyBorder="1" applyProtection="1"/>
    <xf numFmtId="0" fontId="20" fillId="0" borderId="7" xfId="20" applyFont="1" applyBorder="1" applyProtection="1"/>
    <xf numFmtId="0" fontId="20" fillId="0" borderId="36" xfId="20" applyFont="1" applyBorder="1" applyProtection="1"/>
    <xf numFmtId="0" fontId="20" fillId="0" borderId="10" xfId="20" applyFont="1" applyBorder="1" applyAlignment="1" applyProtection="1">
      <alignment horizontal="center"/>
    </xf>
    <xf numFmtId="2" fontId="20" fillId="0" borderId="10" xfId="20" applyNumberFormat="1" applyFont="1" applyBorder="1" applyAlignment="1" applyProtection="1">
      <alignment horizontal="center"/>
    </xf>
    <xf numFmtId="0" fontId="19" fillId="0" borderId="6" xfId="20" applyFont="1" applyBorder="1" applyProtection="1"/>
    <xf numFmtId="0" fontId="22" fillId="0" borderId="5" xfId="20" applyFont="1" applyBorder="1" applyProtection="1"/>
    <xf numFmtId="0" fontId="22" fillId="0" borderId="0" xfId="20" applyFont="1" applyBorder="1" applyProtection="1"/>
    <xf numFmtId="0" fontId="20" fillId="0" borderId="12" xfId="20" applyFont="1" applyBorder="1" applyProtection="1"/>
    <xf numFmtId="0" fontId="20" fillId="0" borderId="6" xfId="20" applyFont="1" applyBorder="1" applyAlignment="1" applyProtection="1">
      <alignment horizontal="center"/>
    </xf>
    <xf numFmtId="3" fontId="20" fillId="0" borderId="6" xfId="6" applyFont="1" applyBorder="1" applyAlignment="1" applyProtection="1">
      <alignment horizontal="center"/>
    </xf>
    <xf numFmtId="0" fontId="19" fillId="0" borderId="6" xfId="20" applyFont="1" applyBorder="1" applyAlignment="1" applyProtection="1">
      <alignment horizontal="center" vertical="center"/>
    </xf>
    <xf numFmtId="0" fontId="19" fillId="0" borderId="5" xfId="20" applyFont="1" applyBorder="1" applyProtection="1"/>
    <xf numFmtId="0" fontId="19" fillId="0" borderId="0" xfId="20" applyFont="1" applyBorder="1" applyProtection="1"/>
    <xf numFmtId="0" fontId="19" fillId="0" borderId="5" xfId="20" applyFont="1" applyBorder="1" applyAlignment="1" applyProtection="1">
      <alignment horizontal="center" vertical="center"/>
    </xf>
    <xf numFmtId="0" fontId="31" fillId="0" borderId="6" xfId="20" applyFont="1" applyBorder="1" applyAlignment="1" applyProtection="1">
      <alignment horizontal="center" vertical="center"/>
    </xf>
    <xf numFmtId="0" fontId="24" fillId="0" borderId="5" xfId="20" applyFont="1" applyBorder="1" applyProtection="1"/>
    <xf numFmtId="0" fontId="24" fillId="0" borderId="0" xfId="20" applyFont="1" applyBorder="1" applyProtection="1"/>
    <xf numFmtId="0" fontId="24" fillId="0" borderId="12" xfId="20" applyFont="1" applyBorder="1" applyProtection="1"/>
    <xf numFmtId="0" fontId="24" fillId="0" borderId="6" xfId="20" applyFont="1" applyBorder="1" applyAlignment="1" applyProtection="1">
      <alignment horizontal="center"/>
    </xf>
    <xf numFmtId="3" fontId="24" fillId="0" borderId="6" xfId="6" applyFont="1" applyBorder="1" applyAlignment="1" applyProtection="1">
      <alignment horizontal="center"/>
    </xf>
    <xf numFmtId="0" fontId="24" fillId="0" borderId="6" xfId="0" applyFont="1" applyBorder="1" applyAlignment="1" applyProtection="1"/>
    <xf numFmtId="0" fontId="20" fillId="0" borderId="5" xfId="20" applyFont="1" applyBorder="1" applyProtection="1"/>
    <xf numFmtId="0" fontId="20" fillId="0" borderId="0" xfId="20" applyFont="1" applyBorder="1" applyProtection="1"/>
    <xf numFmtId="0" fontId="20" fillId="0" borderId="6" xfId="20" applyFont="1" applyBorder="1" applyAlignment="1" applyProtection="1">
      <alignment horizontal="center" vertical="center"/>
    </xf>
    <xf numFmtId="0" fontId="6" fillId="5" borderId="14" xfId="20" applyFont="1" applyFill="1" applyBorder="1" applyAlignment="1" applyProtection="1">
      <alignment vertical="center"/>
    </xf>
    <xf numFmtId="0" fontId="22" fillId="0" borderId="6" xfId="20" applyFont="1" applyBorder="1" applyProtection="1"/>
    <xf numFmtId="4" fontId="6" fillId="5" borderId="31" xfId="1" applyFont="1" applyFill="1" applyBorder="1" applyAlignment="1">
      <alignment vertical="center"/>
    </xf>
    <xf numFmtId="4" fontId="6" fillId="5" borderId="33" xfId="1" applyFont="1" applyFill="1" applyBorder="1" applyAlignment="1">
      <alignment vertical="center"/>
    </xf>
    <xf numFmtId="4" fontId="19" fillId="0" borderId="0" xfId="1" applyFont="1" applyBorder="1" applyProtection="1"/>
    <xf numFmtId="4" fontId="6" fillId="5" borderId="14" xfId="1" applyFont="1" applyFill="1" applyBorder="1" applyAlignment="1" applyProtection="1">
      <alignment horizontal="center" vertical="center"/>
    </xf>
    <xf numFmtId="168" fontId="7" fillId="5" borderId="32" xfId="0" applyNumberFormat="1" applyFont="1" applyFill="1" applyBorder="1" applyAlignment="1" applyProtection="1">
      <alignment vertical="center"/>
    </xf>
    <xf numFmtId="0" fontId="27" fillId="0" borderId="6" xfId="0" applyFont="1" applyBorder="1" applyAlignment="1" applyProtection="1">
      <alignment horizontal="center" vertical="top" wrapText="1"/>
    </xf>
    <xf numFmtId="0" fontId="25" fillId="0" borderId="6" xfId="0" applyFont="1" applyBorder="1" applyAlignment="1" applyProtection="1">
      <alignment horizontal="center" vertical="top" wrapText="1"/>
    </xf>
    <xf numFmtId="4" fontId="19" fillId="0" borderId="6" xfId="1" applyFont="1" applyBorder="1" applyAlignment="1" applyProtection="1">
      <alignment wrapText="1"/>
    </xf>
    <xf numFmtId="165" fontId="6" fillId="5" borderId="33" xfId="1" applyNumberFormat="1" applyFont="1" applyFill="1" applyBorder="1" applyAlignment="1">
      <alignment horizontal="right" vertical="center"/>
    </xf>
    <xf numFmtId="165" fontId="6" fillId="5" borderId="32" xfId="0" applyNumberFormat="1" applyFont="1" applyFill="1" applyBorder="1" applyAlignment="1">
      <alignment horizontal="right" vertical="center"/>
    </xf>
    <xf numFmtId="0" fontId="6" fillId="5" borderId="14" xfId="1" applyNumberFormat="1" applyFont="1" applyFill="1" applyBorder="1" applyAlignment="1" applyProtection="1">
      <alignment horizontal="center" vertical="center"/>
    </xf>
    <xf numFmtId="0" fontId="33" fillId="4" borderId="37" xfId="0" applyFont="1" applyFill="1" applyBorder="1" applyAlignment="1" applyProtection="1">
      <alignment horizontal="center" vertical="center"/>
    </xf>
    <xf numFmtId="0" fontId="33" fillId="4" borderId="38" xfId="0" applyFont="1" applyFill="1" applyBorder="1" applyAlignment="1" applyProtection="1">
      <alignment horizontal="center" vertical="center"/>
    </xf>
    <xf numFmtId="165" fontId="33" fillId="4" borderId="39" xfId="0" applyNumberFormat="1" applyFont="1" applyFill="1" applyBorder="1" applyAlignment="1" applyProtection="1">
      <alignment horizontal="center" vertical="center"/>
    </xf>
    <xf numFmtId="0" fontId="33" fillId="0" borderId="13" xfId="0" applyFont="1" applyBorder="1" applyAlignment="1" applyProtection="1">
      <alignment horizontal="center" vertical="center"/>
    </xf>
    <xf numFmtId="0" fontId="33" fillId="0" borderId="40" xfId="25" applyFont="1" applyBorder="1" applyAlignment="1" applyProtection="1">
      <alignment horizontal="center" vertical="center"/>
    </xf>
    <xf numFmtId="165" fontId="33" fillId="0" borderId="27" xfId="0" applyNumberFormat="1" applyFont="1" applyBorder="1" applyAlignment="1" applyProtection="1">
      <alignment horizontal="right" vertical="center"/>
    </xf>
    <xf numFmtId="0" fontId="33" fillId="6" borderId="13" xfId="0" applyFont="1" applyFill="1" applyBorder="1" applyAlignment="1" applyProtection="1">
      <alignment horizontal="left" vertical="center"/>
    </xf>
    <xf numFmtId="0" fontId="33" fillId="6" borderId="40" xfId="0" applyFont="1" applyFill="1" applyBorder="1" applyAlignment="1" applyProtection="1">
      <alignment horizontal="right" vertical="center"/>
    </xf>
    <xf numFmtId="165" fontId="33" fillId="6" borderId="41" xfId="0" applyNumberFormat="1" applyFont="1" applyFill="1" applyBorder="1" applyAlignment="1" applyProtection="1">
      <alignment horizontal="right" vertical="center"/>
    </xf>
    <xf numFmtId="165" fontId="33" fillId="0" borderId="27" xfId="0" applyNumberFormat="1" applyFont="1" applyFill="1" applyBorder="1" applyAlignment="1" applyProtection="1">
      <alignment horizontal="right" vertical="center"/>
    </xf>
    <xf numFmtId="0" fontId="33" fillId="10" borderId="40" xfId="14" applyFont="1" applyFill="1" applyBorder="1" applyAlignment="1" applyProtection="1">
      <alignment horizontal="right" vertical="center"/>
    </xf>
    <xf numFmtId="0" fontId="6" fillId="9" borderId="33" xfId="13" applyFont="1" applyFill="1" applyBorder="1" applyAlignment="1" applyProtection="1">
      <alignment horizontal="center" vertical="center"/>
    </xf>
    <xf numFmtId="0" fontId="6" fillId="9" borderId="33" xfId="13" applyFont="1" applyFill="1" applyBorder="1" applyAlignment="1" applyProtection="1">
      <alignment horizontal="left" vertical="center"/>
    </xf>
    <xf numFmtId="43" fontId="6" fillId="5" borderId="33" xfId="13" applyNumberFormat="1" applyFont="1" applyFill="1" applyBorder="1" applyAlignment="1" applyProtection="1">
      <alignment horizontal="center" vertical="center"/>
    </xf>
    <xf numFmtId="168" fontId="6" fillId="5" borderId="32" xfId="0" applyNumberFormat="1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left"/>
    </xf>
    <xf numFmtId="0" fontId="6" fillId="0" borderId="5" xfId="0" applyFont="1" applyBorder="1" applyAlignment="1" applyProtection="1">
      <alignment vertical="top" wrapText="1"/>
    </xf>
    <xf numFmtId="0" fontId="6" fillId="4" borderId="31" xfId="0" applyFont="1" applyFill="1" applyBorder="1" applyAlignment="1" applyProtection="1">
      <alignment horizontal="center" vertical="center"/>
    </xf>
    <xf numFmtId="0" fontId="25" fillId="0" borderId="0" xfId="0" applyFont="1" applyFill="1" applyBorder="1" applyAlignment="1" applyProtection="1">
      <alignment vertical="top" wrapText="1"/>
    </xf>
    <xf numFmtId="165" fontId="20" fillId="0" borderId="12" xfId="0" applyNumberFormat="1" applyFont="1" applyFill="1" applyBorder="1" applyAlignment="1" applyProtection="1">
      <alignment horizontal="right" vertical="top" wrapText="1"/>
    </xf>
    <xf numFmtId="0" fontId="37" fillId="0" borderId="5" xfId="0" applyFont="1" applyBorder="1" applyProtection="1"/>
    <xf numFmtId="0" fontId="7" fillId="0" borderId="0" xfId="0" applyFont="1" applyBorder="1" applyAlignment="1" applyProtection="1">
      <alignment vertical="top" wrapText="1"/>
    </xf>
    <xf numFmtId="165" fontId="7" fillId="0" borderId="5" xfId="0" applyNumberFormat="1" applyFont="1" applyBorder="1" applyAlignment="1" applyProtection="1"/>
    <xf numFmtId="0" fontId="7" fillId="0" borderId="7" xfId="0" applyFont="1" applyFill="1" applyBorder="1" applyAlignment="1" applyProtection="1">
      <alignment horizontal="center"/>
    </xf>
    <xf numFmtId="0" fontId="7" fillId="0" borderId="7" xfId="24" applyFont="1" applyBorder="1" applyProtection="1"/>
    <xf numFmtId="1" fontId="7" fillId="0" borderId="7" xfId="0" applyNumberFormat="1" applyFont="1" applyFill="1" applyBorder="1" applyAlignment="1" applyProtection="1">
      <alignment horizontal="center"/>
    </xf>
    <xf numFmtId="165" fontId="7" fillId="0" borderId="7" xfId="0" applyNumberFormat="1" applyFont="1" applyFill="1" applyBorder="1" applyAlignment="1" applyProtection="1">
      <alignment horizontal="center"/>
    </xf>
    <xf numFmtId="165" fontId="7" fillId="0" borderId="7" xfId="0" applyNumberFormat="1" applyFont="1" applyBorder="1" applyAlignment="1" applyProtection="1"/>
    <xf numFmtId="0" fontId="7" fillId="0" borderId="11" xfId="24" applyFont="1" applyBorder="1" applyProtection="1"/>
    <xf numFmtId="1" fontId="7" fillId="0" borderId="11" xfId="0" applyNumberFormat="1" applyFont="1" applyFill="1" applyBorder="1" applyAlignment="1" applyProtection="1">
      <alignment horizontal="center"/>
    </xf>
    <xf numFmtId="165" fontId="7" fillId="0" borderId="11" xfId="0" applyNumberFormat="1" applyFont="1" applyFill="1" applyBorder="1" applyAlignment="1" applyProtection="1">
      <alignment horizontal="center"/>
    </xf>
    <xf numFmtId="165" fontId="7" fillId="0" borderId="11" xfId="0" applyNumberFormat="1" applyFont="1" applyBorder="1" applyAlignment="1" applyProtection="1"/>
    <xf numFmtId="10" fontId="7" fillId="0" borderId="6" xfId="0" applyNumberFormat="1" applyFont="1" applyFill="1" applyBorder="1" applyAlignment="1" applyProtection="1">
      <alignment horizontal="right"/>
      <protection locked="0"/>
    </xf>
    <xf numFmtId="0" fontId="19" fillId="0" borderId="5" xfId="0" applyFont="1" applyBorder="1" applyAlignment="1" applyProtection="1">
      <alignment horizontal="center" vertical="top" wrapText="1"/>
    </xf>
    <xf numFmtId="0" fontId="7" fillId="0" borderId="3" xfId="0" applyFont="1" applyBorder="1" applyAlignment="1">
      <alignment wrapText="1"/>
    </xf>
    <xf numFmtId="165" fontId="7" fillId="0" borderId="3" xfId="0" applyNumberFormat="1" applyFont="1" applyBorder="1" applyAlignment="1">
      <alignment horizontal="center"/>
    </xf>
    <xf numFmtId="0" fontId="6" fillId="0" borderId="0" xfId="0" applyFont="1" applyBorder="1" applyAlignment="1">
      <alignment horizontal="left" vertical="center" wrapText="1"/>
    </xf>
    <xf numFmtId="165" fontId="6" fillId="0" borderId="0" xfId="0" applyNumberFormat="1" applyFont="1" applyBorder="1" applyAlignment="1">
      <alignment horizontal="center"/>
    </xf>
    <xf numFmtId="0" fontId="6" fillId="0" borderId="0" xfId="0" applyFont="1" applyBorder="1" applyAlignment="1">
      <alignment wrapText="1"/>
    </xf>
    <xf numFmtId="165" fontId="7" fillId="0" borderId="0" xfId="0" applyNumberFormat="1" applyFont="1" applyBorder="1" applyAlignment="1">
      <alignment horizontal="center"/>
    </xf>
    <xf numFmtId="165" fontId="34" fillId="0" borderId="28" xfId="0" applyNumberFormat="1" applyFont="1" applyBorder="1" applyAlignment="1">
      <alignment horizontal="center" vertical="center"/>
    </xf>
    <xf numFmtId="165" fontId="34" fillId="0" borderId="29" xfId="0" applyNumberFormat="1" applyFont="1" applyBorder="1" applyAlignment="1">
      <alignment horizontal="center" vertical="center"/>
    </xf>
    <xf numFmtId="0" fontId="20" fillId="0" borderId="6" xfId="22" applyFont="1" applyFill="1" applyBorder="1" applyAlignment="1" applyProtection="1">
      <protection locked="0"/>
    </xf>
    <xf numFmtId="0" fontId="6" fillId="0" borderId="0" xfId="0" applyFont="1" applyFill="1" applyBorder="1" applyAlignment="1" applyProtection="1">
      <alignment horizontal="left"/>
    </xf>
    <xf numFmtId="0" fontId="6" fillId="9" borderId="31" xfId="14" applyFont="1" applyFill="1" applyBorder="1" applyAlignment="1" applyProtection="1">
      <alignment horizontal="left" vertical="center"/>
    </xf>
    <xf numFmtId="10" fontId="7" fillId="7" borderId="5" xfId="0" applyNumberFormat="1" applyFont="1" applyFill="1" applyBorder="1" applyAlignment="1" applyProtection="1">
      <alignment horizontal="right"/>
      <protection locked="0"/>
    </xf>
    <xf numFmtId="165" fontId="7" fillId="7" borderId="6" xfId="0" applyNumberFormat="1" applyFont="1" applyFill="1" applyBorder="1" applyAlignment="1" applyProtection="1">
      <alignment horizontal="center" vertical="center"/>
      <protection locked="0"/>
    </xf>
    <xf numFmtId="168" fontId="7" fillId="7" borderId="5" xfId="0" applyNumberFormat="1" applyFont="1" applyFill="1" applyBorder="1" applyAlignment="1" applyProtection="1">
      <protection locked="0"/>
    </xf>
    <xf numFmtId="43" fontId="7" fillId="7" borderId="5" xfId="0" applyNumberFormat="1" applyFont="1" applyFill="1" applyBorder="1" applyAlignment="1" applyProtection="1">
      <protection locked="0"/>
    </xf>
    <xf numFmtId="165" fontId="7" fillId="7" borderId="5" xfId="0" applyNumberFormat="1" applyFont="1" applyFill="1" applyBorder="1" applyAlignment="1" applyProtection="1">
      <protection locked="0"/>
    </xf>
    <xf numFmtId="165" fontId="7" fillId="7" borderId="6" xfId="0" applyNumberFormat="1" applyFont="1" applyFill="1" applyBorder="1" applyAlignment="1" applyProtection="1">
      <protection locked="0"/>
    </xf>
    <xf numFmtId="165" fontId="7" fillId="7" borderId="6" xfId="0" applyNumberFormat="1" applyFont="1" applyFill="1" applyBorder="1" applyAlignment="1" applyProtection="1"/>
    <xf numFmtId="168" fontId="7" fillId="0" borderId="5" xfId="0" applyNumberFormat="1" applyFont="1" applyFill="1" applyBorder="1" applyAlignment="1" applyProtection="1">
      <protection locked="0"/>
    </xf>
    <xf numFmtId="0" fontId="2" fillId="4" borderId="13" xfId="0" applyFont="1" applyFill="1" applyBorder="1" applyAlignment="1">
      <alignment horizontal="center" vertical="center" wrapText="1"/>
    </xf>
    <xf numFmtId="0" fontId="2" fillId="4" borderId="21" xfId="0" applyFont="1" applyFill="1" applyBorder="1" applyAlignment="1">
      <alignment horizontal="center" vertical="center" wrapText="1"/>
    </xf>
    <xf numFmtId="165" fontId="2" fillId="4" borderId="27" xfId="0" applyNumberFormat="1" applyFont="1" applyFill="1" applyBorder="1" applyAlignment="1">
      <alignment horizontal="center" vertical="center"/>
    </xf>
    <xf numFmtId="0" fontId="2" fillId="0" borderId="15" xfId="0" applyFont="1" applyBorder="1" applyAlignment="1">
      <alignment horizontal="center" wrapText="1"/>
    </xf>
    <xf numFmtId="0" fontId="2" fillId="0" borderId="19" xfId="0" applyFont="1" applyBorder="1" applyAlignment="1">
      <alignment horizontal="center" wrapText="1"/>
    </xf>
    <xf numFmtId="165" fontId="2" fillId="0" borderId="25" xfId="0" applyNumberFormat="1" applyFont="1" applyBorder="1" applyAlignment="1">
      <alignment horizontal="center"/>
    </xf>
    <xf numFmtId="0" fontId="2" fillId="0" borderId="8" xfId="0" applyFont="1" applyBorder="1" applyAlignment="1">
      <alignment vertical="center" wrapText="1"/>
    </xf>
    <xf numFmtId="0" fontId="2" fillId="0" borderId="24" xfId="0" applyFont="1" applyBorder="1" applyAlignment="1">
      <alignment horizontal="center" vertical="center" wrapText="1"/>
    </xf>
    <xf numFmtId="165" fontId="2" fillId="0" borderId="28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vertical="center" wrapText="1"/>
    </xf>
    <xf numFmtId="0" fontId="2" fillId="0" borderId="20" xfId="0" applyFont="1" applyBorder="1" applyAlignment="1">
      <alignment horizontal="center" vertical="center" wrapText="1"/>
    </xf>
    <xf numFmtId="165" fontId="2" fillId="0" borderId="26" xfId="0" applyNumberFormat="1" applyFont="1" applyBorder="1" applyAlignment="1">
      <alignment horizontal="center" vertical="center"/>
    </xf>
    <xf numFmtId="0" fontId="2" fillId="0" borderId="18" xfId="0" applyFont="1" applyBorder="1" applyAlignment="1">
      <alignment vertical="center" wrapText="1"/>
    </xf>
    <xf numFmtId="0" fontId="2" fillId="0" borderId="23" xfId="0" applyFont="1" applyBorder="1" applyAlignment="1">
      <alignment horizontal="center" vertical="center" wrapText="1"/>
    </xf>
    <xf numFmtId="165" fontId="2" fillId="0" borderId="29" xfId="0" applyNumberFormat="1" applyFont="1" applyBorder="1" applyAlignment="1">
      <alignment horizontal="center" vertical="center"/>
    </xf>
    <xf numFmtId="0" fontId="2" fillId="6" borderId="13" xfId="0" applyFont="1" applyFill="1" applyBorder="1" applyAlignment="1">
      <alignment horizontal="right" vertical="center" wrapText="1"/>
    </xf>
    <xf numFmtId="0" fontId="2" fillId="6" borderId="22" xfId="0" applyFont="1" applyFill="1" applyBorder="1" applyAlignment="1">
      <alignment horizontal="center" vertical="center" wrapText="1"/>
    </xf>
    <xf numFmtId="165" fontId="2" fillId="6" borderId="27" xfId="0" applyNumberFormat="1" applyFont="1" applyFill="1" applyBorder="1" applyAlignment="1">
      <alignment horizontal="center" vertical="center"/>
    </xf>
    <xf numFmtId="0" fontId="2" fillId="0" borderId="9" xfId="0" applyFont="1" applyBorder="1" applyAlignment="1">
      <alignment horizontal="right" vertical="center" wrapText="1"/>
    </xf>
    <xf numFmtId="0" fontId="2" fillId="0" borderId="18" xfId="0" applyFont="1" applyBorder="1" applyAlignment="1">
      <alignment horizontal="right" vertical="center" wrapText="1"/>
    </xf>
    <xf numFmtId="0" fontId="2" fillId="0" borderId="9" xfId="0" applyFont="1" applyBorder="1" applyAlignment="1">
      <alignment wrapText="1"/>
    </xf>
    <xf numFmtId="0" fontId="2" fillId="0" borderId="20" xfId="0" applyFont="1" applyBorder="1" applyAlignment="1">
      <alignment horizontal="center" wrapText="1"/>
    </xf>
    <xf numFmtId="165" fontId="2" fillId="0" borderId="26" xfId="0" applyNumberFormat="1" applyFont="1" applyBorder="1" applyAlignment="1">
      <alignment horizontal="center"/>
    </xf>
    <xf numFmtId="0" fontId="2" fillId="6" borderId="13" xfId="0" applyFont="1" applyFill="1" applyBorder="1" applyAlignment="1">
      <alignment horizontal="left" vertical="center" wrapText="1"/>
    </xf>
    <xf numFmtId="0" fontId="6" fillId="0" borderId="9" xfId="0" applyFont="1" applyBorder="1" applyAlignment="1">
      <alignment vertical="center"/>
    </xf>
    <xf numFmtId="0" fontId="33" fillId="0" borderId="46" xfId="0" applyFont="1" applyBorder="1" applyAlignment="1" applyProtection="1">
      <alignment horizontal="center" vertical="center"/>
    </xf>
    <xf numFmtId="0" fontId="34" fillId="0" borderId="47" xfId="14" applyFont="1" applyFill="1" applyBorder="1" applyAlignment="1" applyProtection="1">
      <alignment vertical="center"/>
    </xf>
    <xf numFmtId="165" fontId="33" fillId="0" borderId="48" xfId="0" applyNumberFormat="1" applyFont="1" applyFill="1" applyBorder="1" applyAlignment="1" applyProtection="1">
      <alignment horizontal="right" vertical="center"/>
    </xf>
    <xf numFmtId="0" fontId="33" fillId="0" borderId="49" xfId="0" applyFont="1" applyBorder="1" applyAlignment="1" applyProtection="1">
      <alignment horizontal="center" vertical="center"/>
    </xf>
    <xf numFmtId="0" fontId="34" fillId="0" borderId="50" xfId="14" applyFont="1" applyFill="1" applyBorder="1" applyAlignment="1" applyProtection="1">
      <alignment vertical="center"/>
    </xf>
    <xf numFmtId="165" fontId="33" fillId="0" borderId="51" xfId="0" applyNumberFormat="1" applyFont="1" applyFill="1" applyBorder="1" applyAlignment="1" applyProtection="1">
      <alignment horizontal="right" vertical="center"/>
    </xf>
    <xf numFmtId="0" fontId="34" fillId="0" borderId="50" xfId="0" applyFont="1" applyBorder="1" applyAlignment="1" applyProtection="1">
      <alignment vertical="center" wrapText="1"/>
    </xf>
    <xf numFmtId="0" fontId="34" fillId="2" borderId="50" xfId="14" applyFont="1" applyBorder="1" applyAlignment="1" applyProtection="1">
      <alignment vertical="center" wrapText="1"/>
    </xf>
    <xf numFmtId="165" fontId="33" fillId="0" borderId="51" xfId="0" applyNumberFormat="1" applyFont="1" applyBorder="1" applyAlignment="1" applyProtection="1">
      <alignment horizontal="right" vertical="center"/>
    </xf>
    <xf numFmtId="0" fontId="34" fillId="2" borderId="50" xfId="14" applyFont="1" applyBorder="1" applyAlignment="1" applyProtection="1">
      <alignment vertical="center"/>
    </xf>
    <xf numFmtId="0" fontId="33" fillId="0" borderId="52" xfId="0" applyFont="1" applyBorder="1" applyAlignment="1" applyProtection="1">
      <alignment horizontal="center" vertical="center"/>
    </xf>
    <xf numFmtId="0" fontId="34" fillId="2" borderId="53" xfId="14" applyFont="1" applyBorder="1" applyAlignment="1" applyProtection="1">
      <alignment vertical="center"/>
    </xf>
    <xf numFmtId="165" fontId="33" fillId="0" borderId="54" xfId="0" applyNumberFormat="1" applyFont="1" applyBorder="1" applyAlignment="1" applyProtection="1">
      <alignment horizontal="right" vertical="center"/>
    </xf>
    <xf numFmtId="0" fontId="34" fillId="0" borderId="47" xfId="0" applyFont="1" applyBorder="1" applyAlignment="1" applyProtection="1">
      <alignment vertical="center"/>
    </xf>
    <xf numFmtId="0" fontId="34" fillId="0" borderId="53" xfId="0" applyFont="1" applyBorder="1" applyAlignment="1" applyProtection="1">
      <alignment vertical="center" wrapText="1"/>
    </xf>
    <xf numFmtId="165" fontId="33" fillId="0" borderId="54" xfId="0" applyNumberFormat="1" applyFont="1" applyFill="1" applyBorder="1" applyAlignment="1" applyProtection="1">
      <alignment horizontal="right" vertical="center"/>
    </xf>
    <xf numFmtId="43" fontId="7" fillId="0" borderId="6" xfId="0" applyNumberFormat="1" applyFont="1" applyBorder="1" applyAlignment="1" applyProtection="1">
      <alignment horizontal="right"/>
    </xf>
    <xf numFmtId="43" fontId="7" fillId="0" borderId="6" xfId="0" applyNumberFormat="1" applyFont="1" applyBorder="1" applyProtection="1"/>
    <xf numFmtId="43" fontId="7" fillId="0" borderId="6" xfId="13" applyNumberFormat="1" applyFont="1" applyFill="1" applyBorder="1" applyAlignment="1" applyProtection="1">
      <alignment horizontal="right"/>
    </xf>
    <xf numFmtId="43" fontId="7" fillId="0" borderId="6" xfId="0" applyNumberFormat="1" applyFont="1" applyFill="1" applyBorder="1" applyAlignment="1" applyProtection="1">
      <alignment horizontal="right"/>
    </xf>
    <xf numFmtId="43" fontId="7" fillId="0" borderId="6" xfId="0" applyNumberFormat="1" applyFont="1" applyFill="1" applyBorder="1" applyAlignment="1" applyProtection="1">
      <alignment horizontal="center" vertical="center"/>
    </xf>
    <xf numFmtId="43" fontId="7" fillId="0" borderId="5" xfId="0" applyNumberFormat="1" applyFont="1" applyFill="1" applyBorder="1" applyAlignment="1" applyProtection="1">
      <alignment horizontal="center" vertical="center"/>
    </xf>
    <xf numFmtId="43" fontId="6" fillId="5" borderId="14" xfId="0" applyNumberFormat="1" applyFont="1" applyFill="1" applyBorder="1" applyAlignment="1" applyProtection="1">
      <alignment horizontal="right" vertical="center"/>
    </xf>
    <xf numFmtId="0" fontId="22" fillId="0" borderId="5" xfId="0" applyFont="1" applyBorder="1" applyProtection="1"/>
    <xf numFmtId="43" fontId="20" fillId="0" borderId="6" xfId="0" applyNumberFormat="1" applyFont="1" applyBorder="1" applyAlignment="1" applyProtection="1">
      <alignment horizontal="right"/>
    </xf>
    <xf numFmtId="43" fontId="20" fillId="0" borderId="6" xfId="0" applyNumberFormat="1" applyFont="1" applyFill="1" applyBorder="1" applyAlignment="1" applyProtection="1">
      <alignment horizontal="right"/>
    </xf>
    <xf numFmtId="43" fontId="6" fillId="5" borderId="14" xfId="0" applyNumberFormat="1" applyFont="1" applyFill="1" applyBorder="1" applyAlignment="1" applyProtection="1">
      <alignment vertical="center"/>
    </xf>
    <xf numFmtId="43" fontId="20" fillId="0" borderId="6" xfId="0" applyNumberFormat="1" applyFont="1" applyBorder="1" applyAlignment="1" applyProtection="1"/>
    <xf numFmtId="0" fontId="4" fillId="0" borderId="0" xfId="0" applyFont="1" applyAlignment="1" applyProtection="1"/>
    <xf numFmtId="43" fontId="20" fillId="0" borderId="6" xfId="1" applyNumberFormat="1" applyFont="1" applyBorder="1" applyAlignment="1" applyProtection="1">
      <alignment horizontal="center"/>
    </xf>
    <xf numFmtId="43" fontId="20" fillId="0" borderId="6" xfId="1" applyNumberFormat="1" applyFont="1" applyBorder="1" applyProtection="1"/>
    <xf numFmtId="43" fontId="12" fillId="0" borderId="0" xfId="1" applyNumberFormat="1" applyBorder="1"/>
    <xf numFmtId="43" fontId="6" fillId="5" borderId="14" xfId="1" applyNumberFormat="1" applyFont="1" applyFill="1" applyBorder="1" applyAlignment="1" applyProtection="1">
      <alignment vertical="center"/>
    </xf>
    <xf numFmtId="43" fontId="6" fillId="5" borderId="31" xfId="1" applyNumberFormat="1" applyFont="1" applyFill="1" applyBorder="1" applyAlignment="1" applyProtection="1">
      <alignment vertical="center"/>
    </xf>
    <xf numFmtId="43" fontId="6" fillId="5" borderId="33" xfId="1" applyNumberFormat="1" applyFont="1" applyFill="1" applyBorder="1" applyAlignment="1" applyProtection="1">
      <alignment vertical="center"/>
    </xf>
    <xf numFmtId="43" fontId="7" fillId="5" borderId="32" xfId="0" applyNumberFormat="1" applyFont="1" applyFill="1" applyBorder="1" applyAlignment="1" applyProtection="1">
      <alignment vertical="center"/>
    </xf>
    <xf numFmtId="43" fontId="6" fillId="0" borderId="0" xfId="1" applyNumberFormat="1" applyFont="1" applyBorder="1" applyAlignment="1">
      <alignment vertical="center"/>
    </xf>
    <xf numFmtId="43" fontId="24" fillId="0" borderId="6" xfId="0" applyNumberFormat="1" applyFont="1" applyBorder="1" applyAlignment="1" applyProtection="1"/>
    <xf numFmtId="0" fontId="15" fillId="0" borderId="0" xfId="23" applyFont="1" applyProtection="1">
      <protection locked="0"/>
    </xf>
    <xf numFmtId="165" fontId="34" fillId="4" borderId="27" xfId="0" applyNumberFormat="1" applyFont="1" applyFill="1" applyBorder="1" applyAlignment="1">
      <alignment horizontal="center" vertical="center"/>
    </xf>
    <xf numFmtId="165" fontId="34" fillId="6" borderId="27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 applyProtection="1">
      <alignment horizontal="left"/>
    </xf>
    <xf numFmtId="169" fontId="6" fillId="0" borderId="0" xfId="0" applyNumberFormat="1" applyFont="1" applyBorder="1" applyAlignment="1" applyProtection="1">
      <alignment horizontal="center"/>
      <protection locked="0"/>
    </xf>
    <xf numFmtId="0" fontId="6" fillId="0" borderId="11" xfId="0" applyFont="1" applyFill="1" applyBorder="1" applyAlignment="1" applyProtection="1">
      <alignment horizontal="center"/>
    </xf>
    <xf numFmtId="0" fontId="6" fillId="0" borderId="5" xfId="0" applyFont="1" applyBorder="1" applyAlignment="1" applyProtection="1">
      <alignment vertical="top" wrapText="1"/>
    </xf>
    <xf numFmtId="0" fontId="0" fillId="0" borderId="12" xfId="0" applyBorder="1" applyAlignment="1">
      <alignment vertical="top" wrapText="1"/>
    </xf>
    <xf numFmtId="0" fontId="6" fillId="0" borderId="5" xfId="0" applyFont="1" applyBorder="1" applyAlignment="1" applyProtection="1">
      <alignment horizontal="left" vertical="top" wrapText="1"/>
    </xf>
    <xf numFmtId="0" fontId="0" fillId="0" borderId="12" xfId="0" applyBorder="1" applyAlignment="1">
      <alignment horizontal="left"/>
    </xf>
    <xf numFmtId="165" fontId="6" fillId="5" borderId="33" xfId="0" applyNumberFormat="1" applyFont="1" applyFill="1" applyBorder="1" applyAlignment="1" applyProtection="1">
      <alignment horizontal="center" vertical="center"/>
    </xf>
    <xf numFmtId="0" fontId="7" fillId="5" borderId="32" xfId="0" applyFont="1" applyFill="1" applyBorder="1" applyAlignment="1" applyProtection="1">
      <alignment vertical="center"/>
    </xf>
    <xf numFmtId="0" fontId="19" fillId="0" borderId="0" xfId="22" applyFont="1" applyFill="1" applyBorder="1" applyAlignment="1" applyProtection="1">
      <alignment horizontal="left"/>
    </xf>
    <xf numFmtId="0" fontId="19" fillId="0" borderId="0" xfId="0" applyFont="1" applyFill="1" applyBorder="1" applyAlignment="1" applyProtection="1">
      <alignment horizontal="left"/>
    </xf>
    <xf numFmtId="0" fontId="19" fillId="0" borderId="0" xfId="0" applyFont="1" applyFill="1" applyBorder="1" applyAlignment="1">
      <alignment horizontal="left"/>
    </xf>
    <xf numFmtId="0" fontId="6" fillId="4" borderId="31" xfId="0" applyFont="1" applyFill="1" applyBorder="1" applyAlignment="1" applyProtection="1">
      <alignment horizontal="center" vertical="center"/>
    </xf>
    <xf numFmtId="0" fontId="7" fillId="0" borderId="33" xfId="0" applyFont="1" applyBorder="1" applyAlignment="1" applyProtection="1">
      <alignment horizontal="center" vertical="center"/>
    </xf>
    <xf numFmtId="0" fontId="7" fillId="0" borderId="32" xfId="0" applyFont="1" applyBorder="1" applyAlignment="1" applyProtection="1">
      <alignment horizontal="center" vertical="center"/>
    </xf>
    <xf numFmtId="0" fontId="19" fillId="0" borderId="0" xfId="23" applyFont="1" applyAlignment="1" applyProtection="1">
      <alignment horizontal="left" vertical="center"/>
    </xf>
    <xf numFmtId="0" fontId="6" fillId="9" borderId="31" xfId="14" applyFont="1" applyFill="1" applyBorder="1" applyAlignment="1" applyProtection="1">
      <alignment horizontal="left" vertical="center"/>
    </xf>
    <xf numFmtId="0" fontId="7" fillId="5" borderId="33" xfId="0" applyFont="1" applyFill="1" applyBorder="1" applyAlignment="1" applyProtection="1">
      <alignment horizontal="left"/>
    </xf>
    <xf numFmtId="0" fontId="7" fillId="5" borderId="32" xfId="0" applyFont="1" applyFill="1" applyBorder="1" applyAlignment="1" applyProtection="1">
      <alignment horizontal="left"/>
    </xf>
    <xf numFmtId="0" fontId="19" fillId="0" borderId="0" xfId="0" applyFont="1" applyFill="1" applyBorder="1" applyAlignment="1" applyProtection="1">
      <alignment horizontal="left" vertical="center"/>
    </xf>
    <xf numFmtId="4" fontId="19" fillId="0" borderId="0" xfId="1" applyFont="1" applyAlignment="1" applyProtection="1">
      <alignment horizontal="left" vertical="top" wrapText="1"/>
    </xf>
    <xf numFmtId="0" fontId="0" fillId="0" borderId="0" xfId="0" applyAlignment="1" applyProtection="1">
      <alignment horizontal="left" vertical="top"/>
    </xf>
    <xf numFmtId="4" fontId="19" fillId="0" borderId="0" xfId="1" applyFont="1" applyAlignment="1" applyProtection="1">
      <alignment horizontal="left"/>
    </xf>
    <xf numFmtId="4" fontId="19" fillId="0" borderId="0" xfId="4" applyFont="1" applyAlignment="1" applyProtection="1">
      <alignment horizontal="left"/>
    </xf>
    <xf numFmtId="0" fontId="6" fillId="5" borderId="31" xfId="20" applyFont="1" applyFill="1" applyBorder="1" applyAlignment="1" applyProtection="1">
      <alignment vertical="center"/>
    </xf>
    <xf numFmtId="0" fontId="6" fillId="5" borderId="33" xfId="0" applyFont="1" applyFill="1" applyBorder="1" applyAlignment="1" applyProtection="1">
      <alignment vertical="center"/>
    </xf>
    <xf numFmtId="0" fontId="6" fillId="5" borderId="32" xfId="0" applyFont="1" applyFill="1" applyBorder="1" applyAlignment="1" applyProtection="1">
      <alignment vertical="center"/>
    </xf>
    <xf numFmtId="0" fontId="6" fillId="4" borderId="31" xfId="20" applyFont="1" applyFill="1" applyBorder="1" applyAlignment="1" applyProtection="1">
      <alignment horizontal="center" vertical="center"/>
    </xf>
    <xf numFmtId="0" fontId="6" fillId="4" borderId="33" xfId="20" applyFont="1" applyFill="1" applyBorder="1" applyAlignment="1" applyProtection="1">
      <alignment horizontal="center" vertical="center"/>
    </xf>
    <xf numFmtId="0" fontId="6" fillId="4" borderId="32" xfId="20" applyFont="1" applyFill="1" applyBorder="1" applyAlignment="1" applyProtection="1">
      <alignment horizontal="center" vertical="center"/>
    </xf>
    <xf numFmtId="0" fontId="19" fillId="0" borderId="5" xfId="20" applyFont="1" applyBorder="1" applyAlignment="1" applyProtection="1">
      <alignment wrapText="1"/>
    </xf>
    <xf numFmtId="0" fontId="0" fillId="0" borderId="0" xfId="0" applyBorder="1" applyAlignment="1" applyProtection="1">
      <alignment wrapText="1"/>
    </xf>
    <xf numFmtId="0" fontId="0" fillId="0" borderId="12" xfId="0" applyBorder="1" applyAlignment="1" applyProtection="1">
      <alignment wrapText="1"/>
    </xf>
    <xf numFmtId="0" fontId="19" fillId="0" borderId="0" xfId="0" applyFont="1" applyBorder="1" applyAlignment="1" applyProtection="1">
      <alignment horizontal="left" vertical="top" wrapText="1"/>
    </xf>
    <xf numFmtId="4" fontId="9" fillId="0" borderId="0" xfId="1" applyFont="1" applyAlignment="1">
      <alignment horizontal="left"/>
    </xf>
    <xf numFmtId="0" fontId="34" fillId="6" borderId="13" xfId="0" applyFont="1" applyFill="1" applyBorder="1" applyAlignment="1">
      <alignment horizontal="left" vertical="center" wrapText="1"/>
    </xf>
    <xf numFmtId="0" fontId="34" fillId="6" borderId="44" xfId="0" applyFont="1" applyFill="1" applyBorder="1" applyAlignment="1">
      <alignment horizontal="left" vertical="center" wrapText="1"/>
    </xf>
    <xf numFmtId="0" fontId="7" fillId="0" borderId="40" xfId="0" applyFont="1" applyBorder="1" applyAlignment="1">
      <alignment horizontal="center"/>
    </xf>
    <xf numFmtId="0" fontId="33" fillId="10" borderId="13" xfId="14" applyFont="1" applyFill="1" applyBorder="1" applyAlignment="1" applyProtection="1">
      <alignment horizontal="center" vertical="center"/>
    </xf>
    <xf numFmtId="0" fontId="33" fillId="10" borderId="40" xfId="14" applyFont="1" applyFill="1" applyBorder="1" applyAlignment="1" applyProtection="1">
      <alignment horizontal="center" vertical="center"/>
    </xf>
    <xf numFmtId="0" fontId="33" fillId="10" borderId="27" xfId="14" applyFont="1" applyFill="1" applyBorder="1" applyAlignment="1" applyProtection="1">
      <alignment horizontal="center" vertical="center"/>
    </xf>
    <xf numFmtId="0" fontId="34" fillId="0" borderId="18" xfId="0" applyFont="1" applyBorder="1" applyAlignment="1">
      <alignment horizontal="left" vertical="center" wrapText="1"/>
    </xf>
    <xf numFmtId="0" fontId="34" fillId="0" borderId="43" xfId="0" applyFont="1" applyBorder="1" applyAlignment="1">
      <alignment horizontal="left" vertical="center" wrapText="1"/>
    </xf>
    <xf numFmtId="0" fontId="39" fillId="0" borderId="0" xfId="0" applyFont="1" applyBorder="1" applyAlignment="1" applyProtection="1">
      <alignment horizontal="center" vertical="center"/>
    </xf>
    <xf numFmtId="4" fontId="19" fillId="0" borderId="0" xfId="0" applyNumberFormat="1" applyFont="1" applyBorder="1" applyAlignment="1" applyProtection="1">
      <alignment horizontal="center" vertical="center"/>
    </xf>
    <xf numFmtId="0" fontId="34" fillId="4" borderId="13" xfId="0" applyFont="1" applyFill="1" applyBorder="1" applyAlignment="1">
      <alignment horizontal="center" vertical="center" wrapText="1"/>
    </xf>
    <xf numFmtId="0" fontId="34" fillId="4" borderId="45" xfId="0" applyFont="1" applyFill="1" applyBorder="1" applyAlignment="1">
      <alignment horizontal="center" vertical="center" wrapText="1"/>
    </xf>
    <xf numFmtId="0" fontId="34" fillId="0" borderId="8" xfId="0" applyFont="1" applyBorder="1" applyAlignment="1">
      <alignment horizontal="left" vertical="center" wrapText="1"/>
    </xf>
    <xf numFmtId="0" fontId="34" fillId="0" borderId="42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justify" vertical="center"/>
    </xf>
    <xf numFmtId="0" fontId="6" fillId="0" borderId="0" xfId="0" applyFont="1" applyBorder="1" applyAlignment="1">
      <alignment horizontal="justify" vertical="center"/>
    </xf>
    <xf numFmtId="0" fontId="6" fillId="0" borderId="26" xfId="0" applyFont="1" applyBorder="1" applyAlignment="1">
      <alignment horizontal="justify" vertical="center"/>
    </xf>
    <xf numFmtId="4" fontId="29" fillId="0" borderId="15" xfId="0" applyNumberFormat="1" applyFont="1" applyBorder="1" applyAlignment="1">
      <alignment horizontal="center" vertical="center" wrapText="1"/>
    </xf>
    <xf numFmtId="4" fontId="29" fillId="0" borderId="3" xfId="0" applyNumberFormat="1" applyFont="1" applyBorder="1" applyAlignment="1">
      <alignment horizontal="center" vertical="center" wrapText="1"/>
    </xf>
    <xf numFmtId="4" fontId="29" fillId="0" borderId="25" xfId="0" applyNumberFormat="1" applyFont="1" applyBorder="1" applyAlignment="1">
      <alignment horizontal="center" vertical="center" wrapText="1"/>
    </xf>
    <xf numFmtId="4" fontId="29" fillId="0" borderId="9" xfId="0" applyNumberFormat="1" applyFont="1" applyBorder="1" applyAlignment="1">
      <alignment horizontal="center" vertical="center" wrapText="1"/>
    </xf>
    <xf numFmtId="4" fontId="29" fillId="0" borderId="0" xfId="0" applyNumberFormat="1" applyFont="1" applyBorder="1" applyAlignment="1">
      <alignment horizontal="center" vertical="center" wrapText="1"/>
    </xf>
    <xf numFmtId="4" fontId="29" fillId="0" borderId="26" xfId="0" applyNumberFormat="1" applyFont="1" applyBorder="1" applyAlignment="1">
      <alignment horizontal="center" vertical="center" wrapText="1"/>
    </xf>
    <xf numFmtId="0" fontId="29" fillId="0" borderId="9" xfId="0" applyFont="1" applyBorder="1" applyAlignment="1">
      <alignment horizontal="center" wrapText="1"/>
    </xf>
    <xf numFmtId="0" fontId="29" fillId="0" borderId="0" xfId="0" applyFont="1" applyBorder="1" applyAlignment="1">
      <alignment horizontal="center" wrapText="1"/>
    </xf>
    <xf numFmtId="0" fontId="29" fillId="0" borderId="26" xfId="0" applyFont="1" applyBorder="1" applyAlignment="1">
      <alignment horizontal="center" wrapText="1"/>
    </xf>
    <xf numFmtId="0" fontId="7" fillId="0" borderId="9" xfId="0" applyFont="1" applyBorder="1" applyAlignment="1">
      <alignment horizontal="justify" vertical="center"/>
    </xf>
    <xf numFmtId="0" fontId="7" fillId="0" borderId="0" xfId="0" applyFont="1" applyBorder="1" applyAlignment="1">
      <alignment horizontal="justify" vertical="center"/>
    </xf>
    <xf numFmtId="0" fontId="7" fillId="0" borderId="26" xfId="0" applyFont="1" applyBorder="1" applyAlignment="1">
      <alignment horizontal="justify" vertical="center"/>
    </xf>
    <xf numFmtId="0" fontId="6" fillId="0" borderId="9" xfId="0" applyFont="1" applyBorder="1" applyAlignment="1">
      <alignment horizontal="left" wrapText="1"/>
    </xf>
    <xf numFmtId="0" fontId="6" fillId="0" borderId="0" xfId="0" applyFont="1" applyBorder="1" applyAlignment="1">
      <alignment horizontal="left" wrapText="1"/>
    </xf>
    <xf numFmtId="0" fontId="6" fillId="0" borderId="26" xfId="0" applyFont="1" applyBorder="1" applyAlignment="1">
      <alignment horizontal="left" wrapText="1"/>
    </xf>
    <xf numFmtId="0" fontId="6" fillId="0" borderId="0" xfId="0" applyFont="1" applyBorder="1" applyAlignment="1">
      <alignment horizontal="left" vertical="center"/>
    </xf>
    <xf numFmtId="0" fontId="6" fillId="0" borderId="26" xfId="0" applyFont="1" applyBorder="1" applyAlignment="1">
      <alignment horizontal="left" vertical="center"/>
    </xf>
  </cellXfs>
  <cellStyles count="32">
    <cellStyle name="Comma" xfId="1" builtinId="3"/>
    <cellStyle name="Comma [0]" xfId="2" builtinId="6"/>
    <cellStyle name="Comma 2" xfId="3" xr:uid="{00000000-0005-0000-0000-000002000000}"/>
    <cellStyle name="Comma 3" xfId="4" xr:uid="{00000000-0005-0000-0000-000003000000}"/>
    <cellStyle name="Comma0" xfId="5" xr:uid="{00000000-0005-0000-0000-000004000000}"/>
    <cellStyle name="Comma0 2" xfId="6" xr:uid="{00000000-0005-0000-0000-000005000000}"/>
    <cellStyle name="Comma0_BANDELIERKOP -349B - PRICED SCHEDULE" xfId="7" xr:uid="{00000000-0005-0000-0000-000006000000}"/>
    <cellStyle name="Comma1" xfId="8" xr:uid="{00000000-0005-0000-0000-000007000000}"/>
    <cellStyle name="Comma2" xfId="9" xr:uid="{00000000-0005-0000-0000-000008000000}"/>
    <cellStyle name="Comma3" xfId="10" xr:uid="{00000000-0005-0000-0000-000009000000}"/>
    <cellStyle name="Currency0" xfId="11" xr:uid="{00000000-0005-0000-0000-00000A000000}"/>
    <cellStyle name="Date" xfId="12" xr:uid="{00000000-0005-0000-0000-00000B000000}"/>
    <cellStyle name="F2" xfId="14" xr:uid="{00000000-0005-0000-0000-00000C000000}"/>
    <cellStyle name="F2 2" xfId="13" xr:uid="{00000000-0005-0000-0000-00000D000000}"/>
    <cellStyle name="F3" xfId="14" xr:uid="{00000000-0005-0000-0000-00000E000000}"/>
    <cellStyle name="Fixed" xfId="15" xr:uid="{00000000-0005-0000-0000-00000F000000}"/>
    <cellStyle name="Heading 1" xfId="16" builtinId="16" customBuiltin="1"/>
    <cellStyle name="Heading 2" xfId="17" builtinId="17" customBuiltin="1"/>
    <cellStyle name="HEADING1" xfId="18" xr:uid="{00000000-0005-0000-0000-000012000000}"/>
    <cellStyle name="HEADING2" xfId="19" xr:uid="{00000000-0005-0000-0000-000013000000}"/>
    <cellStyle name="Normal" xfId="0" builtinId="0"/>
    <cellStyle name="Normal 2" xfId="20" xr:uid="{00000000-0005-0000-0000-000015000000}"/>
    <cellStyle name="Normal 2 2" xfId="21" xr:uid="{00000000-0005-0000-0000-000016000000}"/>
    <cellStyle name="Normal 3" xfId="22" xr:uid="{00000000-0005-0000-0000-000017000000}"/>
    <cellStyle name="Normal_BANDELIERKOP -349B - PRICED SCHEDULE" xfId="23" xr:uid="{00000000-0005-0000-0000-000018000000}"/>
    <cellStyle name="Normal_Mivami Payment Cert 4" xfId="24" xr:uid="{00000000-0005-0000-0000-000019000000}"/>
    <cellStyle name="Normal_Original BoQ - 25 June 2004" xfId="25" xr:uid="{00000000-0005-0000-0000-00001A000000}"/>
    <cellStyle name="opskrif" xfId="26" xr:uid="{00000000-0005-0000-0000-00001B000000}"/>
    <cellStyle name="opskrif1" xfId="27" xr:uid="{00000000-0005-0000-0000-00001C000000}"/>
    <cellStyle name="or" xfId="28" xr:uid="{00000000-0005-0000-0000-00001D000000}"/>
    <cellStyle name="Percent 2" xfId="29" xr:uid="{00000000-0005-0000-0000-00001F000000}"/>
    <cellStyle name="Total" xfId="30" builtinId="25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1.xml"/><Relationship Id="rId28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projects\2021%20-%20RAL%20C364%20-%20Rehab%20of%20Road%20P98_2%20-%20Phase%202\Admin%20Data\Contract%20Admin\Quantities\PROJECTS\AA%20P98.2\PHASE%202\EVALUATION%20TENDER%202021%20Schedule%20of%20Quantities_rev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"/>
      <sheetName val="SUMMARY"/>
      <sheetName val="SCHEDULE A"/>
      <sheetName val="SCHEDULE B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A1:L249"/>
  <sheetViews>
    <sheetView view="pageBreakPreview" topLeftCell="A216" zoomScaleNormal="100" zoomScaleSheetLayoutView="100" workbookViewId="0">
      <selection activeCell="F216" sqref="F216"/>
    </sheetView>
  </sheetViews>
  <sheetFormatPr defaultRowHeight="14.1" customHeight="1" x14ac:dyDescent="0.2"/>
  <cols>
    <col min="1" max="1" width="8.7109375" style="208" customWidth="1"/>
    <col min="2" max="2" width="4.140625" style="223" customWidth="1"/>
    <col min="3" max="3" width="60" style="208" customWidth="1"/>
    <col min="4" max="4" width="14.140625" style="291" customWidth="1"/>
    <col min="5" max="5" width="13.28515625" style="292" customWidth="1"/>
    <col min="6" max="6" width="15" style="208" customWidth="1"/>
    <col min="7" max="7" width="15.7109375" style="293" customWidth="1"/>
    <col min="8" max="8" width="9.140625" style="208"/>
    <col min="9" max="9" width="9.140625" style="208" customWidth="1"/>
    <col min="10" max="10" width="9.140625" style="208"/>
    <col min="11" max="11" width="14.7109375" style="208" customWidth="1"/>
    <col min="12" max="12" width="9.140625" style="208"/>
    <col min="13" max="13" width="9.140625" style="208" customWidth="1"/>
    <col min="14" max="16384" width="9.140625" style="208"/>
  </cols>
  <sheetData>
    <row r="1" spans="1:9" ht="14.1" customHeight="1" x14ac:dyDescent="0.25">
      <c r="A1" s="830" t="s">
        <v>617</v>
      </c>
      <c r="B1" s="830"/>
      <c r="C1" s="830"/>
      <c r="D1" s="830"/>
      <c r="E1" s="830"/>
      <c r="F1" s="830"/>
      <c r="G1" s="830"/>
    </row>
    <row r="2" spans="1:9" ht="14.1" customHeight="1" x14ac:dyDescent="0.25">
      <c r="A2" s="210" t="s">
        <v>66</v>
      </c>
      <c r="B2" s="210"/>
      <c r="C2" s="210"/>
      <c r="D2" s="204"/>
      <c r="E2" s="205"/>
      <c r="F2" s="206"/>
      <c r="G2" s="207"/>
    </row>
    <row r="3" spans="1:9" ht="14.1" customHeight="1" x14ac:dyDescent="0.25">
      <c r="A3" s="211" t="s">
        <v>67</v>
      </c>
      <c r="B3" s="211"/>
      <c r="C3" s="211"/>
      <c r="D3" s="204"/>
      <c r="E3" s="205"/>
      <c r="F3" s="206"/>
      <c r="G3" s="207"/>
      <c r="H3" s="831"/>
      <c r="I3" s="831"/>
    </row>
    <row r="4" spans="1:9" ht="14.1" customHeight="1" x14ac:dyDescent="0.25">
      <c r="A4" s="212" t="s">
        <v>61</v>
      </c>
      <c r="B4" s="212"/>
      <c r="C4" s="212"/>
      <c r="D4" s="204"/>
      <c r="E4" s="205"/>
      <c r="F4" s="206"/>
      <c r="G4" s="207"/>
    </row>
    <row r="5" spans="1:9" ht="14.1" customHeight="1" x14ac:dyDescent="0.25">
      <c r="A5" s="210"/>
      <c r="B5" s="210"/>
      <c r="C5" s="212"/>
      <c r="D5" s="204"/>
      <c r="E5" s="213"/>
      <c r="F5" s="832"/>
      <c r="G5" s="832"/>
      <c r="H5" s="110"/>
      <c r="I5" s="215"/>
    </row>
    <row r="6" spans="1:9" s="111" customFormat="1" ht="20.100000000000001" customHeight="1" x14ac:dyDescent="0.25">
      <c r="A6" s="197" t="s">
        <v>62</v>
      </c>
      <c r="B6" s="198"/>
      <c r="C6" s="199" t="s">
        <v>60</v>
      </c>
      <c r="D6" s="197" t="s">
        <v>70</v>
      </c>
      <c r="E6" s="202" t="s">
        <v>121</v>
      </c>
      <c r="F6" s="200" t="s">
        <v>65</v>
      </c>
      <c r="G6" s="201" t="s">
        <v>59</v>
      </c>
      <c r="H6" s="109"/>
      <c r="I6" s="110"/>
    </row>
    <row r="7" spans="1:9" ht="5.0999999999999996" customHeight="1" x14ac:dyDescent="0.25">
      <c r="A7" s="216"/>
      <c r="B7" s="217"/>
      <c r="C7" s="210"/>
      <c r="D7" s="218"/>
      <c r="E7" s="219"/>
      <c r="F7" s="220"/>
      <c r="G7" s="221"/>
      <c r="H7" s="222"/>
      <c r="I7" s="223"/>
    </row>
    <row r="8" spans="1:9" ht="14.1" customHeight="1" x14ac:dyDescent="0.25">
      <c r="A8" s="216"/>
      <c r="B8" s="224" t="s">
        <v>61</v>
      </c>
      <c r="C8" s="206"/>
      <c r="D8" s="218"/>
      <c r="E8" s="219"/>
      <c r="F8" s="220"/>
      <c r="G8" s="221"/>
      <c r="H8" s="223"/>
      <c r="I8" s="223"/>
    </row>
    <row r="9" spans="1:9" ht="5.0999999999999996" customHeight="1" x14ac:dyDescent="0.25">
      <c r="A9" s="216"/>
      <c r="B9" s="217"/>
      <c r="C9" s="225"/>
      <c r="D9" s="218"/>
      <c r="E9" s="219"/>
      <c r="F9" s="220"/>
      <c r="G9" s="221"/>
      <c r="H9" s="223"/>
      <c r="I9" s="223"/>
    </row>
    <row r="10" spans="1:9" ht="14.1" customHeight="1" x14ac:dyDescent="0.25">
      <c r="A10" s="226" t="s">
        <v>158</v>
      </c>
      <c r="B10" s="227" t="s">
        <v>159</v>
      </c>
      <c r="C10" s="206"/>
      <c r="D10" s="218"/>
      <c r="E10" s="219"/>
      <c r="F10" s="220"/>
      <c r="G10" s="221"/>
      <c r="H10" s="223"/>
      <c r="I10" s="223"/>
    </row>
    <row r="11" spans="1:9" ht="5.0999999999999996" customHeight="1" x14ac:dyDescent="0.2">
      <c r="A11" s="216"/>
      <c r="B11" s="217"/>
      <c r="C11" s="228"/>
      <c r="D11" s="218"/>
      <c r="E11" s="219"/>
      <c r="F11" s="220"/>
      <c r="G11" s="221"/>
      <c r="H11" s="223"/>
      <c r="I11" s="223"/>
    </row>
    <row r="12" spans="1:9" ht="14.1" customHeight="1" x14ac:dyDescent="0.2">
      <c r="A12" s="216"/>
      <c r="B12" s="229" t="s">
        <v>316</v>
      </c>
      <c r="C12" s="230" t="s">
        <v>595</v>
      </c>
      <c r="D12" s="231" t="s">
        <v>335</v>
      </c>
      <c r="E12" s="232">
        <v>1</v>
      </c>
      <c r="F12" s="233">
        <v>100000</v>
      </c>
      <c r="G12" s="805">
        <f>E12*F12</f>
        <v>100000</v>
      </c>
      <c r="H12" s="223"/>
      <c r="I12" s="223"/>
    </row>
    <row r="13" spans="1:9" ht="5.0999999999999996" customHeight="1" x14ac:dyDescent="0.25">
      <c r="A13" s="226"/>
      <c r="B13" s="206"/>
      <c r="C13" s="206"/>
      <c r="D13" s="231"/>
      <c r="E13" s="232"/>
      <c r="F13" s="234"/>
      <c r="G13" s="806"/>
      <c r="H13" s="223"/>
      <c r="I13" s="223"/>
    </row>
    <row r="14" spans="1:9" ht="14.1" customHeight="1" x14ac:dyDescent="0.2">
      <c r="A14" s="216"/>
      <c r="B14" s="229" t="s">
        <v>318</v>
      </c>
      <c r="C14" s="230" t="s">
        <v>321</v>
      </c>
      <c r="D14" s="231" t="s">
        <v>335</v>
      </c>
      <c r="E14" s="232">
        <v>1</v>
      </c>
      <c r="F14" s="233">
        <v>15000</v>
      </c>
      <c r="G14" s="805">
        <f>E14*F14</f>
        <v>15000</v>
      </c>
      <c r="H14" s="223"/>
      <c r="I14" s="223"/>
    </row>
    <row r="15" spans="1:9" ht="5.0999999999999996" customHeight="1" x14ac:dyDescent="0.2">
      <c r="A15" s="216"/>
      <c r="B15" s="235"/>
      <c r="C15" s="235"/>
      <c r="D15" s="231"/>
      <c r="E15" s="232"/>
      <c r="F15" s="234"/>
      <c r="G15" s="807"/>
      <c r="H15" s="223"/>
      <c r="I15" s="223"/>
    </row>
    <row r="16" spans="1:9" ht="14.1" customHeight="1" x14ac:dyDescent="0.2">
      <c r="A16" s="216"/>
      <c r="B16" s="229" t="s">
        <v>319</v>
      </c>
      <c r="C16" s="230" t="s">
        <v>603</v>
      </c>
      <c r="D16" s="231"/>
      <c r="E16" s="232"/>
      <c r="F16" s="234"/>
      <c r="G16" s="808"/>
      <c r="H16" s="223"/>
      <c r="I16" s="223"/>
    </row>
    <row r="17" spans="1:12" ht="14.1" customHeight="1" x14ac:dyDescent="0.2">
      <c r="A17" s="216"/>
      <c r="B17" s="229"/>
      <c r="C17" s="230" t="s">
        <v>604</v>
      </c>
      <c r="D17" s="231" t="s">
        <v>335</v>
      </c>
      <c r="E17" s="232">
        <v>1</v>
      </c>
      <c r="F17" s="233">
        <v>65000</v>
      </c>
      <c r="G17" s="805">
        <f>E17*F17</f>
        <v>65000</v>
      </c>
      <c r="H17" s="223"/>
      <c r="I17" s="223"/>
    </row>
    <row r="18" spans="1:12" ht="5.0999999999999996" customHeight="1" x14ac:dyDescent="0.2">
      <c r="A18" s="216"/>
      <c r="B18" s="228"/>
      <c r="C18" s="228"/>
      <c r="D18" s="218"/>
      <c r="E18" s="238"/>
      <c r="F18" s="220"/>
      <c r="G18" s="808"/>
      <c r="H18" s="223"/>
      <c r="I18" s="223"/>
    </row>
    <row r="19" spans="1:12" ht="14.1" customHeight="1" x14ac:dyDescent="0.2">
      <c r="A19" s="216"/>
      <c r="B19" s="229" t="s">
        <v>320</v>
      </c>
      <c r="C19" s="230" t="s">
        <v>357</v>
      </c>
      <c r="D19" s="218"/>
      <c r="E19" s="238"/>
      <c r="F19" s="220"/>
      <c r="G19" s="808"/>
      <c r="H19" s="223"/>
      <c r="I19" s="223"/>
    </row>
    <row r="20" spans="1:12" ht="14.1" customHeight="1" x14ac:dyDescent="0.2">
      <c r="A20" s="216"/>
      <c r="B20" s="230"/>
      <c r="C20" s="230" t="s">
        <v>594</v>
      </c>
      <c r="D20" s="218"/>
      <c r="E20" s="238"/>
      <c r="F20" s="220"/>
      <c r="G20" s="807"/>
      <c r="H20" s="223"/>
      <c r="I20" s="223"/>
    </row>
    <row r="21" spans="1:12" ht="5.0999999999999996" customHeight="1" x14ac:dyDescent="0.2">
      <c r="A21" s="216"/>
      <c r="B21" s="217"/>
      <c r="C21" s="230"/>
      <c r="D21" s="218"/>
      <c r="E21" s="238"/>
      <c r="F21" s="220"/>
      <c r="G21" s="808"/>
      <c r="H21" s="223"/>
      <c r="I21" s="223"/>
    </row>
    <row r="22" spans="1:12" ht="14.1" customHeight="1" x14ac:dyDescent="0.2">
      <c r="A22" s="216"/>
      <c r="B22" s="217"/>
      <c r="C22" s="239" t="s">
        <v>339</v>
      </c>
      <c r="D22" s="218" t="s">
        <v>57</v>
      </c>
      <c r="E22" s="238">
        <f>F12</f>
        <v>100000</v>
      </c>
      <c r="F22" s="756"/>
      <c r="G22" s="805">
        <f>E22*F22</f>
        <v>0</v>
      </c>
      <c r="H22" s="223"/>
      <c r="I22" s="223"/>
    </row>
    <row r="23" spans="1:12" ht="5.0999999999999996" customHeight="1" x14ac:dyDescent="0.2">
      <c r="A23" s="216"/>
      <c r="B23" s="217"/>
      <c r="C23" s="239"/>
      <c r="D23" s="218"/>
      <c r="E23" s="238"/>
      <c r="F23" s="241"/>
      <c r="G23" s="808"/>
      <c r="H23" s="223"/>
      <c r="I23" s="223"/>
    </row>
    <row r="24" spans="1:12" ht="14.1" customHeight="1" x14ac:dyDescent="0.2">
      <c r="A24" s="216"/>
      <c r="B24" s="245" t="s">
        <v>322</v>
      </c>
      <c r="C24" s="245" t="s">
        <v>605</v>
      </c>
      <c r="D24" s="218"/>
      <c r="E24" s="232"/>
      <c r="F24" s="233"/>
      <c r="G24" s="808"/>
      <c r="H24" s="223"/>
      <c r="I24" s="223"/>
      <c r="J24" s="223"/>
      <c r="K24" s="223"/>
      <c r="L24" s="223"/>
    </row>
    <row r="25" spans="1:12" ht="14.1" customHeight="1" x14ac:dyDescent="0.2">
      <c r="A25" s="216"/>
      <c r="B25" s="245"/>
      <c r="C25" s="245" t="s">
        <v>358</v>
      </c>
      <c r="D25" s="218"/>
      <c r="E25" s="238"/>
      <c r="F25" s="243"/>
      <c r="G25" s="808"/>
      <c r="H25" s="223"/>
      <c r="I25" s="223"/>
      <c r="J25" s="223"/>
      <c r="K25" s="223"/>
      <c r="L25" s="223"/>
    </row>
    <row r="26" spans="1:12" ht="14.1" customHeight="1" x14ac:dyDescent="0.2">
      <c r="A26" s="216"/>
      <c r="B26" s="245"/>
      <c r="C26" s="245" t="s">
        <v>359</v>
      </c>
      <c r="D26" s="231" t="s">
        <v>335</v>
      </c>
      <c r="E26" s="238">
        <v>1</v>
      </c>
      <c r="F26" s="246">
        <v>20000</v>
      </c>
      <c r="G26" s="805">
        <f>E26*F26</f>
        <v>20000</v>
      </c>
      <c r="H26" s="223"/>
      <c r="I26" s="223"/>
      <c r="J26" s="223"/>
      <c r="K26" s="223"/>
      <c r="L26" s="223"/>
    </row>
    <row r="27" spans="1:12" ht="5.0999999999999996" customHeight="1" x14ac:dyDescent="0.2">
      <c r="A27" s="216"/>
      <c r="B27" s="228"/>
      <c r="C27" s="228"/>
      <c r="D27" s="218"/>
      <c r="E27" s="238"/>
      <c r="F27" s="247"/>
      <c r="G27" s="808"/>
      <c r="H27" s="223"/>
      <c r="I27" s="223"/>
      <c r="J27" s="223"/>
      <c r="K27" s="223"/>
      <c r="L27" s="223"/>
    </row>
    <row r="28" spans="1:12" ht="14.1" customHeight="1" x14ac:dyDescent="0.2">
      <c r="A28" s="216"/>
      <c r="B28" s="230" t="s">
        <v>323</v>
      </c>
      <c r="C28" s="230" t="s">
        <v>357</v>
      </c>
      <c r="D28" s="218"/>
      <c r="E28" s="238"/>
      <c r="F28" s="247"/>
      <c r="G28" s="808"/>
      <c r="H28" s="223"/>
      <c r="I28" s="223"/>
      <c r="J28" s="223"/>
      <c r="K28" s="223"/>
      <c r="L28" s="223"/>
    </row>
    <row r="29" spans="1:12" ht="14.1" customHeight="1" x14ac:dyDescent="0.2">
      <c r="A29" s="216"/>
      <c r="B29" s="230"/>
      <c r="C29" s="230" t="s">
        <v>360</v>
      </c>
      <c r="D29" s="248" t="s">
        <v>57</v>
      </c>
      <c r="E29" s="238">
        <f>F26</f>
        <v>20000</v>
      </c>
      <c r="F29" s="756"/>
      <c r="G29" s="805">
        <f>E29*F29</f>
        <v>0</v>
      </c>
      <c r="H29" s="223"/>
      <c r="I29" s="223"/>
      <c r="J29" s="223"/>
      <c r="K29" s="223"/>
      <c r="L29" s="223"/>
    </row>
    <row r="30" spans="1:12" ht="5.0999999999999996" customHeight="1" x14ac:dyDescent="0.25">
      <c r="A30" s="216"/>
      <c r="B30" s="225"/>
      <c r="C30" s="228"/>
      <c r="D30" s="218"/>
      <c r="E30" s="238"/>
      <c r="F30" s="220"/>
      <c r="G30" s="807"/>
      <c r="H30" s="223"/>
      <c r="I30" s="223"/>
      <c r="J30" s="223"/>
      <c r="K30" s="223"/>
      <c r="L30" s="223"/>
    </row>
    <row r="31" spans="1:12" ht="14.1" customHeight="1" x14ac:dyDescent="0.25">
      <c r="A31" s="249" t="s">
        <v>7</v>
      </c>
      <c r="B31" s="225" t="s">
        <v>350</v>
      </c>
      <c r="C31" s="228"/>
      <c r="D31" s="218"/>
      <c r="E31" s="238"/>
      <c r="F31" s="220"/>
      <c r="G31" s="807"/>
      <c r="H31" s="223"/>
      <c r="I31" s="223"/>
      <c r="J31" s="223"/>
      <c r="K31" s="223"/>
      <c r="L31" s="223"/>
    </row>
    <row r="32" spans="1:12" ht="14.1" customHeight="1" x14ac:dyDescent="0.25">
      <c r="A32" s="249"/>
      <c r="B32" s="225" t="s">
        <v>606</v>
      </c>
      <c r="C32" s="228"/>
      <c r="D32" s="218"/>
      <c r="E32" s="238"/>
      <c r="F32" s="220"/>
      <c r="G32" s="807"/>
      <c r="H32" s="223"/>
      <c r="I32" s="223"/>
      <c r="J32" s="223"/>
      <c r="K32" s="223"/>
      <c r="L32" s="223"/>
    </row>
    <row r="33" spans="1:12" ht="5.0999999999999996" customHeight="1" x14ac:dyDescent="0.25">
      <c r="A33" s="249"/>
      <c r="B33" s="228"/>
      <c r="C33" s="228"/>
      <c r="D33" s="218"/>
      <c r="E33" s="238"/>
      <c r="F33" s="220"/>
      <c r="G33" s="807"/>
      <c r="H33" s="223"/>
      <c r="I33" s="223"/>
      <c r="J33" s="223"/>
      <c r="K33" s="223"/>
      <c r="L33" s="223"/>
    </row>
    <row r="34" spans="1:12" ht="14.1" customHeight="1" x14ac:dyDescent="0.2">
      <c r="A34" s="216"/>
      <c r="B34" s="228" t="s">
        <v>87</v>
      </c>
      <c r="C34" s="228" t="s">
        <v>587</v>
      </c>
      <c r="D34" s="231" t="s">
        <v>335</v>
      </c>
      <c r="E34" s="238">
        <v>1</v>
      </c>
      <c r="F34" s="251">
        <v>200000</v>
      </c>
      <c r="G34" s="805">
        <f>E34*F34</f>
        <v>200000</v>
      </c>
      <c r="H34" s="223"/>
      <c r="I34" s="223"/>
      <c r="J34" s="223"/>
      <c r="K34" s="223"/>
      <c r="L34" s="223"/>
    </row>
    <row r="35" spans="1:12" ht="5.0999999999999996" customHeight="1" x14ac:dyDescent="0.2">
      <c r="A35" s="216"/>
      <c r="B35" s="228"/>
      <c r="C35" s="228"/>
      <c r="D35" s="231"/>
      <c r="E35" s="238"/>
      <c r="F35" s="251"/>
      <c r="G35" s="809"/>
      <c r="H35" s="223"/>
      <c r="I35" s="223"/>
      <c r="J35" s="223"/>
      <c r="K35" s="223"/>
      <c r="L35" s="223"/>
    </row>
    <row r="36" spans="1:12" ht="14.1" customHeight="1" x14ac:dyDescent="0.2">
      <c r="A36" s="216"/>
      <c r="B36" s="228" t="s">
        <v>590</v>
      </c>
      <c r="C36" s="228" t="s">
        <v>588</v>
      </c>
      <c r="D36" s="231" t="s">
        <v>335</v>
      </c>
      <c r="E36" s="238">
        <v>1</v>
      </c>
      <c r="F36" s="251">
        <v>100000</v>
      </c>
      <c r="G36" s="805">
        <f>E36*F36</f>
        <v>100000</v>
      </c>
      <c r="H36" s="223"/>
      <c r="I36" s="223"/>
      <c r="J36" s="223"/>
      <c r="K36" s="223"/>
      <c r="L36" s="223"/>
    </row>
    <row r="37" spans="1:12" ht="5.0999999999999996" customHeight="1" x14ac:dyDescent="0.2">
      <c r="A37" s="216"/>
      <c r="B37" s="228"/>
      <c r="C37" s="228"/>
      <c r="D37" s="231"/>
      <c r="E37" s="238"/>
      <c r="F37" s="258"/>
      <c r="G37" s="810"/>
      <c r="H37" s="223"/>
      <c r="I37" s="223"/>
      <c r="J37" s="223"/>
      <c r="K37" s="223"/>
      <c r="L37" s="223"/>
    </row>
    <row r="38" spans="1:12" ht="14.1" customHeight="1" x14ac:dyDescent="0.2">
      <c r="A38" s="216"/>
      <c r="B38" s="228" t="s">
        <v>318</v>
      </c>
      <c r="C38" s="228" t="s">
        <v>591</v>
      </c>
      <c r="D38" s="218" t="s">
        <v>57</v>
      </c>
      <c r="E38" s="238">
        <f>F34+F36</f>
        <v>300000</v>
      </c>
      <c r="F38" s="756"/>
      <c r="G38" s="805">
        <f>E38*F38</f>
        <v>0</v>
      </c>
      <c r="H38" s="223"/>
      <c r="I38" s="223"/>
      <c r="J38" s="223"/>
      <c r="K38" s="254"/>
      <c r="L38" s="223"/>
    </row>
    <row r="39" spans="1:12" ht="5.0999999999999996" customHeight="1" x14ac:dyDescent="0.2">
      <c r="A39" s="216"/>
      <c r="B39" s="228"/>
      <c r="C39" s="228"/>
      <c r="D39" s="218"/>
      <c r="E39" s="238"/>
      <c r="F39" s="240"/>
      <c r="G39" s="808"/>
      <c r="H39" s="223"/>
      <c r="I39" s="223"/>
      <c r="J39" s="223"/>
      <c r="K39" s="254"/>
      <c r="L39" s="223"/>
    </row>
    <row r="40" spans="1:12" ht="14.1" customHeight="1" x14ac:dyDescent="0.25">
      <c r="A40" s="249" t="s">
        <v>313</v>
      </c>
      <c r="B40" s="257" t="s">
        <v>361</v>
      </c>
      <c r="C40" s="250"/>
      <c r="D40" s="248"/>
      <c r="E40" s="238"/>
      <c r="F40" s="243"/>
      <c r="G40" s="808"/>
      <c r="H40" s="223"/>
      <c r="I40" s="223"/>
      <c r="J40" s="223"/>
      <c r="K40" s="254"/>
      <c r="L40" s="223"/>
    </row>
    <row r="41" spans="1:12" ht="14.1" customHeight="1" x14ac:dyDescent="0.25">
      <c r="A41" s="216"/>
      <c r="B41" s="257" t="s">
        <v>362</v>
      </c>
      <c r="C41" s="250"/>
      <c r="D41" s="248"/>
      <c r="E41" s="238"/>
      <c r="F41" s="255"/>
      <c r="G41" s="808"/>
      <c r="H41" s="223"/>
      <c r="I41" s="223"/>
      <c r="J41" s="223"/>
      <c r="K41" s="254"/>
      <c r="L41" s="223"/>
    </row>
    <row r="42" spans="1:12" ht="5.0999999999999996" customHeight="1" x14ac:dyDescent="0.2">
      <c r="A42" s="216"/>
      <c r="B42" s="256"/>
      <c r="C42" s="250"/>
      <c r="D42" s="248"/>
      <c r="E42" s="238"/>
      <c r="F42" s="255"/>
      <c r="G42" s="807"/>
      <c r="H42" s="223"/>
      <c r="I42" s="223"/>
      <c r="J42" s="223"/>
      <c r="K42" s="254"/>
      <c r="L42" s="223"/>
    </row>
    <row r="43" spans="1:12" ht="14.1" customHeight="1" x14ac:dyDescent="0.2">
      <c r="A43" s="216"/>
      <c r="B43" s="256" t="s">
        <v>87</v>
      </c>
      <c r="C43" s="250" t="s">
        <v>340</v>
      </c>
      <c r="D43" s="248" t="s">
        <v>334</v>
      </c>
      <c r="E43" s="238">
        <v>1</v>
      </c>
      <c r="F43" s="757"/>
      <c r="G43" s="805">
        <f>E43*F43</f>
        <v>0</v>
      </c>
      <c r="H43" s="223"/>
      <c r="I43" s="223"/>
      <c r="J43" s="223"/>
      <c r="K43" s="254"/>
      <c r="L43" s="223"/>
    </row>
    <row r="44" spans="1:12" ht="5.0999999999999996" customHeight="1" x14ac:dyDescent="0.2">
      <c r="A44" s="216"/>
      <c r="B44" s="256"/>
      <c r="C44" s="250"/>
      <c r="D44" s="248"/>
      <c r="E44" s="252"/>
      <c r="F44" s="255"/>
      <c r="G44" s="808"/>
      <c r="H44" s="223"/>
      <c r="I44" s="223"/>
      <c r="J44" s="223"/>
      <c r="K44" s="254"/>
      <c r="L44" s="223"/>
    </row>
    <row r="45" spans="1:12" ht="14.1" customHeight="1" x14ac:dyDescent="0.2">
      <c r="A45" s="216"/>
      <c r="B45" s="217" t="s">
        <v>95</v>
      </c>
      <c r="C45" s="228" t="s">
        <v>341</v>
      </c>
      <c r="D45" s="218" t="s">
        <v>338</v>
      </c>
      <c r="E45" s="238">
        <v>8</v>
      </c>
      <c r="F45" s="757"/>
      <c r="G45" s="805">
        <f>E45*F45</f>
        <v>0</v>
      </c>
      <c r="H45" s="223"/>
      <c r="I45" s="223"/>
      <c r="J45" s="223"/>
      <c r="K45" s="254"/>
      <c r="L45" s="223"/>
    </row>
    <row r="46" spans="1:12" ht="5.0999999999999996" customHeight="1" x14ac:dyDescent="0.2">
      <c r="A46" s="216"/>
      <c r="B46" s="217"/>
      <c r="C46" s="228"/>
      <c r="D46" s="218"/>
      <c r="E46" s="238"/>
      <c r="F46" s="251"/>
      <c r="G46" s="808"/>
      <c r="H46" s="223"/>
      <c r="I46" s="223"/>
      <c r="J46" s="223"/>
      <c r="K46" s="254"/>
      <c r="L46" s="223"/>
    </row>
    <row r="47" spans="1:12" ht="14.1" customHeight="1" x14ac:dyDescent="0.25">
      <c r="A47" s="249" t="s">
        <v>314</v>
      </c>
      <c r="B47" s="314" t="s">
        <v>375</v>
      </c>
      <c r="C47" s="314"/>
      <c r="D47" s="218"/>
      <c r="E47" s="238"/>
      <c r="F47" s="251"/>
      <c r="G47" s="808"/>
      <c r="H47" s="223"/>
      <c r="I47" s="223"/>
      <c r="J47" s="223"/>
      <c r="K47" s="254"/>
      <c r="L47" s="223"/>
    </row>
    <row r="48" spans="1:12" ht="14.1" customHeight="1" x14ac:dyDescent="0.25">
      <c r="A48" s="216"/>
      <c r="B48" s="314" t="s">
        <v>376</v>
      </c>
      <c r="C48" s="315"/>
      <c r="D48" s="218"/>
      <c r="E48" s="238"/>
      <c r="F48" s="251"/>
      <c r="G48" s="808"/>
      <c r="H48" s="223"/>
      <c r="I48" s="223"/>
      <c r="J48" s="223"/>
      <c r="K48" s="254"/>
      <c r="L48" s="223"/>
    </row>
    <row r="49" spans="1:12" ht="14.1" customHeight="1" x14ac:dyDescent="0.25">
      <c r="A49" s="216"/>
      <c r="B49" s="314" t="s">
        <v>382</v>
      </c>
      <c r="C49" s="315"/>
      <c r="D49" s="218"/>
      <c r="E49" s="238"/>
      <c r="F49" s="251"/>
      <c r="G49" s="808"/>
      <c r="H49" s="223"/>
      <c r="I49" s="223"/>
      <c r="J49" s="223"/>
      <c r="K49" s="254"/>
      <c r="L49" s="223"/>
    </row>
    <row r="50" spans="1:12" ht="14.1" customHeight="1" x14ac:dyDescent="0.25">
      <c r="A50" s="216"/>
      <c r="B50" s="314" t="s">
        <v>383</v>
      </c>
      <c r="C50" s="315"/>
      <c r="D50" s="218"/>
      <c r="E50" s="238"/>
      <c r="F50" s="251"/>
      <c r="G50" s="808"/>
      <c r="H50" s="223"/>
      <c r="I50" s="223"/>
      <c r="J50" s="223"/>
      <c r="K50" s="254"/>
      <c r="L50" s="223"/>
    </row>
    <row r="51" spans="1:12" ht="5.0999999999999996" customHeight="1" x14ac:dyDescent="0.25">
      <c r="A51" s="216"/>
      <c r="B51" s="256"/>
      <c r="C51" s="315"/>
      <c r="D51" s="218"/>
      <c r="E51" s="238"/>
      <c r="F51" s="251"/>
      <c r="G51" s="808"/>
      <c r="H51" s="223"/>
      <c r="I51" s="223"/>
      <c r="J51" s="223"/>
      <c r="K51" s="254"/>
      <c r="L51" s="223"/>
    </row>
    <row r="52" spans="1:12" ht="14.1" customHeight="1" x14ac:dyDescent="0.2">
      <c r="A52" s="216"/>
      <c r="B52" s="256" t="s">
        <v>87</v>
      </c>
      <c r="C52" s="316" t="s">
        <v>386</v>
      </c>
      <c r="D52" s="218"/>
      <c r="E52" s="238"/>
      <c r="F52" s="251"/>
      <c r="G52" s="808"/>
      <c r="H52" s="223"/>
      <c r="I52" s="223"/>
      <c r="J52" s="223"/>
      <c r="K52" s="254"/>
      <c r="L52" s="223"/>
    </row>
    <row r="53" spans="1:12" ht="14.1" customHeight="1" x14ac:dyDescent="0.2">
      <c r="A53" s="216"/>
      <c r="B53" s="256"/>
      <c r="C53" s="316" t="s">
        <v>476</v>
      </c>
      <c r="D53" s="218"/>
      <c r="E53" s="238"/>
      <c r="F53" s="251"/>
      <c r="G53" s="808"/>
      <c r="H53" s="223"/>
      <c r="I53" s="223"/>
      <c r="J53" s="223"/>
      <c r="K53" s="254"/>
      <c r="L53" s="223"/>
    </row>
    <row r="54" spans="1:12" ht="14.1" customHeight="1" x14ac:dyDescent="0.2">
      <c r="A54" s="216"/>
      <c r="B54" s="256"/>
      <c r="C54" s="316" t="s">
        <v>377</v>
      </c>
      <c r="D54" s="218"/>
      <c r="E54" s="238"/>
      <c r="F54" s="251"/>
      <c r="G54" s="808"/>
      <c r="H54" s="223"/>
      <c r="I54" s="223"/>
      <c r="J54" s="223"/>
      <c r="K54" s="254"/>
      <c r="L54" s="223"/>
    </row>
    <row r="55" spans="1:12" ht="14.1" customHeight="1" x14ac:dyDescent="0.2">
      <c r="A55" s="216"/>
      <c r="B55" s="256"/>
      <c r="C55" s="316" t="s">
        <v>378</v>
      </c>
      <c r="D55" s="218"/>
      <c r="E55" s="238"/>
      <c r="F55" s="251"/>
      <c r="G55" s="808"/>
      <c r="H55" s="223"/>
      <c r="I55" s="223"/>
      <c r="J55" s="223"/>
      <c r="K55" s="254"/>
      <c r="L55" s="223"/>
    </row>
    <row r="56" spans="1:12" ht="14.1" customHeight="1" x14ac:dyDescent="0.2">
      <c r="A56" s="216"/>
      <c r="B56" s="256"/>
      <c r="C56" s="316" t="s">
        <v>379</v>
      </c>
      <c r="D56" s="218"/>
      <c r="E56" s="238"/>
      <c r="F56" s="251"/>
      <c r="G56" s="808"/>
      <c r="H56" s="223"/>
      <c r="I56" s="223"/>
      <c r="J56" s="223"/>
      <c r="K56" s="254"/>
      <c r="L56" s="223"/>
    </row>
    <row r="57" spans="1:12" ht="14.1" customHeight="1" x14ac:dyDescent="0.2">
      <c r="A57" s="216"/>
      <c r="B57" s="256"/>
      <c r="C57" s="316" t="s">
        <v>589</v>
      </c>
      <c r="D57" s="317" t="s">
        <v>380</v>
      </c>
      <c r="E57" s="318">
        <v>20</v>
      </c>
      <c r="F57" s="757"/>
      <c r="G57" s="805">
        <f>E57*F57</f>
        <v>0</v>
      </c>
      <c r="H57" s="223"/>
      <c r="I57" s="223"/>
      <c r="J57" s="223"/>
      <c r="K57" s="254"/>
      <c r="L57" s="223"/>
    </row>
    <row r="58" spans="1:12" ht="5.0999999999999996" customHeight="1" x14ac:dyDescent="0.2">
      <c r="A58" s="216"/>
      <c r="B58" s="256"/>
      <c r="C58" s="316"/>
      <c r="D58" s="317"/>
      <c r="E58" s="318"/>
      <c r="F58" s="319"/>
      <c r="G58" s="269"/>
      <c r="H58" s="223"/>
      <c r="I58" s="223"/>
      <c r="J58" s="223"/>
      <c r="K58" s="254"/>
      <c r="L58" s="223"/>
    </row>
    <row r="59" spans="1:12" ht="14.1" customHeight="1" x14ac:dyDescent="0.2">
      <c r="A59" s="216"/>
      <c r="B59" s="256" t="s">
        <v>95</v>
      </c>
      <c r="C59" s="316" t="s">
        <v>477</v>
      </c>
      <c r="D59" s="317" t="s">
        <v>380</v>
      </c>
      <c r="E59" s="318">
        <v>20</v>
      </c>
      <c r="F59" s="757"/>
      <c r="G59" s="805">
        <f>E59*F59</f>
        <v>0</v>
      </c>
      <c r="H59" s="223"/>
      <c r="I59" s="223"/>
      <c r="J59" s="223"/>
      <c r="K59" s="254"/>
      <c r="L59" s="223"/>
    </row>
    <row r="60" spans="1:12" ht="5.0999999999999996" customHeight="1" x14ac:dyDescent="0.2">
      <c r="A60" s="216"/>
      <c r="B60" s="256"/>
      <c r="C60" s="316"/>
      <c r="D60" s="317"/>
      <c r="E60" s="318"/>
      <c r="F60" s="319"/>
      <c r="G60" s="269"/>
      <c r="H60" s="223"/>
      <c r="I60" s="223"/>
      <c r="J60" s="223"/>
      <c r="K60" s="254"/>
      <c r="L60" s="223"/>
    </row>
    <row r="61" spans="1:12" ht="14.1" customHeight="1" x14ac:dyDescent="0.2">
      <c r="A61" s="216"/>
      <c r="B61" s="256" t="s">
        <v>98</v>
      </c>
      <c r="C61" s="316" t="s">
        <v>387</v>
      </c>
      <c r="D61" s="317" t="s">
        <v>53</v>
      </c>
      <c r="E61" s="318">
        <v>20</v>
      </c>
      <c r="F61" s="757"/>
      <c r="G61" s="805">
        <f>E61*F61</f>
        <v>0</v>
      </c>
      <c r="H61" s="223"/>
      <c r="I61" s="223"/>
      <c r="J61" s="223"/>
      <c r="K61" s="254"/>
      <c r="L61" s="223"/>
    </row>
    <row r="62" spans="1:12" ht="5.0999999999999996" customHeight="1" x14ac:dyDescent="0.2">
      <c r="A62" s="216"/>
      <c r="B62" s="256"/>
      <c r="C62" s="316"/>
      <c r="D62" s="317"/>
      <c r="E62" s="318"/>
      <c r="F62" s="319"/>
      <c r="G62" s="269"/>
      <c r="H62" s="223"/>
      <c r="I62" s="223"/>
      <c r="J62" s="223"/>
      <c r="K62" s="254"/>
      <c r="L62" s="223"/>
    </row>
    <row r="63" spans="1:12" ht="14.1" customHeight="1" x14ac:dyDescent="0.2">
      <c r="A63" s="216"/>
      <c r="B63" s="256" t="s">
        <v>104</v>
      </c>
      <c r="C63" s="316" t="s">
        <v>388</v>
      </c>
      <c r="D63" s="317"/>
      <c r="E63" s="318"/>
      <c r="F63" s="319"/>
      <c r="G63" s="269"/>
      <c r="H63" s="223"/>
      <c r="I63" s="223"/>
      <c r="J63" s="223"/>
      <c r="K63" s="254"/>
      <c r="L63" s="223"/>
    </row>
    <row r="64" spans="1:12" ht="14.1" customHeight="1" x14ac:dyDescent="0.2">
      <c r="A64" s="216"/>
      <c r="B64" s="256"/>
      <c r="C64" s="316" t="s">
        <v>389</v>
      </c>
      <c r="D64" s="317"/>
      <c r="E64" s="318"/>
      <c r="F64" s="319"/>
      <c r="G64" s="269"/>
      <c r="H64" s="223"/>
      <c r="I64" s="223"/>
      <c r="J64" s="223"/>
      <c r="K64" s="254"/>
      <c r="L64" s="223"/>
    </row>
    <row r="65" spans="1:12" ht="14.1" customHeight="1" x14ac:dyDescent="0.2">
      <c r="A65" s="216"/>
      <c r="B65" s="256"/>
      <c r="C65" s="316" t="s">
        <v>390</v>
      </c>
      <c r="D65" s="317" t="s">
        <v>380</v>
      </c>
      <c r="E65" s="318">
        <v>20</v>
      </c>
      <c r="F65" s="757"/>
      <c r="G65" s="805">
        <f>E65*F65</f>
        <v>0</v>
      </c>
      <c r="H65" s="223"/>
      <c r="I65" s="223"/>
      <c r="J65" s="223"/>
      <c r="K65" s="254"/>
      <c r="L65" s="223"/>
    </row>
    <row r="66" spans="1:12" ht="5.0999999999999996" customHeight="1" x14ac:dyDescent="0.2">
      <c r="A66" s="216"/>
      <c r="B66" s="256"/>
      <c r="C66" s="316"/>
      <c r="D66" s="317"/>
      <c r="E66" s="318"/>
      <c r="F66" s="319"/>
      <c r="G66" s="269"/>
      <c r="H66" s="223"/>
      <c r="I66" s="223"/>
      <c r="J66" s="223"/>
      <c r="K66" s="254"/>
      <c r="L66" s="223"/>
    </row>
    <row r="67" spans="1:12" ht="14.1" customHeight="1" x14ac:dyDescent="0.2">
      <c r="A67" s="216"/>
      <c r="B67" s="256" t="s">
        <v>105</v>
      </c>
      <c r="C67" s="316" t="s">
        <v>391</v>
      </c>
      <c r="D67" s="317"/>
      <c r="E67" s="318"/>
      <c r="F67" s="319"/>
      <c r="G67" s="269"/>
      <c r="H67" s="223"/>
      <c r="I67" s="223"/>
      <c r="J67" s="223"/>
      <c r="K67" s="254"/>
      <c r="L67" s="223"/>
    </row>
    <row r="68" spans="1:12" ht="14.1" customHeight="1" x14ac:dyDescent="0.2">
      <c r="A68" s="216"/>
      <c r="B68" s="256"/>
      <c r="C68" s="316" t="s">
        <v>417</v>
      </c>
      <c r="D68" s="317" t="s">
        <v>380</v>
      </c>
      <c r="E68" s="318">
        <v>20</v>
      </c>
      <c r="F68" s="757"/>
      <c r="G68" s="805">
        <f>E68*F68</f>
        <v>0</v>
      </c>
      <c r="H68" s="223"/>
      <c r="I68" s="223"/>
      <c r="J68" s="223"/>
      <c r="K68" s="254"/>
      <c r="L68" s="223"/>
    </row>
    <row r="69" spans="1:12" ht="5.0999999999999996" customHeight="1" x14ac:dyDescent="0.2">
      <c r="A69" s="216"/>
      <c r="B69" s="256"/>
      <c r="C69" s="316"/>
      <c r="D69" s="317"/>
      <c r="E69" s="318"/>
      <c r="F69" s="299"/>
      <c r="G69" s="269"/>
      <c r="H69" s="223"/>
      <c r="I69" s="223"/>
      <c r="J69" s="223"/>
      <c r="K69" s="254"/>
      <c r="L69" s="223"/>
    </row>
    <row r="70" spans="1:12" ht="14.1" customHeight="1" x14ac:dyDescent="0.2">
      <c r="A70" s="216"/>
      <c r="B70" s="256" t="s">
        <v>385</v>
      </c>
      <c r="C70" s="316" t="s">
        <v>392</v>
      </c>
      <c r="D70" s="317"/>
      <c r="E70" s="318"/>
      <c r="F70" s="319"/>
      <c r="G70" s="269"/>
      <c r="H70" s="223"/>
      <c r="I70" s="223"/>
      <c r="J70" s="223"/>
      <c r="K70" s="254"/>
      <c r="L70" s="223"/>
    </row>
    <row r="71" spans="1:12" ht="14.1" customHeight="1" x14ac:dyDescent="0.2">
      <c r="A71" s="216"/>
      <c r="B71" s="256"/>
      <c r="C71" s="316" t="s">
        <v>418</v>
      </c>
      <c r="D71" s="317" t="s">
        <v>380</v>
      </c>
      <c r="E71" s="318">
        <v>20</v>
      </c>
      <c r="F71" s="757"/>
      <c r="G71" s="805">
        <f>E71*F71</f>
        <v>0</v>
      </c>
      <c r="H71" s="223"/>
      <c r="I71" s="223"/>
      <c r="J71" s="223"/>
      <c r="K71" s="254"/>
      <c r="L71" s="223"/>
    </row>
    <row r="72" spans="1:12" ht="5.0999999999999996" customHeight="1" x14ac:dyDescent="0.2">
      <c r="A72" s="216"/>
      <c r="B72" s="256"/>
      <c r="C72" s="316"/>
      <c r="D72" s="317"/>
      <c r="E72" s="318"/>
      <c r="F72" s="319"/>
      <c r="G72" s="269"/>
      <c r="H72" s="223"/>
      <c r="I72" s="223"/>
      <c r="J72" s="223"/>
      <c r="K72" s="254"/>
      <c r="L72" s="223"/>
    </row>
    <row r="73" spans="1:12" ht="14.1" customHeight="1" x14ac:dyDescent="0.2">
      <c r="A73" s="216"/>
      <c r="B73" s="256" t="s">
        <v>296</v>
      </c>
      <c r="C73" s="316" t="s">
        <v>393</v>
      </c>
      <c r="D73" s="317"/>
      <c r="E73" s="318"/>
      <c r="F73" s="319"/>
      <c r="G73" s="269"/>
      <c r="H73" s="223"/>
      <c r="I73" s="223"/>
      <c r="J73" s="223"/>
      <c r="K73" s="254"/>
      <c r="L73" s="223"/>
    </row>
    <row r="74" spans="1:12" ht="14.1" customHeight="1" x14ac:dyDescent="0.2">
      <c r="A74" s="216"/>
      <c r="B74" s="256"/>
      <c r="C74" s="316" t="s">
        <v>419</v>
      </c>
      <c r="D74" s="317" t="s">
        <v>380</v>
      </c>
      <c r="E74" s="318">
        <v>20</v>
      </c>
      <c r="F74" s="757"/>
      <c r="G74" s="805">
        <f>E74*F74</f>
        <v>0</v>
      </c>
      <c r="H74" s="223"/>
      <c r="I74" s="223"/>
      <c r="J74" s="223"/>
      <c r="K74" s="254"/>
      <c r="L74" s="223"/>
    </row>
    <row r="75" spans="1:12" ht="5.0999999999999996" customHeight="1" x14ac:dyDescent="0.2">
      <c r="A75" s="216"/>
      <c r="B75" s="256"/>
      <c r="C75" s="316"/>
      <c r="D75" s="317"/>
      <c r="E75" s="318"/>
      <c r="F75" s="299"/>
      <c r="G75" s="269"/>
      <c r="H75" s="223"/>
      <c r="I75" s="223"/>
      <c r="J75" s="223"/>
      <c r="K75" s="254"/>
      <c r="L75" s="223"/>
    </row>
    <row r="76" spans="1:12" ht="14.1" customHeight="1" x14ac:dyDescent="0.25">
      <c r="A76" s="249" t="s">
        <v>163</v>
      </c>
      <c r="B76" s="314" t="s">
        <v>170</v>
      </c>
      <c r="C76" s="316"/>
      <c r="D76" s="317"/>
      <c r="E76" s="318"/>
      <c r="F76" s="319"/>
      <c r="G76" s="269"/>
      <c r="H76" s="223"/>
      <c r="I76" s="223"/>
      <c r="J76" s="223"/>
      <c r="K76" s="254"/>
      <c r="L76" s="223"/>
    </row>
    <row r="77" spans="1:12" ht="14.1" customHeight="1" x14ac:dyDescent="0.2">
      <c r="A77" s="216"/>
      <c r="B77" s="298" t="s">
        <v>402</v>
      </c>
      <c r="C77" s="316"/>
      <c r="D77" s="317"/>
      <c r="E77" s="318"/>
      <c r="F77" s="319"/>
      <c r="G77" s="269"/>
      <c r="H77" s="223"/>
      <c r="I77" s="223"/>
      <c r="J77" s="223"/>
      <c r="K77" s="254"/>
      <c r="L77" s="223"/>
    </row>
    <row r="78" spans="1:12" ht="14.1" customHeight="1" x14ac:dyDescent="0.2">
      <c r="A78" s="216"/>
      <c r="B78" s="298" t="s">
        <v>403</v>
      </c>
      <c r="C78" s="316"/>
      <c r="D78" s="317"/>
      <c r="E78" s="318"/>
      <c r="F78" s="319"/>
      <c r="G78" s="269"/>
      <c r="H78" s="223"/>
      <c r="I78" s="223"/>
      <c r="J78" s="223"/>
      <c r="K78" s="254"/>
      <c r="L78" s="223"/>
    </row>
    <row r="79" spans="1:12" ht="14.1" customHeight="1" x14ac:dyDescent="0.2">
      <c r="A79" s="216"/>
      <c r="B79" s="298" t="s">
        <v>404</v>
      </c>
      <c r="C79" s="316"/>
      <c r="D79" s="317" t="s">
        <v>405</v>
      </c>
      <c r="E79" s="318">
        <v>1</v>
      </c>
      <c r="F79" s="757"/>
      <c r="G79" s="805">
        <f>E79*F79</f>
        <v>0</v>
      </c>
      <c r="H79" s="223"/>
      <c r="I79" s="223"/>
      <c r="J79" s="223"/>
      <c r="K79" s="254"/>
      <c r="L79" s="223"/>
    </row>
    <row r="80" spans="1:12" ht="5.0999999999999996" customHeight="1" x14ac:dyDescent="0.2">
      <c r="A80" s="216"/>
      <c r="B80" s="217"/>
      <c r="C80" s="228"/>
      <c r="D80" s="218"/>
      <c r="E80" s="238"/>
      <c r="F80" s="251"/>
      <c r="G80" s="808"/>
      <c r="H80" s="223"/>
      <c r="I80" s="223"/>
      <c r="J80" s="223"/>
      <c r="K80" s="254"/>
      <c r="L80" s="223"/>
    </row>
    <row r="81" spans="1:12" ht="5.0999999999999996" customHeight="1" x14ac:dyDescent="0.2">
      <c r="A81" s="216"/>
      <c r="B81" s="217"/>
      <c r="C81" s="320"/>
      <c r="D81" s="317"/>
      <c r="E81" s="318"/>
      <c r="F81" s="319"/>
      <c r="G81" s="269"/>
      <c r="H81" s="223"/>
      <c r="I81" s="223"/>
      <c r="J81" s="223"/>
      <c r="K81" s="254"/>
      <c r="L81" s="223"/>
    </row>
    <row r="82" spans="1:12" ht="19.5" customHeight="1" x14ac:dyDescent="0.2">
      <c r="A82" s="326">
        <v>1200</v>
      </c>
      <c r="B82" s="611"/>
      <c r="C82" s="723" t="s">
        <v>160</v>
      </c>
      <c r="D82" s="722"/>
      <c r="E82" s="724"/>
      <c r="F82" s="725"/>
      <c r="G82" s="811">
        <f>SUM(G12:G79)</f>
        <v>500000</v>
      </c>
      <c r="H82" s="223"/>
      <c r="I82" s="223"/>
      <c r="J82" s="223"/>
      <c r="K82" s="254"/>
      <c r="L82" s="223"/>
    </row>
    <row r="83" spans="1:12" ht="5.0999999999999996" customHeight="1" x14ac:dyDescent="0.2">
      <c r="A83" s="734"/>
      <c r="B83" s="734"/>
      <c r="C83" s="735"/>
      <c r="D83" s="736"/>
      <c r="E83" s="737"/>
      <c r="F83" s="738"/>
      <c r="G83" s="738"/>
      <c r="H83" s="223"/>
      <c r="I83" s="223"/>
      <c r="J83" s="223"/>
      <c r="K83" s="254"/>
      <c r="L83" s="223"/>
    </row>
    <row r="84" spans="1:12" ht="5.0999999999999996" customHeight="1" x14ac:dyDescent="0.2">
      <c r="A84" s="260"/>
      <c r="B84" s="260"/>
      <c r="C84" s="739"/>
      <c r="D84" s="740"/>
      <c r="E84" s="741"/>
      <c r="F84" s="742"/>
      <c r="G84" s="742"/>
      <c r="H84" s="223"/>
      <c r="I84" s="223"/>
      <c r="J84" s="223"/>
      <c r="K84" s="254"/>
      <c r="L84" s="223"/>
    </row>
    <row r="85" spans="1:12" ht="19.5" customHeight="1" x14ac:dyDescent="0.2">
      <c r="A85" s="197" t="s">
        <v>62</v>
      </c>
      <c r="B85" s="728"/>
      <c r="C85" s="199" t="s">
        <v>60</v>
      </c>
      <c r="D85" s="197" t="s">
        <v>70</v>
      </c>
      <c r="E85" s="202" t="s">
        <v>121</v>
      </c>
      <c r="F85" s="200" t="s">
        <v>65</v>
      </c>
      <c r="G85" s="201" t="s">
        <v>59</v>
      </c>
      <c r="H85" s="223"/>
      <c r="I85" s="223"/>
      <c r="J85" s="223"/>
      <c r="K85" s="254"/>
      <c r="L85" s="223"/>
    </row>
    <row r="86" spans="1:12" ht="19.5" customHeight="1" x14ac:dyDescent="0.25">
      <c r="A86" s="259"/>
      <c r="B86" s="260"/>
      <c r="C86" s="261" t="s">
        <v>79</v>
      </c>
      <c r="D86" s="262"/>
      <c r="E86" s="263"/>
      <c r="F86" s="264"/>
      <c r="G86" s="265">
        <f>G82</f>
        <v>500000</v>
      </c>
      <c r="H86" s="223"/>
      <c r="I86" s="223"/>
      <c r="J86" s="223"/>
      <c r="K86" s="254"/>
      <c r="L86" s="223"/>
    </row>
    <row r="87" spans="1:12" ht="5.0999999999999996" customHeight="1" x14ac:dyDescent="0.2">
      <c r="A87" s="216"/>
      <c r="B87" s="217"/>
      <c r="C87" s="316"/>
      <c r="D87" s="317"/>
      <c r="E87" s="318"/>
      <c r="F87" s="733"/>
      <c r="G87" s="319"/>
      <c r="H87" s="223"/>
      <c r="I87" s="223"/>
      <c r="J87" s="223"/>
      <c r="K87" s="254"/>
      <c r="L87" s="223"/>
    </row>
    <row r="88" spans="1:12" ht="14.1" customHeight="1" x14ac:dyDescent="0.25">
      <c r="A88" s="249" t="s">
        <v>164</v>
      </c>
      <c r="B88" s="314" t="s">
        <v>394</v>
      </c>
      <c r="C88" s="228"/>
      <c r="D88" s="317"/>
      <c r="E88" s="318"/>
      <c r="F88" s="733"/>
      <c r="G88" s="319"/>
      <c r="H88" s="223"/>
      <c r="I88" s="223"/>
      <c r="J88" s="223"/>
      <c r="K88" s="254"/>
      <c r="L88" s="223"/>
    </row>
    <row r="89" spans="1:12" ht="14.1" customHeight="1" x14ac:dyDescent="0.25">
      <c r="A89" s="216"/>
      <c r="B89" s="754" t="s">
        <v>396</v>
      </c>
      <c r="C89" s="225"/>
      <c r="D89" s="317"/>
      <c r="E89" s="318"/>
      <c r="F89" s="733"/>
      <c r="G89" s="319"/>
      <c r="H89" s="223"/>
      <c r="I89" s="223"/>
      <c r="J89" s="223"/>
      <c r="K89" s="254"/>
      <c r="L89" s="223"/>
    </row>
    <row r="90" spans="1:12" ht="14.1" customHeight="1" x14ac:dyDescent="0.25">
      <c r="A90" s="216"/>
      <c r="B90" s="754" t="s">
        <v>397</v>
      </c>
      <c r="C90" s="225"/>
      <c r="D90" s="317"/>
      <c r="E90" s="318"/>
      <c r="F90" s="733"/>
      <c r="G90" s="319"/>
      <c r="H90" s="223"/>
      <c r="I90" s="223"/>
      <c r="J90" s="223"/>
      <c r="K90" s="254"/>
      <c r="L90" s="223"/>
    </row>
    <row r="91" spans="1:12" ht="14.1" customHeight="1" x14ac:dyDescent="0.25">
      <c r="A91" s="216"/>
      <c r="B91" s="754" t="s">
        <v>398</v>
      </c>
      <c r="C91" s="228"/>
      <c r="D91" s="317"/>
      <c r="E91" s="318"/>
      <c r="F91" s="733"/>
      <c r="G91" s="319"/>
      <c r="H91" s="223"/>
      <c r="I91" s="223"/>
      <c r="J91" s="223"/>
      <c r="K91" s="254"/>
      <c r="L91" s="223"/>
    </row>
    <row r="92" spans="1:12" ht="5.0999999999999996" customHeight="1" x14ac:dyDescent="0.2">
      <c r="A92" s="216"/>
      <c r="B92" s="217"/>
      <c r="C92" s="316"/>
      <c r="D92" s="317"/>
      <c r="E92" s="318"/>
      <c r="F92" s="733"/>
      <c r="G92" s="319"/>
      <c r="H92" s="223"/>
      <c r="I92" s="223"/>
      <c r="J92" s="223"/>
      <c r="K92" s="254"/>
      <c r="L92" s="223"/>
    </row>
    <row r="93" spans="1:12" ht="14.1" customHeight="1" x14ac:dyDescent="0.2">
      <c r="A93" s="216"/>
      <c r="B93" s="217" t="s">
        <v>87</v>
      </c>
      <c r="C93" s="320" t="s">
        <v>395</v>
      </c>
      <c r="D93" s="317"/>
      <c r="E93" s="318"/>
      <c r="F93" s="319"/>
      <c r="G93" s="319"/>
      <c r="H93" s="223"/>
      <c r="I93" s="223"/>
      <c r="J93" s="223"/>
      <c r="K93" s="254"/>
      <c r="L93" s="223"/>
    </row>
    <row r="94" spans="1:12" ht="14.1" customHeight="1" x14ac:dyDescent="0.2">
      <c r="A94" s="216"/>
      <c r="B94" s="217"/>
      <c r="C94" s="320" t="s">
        <v>399</v>
      </c>
      <c r="D94" s="317"/>
      <c r="E94" s="318"/>
      <c r="F94" s="319"/>
      <c r="G94" s="319"/>
      <c r="H94" s="223"/>
      <c r="I94" s="223"/>
      <c r="J94" s="223"/>
      <c r="K94" s="254"/>
      <c r="L94" s="223"/>
    </row>
    <row r="95" spans="1:12" ht="14.1" customHeight="1" x14ac:dyDescent="0.2">
      <c r="A95" s="216"/>
      <c r="B95" s="217"/>
      <c r="C95" s="320" t="s">
        <v>400</v>
      </c>
      <c r="D95" s="317"/>
      <c r="E95" s="318"/>
      <c r="F95" s="319"/>
      <c r="G95" s="319"/>
      <c r="H95" s="223"/>
      <c r="I95" s="223"/>
      <c r="J95" s="223"/>
      <c r="K95" s="254"/>
      <c r="L95" s="223"/>
    </row>
    <row r="96" spans="1:12" ht="14.1" customHeight="1" x14ac:dyDescent="0.2">
      <c r="A96" s="216"/>
      <c r="B96" s="217"/>
      <c r="C96" s="320" t="s">
        <v>401</v>
      </c>
      <c r="D96" s="317" t="s">
        <v>338</v>
      </c>
      <c r="E96" s="318">
        <f>E45</f>
        <v>8</v>
      </c>
      <c r="F96" s="757"/>
      <c r="G96" s="805">
        <f>E96*F96</f>
        <v>0</v>
      </c>
      <c r="H96" s="223"/>
      <c r="I96" s="223"/>
      <c r="J96" s="223"/>
      <c r="K96" s="254"/>
      <c r="L96" s="223"/>
    </row>
    <row r="97" spans="1:12" ht="5.0999999999999996" customHeight="1" x14ac:dyDescent="0.2">
      <c r="A97" s="216"/>
      <c r="B97" s="217"/>
      <c r="C97" s="316"/>
      <c r="D97" s="317"/>
      <c r="E97" s="318"/>
      <c r="F97" s="733"/>
      <c r="G97" s="319"/>
      <c r="H97" s="223"/>
      <c r="I97" s="223"/>
      <c r="J97" s="223"/>
      <c r="K97" s="254"/>
      <c r="L97" s="223"/>
    </row>
    <row r="98" spans="1:12" ht="14.1" customHeight="1" x14ac:dyDescent="0.25">
      <c r="A98" s="249" t="s">
        <v>165</v>
      </c>
      <c r="B98" s="257" t="s">
        <v>342</v>
      </c>
      <c r="C98" s="250"/>
      <c r="D98" s="248"/>
      <c r="E98" s="238"/>
      <c r="F98" s="220"/>
      <c r="G98" s="236"/>
      <c r="H98" s="223"/>
      <c r="I98" s="223"/>
      <c r="J98" s="223"/>
      <c r="K98" s="254"/>
      <c r="L98" s="223"/>
    </row>
    <row r="99" spans="1:12" ht="5.0999999999999996" customHeight="1" x14ac:dyDescent="0.2">
      <c r="A99" s="216"/>
      <c r="B99" s="256"/>
      <c r="C99" s="250"/>
      <c r="D99" s="248"/>
      <c r="E99" s="238"/>
      <c r="F99" s="220"/>
      <c r="G99" s="236"/>
      <c r="H99" s="223"/>
      <c r="I99" s="223"/>
      <c r="J99" s="223"/>
      <c r="K99" s="254"/>
      <c r="L99" s="223"/>
    </row>
    <row r="100" spans="1:12" ht="14.1" customHeight="1" x14ac:dyDescent="0.2">
      <c r="A100" s="216"/>
      <c r="B100" s="256" t="s">
        <v>87</v>
      </c>
      <c r="C100" s="250" t="s">
        <v>340</v>
      </c>
      <c r="D100" s="248" t="s">
        <v>334</v>
      </c>
      <c r="E100" s="238">
        <v>1</v>
      </c>
      <c r="F100" s="757"/>
      <c r="G100" s="805">
        <f>E100*F100</f>
        <v>0</v>
      </c>
      <c r="H100" s="223"/>
      <c r="I100" s="223"/>
      <c r="J100" s="223"/>
      <c r="K100" s="254"/>
      <c r="L100" s="223"/>
    </row>
    <row r="101" spans="1:12" ht="5.0999999999999996" customHeight="1" x14ac:dyDescent="0.2">
      <c r="A101" s="216"/>
      <c r="B101" s="256"/>
      <c r="C101" s="250"/>
      <c r="D101" s="248"/>
      <c r="E101" s="252"/>
      <c r="F101" s="220"/>
      <c r="G101" s="236"/>
      <c r="H101" s="223"/>
      <c r="I101" s="223"/>
      <c r="J101" s="223"/>
      <c r="K101" s="254"/>
      <c r="L101" s="223"/>
    </row>
    <row r="102" spans="1:12" ht="14.1" customHeight="1" x14ac:dyDescent="0.2">
      <c r="A102" s="216"/>
      <c r="B102" s="217" t="s">
        <v>95</v>
      </c>
      <c r="C102" s="228" t="s">
        <v>341</v>
      </c>
      <c r="D102" s="218" t="s">
        <v>338</v>
      </c>
      <c r="E102" s="238">
        <f>E96</f>
        <v>8</v>
      </c>
      <c r="F102" s="757"/>
      <c r="G102" s="805">
        <f>E102*F102</f>
        <v>0</v>
      </c>
      <c r="H102" s="223"/>
      <c r="I102" s="223"/>
      <c r="J102" s="223"/>
      <c r="K102" s="254"/>
      <c r="L102" s="223"/>
    </row>
    <row r="103" spans="1:12" ht="5.0999999999999996" customHeight="1" x14ac:dyDescent="0.2">
      <c r="A103" s="216"/>
      <c r="B103" s="217"/>
      <c r="C103" s="228"/>
      <c r="D103" s="218"/>
      <c r="E103" s="238"/>
      <c r="F103" s="258"/>
      <c r="G103" s="237"/>
      <c r="H103" s="223"/>
      <c r="I103" s="223"/>
      <c r="J103" s="223"/>
      <c r="K103" s="254"/>
      <c r="L103" s="223"/>
    </row>
    <row r="104" spans="1:12" ht="14.1" customHeight="1" x14ac:dyDescent="0.25">
      <c r="A104" s="249" t="s">
        <v>343</v>
      </c>
      <c r="B104" s="314" t="s">
        <v>384</v>
      </c>
      <c r="C104" s="228"/>
      <c r="D104" s="218"/>
      <c r="E104" s="238"/>
      <c r="F104" s="258"/>
      <c r="G104" s="237"/>
      <c r="H104" s="223"/>
      <c r="I104" s="223"/>
      <c r="J104" s="223"/>
      <c r="K104" s="254"/>
      <c r="L104" s="223"/>
    </row>
    <row r="105" spans="1:12" ht="14.1" customHeight="1" x14ac:dyDescent="0.25">
      <c r="A105" s="216"/>
      <c r="B105" s="314" t="s">
        <v>406</v>
      </c>
      <c r="C105" s="228"/>
      <c r="D105" s="218"/>
      <c r="E105" s="238"/>
      <c r="F105" s="258"/>
      <c r="G105" s="237"/>
      <c r="H105" s="223"/>
      <c r="I105" s="223"/>
      <c r="J105" s="223"/>
      <c r="K105" s="254"/>
      <c r="L105" s="223"/>
    </row>
    <row r="106" spans="1:12" ht="5.0999999999999996" customHeight="1" x14ac:dyDescent="0.2">
      <c r="A106" s="216"/>
      <c r="B106" s="217"/>
      <c r="C106" s="228"/>
      <c r="D106" s="218"/>
      <c r="E106" s="238"/>
      <c r="F106" s="258"/>
      <c r="G106" s="237"/>
      <c r="H106" s="223"/>
      <c r="I106" s="223"/>
      <c r="J106" s="223"/>
      <c r="K106" s="254"/>
      <c r="L106" s="223"/>
    </row>
    <row r="107" spans="1:12" ht="14.1" customHeight="1" x14ac:dyDescent="0.2">
      <c r="A107" s="216"/>
      <c r="B107" s="217" t="s">
        <v>87</v>
      </c>
      <c r="C107" s="228" t="s">
        <v>411</v>
      </c>
      <c r="D107" s="218" t="s">
        <v>53</v>
      </c>
      <c r="E107" s="238">
        <v>20</v>
      </c>
      <c r="F107" s="757"/>
      <c r="G107" s="805">
        <f>E107*F107</f>
        <v>0</v>
      </c>
      <c r="H107" s="223"/>
      <c r="I107" s="223"/>
      <c r="J107" s="223"/>
      <c r="K107" s="254"/>
      <c r="L107" s="223"/>
    </row>
    <row r="108" spans="1:12" ht="14.1" customHeight="1" x14ac:dyDescent="0.2">
      <c r="A108" s="216"/>
      <c r="B108" s="217"/>
      <c r="C108" s="228" t="s">
        <v>412</v>
      </c>
      <c r="D108" s="218"/>
      <c r="E108" s="238"/>
      <c r="F108" s="258"/>
      <c r="G108" s="237"/>
      <c r="H108" s="223"/>
      <c r="I108" s="223"/>
      <c r="J108" s="223"/>
      <c r="K108" s="254"/>
      <c r="L108" s="223"/>
    </row>
    <row r="109" spans="1:12" ht="5.0999999999999996" customHeight="1" x14ac:dyDescent="0.2">
      <c r="A109" s="216"/>
      <c r="B109" s="217"/>
      <c r="C109" s="228"/>
      <c r="D109" s="218"/>
      <c r="E109" s="238"/>
      <c r="F109" s="258"/>
      <c r="G109" s="237"/>
      <c r="H109" s="223"/>
      <c r="I109" s="223"/>
      <c r="J109" s="223"/>
      <c r="K109" s="254"/>
      <c r="L109" s="223"/>
    </row>
    <row r="110" spans="1:12" ht="14.1" customHeight="1" x14ac:dyDescent="0.2">
      <c r="A110" s="216"/>
      <c r="B110" s="217" t="s">
        <v>95</v>
      </c>
      <c r="C110" s="228" t="s">
        <v>409</v>
      </c>
      <c r="D110" s="218"/>
      <c r="E110" s="238"/>
      <c r="F110" s="258"/>
      <c r="G110" s="237"/>
      <c r="H110" s="223"/>
      <c r="I110" s="223"/>
      <c r="J110" s="223"/>
      <c r="K110" s="254"/>
      <c r="L110" s="223"/>
    </row>
    <row r="111" spans="1:12" ht="14.1" customHeight="1" x14ac:dyDescent="0.2">
      <c r="A111" s="216"/>
      <c r="B111" s="217"/>
      <c r="C111" s="228" t="s">
        <v>410</v>
      </c>
      <c r="D111" s="218" t="str">
        <f>D107</f>
        <v>No</v>
      </c>
      <c r="E111" s="238">
        <v>2</v>
      </c>
      <c r="F111" s="757"/>
      <c r="G111" s="805">
        <f>E111*F111</f>
        <v>0</v>
      </c>
      <c r="H111" s="223"/>
      <c r="I111" s="223"/>
      <c r="J111" s="223"/>
      <c r="K111" s="254"/>
      <c r="L111" s="223"/>
    </row>
    <row r="112" spans="1:12" ht="5.0999999999999996" customHeight="1" x14ac:dyDescent="0.2">
      <c r="A112" s="216"/>
      <c r="B112" s="217"/>
      <c r="C112" s="228"/>
      <c r="D112" s="218"/>
      <c r="E112" s="238"/>
      <c r="F112" s="258"/>
      <c r="G112" s="237"/>
      <c r="H112" s="223"/>
      <c r="I112" s="223"/>
      <c r="J112" s="223"/>
      <c r="K112" s="254"/>
      <c r="L112" s="223"/>
    </row>
    <row r="113" spans="1:12" ht="14.1" customHeight="1" x14ac:dyDescent="0.2">
      <c r="A113" s="216"/>
      <c r="B113" s="217" t="s">
        <v>98</v>
      </c>
      <c r="C113" s="228" t="s">
        <v>407</v>
      </c>
      <c r="D113" s="218" t="str">
        <f>D111</f>
        <v>No</v>
      </c>
      <c r="E113" s="238">
        <v>2</v>
      </c>
      <c r="F113" s="757"/>
      <c r="G113" s="805">
        <f>E113*F113</f>
        <v>0</v>
      </c>
      <c r="H113" s="223"/>
      <c r="I113" s="223"/>
      <c r="J113" s="223"/>
      <c r="K113" s="254"/>
      <c r="L113" s="223"/>
    </row>
    <row r="114" spans="1:12" ht="5.0999999999999996" customHeight="1" x14ac:dyDescent="0.2">
      <c r="A114" s="216"/>
      <c r="B114" s="217"/>
      <c r="C114" s="228"/>
      <c r="D114" s="218"/>
      <c r="E114" s="238"/>
      <c r="F114" s="258"/>
      <c r="G114" s="237"/>
      <c r="H114" s="223"/>
      <c r="I114" s="223"/>
      <c r="J114" s="223"/>
      <c r="K114" s="254"/>
      <c r="L114" s="223"/>
    </row>
    <row r="115" spans="1:12" ht="14.1" customHeight="1" x14ac:dyDescent="0.2">
      <c r="A115" s="216"/>
      <c r="B115" s="217" t="s">
        <v>104</v>
      </c>
      <c r="C115" s="228" t="s">
        <v>408</v>
      </c>
      <c r="D115" s="218" t="str">
        <f>D113</f>
        <v>No</v>
      </c>
      <c r="E115" s="238">
        <v>2</v>
      </c>
      <c r="F115" s="757"/>
      <c r="G115" s="805">
        <f>E115*F115</f>
        <v>0</v>
      </c>
      <c r="H115" s="223"/>
      <c r="I115" s="223"/>
      <c r="J115" s="223"/>
      <c r="K115" s="254"/>
      <c r="L115" s="223"/>
    </row>
    <row r="116" spans="1:12" ht="5.0999999999999996" customHeight="1" x14ac:dyDescent="0.2">
      <c r="A116" s="216"/>
      <c r="B116" s="217"/>
      <c r="C116" s="228"/>
      <c r="D116" s="218"/>
      <c r="E116" s="238"/>
      <c r="F116" s="258"/>
      <c r="G116" s="237"/>
      <c r="H116" s="223"/>
      <c r="I116" s="223"/>
      <c r="J116" s="223"/>
      <c r="K116" s="254"/>
      <c r="L116" s="223"/>
    </row>
    <row r="117" spans="1:12" ht="14.1" customHeight="1" x14ac:dyDescent="0.2">
      <c r="A117" s="216"/>
      <c r="B117" s="217" t="s">
        <v>105</v>
      </c>
      <c r="C117" s="228" t="s">
        <v>414</v>
      </c>
      <c r="D117" s="218"/>
      <c r="E117" s="238"/>
      <c r="F117" s="258"/>
      <c r="G117" s="237"/>
      <c r="H117" s="223"/>
      <c r="I117" s="223"/>
      <c r="J117" s="223"/>
      <c r="K117" s="254"/>
      <c r="L117" s="223"/>
    </row>
    <row r="118" spans="1:12" ht="14.1" customHeight="1" x14ac:dyDescent="0.2">
      <c r="A118" s="216"/>
      <c r="B118" s="217"/>
      <c r="C118" s="228" t="s">
        <v>413</v>
      </c>
      <c r="D118" s="218" t="str">
        <f>D115</f>
        <v>No</v>
      </c>
      <c r="E118" s="238">
        <v>2</v>
      </c>
      <c r="F118" s="757"/>
      <c r="G118" s="805">
        <f>E118*F118</f>
        <v>0</v>
      </c>
      <c r="H118" s="223"/>
      <c r="I118" s="223"/>
      <c r="J118" s="223"/>
      <c r="K118" s="254"/>
      <c r="L118" s="223"/>
    </row>
    <row r="119" spans="1:12" ht="5.0999999999999996" customHeight="1" x14ac:dyDescent="0.2">
      <c r="A119" s="216"/>
      <c r="B119" s="217"/>
      <c r="C119" s="228"/>
      <c r="D119" s="218"/>
      <c r="E119" s="238"/>
      <c r="F119" s="258"/>
      <c r="G119" s="237"/>
      <c r="H119" s="223"/>
      <c r="I119" s="223"/>
      <c r="J119" s="223"/>
      <c r="K119" s="254"/>
      <c r="L119" s="223"/>
    </row>
    <row r="120" spans="1:12" ht="14.1" customHeight="1" x14ac:dyDescent="0.25">
      <c r="A120" s="249" t="s">
        <v>363</v>
      </c>
      <c r="B120" s="726" t="s">
        <v>344</v>
      </c>
      <c r="C120" s="228"/>
      <c r="D120" s="218"/>
      <c r="E120" s="238"/>
      <c r="F120" s="258"/>
      <c r="G120" s="237"/>
      <c r="H120" s="223"/>
      <c r="I120" s="223"/>
      <c r="J120" s="223"/>
      <c r="K120" s="254"/>
      <c r="L120" s="223"/>
    </row>
    <row r="121" spans="1:12" ht="5.0999999999999996" customHeight="1" x14ac:dyDescent="0.2">
      <c r="A121" s="216"/>
      <c r="B121" s="217"/>
      <c r="C121" s="228"/>
      <c r="D121" s="218"/>
      <c r="E121" s="238"/>
      <c r="F121" s="258"/>
      <c r="G121" s="237"/>
      <c r="H121" s="223"/>
      <c r="I121" s="223"/>
      <c r="J121" s="223"/>
      <c r="K121" s="254"/>
      <c r="L121" s="223"/>
    </row>
    <row r="122" spans="1:12" ht="14.1" customHeight="1" x14ac:dyDescent="0.2">
      <c r="A122" s="216"/>
      <c r="B122" s="256" t="s">
        <v>87</v>
      </c>
      <c r="C122" s="250" t="s">
        <v>340</v>
      </c>
      <c r="D122" s="248" t="s">
        <v>334</v>
      </c>
      <c r="E122" s="238">
        <v>1</v>
      </c>
      <c r="F122" s="757"/>
      <c r="G122" s="805">
        <f>E122*F122</f>
        <v>0</v>
      </c>
      <c r="H122" s="223"/>
      <c r="I122" s="223"/>
      <c r="J122" s="223"/>
      <c r="K122" s="254"/>
      <c r="L122" s="223"/>
    </row>
    <row r="123" spans="1:12" ht="5.0999999999999996" customHeight="1" x14ac:dyDescent="0.2">
      <c r="A123" s="216"/>
      <c r="B123" s="256"/>
      <c r="C123" s="250"/>
      <c r="D123" s="248"/>
      <c r="E123" s="252"/>
      <c r="F123" s="220"/>
      <c r="G123" s="236"/>
      <c r="H123" s="223"/>
      <c r="I123" s="223"/>
      <c r="J123" s="223"/>
      <c r="K123" s="254"/>
      <c r="L123" s="223"/>
    </row>
    <row r="124" spans="1:12" ht="14.1" customHeight="1" x14ac:dyDescent="0.2">
      <c r="A124" s="216"/>
      <c r="B124" s="217" t="s">
        <v>95</v>
      </c>
      <c r="C124" s="228" t="s">
        <v>341</v>
      </c>
      <c r="D124" s="218" t="s">
        <v>338</v>
      </c>
      <c r="E124" s="238">
        <f>E102</f>
        <v>8</v>
      </c>
      <c r="F124" s="757"/>
      <c r="G124" s="805">
        <f>E124*F124</f>
        <v>0</v>
      </c>
      <c r="H124" s="223"/>
      <c r="I124" s="223"/>
      <c r="J124" s="223"/>
      <c r="K124" s="254"/>
      <c r="L124" s="223"/>
    </row>
    <row r="125" spans="1:12" ht="5.0999999999999996" customHeight="1" x14ac:dyDescent="0.2">
      <c r="A125" s="216"/>
      <c r="B125" s="217"/>
      <c r="C125" s="228"/>
      <c r="D125" s="218"/>
      <c r="E125" s="238"/>
      <c r="F125" s="299"/>
      <c r="G125" s="237"/>
      <c r="H125" s="223"/>
      <c r="I125" s="223"/>
      <c r="J125" s="223"/>
      <c r="K125" s="254"/>
      <c r="L125" s="223"/>
    </row>
    <row r="126" spans="1:12" ht="14.1" customHeight="1" x14ac:dyDescent="0.25">
      <c r="A126" s="249" t="s">
        <v>364</v>
      </c>
      <c r="B126" s="726" t="s">
        <v>345</v>
      </c>
      <c r="C126" s="228"/>
      <c r="D126" s="218"/>
      <c r="E126" s="238"/>
      <c r="F126" s="258"/>
      <c r="G126" s="237"/>
      <c r="H126" s="223"/>
      <c r="I126" s="223"/>
      <c r="J126" s="223"/>
      <c r="K126" s="254"/>
      <c r="L126" s="223"/>
    </row>
    <row r="127" spans="1:12" ht="5.0999999999999996" customHeight="1" x14ac:dyDescent="0.2">
      <c r="A127" s="216"/>
      <c r="B127" s="217"/>
      <c r="C127" s="228"/>
      <c r="D127" s="218"/>
      <c r="E127" s="238"/>
      <c r="F127" s="258"/>
      <c r="G127" s="237"/>
      <c r="H127" s="223"/>
      <c r="I127" s="223"/>
      <c r="J127" s="223"/>
      <c r="K127" s="254"/>
      <c r="L127" s="223"/>
    </row>
    <row r="128" spans="1:12" ht="14.1" customHeight="1" x14ac:dyDescent="0.2">
      <c r="A128" s="216"/>
      <c r="B128" s="217" t="s">
        <v>87</v>
      </c>
      <c r="C128" s="228" t="s">
        <v>346</v>
      </c>
      <c r="D128" s="218"/>
      <c r="E128" s="238"/>
      <c r="F128" s="258"/>
      <c r="G128" s="237"/>
      <c r="H128" s="223"/>
      <c r="I128" s="223"/>
      <c r="J128" s="223"/>
      <c r="K128" s="254"/>
      <c r="L128" s="223"/>
    </row>
    <row r="129" spans="1:12" ht="14.1" customHeight="1" x14ac:dyDescent="0.2">
      <c r="A129" s="216"/>
      <c r="B129" s="217"/>
      <c r="C129" s="228" t="s">
        <v>347</v>
      </c>
      <c r="D129" s="218"/>
      <c r="E129" s="238"/>
      <c r="F129" s="258"/>
      <c r="G129" s="237"/>
      <c r="H129" s="223"/>
      <c r="I129" s="223"/>
      <c r="J129" s="223"/>
      <c r="K129" s="254"/>
      <c r="L129" s="223"/>
    </row>
    <row r="130" spans="1:12" ht="14.1" customHeight="1" x14ac:dyDescent="0.2">
      <c r="A130" s="216"/>
      <c r="B130" s="217"/>
      <c r="C130" s="228" t="s">
        <v>348</v>
      </c>
      <c r="D130" s="218"/>
      <c r="E130" s="238"/>
      <c r="F130" s="258"/>
      <c r="G130" s="237"/>
      <c r="H130" s="223"/>
      <c r="I130" s="223"/>
      <c r="J130" s="223"/>
      <c r="K130" s="254"/>
      <c r="L130" s="223"/>
    </row>
    <row r="131" spans="1:12" ht="14.1" customHeight="1" x14ac:dyDescent="0.2">
      <c r="A131" s="216"/>
      <c r="B131" s="217"/>
      <c r="C131" s="228" t="s">
        <v>349</v>
      </c>
      <c r="D131" s="218"/>
      <c r="E131" s="238"/>
      <c r="F131" s="258"/>
      <c r="G131" s="237"/>
      <c r="H131" s="223"/>
      <c r="I131" s="223"/>
      <c r="J131" s="223"/>
      <c r="K131" s="254"/>
      <c r="L131" s="223"/>
    </row>
    <row r="132" spans="1:12" ht="14.1" customHeight="1" x14ac:dyDescent="0.2">
      <c r="A132" s="216"/>
      <c r="B132" s="217"/>
      <c r="C132" s="228" t="s">
        <v>415</v>
      </c>
      <c r="D132" s="248"/>
      <c r="E132" s="238"/>
      <c r="F132" s="251"/>
      <c r="G132" s="237"/>
      <c r="H132" s="223"/>
      <c r="I132" s="223"/>
      <c r="J132" s="223"/>
      <c r="K132" s="254"/>
      <c r="L132" s="223"/>
    </row>
    <row r="133" spans="1:12" ht="14.1" customHeight="1" x14ac:dyDescent="0.2">
      <c r="A133" s="216"/>
      <c r="B133" s="217"/>
      <c r="C133" s="228" t="s">
        <v>416</v>
      </c>
      <c r="D133" s="248" t="s">
        <v>334</v>
      </c>
      <c r="E133" s="238">
        <v>1</v>
      </c>
      <c r="F133" s="251">
        <v>150000</v>
      </c>
      <c r="G133" s="805">
        <f>E133*F133</f>
        <v>150000</v>
      </c>
      <c r="H133" s="223"/>
      <c r="I133" s="223"/>
      <c r="J133" s="223"/>
      <c r="K133" s="254"/>
      <c r="L133" s="223"/>
    </row>
    <row r="134" spans="1:12" ht="5.0999999999999996" customHeight="1" x14ac:dyDescent="0.2">
      <c r="A134" s="216"/>
      <c r="B134" s="217"/>
      <c r="C134" s="228"/>
      <c r="D134" s="218"/>
      <c r="E134" s="238"/>
      <c r="F134" s="258"/>
      <c r="G134" s="237"/>
      <c r="H134" s="223"/>
      <c r="I134" s="223"/>
      <c r="J134" s="223"/>
      <c r="K134" s="254"/>
      <c r="L134" s="223"/>
    </row>
    <row r="135" spans="1:12" ht="14.1" customHeight="1" x14ac:dyDescent="0.25">
      <c r="A135" s="226"/>
      <c r="B135" s="230" t="s">
        <v>95</v>
      </c>
      <c r="C135" s="230" t="s">
        <v>357</v>
      </c>
      <c r="D135" s="218"/>
      <c r="E135" s="238"/>
      <c r="F135" s="266"/>
      <c r="G135" s="237"/>
      <c r="H135" s="223"/>
      <c r="I135" s="223"/>
      <c r="J135" s="223"/>
      <c r="K135" s="254"/>
      <c r="L135" s="223"/>
    </row>
    <row r="136" spans="1:12" ht="14.1" customHeight="1" x14ac:dyDescent="0.2">
      <c r="A136" s="216"/>
      <c r="B136" s="727"/>
      <c r="C136" s="268" t="s">
        <v>479</v>
      </c>
      <c r="D136" s="231" t="s">
        <v>57</v>
      </c>
      <c r="E136" s="269">
        <f>F133</f>
        <v>150000</v>
      </c>
      <c r="F136" s="756"/>
      <c r="G136" s="805">
        <f>E136*F136</f>
        <v>0</v>
      </c>
      <c r="H136" s="223"/>
      <c r="I136" s="223"/>
      <c r="J136" s="223"/>
      <c r="K136" s="254"/>
      <c r="L136" s="223"/>
    </row>
    <row r="137" spans="1:12" ht="5.0999999999999996" customHeight="1" x14ac:dyDescent="0.2">
      <c r="A137" s="216"/>
      <c r="B137" s="727"/>
      <c r="C137" s="732"/>
      <c r="D137" s="231"/>
      <c r="E137" s="294"/>
      <c r="F137" s="240"/>
      <c r="G137" s="237"/>
      <c r="H137" s="223"/>
      <c r="I137" s="223"/>
      <c r="J137" s="223"/>
      <c r="K137" s="254"/>
      <c r="L137" s="223"/>
    </row>
    <row r="138" spans="1:12" ht="14.1" customHeight="1" x14ac:dyDescent="0.25">
      <c r="A138" s="226" t="s">
        <v>365</v>
      </c>
      <c r="B138" s="227" t="s">
        <v>351</v>
      </c>
      <c r="C138" s="227"/>
      <c r="D138" s="218"/>
      <c r="E138" s="238"/>
      <c r="F138" s="266"/>
      <c r="G138" s="237"/>
      <c r="H138" s="223"/>
      <c r="I138" s="223"/>
      <c r="J138" s="223"/>
      <c r="K138" s="254"/>
      <c r="L138" s="223"/>
    </row>
    <row r="139" spans="1:12" ht="14.1" customHeight="1" x14ac:dyDescent="0.2">
      <c r="A139" s="216"/>
      <c r="B139" s="835" t="s">
        <v>352</v>
      </c>
      <c r="C139" s="834"/>
      <c r="D139" s="218"/>
      <c r="E139" s="238"/>
      <c r="F139" s="266"/>
      <c r="G139" s="237"/>
      <c r="H139" s="223"/>
      <c r="I139" s="223"/>
      <c r="J139" s="223"/>
      <c r="K139" s="254"/>
      <c r="L139" s="223"/>
    </row>
    <row r="140" spans="1:12" ht="5.0999999999999996" customHeight="1" x14ac:dyDescent="0.25">
      <c r="A140" s="226"/>
      <c r="B140" s="227"/>
      <c r="C140" s="227"/>
      <c r="D140" s="218"/>
      <c r="E140" s="238"/>
      <c r="F140" s="266"/>
      <c r="G140" s="237"/>
      <c r="H140" s="223"/>
      <c r="I140" s="223"/>
      <c r="J140" s="223"/>
      <c r="K140" s="254"/>
      <c r="L140" s="223"/>
    </row>
    <row r="141" spans="1:12" ht="14.1" customHeight="1" x14ac:dyDescent="0.2">
      <c r="A141" s="216"/>
      <c r="B141" s="230" t="s">
        <v>316</v>
      </c>
      <c r="C141" s="230" t="s">
        <v>356</v>
      </c>
      <c r="D141" s="231"/>
      <c r="E141" s="269"/>
      <c r="F141" s="270"/>
      <c r="G141" s="237"/>
      <c r="H141" s="223"/>
      <c r="I141" s="223"/>
      <c r="J141" s="223"/>
      <c r="K141" s="254"/>
      <c r="L141" s="223"/>
    </row>
    <row r="142" spans="1:12" ht="14.1" customHeight="1" x14ac:dyDescent="0.2">
      <c r="A142" s="216"/>
      <c r="B142" s="230"/>
      <c r="C142" s="230" t="s">
        <v>355</v>
      </c>
      <c r="D142" s="231"/>
      <c r="E142" s="294"/>
      <c r="F142" s="295"/>
      <c r="G142" s="237"/>
      <c r="H142" s="223"/>
      <c r="I142" s="223"/>
      <c r="J142" s="223"/>
      <c r="K142" s="254"/>
      <c r="L142" s="223"/>
    </row>
    <row r="143" spans="1:12" ht="14.1" customHeight="1" x14ac:dyDescent="0.2">
      <c r="A143" s="216"/>
      <c r="B143" s="230"/>
      <c r="C143" s="230" t="s">
        <v>353</v>
      </c>
      <c r="D143" s="231"/>
      <c r="E143" s="294"/>
      <c r="F143" s="295"/>
      <c r="G143" s="237"/>
      <c r="H143" s="223"/>
      <c r="I143" s="223"/>
      <c r="J143" s="223"/>
      <c r="K143" s="254"/>
      <c r="L143" s="223"/>
    </row>
    <row r="144" spans="1:12" ht="14.1" customHeight="1" x14ac:dyDescent="0.2">
      <c r="A144" s="216"/>
      <c r="B144" s="230"/>
      <c r="C144" s="230" t="s">
        <v>354</v>
      </c>
      <c r="D144" s="231" t="s">
        <v>167</v>
      </c>
      <c r="E144" s="269">
        <v>1</v>
      </c>
      <c r="F144" s="270">
        <v>110000</v>
      </c>
      <c r="G144" s="805">
        <f>E144*F144</f>
        <v>110000</v>
      </c>
      <c r="H144" s="223"/>
      <c r="I144" s="223"/>
      <c r="J144" s="223"/>
      <c r="K144" s="254"/>
      <c r="L144" s="223"/>
    </row>
    <row r="145" spans="1:12" ht="5.0999999999999996" customHeight="1" x14ac:dyDescent="0.2">
      <c r="A145" s="216"/>
      <c r="B145" s="230"/>
      <c r="C145" s="230"/>
      <c r="D145" s="231"/>
      <c r="E145" s="294"/>
      <c r="F145" s="295"/>
      <c r="G145" s="237"/>
      <c r="H145" s="223"/>
      <c r="I145" s="223"/>
      <c r="J145" s="223"/>
      <c r="K145" s="254"/>
      <c r="L145" s="223"/>
    </row>
    <row r="146" spans="1:12" ht="14.1" customHeight="1" x14ac:dyDescent="0.25">
      <c r="A146" s="226"/>
      <c r="B146" s="230" t="s">
        <v>95</v>
      </c>
      <c r="C146" s="230" t="s">
        <v>357</v>
      </c>
      <c r="D146" s="218"/>
      <c r="E146" s="238"/>
      <c r="F146" s="266"/>
      <c r="G146" s="237"/>
      <c r="H146" s="223"/>
      <c r="I146" s="223"/>
      <c r="J146" s="223"/>
      <c r="K146" s="254"/>
      <c r="L146" s="223"/>
    </row>
    <row r="147" spans="1:12" ht="14.1" customHeight="1" x14ac:dyDescent="0.25">
      <c r="A147" s="226"/>
      <c r="B147" s="230"/>
      <c r="C147" s="268" t="s">
        <v>478</v>
      </c>
      <c r="D147" s="231" t="s">
        <v>57</v>
      </c>
      <c r="E147" s="269">
        <f>F144</f>
        <v>110000</v>
      </c>
      <c r="F147" s="756"/>
      <c r="G147" s="805">
        <f>E147*F147</f>
        <v>0</v>
      </c>
      <c r="H147" s="223"/>
      <c r="I147" s="223"/>
      <c r="J147" s="223"/>
      <c r="K147" s="254"/>
      <c r="L147" s="223"/>
    </row>
    <row r="148" spans="1:12" ht="5.0999999999999996" customHeight="1" x14ac:dyDescent="0.2">
      <c r="A148" s="216"/>
      <c r="B148" s="727"/>
      <c r="C148" s="732"/>
      <c r="D148" s="231"/>
      <c r="E148" s="294"/>
      <c r="F148" s="240"/>
      <c r="G148" s="237"/>
      <c r="H148" s="223"/>
      <c r="I148" s="223"/>
      <c r="J148" s="223"/>
      <c r="K148" s="254"/>
      <c r="L148" s="223"/>
    </row>
    <row r="149" spans="1:12" ht="14.1" customHeight="1" x14ac:dyDescent="0.25">
      <c r="A149" s="226" t="s">
        <v>430</v>
      </c>
      <c r="B149" s="321" t="s">
        <v>381</v>
      </c>
      <c r="C149" s="321"/>
      <c r="D149" s="317"/>
      <c r="E149" s="318"/>
      <c r="F149" s="319"/>
      <c r="G149" s="319"/>
      <c r="H149" s="223"/>
      <c r="I149" s="223"/>
      <c r="J149" s="223"/>
      <c r="K149" s="254"/>
      <c r="L149" s="223"/>
    </row>
    <row r="150" spans="1:12" ht="14.1" customHeight="1" x14ac:dyDescent="0.25">
      <c r="A150" s="226"/>
      <c r="B150" s="321" t="s">
        <v>425</v>
      </c>
      <c r="C150" s="322"/>
      <c r="D150" s="317"/>
      <c r="E150" s="318"/>
      <c r="F150" s="319"/>
      <c r="G150" s="319"/>
      <c r="H150" s="223"/>
      <c r="I150" s="223"/>
      <c r="J150" s="223"/>
      <c r="K150" s="254"/>
      <c r="L150" s="223"/>
    </row>
    <row r="151" spans="1:12" ht="14.1" customHeight="1" x14ac:dyDescent="0.25">
      <c r="A151" s="226"/>
      <c r="B151" s="321" t="s">
        <v>426</v>
      </c>
      <c r="C151" s="322"/>
      <c r="D151" s="317"/>
      <c r="E151" s="318"/>
      <c r="F151" s="319"/>
      <c r="G151" s="319"/>
      <c r="H151" s="223"/>
      <c r="I151" s="223"/>
      <c r="J151" s="223"/>
      <c r="K151" s="254"/>
      <c r="L151" s="223"/>
    </row>
    <row r="152" spans="1:12" ht="14.1" customHeight="1" x14ac:dyDescent="0.25">
      <c r="A152" s="226"/>
      <c r="B152" s="321" t="s">
        <v>427</v>
      </c>
      <c r="C152" s="322"/>
      <c r="D152" s="317"/>
      <c r="E152" s="318"/>
      <c r="F152" s="319"/>
      <c r="G152" s="319"/>
      <c r="H152" s="223"/>
      <c r="I152" s="223"/>
      <c r="J152" s="223"/>
      <c r="K152" s="254"/>
      <c r="L152" s="223"/>
    </row>
    <row r="153" spans="1:12" ht="14.1" customHeight="1" x14ac:dyDescent="0.25">
      <c r="A153" s="226"/>
      <c r="B153" s="835" t="s">
        <v>428</v>
      </c>
      <c r="C153" s="836"/>
      <c r="D153" s="317"/>
      <c r="E153" s="318"/>
      <c r="F153" s="319"/>
      <c r="G153" s="319"/>
      <c r="H153" s="223"/>
      <c r="I153" s="223"/>
      <c r="J153" s="223"/>
      <c r="K153" s="254"/>
      <c r="L153" s="223"/>
    </row>
    <row r="154" spans="1:12" ht="5.0999999999999996" customHeight="1" x14ac:dyDescent="0.25">
      <c r="A154" s="226"/>
      <c r="B154" s="267"/>
      <c r="C154" s="323"/>
      <c r="D154" s="317"/>
      <c r="E154" s="318"/>
      <c r="F154" s="319"/>
      <c r="G154" s="319"/>
      <c r="H154" s="223"/>
      <c r="I154" s="223"/>
      <c r="J154" s="223"/>
      <c r="K154" s="254"/>
      <c r="L154" s="223"/>
    </row>
    <row r="155" spans="1:12" ht="14.1" customHeight="1" x14ac:dyDescent="0.2">
      <c r="A155" s="231" t="s">
        <v>131</v>
      </c>
      <c r="B155" s="313" t="s">
        <v>87</v>
      </c>
      <c r="C155" s="250" t="s">
        <v>423</v>
      </c>
      <c r="D155" s="324" t="s">
        <v>14</v>
      </c>
      <c r="E155" s="246">
        <v>400</v>
      </c>
      <c r="F155" s="758"/>
      <c r="G155" s="805">
        <f>E155*F155</f>
        <v>0</v>
      </c>
      <c r="H155" s="223"/>
      <c r="I155" s="223"/>
      <c r="J155" s="223"/>
      <c r="K155" s="254"/>
      <c r="L155" s="223"/>
    </row>
    <row r="156" spans="1:12" ht="5.0999999999999996" customHeight="1" x14ac:dyDescent="0.2">
      <c r="A156" s="231"/>
      <c r="B156" s="313"/>
      <c r="C156" s="250"/>
      <c r="D156" s="324"/>
      <c r="E156" s="246"/>
      <c r="F156" s="319"/>
      <c r="G156" s="319"/>
      <c r="H156" s="223"/>
      <c r="I156" s="223"/>
      <c r="J156" s="223"/>
      <c r="K156" s="254"/>
      <c r="L156" s="223"/>
    </row>
    <row r="157" spans="1:12" ht="14.1" customHeight="1" x14ac:dyDescent="0.2">
      <c r="A157" s="231" t="s">
        <v>131</v>
      </c>
      <c r="B157" s="313" t="s">
        <v>95</v>
      </c>
      <c r="C157" s="323" t="s">
        <v>424</v>
      </c>
      <c r="D157" s="216" t="s">
        <v>53</v>
      </c>
      <c r="E157" s="246">
        <v>10</v>
      </c>
      <c r="F157" s="758"/>
      <c r="G157" s="805">
        <f>E157*F157</f>
        <v>0</v>
      </c>
      <c r="H157" s="223"/>
      <c r="I157" s="223"/>
      <c r="J157" s="223"/>
      <c r="K157" s="254"/>
      <c r="L157" s="223"/>
    </row>
    <row r="158" spans="1:12" ht="5.0999999999999996" customHeight="1" x14ac:dyDescent="0.25">
      <c r="A158" s="226"/>
      <c r="B158" s="313"/>
      <c r="C158" s="323"/>
      <c r="D158" s="317"/>
      <c r="E158" s="318"/>
      <c r="F158" s="319"/>
      <c r="G158" s="319"/>
      <c r="H158" s="223"/>
      <c r="I158" s="223"/>
      <c r="J158" s="223"/>
      <c r="K158" s="254"/>
      <c r="L158" s="223"/>
    </row>
    <row r="159" spans="1:12" ht="14.1" customHeight="1" x14ac:dyDescent="0.25">
      <c r="A159" s="226"/>
      <c r="B159" s="313" t="s">
        <v>98</v>
      </c>
      <c r="C159" s="250" t="s">
        <v>429</v>
      </c>
      <c r="D159" s="317" t="s">
        <v>337</v>
      </c>
      <c r="E159" s="246">
        <v>1</v>
      </c>
      <c r="F159" s="758"/>
      <c r="G159" s="805">
        <f>E159*F159</f>
        <v>0</v>
      </c>
      <c r="H159" s="223"/>
      <c r="I159" s="223"/>
      <c r="J159" s="223"/>
      <c r="K159" s="254"/>
      <c r="L159" s="223"/>
    </row>
    <row r="160" spans="1:12" ht="14.1" customHeight="1" x14ac:dyDescent="0.25">
      <c r="A160" s="226"/>
      <c r="B160" s="313"/>
      <c r="C160" s="250"/>
      <c r="D160" s="317"/>
      <c r="E160" s="318"/>
      <c r="F160" s="763"/>
      <c r="G160" s="319"/>
      <c r="H160" s="223"/>
      <c r="I160" s="223"/>
      <c r="J160" s="223"/>
      <c r="K160" s="254"/>
      <c r="L160" s="223"/>
    </row>
    <row r="161" spans="1:12" ht="14.1" customHeight="1" x14ac:dyDescent="0.25">
      <c r="A161" s="226"/>
      <c r="B161" s="313"/>
      <c r="C161" s="250"/>
      <c r="D161" s="317"/>
      <c r="E161" s="318"/>
      <c r="F161" s="763"/>
      <c r="G161" s="319"/>
      <c r="H161" s="223"/>
      <c r="I161" s="223"/>
      <c r="J161" s="223"/>
      <c r="K161" s="254"/>
      <c r="L161" s="223"/>
    </row>
    <row r="162" spans="1:12" ht="14.1" customHeight="1" x14ac:dyDescent="0.25">
      <c r="A162" s="226"/>
      <c r="B162" s="313"/>
      <c r="C162" s="250"/>
      <c r="D162" s="317"/>
      <c r="E162" s="318"/>
      <c r="F162" s="763"/>
      <c r="G162" s="319"/>
      <c r="H162" s="223"/>
      <c r="I162" s="223"/>
      <c r="J162" s="223"/>
      <c r="K162" s="254"/>
      <c r="L162" s="223"/>
    </row>
    <row r="163" spans="1:12" ht="14.1" customHeight="1" x14ac:dyDescent="0.25">
      <c r="A163" s="226"/>
      <c r="B163" s="313"/>
      <c r="C163" s="250"/>
      <c r="D163" s="317"/>
      <c r="E163" s="318"/>
      <c r="F163" s="763"/>
      <c r="G163" s="319"/>
      <c r="H163" s="223"/>
      <c r="I163" s="223"/>
      <c r="J163" s="223"/>
      <c r="K163" s="254"/>
      <c r="L163" s="223"/>
    </row>
    <row r="164" spans="1:12" ht="14.1" customHeight="1" x14ac:dyDescent="0.25">
      <c r="A164" s="226"/>
      <c r="B164" s="313"/>
      <c r="C164" s="250"/>
      <c r="D164" s="317"/>
      <c r="E164" s="318"/>
      <c r="F164" s="763"/>
      <c r="G164" s="319"/>
      <c r="H164" s="223"/>
      <c r="I164" s="223"/>
      <c r="J164" s="223"/>
      <c r="K164" s="254"/>
      <c r="L164" s="223"/>
    </row>
    <row r="165" spans="1:12" ht="4.5" customHeight="1" x14ac:dyDescent="0.25">
      <c r="A165" s="226"/>
      <c r="B165" s="267"/>
      <c r="C165" s="268"/>
      <c r="D165" s="231"/>
      <c r="E165" s="294"/>
      <c r="F165" s="241"/>
      <c r="G165" s="237"/>
      <c r="H165" s="223"/>
      <c r="I165" s="223"/>
      <c r="J165" s="223"/>
      <c r="K165" s="254"/>
      <c r="L165" s="223"/>
    </row>
    <row r="166" spans="1:12" ht="19.5" customHeight="1" x14ac:dyDescent="0.2">
      <c r="A166" s="326">
        <v>1200</v>
      </c>
      <c r="B166" s="611"/>
      <c r="C166" s="723" t="s">
        <v>160</v>
      </c>
      <c r="D166" s="722"/>
      <c r="E166" s="724"/>
      <c r="F166" s="725"/>
      <c r="G166" s="470">
        <f>SUM(G86:G159)</f>
        <v>760000</v>
      </c>
      <c r="H166" s="223"/>
      <c r="I166" s="223"/>
      <c r="J166" s="223"/>
      <c r="K166" s="254"/>
      <c r="L166" s="223"/>
    </row>
    <row r="167" spans="1:12" ht="12.75" customHeight="1" x14ac:dyDescent="0.2">
      <c r="A167" s="300"/>
      <c r="B167" s="300"/>
      <c r="C167" s="308"/>
      <c r="D167" s="309"/>
      <c r="E167" s="301"/>
      <c r="F167" s="302"/>
      <c r="G167" s="303"/>
      <c r="H167" s="223"/>
      <c r="I167" s="223"/>
      <c r="J167" s="223"/>
      <c r="K167" s="254"/>
      <c r="L167" s="223"/>
    </row>
    <row r="168" spans="1:12" ht="10.5" customHeight="1" x14ac:dyDescent="0.2">
      <c r="A168" s="304"/>
      <c r="B168" s="304"/>
      <c r="C168" s="310"/>
      <c r="D168" s="311"/>
      <c r="E168" s="305"/>
      <c r="F168" s="306"/>
      <c r="G168" s="307"/>
      <c r="H168" s="223"/>
      <c r="I168" s="223"/>
      <c r="J168" s="223"/>
      <c r="K168" s="254"/>
      <c r="L168" s="223"/>
    </row>
    <row r="169" spans="1:12" ht="19.5" customHeight="1" x14ac:dyDescent="0.2">
      <c r="A169" s="197" t="s">
        <v>62</v>
      </c>
      <c r="B169" s="198"/>
      <c r="C169" s="199" t="s">
        <v>60</v>
      </c>
      <c r="D169" s="197" t="s">
        <v>70</v>
      </c>
      <c r="E169" s="202" t="s">
        <v>121</v>
      </c>
      <c r="F169" s="200" t="s">
        <v>65</v>
      </c>
      <c r="G169" s="201" t="s">
        <v>59</v>
      </c>
      <c r="H169" s="223"/>
      <c r="I169" s="223"/>
      <c r="J169" s="223"/>
      <c r="K169" s="254"/>
      <c r="L169" s="223"/>
    </row>
    <row r="170" spans="1:12" ht="19.5" customHeight="1" x14ac:dyDescent="0.25">
      <c r="A170" s="259"/>
      <c r="B170" s="260"/>
      <c r="C170" s="261" t="s">
        <v>79</v>
      </c>
      <c r="D170" s="262"/>
      <c r="E170" s="263"/>
      <c r="F170" s="264"/>
      <c r="G170" s="265">
        <f>G166</f>
        <v>760000</v>
      </c>
      <c r="H170" s="223"/>
      <c r="I170" s="223"/>
      <c r="J170" s="223"/>
      <c r="K170" s="254"/>
      <c r="L170" s="223"/>
    </row>
    <row r="171" spans="1:12" ht="5.0999999999999996" customHeight="1" x14ac:dyDescent="0.2">
      <c r="A171" s="216"/>
      <c r="B171" s="230"/>
      <c r="C171" s="230"/>
      <c r="D171" s="231"/>
      <c r="E171" s="238"/>
      <c r="F171" s="266"/>
      <c r="G171" s="237"/>
      <c r="H171" s="223"/>
      <c r="I171" s="223"/>
    </row>
    <row r="172" spans="1:12" ht="14.1" customHeight="1" x14ac:dyDescent="0.25">
      <c r="A172" s="226" t="s">
        <v>431</v>
      </c>
      <c r="B172" s="227" t="s">
        <v>366</v>
      </c>
      <c r="C172" s="227"/>
      <c r="D172" s="218"/>
      <c r="E172" s="238"/>
      <c r="F172" s="266"/>
      <c r="G172" s="237"/>
      <c r="H172" s="223"/>
      <c r="I172" s="223"/>
      <c r="J172" s="223"/>
      <c r="K172" s="254"/>
      <c r="L172" s="223"/>
    </row>
    <row r="173" spans="1:12" ht="14.1" customHeight="1" x14ac:dyDescent="0.2">
      <c r="A173" s="216"/>
      <c r="B173" s="833" t="s">
        <v>367</v>
      </c>
      <c r="C173" s="834"/>
      <c r="D173" s="218"/>
      <c r="E173" s="238"/>
      <c r="F173" s="266"/>
      <c r="G173" s="237"/>
      <c r="H173" s="223"/>
      <c r="I173" s="223"/>
      <c r="J173" s="223"/>
      <c r="K173" s="254"/>
      <c r="L173" s="223"/>
    </row>
    <row r="174" spans="1:12" ht="5.0999999999999996" customHeight="1" x14ac:dyDescent="0.25">
      <c r="A174" s="226"/>
      <c r="B174" s="227"/>
      <c r="C174" s="227"/>
      <c r="D174" s="218"/>
      <c r="E174" s="238"/>
      <c r="F174" s="266"/>
      <c r="G174" s="237"/>
      <c r="H174" s="223"/>
      <c r="I174" s="223"/>
      <c r="J174" s="223"/>
      <c r="K174" s="254"/>
      <c r="L174" s="223"/>
    </row>
    <row r="175" spans="1:12" ht="14.1" customHeight="1" x14ac:dyDescent="0.2">
      <c r="A175" s="216"/>
      <c r="B175" s="230" t="s">
        <v>316</v>
      </c>
      <c r="C175" s="230" t="s">
        <v>332</v>
      </c>
      <c r="D175" s="231" t="s">
        <v>167</v>
      </c>
      <c r="E175" s="269">
        <v>1</v>
      </c>
      <c r="F175" s="270">
        <v>68000</v>
      </c>
      <c r="G175" s="805">
        <f>E175*F175</f>
        <v>68000</v>
      </c>
      <c r="H175" s="223"/>
      <c r="I175" s="223"/>
      <c r="J175" s="223"/>
      <c r="K175" s="254"/>
      <c r="L175" s="223"/>
    </row>
    <row r="176" spans="1:12" ht="5.0999999999999996" customHeight="1" x14ac:dyDescent="0.25">
      <c r="A176" s="226"/>
      <c r="B176" s="230"/>
      <c r="C176" s="230"/>
      <c r="D176" s="231"/>
      <c r="E176" s="269"/>
      <c r="F176" s="270"/>
      <c r="G176" s="237"/>
      <c r="H176" s="223"/>
      <c r="I176" s="223"/>
      <c r="J176" s="223"/>
      <c r="K176" s="254"/>
      <c r="L176" s="223"/>
    </row>
    <row r="177" spans="1:12" ht="14.1" customHeight="1" x14ac:dyDescent="0.2">
      <c r="A177" s="216"/>
      <c r="B177" s="230" t="s">
        <v>317</v>
      </c>
      <c r="C177" s="230" t="s">
        <v>333</v>
      </c>
      <c r="D177" s="231" t="s">
        <v>167</v>
      </c>
      <c r="E177" s="269">
        <v>1</v>
      </c>
      <c r="F177" s="270">
        <f>8*6*400</f>
        <v>19200</v>
      </c>
      <c r="G177" s="805">
        <f>E177*F177</f>
        <v>19200</v>
      </c>
      <c r="H177" s="223"/>
      <c r="I177" s="223"/>
      <c r="J177" s="223"/>
      <c r="K177" s="254"/>
      <c r="L177" s="223"/>
    </row>
    <row r="178" spans="1:12" ht="5.0999999999999996" customHeight="1" x14ac:dyDescent="0.2">
      <c r="A178" s="216"/>
      <c r="B178" s="230"/>
      <c r="C178" s="230"/>
      <c r="D178" s="231"/>
      <c r="E178" s="269"/>
      <c r="F178" s="270"/>
      <c r="G178" s="236"/>
      <c r="H178" s="223"/>
      <c r="I178" s="223"/>
      <c r="J178" s="223"/>
      <c r="K178" s="254"/>
      <c r="L178" s="223"/>
    </row>
    <row r="179" spans="1:12" ht="14.1" customHeight="1" x14ac:dyDescent="0.2">
      <c r="A179" s="216"/>
      <c r="B179" s="230" t="s">
        <v>319</v>
      </c>
      <c r="C179" s="230" t="s">
        <v>357</v>
      </c>
      <c r="D179" s="248"/>
      <c r="E179" s="238"/>
      <c r="F179" s="266"/>
      <c r="G179" s="237"/>
      <c r="H179" s="223"/>
      <c r="I179" s="223"/>
      <c r="J179" s="223"/>
      <c r="K179" s="254"/>
      <c r="L179" s="223"/>
    </row>
    <row r="180" spans="1:12" ht="14.1" customHeight="1" x14ac:dyDescent="0.2">
      <c r="A180" s="216"/>
      <c r="B180" s="230"/>
      <c r="C180" s="230" t="s">
        <v>368</v>
      </c>
      <c r="D180" s="218"/>
      <c r="E180" s="238"/>
      <c r="F180" s="266"/>
      <c r="G180" s="237"/>
      <c r="H180" s="223"/>
      <c r="I180" s="223"/>
      <c r="J180" s="223"/>
      <c r="K180" s="254"/>
      <c r="L180" s="223"/>
    </row>
    <row r="181" spans="1:12" ht="5.0999999999999996" customHeight="1" x14ac:dyDescent="0.2">
      <c r="A181" s="216"/>
      <c r="B181" s="271"/>
      <c r="C181" s="239"/>
      <c r="D181" s="218"/>
      <c r="E181" s="238"/>
      <c r="F181" s="266"/>
      <c r="G181" s="237"/>
      <c r="H181" s="223"/>
      <c r="I181" s="223"/>
      <c r="J181" s="223"/>
      <c r="K181" s="254"/>
      <c r="L181" s="223"/>
    </row>
    <row r="182" spans="1:12" ht="14.1" customHeight="1" x14ac:dyDescent="0.2">
      <c r="A182" s="216"/>
      <c r="B182" s="230" t="s">
        <v>161</v>
      </c>
      <c r="C182" s="230" t="s">
        <v>336</v>
      </c>
      <c r="D182" s="231" t="s">
        <v>57</v>
      </c>
      <c r="E182" s="269">
        <f>F175</f>
        <v>68000</v>
      </c>
      <c r="F182" s="756"/>
      <c r="G182" s="805">
        <f>E182*F182</f>
        <v>0</v>
      </c>
      <c r="H182" s="223"/>
      <c r="I182" s="223"/>
      <c r="J182" s="223"/>
      <c r="K182" s="254"/>
      <c r="L182" s="223"/>
    </row>
    <row r="183" spans="1:12" ht="5.0999999999999996" customHeight="1" x14ac:dyDescent="0.2">
      <c r="A183" s="216"/>
      <c r="B183" s="230"/>
      <c r="C183" s="230"/>
      <c r="D183" s="231"/>
      <c r="E183" s="238"/>
      <c r="F183" s="266"/>
      <c r="G183" s="237"/>
      <c r="H183" s="223"/>
      <c r="I183" s="223"/>
      <c r="J183" s="223"/>
      <c r="K183" s="254"/>
      <c r="L183" s="223"/>
    </row>
    <row r="184" spans="1:12" ht="14.1" customHeight="1" x14ac:dyDescent="0.2">
      <c r="A184" s="216"/>
      <c r="B184" s="230" t="s">
        <v>162</v>
      </c>
      <c r="C184" s="230" t="s">
        <v>162</v>
      </c>
      <c r="D184" s="231" t="s">
        <v>57</v>
      </c>
      <c r="E184" s="269">
        <f>F177</f>
        <v>19200</v>
      </c>
      <c r="F184" s="756"/>
      <c r="G184" s="805">
        <f>E184*F184</f>
        <v>0</v>
      </c>
      <c r="H184" s="223"/>
      <c r="I184" s="223"/>
      <c r="J184" s="223"/>
      <c r="K184" s="254"/>
      <c r="L184" s="223"/>
    </row>
    <row r="185" spans="1:12" ht="5.0999999999999996" customHeight="1" x14ac:dyDescent="0.2">
      <c r="A185" s="216"/>
      <c r="B185" s="230"/>
      <c r="C185" s="230"/>
      <c r="D185" s="231"/>
      <c r="E185" s="238"/>
      <c r="F185" s="266"/>
      <c r="G185" s="237"/>
      <c r="H185" s="223"/>
      <c r="I185" s="223"/>
    </row>
    <row r="186" spans="1:12" ht="14.1" customHeight="1" x14ac:dyDescent="0.25">
      <c r="A186" s="226" t="s">
        <v>432</v>
      </c>
      <c r="B186" s="272" t="s">
        <v>369</v>
      </c>
      <c r="C186" s="272"/>
      <c r="D186" s="273"/>
      <c r="E186" s="238"/>
      <c r="F186" s="274"/>
      <c r="G186" s="237"/>
      <c r="H186" s="223"/>
      <c r="I186" s="223"/>
    </row>
    <row r="187" spans="1:12" ht="14.1" customHeight="1" x14ac:dyDescent="0.25">
      <c r="A187" s="216"/>
      <c r="B187" s="272" t="s">
        <v>370</v>
      </c>
      <c r="C187" s="272"/>
      <c r="D187" s="273"/>
      <c r="E187" s="238"/>
      <c r="F187" s="274"/>
      <c r="G187" s="236"/>
      <c r="H187" s="223"/>
      <c r="I187" s="223"/>
    </row>
    <row r="188" spans="1:12" ht="5.0999999999999996" customHeight="1" x14ac:dyDescent="0.2">
      <c r="A188" s="216"/>
      <c r="B188" s="235"/>
      <c r="C188" s="235"/>
      <c r="D188" s="218"/>
      <c r="E188" s="238"/>
      <c r="F188" s="274"/>
      <c r="G188" s="237"/>
      <c r="H188" s="223"/>
      <c r="I188" s="223"/>
    </row>
    <row r="189" spans="1:12" ht="14.1" customHeight="1" x14ac:dyDescent="0.2">
      <c r="A189" s="216"/>
      <c r="B189" s="275" t="s">
        <v>316</v>
      </c>
      <c r="C189" s="275" t="s">
        <v>324</v>
      </c>
      <c r="D189" s="218"/>
      <c r="E189" s="238"/>
      <c r="F189" s="274"/>
      <c r="G189" s="236"/>
      <c r="H189" s="223"/>
      <c r="I189" s="223"/>
    </row>
    <row r="190" spans="1:12" ht="5.0999999999999996" customHeight="1" x14ac:dyDescent="0.2">
      <c r="A190" s="216"/>
      <c r="B190" s="244"/>
      <c r="C190" s="244"/>
      <c r="D190" s="218"/>
      <c r="E190" s="238"/>
      <c r="F190" s="274"/>
      <c r="G190" s="237"/>
      <c r="H190" s="223"/>
      <c r="I190" s="223"/>
    </row>
    <row r="191" spans="1:12" ht="14.1" customHeight="1" x14ac:dyDescent="0.2">
      <c r="A191" s="216"/>
      <c r="B191" s="275"/>
      <c r="C191" s="275" t="s">
        <v>371</v>
      </c>
      <c r="D191" s="276" t="s">
        <v>168</v>
      </c>
      <c r="E191" s="238">
        <v>1</v>
      </c>
      <c r="F191" s="277">
        <v>8500</v>
      </c>
      <c r="G191" s="805">
        <f>E191*F191</f>
        <v>8500</v>
      </c>
      <c r="H191" s="223"/>
      <c r="I191" s="223"/>
    </row>
    <row r="192" spans="1:12" ht="5.0999999999999996" customHeight="1" x14ac:dyDescent="0.2">
      <c r="A192" s="216"/>
      <c r="B192" s="245"/>
      <c r="C192" s="245"/>
      <c r="D192" s="218"/>
      <c r="E192" s="238"/>
      <c r="F192" s="277"/>
      <c r="G192" s="278"/>
      <c r="H192" s="223"/>
      <c r="I192" s="223"/>
    </row>
    <row r="193" spans="1:9" ht="14.1" customHeight="1" x14ac:dyDescent="0.2">
      <c r="A193" s="216"/>
      <c r="B193" s="245"/>
      <c r="C193" s="245" t="s">
        <v>325</v>
      </c>
      <c r="D193" s="231" t="s">
        <v>167</v>
      </c>
      <c r="E193" s="238">
        <v>1</v>
      </c>
      <c r="F193" s="277">
        <v>15000</v>
      </c>
      <c r="G193" s="805">
        <f>E193*F193</f>
        <v>15000</v>
      </c>
      <c r="H193" s="223"/>
      <c r="I193" s="223"/>
    </row>
    <row r="194" spans="1:9" ht="5.0999999999999996" customHeight="1" x14ac:dyDescent="0.2">
      <c r="A194" s="216"/>
      <c r="B194" s="228"/>
      <c r="C194" s="228"/>
      <c r="D194" s="218"/>
      <c r="E194" s="238"/>
      <c r="F194" s="279"/>
      <c r="G194" s="280"/>
      <c r="H194" s="223"/>
      <c r="I194" s="223"/>
    </row>
    <row r="195" spans="1:9" ht="14.1" customHeight="1" x14ac:dyDescent="0.2">
      <c r="A195" s="216"/>
      <c r="B195" s="275"/>
      <c r="C195" s="275" t="s">
        <v>326</v>
      </c>
      <c r="D195" s="218" t="s">
        <v>57</v>
      </c>
      <c r="E195" s="238">
        <f>F191+F193</f>
        <v>23500</v>
      </c>
      <c r="F195" s="756"/>
      <c r="G195" s="805">
        <f>E195*F195</f>
        <v>0</v>
      </c>
      <c r="H195" s="223"/>
      <c r="I195" s="223"/>
    </row>
    <row r="196" spans="1:9" ht="5.0999999999999996" customHeight="1" x14ac:dyDescent="0.2">
      <c r="A196" s="216"/>
      <c r="B196" s="230"/>
      <c r="C196" s="230"/>
      <c r="D196" s="248"/>
      <c r="E196" s="238"/>
      <c r="F196" s="266"/>
      <c r="G196" s="237"/>
      <c r="H196" s="223"/>
      <c r="I196" s="223"/>
    </row>
    <row r="197" spans="1:9" ht="14.1" customHeight="1" x14ac:dyDescent="0.25">
      <c r="A197" s="226" t="s">
        <v>433</v>
      </c>
      <c r="B197" s="281" t="s">
        <v>437</v>
      </c>
      <c r="C197" s="281"/>
      <c r="D197" s="218"/>
      <c r="E197" s="238"/>
      <c r="F197" s="266"/>
      <c r="G197" s="236"/>
      <c r="H197" s="223"/>
      <c r="I197" s="223"/>
    </row>
    <row r="198" spans="1:9" ht="14.1" customHeight="1" x14ac:dyDescent="0.25">
      <c r="A198" s="216"/>
      <c r="B198" s="281" t="s">
        <v>438</v>
      </c>
      <c r="C198" s="281"/>
      <c r="D198" s="218"/>
      <c r="E198" s="238"/>
      <c r="F198" s="266"/>
      <c r="G198" s="236"/>
      <c r="H198" s="223"/>
      <c r="I198" s="223"/>
    </row>
    <row r="199" spans="1:9" ht="5.0999999999999996" customHeight="1" x14ac:dyDescent="0.2">
      <c r="A199" s="216"/>
      <c r="B199" s="250"/>
      <c r="C199" s="250"/>
      <c r="D199" s="218"/>
      <c r="E199" s="238"/>
      <c r="F199" s="266"/>
      <c r="G199" s="236"/>
      <c r="H199" s="223"/>
      <c r="I199" s="223"/>
    </row>
    <row r="200" spans="1:9" ht="14.1" customHeight="1" x14ac:dyDescent="0.2">
      <c r="A200" s="216"/>
      <c r="B200" s="282"/>
      <c r="C200" s="283" t="s">
        <v>327</v>
      </c>
      <c r="D200" s="218" t="s">
        <v>53</v>
      </c>
      <c r="E200" s="238">
        <v>1</v>
      </c>
      <c r="F200" s="759"/>
      <c r="G200" s="805">
        <f>E200*F200</f>
        <v>0</v>
      </c>
      <c r="H200" s="223"/>
      <c r="I200" s="223"/>
    </row>
    <row r="201" spans="1:9" ht="5.0999999999999996" customHeight="1" x14ac:dyDescent="0.2">
      <c r="A201" s="216"/>
      <c r="B201" s="282"/>
      <c r="C201" s="283"/>
      <c r="D201" s="218"/>
      <c r="E201" s="238"/>
      <c r="F201" s="266"/>
      <c r="G201" s="237"/>
      <c r="H201" s="223"/>
      <c r="I201" s="223"/>
    </row>
    <row r="202" spans="1:9" ht="14.1" customHeight="1" x14ac:dyDescent="0.2">
      <c r="A202" s="216"/>
      <c r="B202" s="282"/>
      <c r="C202" s="283" t="s">
        <v>328</v>
      </c>
      <c r="D202" s="218" t="s">
        <v>53</v>
      </c>
      <c r="E202" s="238">
        <v>1</v>
      </c>
      <c r="F202" s="759"/>
      <c r="G202" s="805">
        <f>E202*F202</f>
        <v>0</v>
      </c>
      <c r="H202" s="223"/>
      <c r="I202" s="223"/>
    </row>
    <row r="203" spans="1:9" ht="5.0999999999999996" customHeight="1" x14ac:dyDescent="0.2">
      <c r="A203" s="216"/>
      <c r="B203" s="282"/>
      <c r="C203" s="283"/>
      <c r="D203" s="218"/>
      <c r="E203" s="238"/>
      <c r="F203" s="274"/>
      <c r="G203" s="237"/>
      <c r="H203" s="223"/>
      <c r="I203" s="223"/>
    </row>
    <row r="204" spans="1:9" ht="14.1" customHeight="1" x14ac:dyDescent="0.2">
      <c r="A204" s="216"/>
      <c r="B204" s="282"/>
      <c r="C204" s="283" t="s">
        <v>329</v>
      </c>
      <c r="D204" s="218" t="s">
        <v>53</v>
      </c>
      <c r="E204" s="238">
        <v>1</v>
      </c>
      <c r="F204" s="760"/>
      <c r="G204" s="805">
        <f>E204*F204</f>
        <v>0</v>
      </c>
      <c r="H204" s="223"/>
      <c r="I204" s="223"/>
    </row>
    <row r="205" spans="1:9" ht="5.0999999999999996" customHeight="1" x14ac:dyDescent="0.2">
      <c r="A205" s="216"/>
      <c r="B205" s="282"/>
      <c r="C205" s="283"/>
      <c r="D205" s="218"/>
      <c r="E205" s="238"/>
      <c r="F205" s="277"/>
      <c r="G205" s="237"/>
      <c r="H205" s="223"/>
      <c r="I205" s="223"/>
    </row>
    <row r="206" spans="1:9" ht="14.1" customHeight="1" x14ac:dyDescent="0.2">
      <c r="A206" s="216"/>
      <c r="B206" s="282"/>
      <c r="C206" s="283" t="s">
        <v>421</v>
      </c>
      <c r="D206" s="218" t="s">
        <v>53</v>
      </c>
      <c r="E206" s="238">
        <v>1</v>
      </c>
      <c r="F206" s="760"/>
      <c r="G206" s="805">
        <f>E206*F206</f>
        <v>0</v>
      </c>
      <c r="H206" s="223"/>
      <c r="I206" s="223"/>
    </row>
    <row r="207" spans="1:9" ht="5.0999999999999996" customHeight="1" x14ac:dyDescent="0.2">
      <c r="A207" s="216"/>
      <c r="B207" s="282"/>
      <c r="C207" s="283"/>
      <c r="D207" s="218"/>
      <c r="E207" s="238"/>
      <c r="F207" s="277"/>
      <c r="G207" s="237"/>
      <c r="H207" s="223"/>
      <c r="I207" s="223"/>
    </row>
    <row r="208" spans="1:9" ht="14.1" customHeight="1" x14ac:dyDescent="0.2">
      <c r="A208" s="216"/>
      <c r="B208" s="282"/>
      <c r="C208" s="283" t="s">
        <v>422</v>
      </c>
      <c r="D208" s="218" t="s">
        <v>53</v>
      </c>
      <c r="E208" s="238">
        <v>1</v>
      </c>
      <c r="F208" s="760"/>
      <c r="G208" s="805">
        <f>E208*F208</f>
        <v>0</v>
      </c>
      <c r="H208" s="223"/>
      <c r="I208" s="223"/>
    </row>
    <row r="209" spans="1:9" ht="5.0999999999999996" customHeight="1" x14ac:dyDescent="0.2">
      <c r="A209" s="216"/>
      <c r="B209" s="282"/>
      <c r="C209" s="283"/>
      <c r="D209" s="218"/>
      <c r="E209" s="238"/>
      <c r="F209" s="274"/>
      <c r="G209" s="236"/>
      <c r="H209" s="223"/>
      <c r="I209" s="223"/>
    </row>
    <row r="210" spans="1:9" ht="14.1" customHeight="1" x14ac:dyDescent="0.25">
      <c r="A210" s="226" t="s">
        <v>434</v>
      </c>
      <c r="B210" s="284" t="s">
        <v>420</v>
      </c>
      <c r="C210" s="285"/>
      <c r="D210" s="218"/>
      <c r="E210" s="238"/>
      <c r="F210" s="274"/>
      <c r="G210" s="236"/>
      <c r="H210" s="223"/>
      <c r="I210" s="223"/>
    </row>
    <row r="211" spans="1:9" ht="5.0999999999999996" customHeight="1" x14ac:dyDescent="0.2">
      <c r="A211" s="216"/>
      <c r="B211" s="282"/>
      <c r="C211" s="283"/>
      <c r="D211" s="218"/>
      <c r="E211" s="238"/>
      <c r="F211" s="274"/>
      <c r="G211" s="236"/>
      <c r="H211" s="223"/>
      <c r="I211" s="223"/>
    </row>
    <row r="212" spans="1:9" ht="14.1" customHeight="1" x14ac:dyDescent="0.2">
      <c r="A212" s="216"/>
      <c r="B212" s="282"/>
      <c r="C212" s="283" t="s">
        <v>330</v>
      </c>
      <c r="D212" s="218" t="s">
        <v>167</v>
      </c>
      <c r="E212" s="238">
        <v>1</v>
      </c>
      <c r="F212" s="277">
        <v>45000</v>
      </c>
      <c r="G212" s="805">
        <f>E212*F212</f>
        <v>45000</v>
      </c>
      <c r="H212" s="223"/>
      <c r="I212" s="223"/>
    </row>
    <row r="213" spans="1:9" ht="5.0999999999999996" customHeight="1" x14ac:dyDescent="0.2">
      <c r="A213" s="216"/>
      <c r="B213" s="282"/>
      <c r="C213" s="283"/>
      <c r="D213" s="218"/>
      <c r="E213" s="238"/>
      <c r="F213" s="274"/>
      <c r="G213" s="236"/>
      <c r="H213" s="223"/>
      <c r="I213" s="223"/>
    </row>
    <row r="214" spans="1:9" ht="14.1" customHeight="1" x14ac:dyDescent="0.2">
      <c r="A214" s="286"/>
      <c r="B214" s="282"/>
      <c r="C214" s="283" t="s">
        <v>331</v>
      </c>
      <c r="D214" s="218" t="s">
        <v>167</v>
      </c>
      <c r="E214" s="238">
        <v>1</v>
      </c>
      <c r="F214" s="277">
        <v>65000</v>
      </c>
      <c r="G214" s="805">
        <f>E214*F214</f>
        <v>65000</v>
      </c>
      <c r="H214" s="223"/>
      <c r="I214" s="223"/>
    </row>
    <row r="215" spans="1:9" ht="5.0999999999999996" customHeight="1" x14ac:dyDescent="0.2">
      <c r="A215" s="286"/>
      <c r="B215" s="229"/>
      <c r="C215" s="229"/>
      <c r="D215" s="218"/>
      <c r="E215" s="238"/>
      <c r="F215" s="274"/>
      <c r="G215" s="236"/>
      <c r="H215" s="223"/>
      <c r="I215" s="223"/>
    </row>
    <row r="216" spans="1:9" ht="14.1" customHeight="1" x14ac:dyDescent="0.25">
      <c r="A216" s="226"/>
      <c r="B216" s="275"/>
      <c r="C216" s="275" t="s">
        <v>326</v>
      </c>
      <c r="D216" s="218" t="s">
        <v>57</v>
      </c>
      <c r="E216" s="238">
        <f>F212+F214</f>
        <v>110000</v>
      </c>
      <c r="F216" s="756"/>
      <c r="G216" s="805">
        <f>E216*F216</f>
        <v>0</v>
      </c>
      <c r="H216" s="223"/>
      <c r="I216" s="223"/>
    </row>
    <row r="217" spans="1:9" ht="5.0999999999999996" customHeight="1" x14ac:dyDescent="0.2">
      <c r="A217" s="286"/>
      <c r="B217" s="229"/>
      <c r="C217" s="229"/>
      <c r="D217" s="218"/>
      <c r="E217" s="238"/>
      <c r="F217" s="274"/>
      <c r="G217" s="236"/>
      <c r="H217" s="223"/>
      <c r="I217" s="223"/>
    </row>
    <row r="218" spans="1:9" ht="14.1" customHeight="1" x14ac:dyDescent="0.25">
      <c r="A218" s="226" t="s">
        <v>435</v>
      </c>
      <c r="B218" s="281" t="s">
        <v>372</v>
      </c>
      <c r="C218" s="281"/>
      <c r="D218" s="287" t="s">
        <v>53</v>
      </c>
      <c r="E218" s="288">
        <v>2</v>
      </c>
      <c r="F218" s="761"/>
      <c r="G218" s="805">
        <f>E218*F218</f>
        <v>0</v>
      </c>
      <c r="H218" s="223"/>
      <c r="I218" s="223"/>
    </row>
    <row r="219" spans="1:9" ht="5.0999999999999996" customHeight="1" x14ac:dyDescent="0.25">
      <c r="A219" s="226"/>
      <c r="B219" s="227"/>
      <c r="C219" s="227"/>
      <c r="D219" s="287"/>
      <c r="E219" s="288"/>
      <c r="F219" s="289"/>
      <c r="G219" s="236"/>
      <c r="H219" s="223"/>
      <c r="I219" s="223"/>
    </row>
    <row r="220" spans="1:9" ht="14.1" customHeight="1" x14ac:dyDescent="0.25">
      <c r="A220" s="226" t="s">
        <v>436</v>
      </c>
      <c r="B220" s="227" t="s">
        <v>481</v>
      </c>
      <c r="C220" s="227"/>
      <c r="D220" s="287"/>
      <c r="E220" s="288"/>
      <c r="F220" s="290"/>
      <c r="G220" s="237"/>
      <c r="H220" s="223"/>
      <c r="I220" s="223"/>
    </row>
    <row r="221" spans="1:9" ht="5.0999999999999996" customHeight="1" x14ac:dyDescent="0.2">
      <c r="A221" s="216"/>
      <c r="B221" s="250"/>
      <c r="C221" s="250"/>
      <c r="D221" s="218"/>
      <c r="E221" s="288"/>
      <c r="F221" s="289"/>
      <c r="G221" s="237"/>
      <c r="H221" s="223"/>
      <c r="I221" s="223"/>
    </row>
    <row r="222" spans="1:9" ht="14.1" customHeight="1" x14ac:dyDescent="0.2">
      <c r="A222" s="216"/>
      <c r="B222" s="245" t="s">
        <v>166</v>
      </c>
      <c r="C222" s="245" t="s">
        <v>596</v>
      </c>
      <c r="D222" s="287" t="s">
        <v>169</v>
      </c>
      <c r="E222" s="288"/>
      <c r="F222" s="290">
        <v>1000000</v>
      </c>
      <c r="G222" s="237"/>
      <c r="H222" s="223"/>
      <c r="I222" s="223"/>
    </row>
    <row r="223" spans="1:9" ht="5.0999999999999996" customHeight="1" x14ac:dyDescent="0.2">
      <c r="A223" s="216"/>
      <c r="B223" s="245"/>
      <c r="C223" s="242"/>
      <c r="D223" s="287"/>
      <c r="E223" s="296"/>
      <c r="F223" s="241"/>
      <c r="G223" s="237"/>
      <c r="H223" s="223"/>
      <c r="I223" s="223"/>
    </row>
    <row r="224" spans="1:9" ht="14.1" customHeight="1" x14ac:dyDescent="0.2">
      <c r="A224" s="216"/>
      <c r="B224" s="245"/>
      <c r="C224" s="245" t="s">
        <v>480</v>
      </c>
      <c r="D224" s="287" t="s">
        <v>57</v>
      </c>
      <c r="E224" s="288"/>
      <c r="F224" s="756"/>
      <c r="G224" s="237"/>
      <c r="H224" s="223"/>
      <c r="I224" s="223"/>
    </row>
    <row r="225" spans="1:9" ht="14.1" customHeight="1" x14ac:dyDescent="0.2">
      <c r="A225" s="216"/>
      <c r="B225" s="245"/>
      <c r="C225" s="245"/>
      <c r="D225" s="287"/>
      <c r="E225" s="296"/>
      <c r="F225" s="743"/>
      <c r="G225" s="237"/>
      <c r="H225" s="223"/>
      <c r="I225" s="223"/>
    </row>
    <row r="226" spans="1:9" ht="14.1" customHeight="1" x14ac:dyDescent="0.2">
      <c r="A226" s="216"/>
      <c r="B226" s="245"/>
      <c r="C226" s="245"/>
      <c r="D226" s="287"/>
      <c r="E226" s="296"/>
      <c r="F226" s="743"/>
      <c r="G226" s="237"/>
      <c r="H226" s="223"/>
      <c r="I226" s="223"/>
    </row>
    <row r="227" spans="1:9" ht="14.1" customHeight="1" x14ac:dyDescent="0.2">
      <c r="A227" s="216"/>
      <c r="B227" s="245"/>
      <c r="C227" s="245"/>
      <c r="D227" s="287"/>
      <c r="E227" s="296"/>
      <c r="F227" s="743"/>
      <c r="G227" s="237"/>
      <c r="H227" s="223"/>
      <c r="I227" s="223"/>
    </row>
    <row r="228" spans="1:9" ht="14.1" customHeight="1" x14ac:dyDescent="0.2">
      <c r="A228" s="216"/>
      <c r="B228" s="245"/>
      <c r="C228" s="245"/>
      <c r="D228" s="287"/>
      <c r="E228" s="296"/>
      <c r="F228" s="743"/>
      <c r="G228" s="237"/>
      <c r="H228" s="223"/>
      <c r="I228" s="223"/>
    </row>
    <row r="229" spans="1:9" ht="14.1" customHeight="1" x14ac:dyDescent="0.2">
      <c r="A229" s="216"/>
      <c r="B229" s="245"/>
      <c r="C229" s="245"/>
      <c r="D229" s="287"/>
      <c r="E229" s="296"/>
      <c r="F229" s="743"/>
      <c r="G229" s="237"/>
      <c r="H229" s="223"/>
      <c r="I229" s="223"/>
    </row>
    <row r="230" spans="1:9" ht="14.1" customHeight="1" x14ac:dyDescent="0.2">
      <c r="A230" s="216"/>
      <c r="B230" s="245"/>
      <c r="C230" s="245"/>
      <c r="D230" s="287"/>
      <c r="E230" s="296"/>
      <c r="F230" s="743"/>
      <c r="G230" s="237"/>
      <c r="H230" s="223"/>
      <c r="I230" s="223"/>
    </row>
    <row r="231" spans="1:9" ht="14.1" customHeight="1" x14ac:dyDescent="0.2">
      <c r="A231" s="216"/>
      <c r="B231" s="245"/>
      <c r="C231" s="245"/>
      <c r="D231" s="287"/>
      <c r="E231" s="296"/>
      <c r="F231" s="743"/>
      <c r="G231" s="237"/>
      <c r="H231" s="223"/>
      <c r="I231" s="223"/>
    </row>
    <row r="232" spans="1:9" ht="14.1" customHeight="1" x14ac:dyDescent="0.2">
      <c r="A232" s="216"/>
      <c r="B232" s="245"/>
      <c r="C232" s="245"/>
      <c r="D232" s="287"/>
      <c r="E232" s="296"/>
      <c r="F232" s="743"/>
      <c r="G232" s="237"/>
      <c r="H232" s="223"/>
      <c r="I232" s="223"/>
    </row>
    <row r="233" spans="1:9" ht="14.1" customHeight="1" x14ac:dyDescent="0.2">
      <c r="A233" s="216"/>
      <c r="B233" s="245"/>
      <c r="C233" s="245"/>
      <c r="D233" s="287"/>
      <c r="E233" s="296"/>
      <c r="F233" s="743"/>
      <c r="G233" s="237"/>
      <c r="H233" s="223"/>
      <c r="I233" s="223"/>
    </row>
    <row r="234" spans="1:9" ht="14.1" customHeight="1" x14ac:dyDescent="0.2">
      <c r="A234" s="216"/>
      <c r="B234" s="245"/>
      <c r="C234" s="245"/>
      <c r="D234" s="287"/>
      <c r="E234" s="296"/>
      <c r="F234" s="743"/>
      <c r="G234" s="237"/>
      <c r="H234" s="223"/>
      <c r="I234" s="223"/>
    </row>
    <row r="235" spans="1:9" ht="14.1" customHeight="1" x14ac:dyDescent="0.2">
      <c r="A235" s="216"/>
      <c r="B235" s="245"/>
      <c r="C235" s="245"/>
      <c r="D235" s="287"/>
      <c r="E235" s="296"/>
      <c r="F235" s="743"/>
      <c r="G235" s="237"/>
      <c r="H235" s="223"/>
      <c r="I235" s="223"/>
    </row>
    <row r="236" spans="1:9" ht="14.1" customHeight="1" x14ac:dyDescent="0.2">
      <c r="A236" s="216"/>
      <c r="B236" s="245"/>
      <c r="C236" s="245"/>
      <c r="D236" s="287"/>
      <c r="E236" s="296"/>
      <c r="F236" s="743"/>
      <c r="G236" s="237"/>
      <c r="H236" s="223"/>
      <c r="I236" s="223"/>
    </row>
    <row r="237" spans="1:9" ht="14.1" customHeight="1" x14ac:dyDescent="0.2">
      <c r="A237" s="216"/>
      <c r="B237" s="245"/>
      <c r="C237" s="245"/>
      <c r="D237" s="287"/>
      <c r="E237" s="296"/>
      <c r="F237" s="743"/>
      <c r="G237" s="237"/>
      <c r="H237" s="223"/>
      <c r="I237" s="223"/>
    </row>
    <row r="238" spans="1:9" ht="14.1" customHeight="1" x14ac:dyDescent="0.2">
      <c r="A238" s="216"/>
      <c r="B238" s="245"/>
      <c r="C238" s="245"/>
      <c r="D238" s="287"/>
      <c r="E238" s="296"/>
      <c r="F238" s="743"/>
      <c r="G238" s="237"/>
      <c r="H238" s="223"/>
      <c r="I238" s="223"/>
    </row>
    <row r="239" spans="1:9" ht="14.1" customHeight="1" x14ac:dyDescent="0.2">
      <c r="A239" s="216"/>
      <c r="B239" s="245"/>
      <c r="C239" s="245"/>
      <c r="D239" s="287"/>
      <c r="E239" s="296"/>
      <c r="F239" s="743"/>
      <c r="G239" s="237"/>
      <c r="H239" s="223"/>
      <c r="I239" s="223"/>
    </row>
    <row r="240" spans="1:9" ht="14.1" customHeight="1" x14ac:dyDescent="0.2">
      <c r="A240" s="216"/>
      <c r="B240" s="245"/>
      <c r="C240" s="245"/>
      <c r="D240" s="287"/>
      <c r="E240" s="296"/>
      <c r="F240" s="743"/>
      <c r="G240" s="237"/>
      <c r="H240" s="223"/>
      <c r="I240" s="223"/>
    </row>
    <row r="241" spans="1:9" ht="14.1" customHeight="1" x14ac:dyDescent="0.2">
      <c r="A241" s="216"/>
      <c r="B241" s="245"/>
      <c r="C241" s="245"/>
      <c r="D241" s="287"/>
      <c r="E241" s="296"/>
      <c r="F241" s="743"/>
      <c r="G241" s="237"/>
      <c r="H241" s="223"/>
      <c r="I241" s="223"/>
    </row>
    <row r="242" spans="1:9" ht="14.1" customHeight="1" x14ac:dyDescent="0.2">
      <c r="A242" s="216"/>
      <c r="B242" s="245"/>
      <c r="C242" s="245"/>
      <c r="D242" s="287"/>
      <c r="E242" s="296"/>
      <c r="F242" s="743"/>
      <c r="G242" s="237"/>
      <c r="H242" s="223"/>
      <c r="I242" s="223"/>
    </row>
    <row r="243" spans="1:9" ht="14.1" customHeight="1" x14ac:dyDescent="0.2">
      <c r="A243" s="216"/>
      <c r="B243" s="245"/>
      <c r="C243" s="245"/>
      <c r="D243" s="287"/>
      <c r="E243" s="296"/>
      <c r="F243" s="743"/>
      <c r="G243" s="237"/>
      <c r="H243" s="223"/>
      <c r="I243" s="223"/>
    </row>
    <row r="244" spans="1:9" ht="14.1" customHeight="1" x14ac:dyDescent="0.2">
      <c r="A244" s="216"/>
      <c r="B244" s="245"/>
      <c r="C244" s="245"/>
      <c r="D244" s="287"/>
      <c r="E244" s="296"/>
      <c r="F244" s="743"/>
      <c r="G244" s="237"/>
      <c r="H244" s="223"/>
      <c r="I244" s="223"/>
    </row>
    <row r="245" spans="1:9" ht="14.1" customHeight="1" x14ac:dyDescent="0.2">
      <c r="A245" s="216"/>
      <c r="B245" s="245"/>
      <c r="C245" s="245"/>
      <c r="D245" s="287"/>
      <c r="E245" s="296"/>
      <c r="F245" s="743"/>
      <c r="G245" s="237"/>
      <c r="H245" s="223"/>
      <c r="I245" s="223"/>
    </row>
    <row r="246" spans="1:9" ht="14.1" customHeight="1" x14ac:dyDescent="0.2">
      <c r="A246" s="216"/>
      <c r="B246" s="245"/>
      <c r="C246" s="245"/>
      <c r="D246" s="287"/>
      <c r="E246" s="296"/>
      <c r="F246" s="743"/>
      <c r="G246" s="237"/>
      <c r="H246" s="223"/>
      <c r="I246" s="223"/>
    </row>
    <row r="247" spans="1:9" ht="14.1" customHeight="1" x14ac:dyDescent="0.2">
      <c r="A247" s="216"/>
      <c r="B247" s="245"/>
      <c r="C247" s="245"/>
      <c r="D247" s="287"/>
      <c r="E247" s="296"/>
      <c r="F247" s="743"/>
      <c r="G247" s="237"/>
      <c r="H247" s="223"/>
      <c r="I247" s="223"/>
    </row>
    <row r="248" spans="1:9" ht="14.1" customHeight="1" x14ac:dyDescent="0.2">
      <c r="A248" s="216"/>
      <c r="B248" s="245"/>
      <c r="C248" s="245"/>
      <c r="D248" s="287"/>
      <c r="E248" s="296"/>
      <c r="F248" s="743"/>
      <c r="G248" s="237"/>
      <c r="H248" s="223"/>
      <c r="I248" s="223"/>
    </row>
    <row r="249" spans="1:9" s="111" customFormat="1" ht="20.100000000000001" customHeight="1" x14ac:dyDescent="0.2">
      <c r="A249" s="326">
        <v>1200</v>
      </c>
      <c r="B249" s="611"/>
      <c r="C249" s="723" t="s">
        <v>106</v>
      </c>
      <c r="D249" s="722"/>
      <c r="E249" s="724"/>
      <c r="F249" s="725"/>
      <c r="G249" s="470">
        <f>SUM(G170:G245)</f>
        <v>980700</v>
      </c>
      <c r="H249" s="125"/>
      <c r="I249" s="125"/>
    </row>
  </sheetData>
  <sheetProtection algorithmName="SHA-512" hashValue="I/52iNxAf8CtS0g7nzpNK3+wkOGk8aqKM1Ci0cLLkIzKnpEP669XX7WW+U+9D+/yLfrp8KTdW9qkEBM9nDCmGA==" saltValue="lSyojpmz7Kbk22gclcitOQ==" spinCount="100000" sheet="1" selectLockedCells="1"/>
  <mergeCells count="6">
    <mergeCell ref="A1:G1"/>
    <mergeCell ref="H3:I3"/>
    <mergeCell ref="F5:G5"/>
    <mergeCell ref="B173:C173"/>
    <mergeCell ref="B153:C153"/>
    <mergeCell ref="B139:C139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67" fitToHeight="0" orientation="portrait" horizontalDpi="4294967293" r:id="rId1"/>
  <headerFooter alignWithMargins="0">
    <oddHeader>&amp;CC61.01</oddHeader>
  </headerFooter>
  <rowBreaks count="2" manualBreakCount="2">
    <brk id="83" max="6" man="1"/>
    <brk id="167" max="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>
    <pageSetUpPr fitToPage="1"/>
  </sheetPr>
  <dimension ref="A1:F73"/>
  <sheetViews>
    <sheetView view="pageBreakPreview" zoomScaleNormal="100" zoomScaleSheetLayoutView="100" workbookViewId="0">
      <selection activeCell="E18" sqref="E18"/>
    </sheetView>
  </sheetViews>
  <sheetFormatPr defaultRowHeight="14.25" x14ac:dyDescent="0.2"/>
  <cols>
    <col min="1" max="1" width="7.5703125" style="159" customWidth="1"/>
    <col min="2" max="2" width="59.28515625" style="159" customWidth="1"/>
    <col min="3" max="6" width="15.7109375" style="159" customWidth="1"/>
    <col min="7" max="7" width="9.140625" style="159"/>
    <col min="8" max="8" width="25.85546875" style="159" customWidth="1"/>
    <col min="9" max="16384" width="9.140625" style="159"/>
  </cols>
  <sheetData>
    <row r="1" spans="1:6" s="208" customFormat="1" ht="14.1" customHeight="1" x14ac:dyDescent="0.25">
      <c r="A1" s="203"/>
      <c r="B1" s="203"/>
      <c r="C1" s="209"/>
      <c r="D1" s="209"/>
      <c r="E1" s="206"/>
      <c r="F1" s="206"/>
    </row>
    <row r="2" spans="1:6" s="208" customFormat="1" ht="14.1" customHeight="1" x14ac:dyDescent="0.25">
      <c r="A2" s="830" t="str">
        <f>'1200'!A1:G1</f>
        <v>CONSTRUCTION OF AGISANANG INTERNAL ROADS AND STORMWATER PHASE 1 - WARD 8</v>
      </c>
      <c r="B2" s="830"/>
      <c r="C2" s="830"/>
      <c r="D2" s="830"/>
      <c r="E2" s="830"/>
      <c r="F2" s="830"/>
    </row>
    <row r="3" spans="1:6" ht="14.1" customHeight="1" x14ac:dyDescent="0.25">
      <c r="A3" s="210" t="s">
        <v>66</v>
      </c>
      <c r="B3" s="325"/>
      <c r="C3" s="210"/>
      <c r="D3" s="210"/>
      <c r="E3" s="325"/>
      <c r="F3" s="325"/>
    </row>
    <row r="4" spans="1:6" ht="14.1" customHeight="1" x14ac:dyDescent="0.25">
      <c r="A4" s="203" t="s">
        <v>68</v>
      </c>
      <c r="B4" s="325"/>
      <c r="C4" s="210"/>
      <c r="D4" s="210"/>
      <c r="E4" s="325"/>
      <c r="F4" s="325"/>
    </row>
    <row r="5" spans="1:6" ht="14.1" customHeight="1" x14ac:dyDescent="0.25">
      <c r="A5" s="210" t="s">
        <v>75</v>
      </c>
      <c r="B5" s="325"/>
      <c r="C5" s="210"/>
      <c r="D5" s="210"/>
      <c r="E5" s="325"/>
      <c r="F5" s="325"/>
    </row>
    <row r="6" spans="1:6" s="208" customFormat="1" ht="14.1" customHeight="1" x14ac:dyDescent="0.25">
      <c r="A6" s="210"/>
      <c r="B6" s="212"/>
      <c r="C6" s="210"/>
      <c r="D6" s="214"/>
      <c r="E6" s="832"/>
      <c r="F6" s="832"/>
    </row>
    <row r="7" spans="1:6" s="111" customFormat="1" ht="20.100000000000001" customHeight="1" x14ac:dyDescent="0.2">
      <c r="A7" s="197" t="s">
        <v>62</v>
      </c>
      <c r="B7" s="197" t="s">
        <v>60</v>
      </c>
      <c r="C7" s="197" t="s">
        <v>70</v>
      </c>
      <c r="D7" s="326" t="s">
        <v>121</v>
      </c>
      <c r="E7" s="200" t="s">
        <v>65</v>
      </c>
      <c r="F7" s="327" t="s">
        <v>59</v>
      </c>
    </row>
    <row r="8" spans="1:6" ht="5.0999999999999996" customHeight="1" x14ac:dyDescent="0.25">
      <c r="A8" s="216"/>
      <c r="B8" s="328"/>
      <c r="C8" s="216"/>
      <c r="D8" s="217"/>
      <c r="E8" s="329"/>
      <c r="F8" s="329"/>
    </row>
    <row r="9" spans="1:6" ht="14.1" customHeight="1" x14ac:dyDescent="0.25">
      <c r="A9" s="216"/>
      <c r="B9" s="330" t="s">
        <v>374</v>
      </c>
      <c r="C9" s="216"/>
      <c r="D9" s="217"/>
      <c r="E9" s="331"/>
      <c r="F9" s="331"/>
    </row>
    <row r="10" spans="1:6" ht="14.1" customHeight="1" x14ac:dyDescent="0.25">
      <c r="A10" s="297"/>
      <c r="B10" s="330" t="s">
        <v>373</v>
      </c>
      <c r="C10" s="317"/>
      <c r="D10" s="332"/>
      <c r="E10" s="331"/>
      <c r="F10" s="331"/>
    </row>
    <row r="11" spans="1:6" ht="5.0999999999999996" customHeight="1" x14ac:dyDescent="0.25">
      <c r="A11" s="253"/>
      <c r="B11" s="330"/>
      <c r="C11" s="317"/>
      <c r="D11" s="332"/>
      <c r="E11" s="331"/>
      <c r="F11" s="331"/>
    </row>
    <row r="12" spans="1:6" ht="14.1" customHeight="1" x14ac:dyDescent="0.25">
      <c r="A12" s="333">
        <v>13.01</v>
      </c>
      <c r="B12" s="334" t="s">
        <v>439</v>
      </c>
      <c r="C12" s="317"/>
      <c r="D12" s="332"/>
      <c r="E12" s="331"/>
      <c r="F12" s="331"/>
    </row>
    <row r="13" spans="1:6" ht="5.0999999999999996" customHeight="1" x14ac:dyDescent="0.25">
      <c r="A13" s="335"/>
      <c r="B13" s="227"/>
      <c r="C13" s="317"/>
      <c r="D13" s="332"/>
      <c r="E13" s="331"/>
      <c r="F13" s="331"/>
    </row>
    <row r="14" spans="1:6" ht="14.1" customHeight="1" x14ac:dyDescent="0.2">
      <c r="A14" s="335"/>
      <c r="B14" s="235" t="s">
        <v>442</v>
      </c>
      <c r="C14" s="317" t="s">
        <v>482</v>
      </c>
      <c r="D14" s="318">
        <v>1</v>
      </c>
      <c r="E14" s="761"/>
      <c r="F14" s="319">
        <f>D14*E14</f>
        <v>0</v>
      </c>
    </row>
    <row r="15" spans="1:6" ht="5.0999999999999996" customHeight="1" x14ac:dyDescent="0.2">
      <c r="A15" s="335"/>
      <c r="B15" s="235"/>
      <c r="C15" s="317"/>
      <c r="D15" s="336"/>
      <c r="E15" s="290"/>
      <c r="F15" s="319"/>
    </row>
    <row r="16" spans="1:6" ht="14.1" customHeight="1" x14ac:dyDescent="0.2">
      <c r="A16" s="335"/>
      <c r="B16" s="228" t="s">
        <v>443</v>
      </c>
      <c r="C16" s="317" t="s">
        <v>482</v>
      </c>
      <c r="D16" s="318">
        <v>1</v>
      </c>
      <c r="E16" s="761"/>
      <c r="F16" s="319">
        <f>D16*E16</f>
        <v>0</v>
      </c>
    </row>
    <row r="17" spans="1:6" ht="5.0999999999999996" customHeight="1" x14ac:dyDescent="0.2">
      <c r="A17" s="335"/>
      <c r="B17" s="228"/>
      <c r="C17" s="317"/>
      <c r="D17" s="318"/>
      <c r="E17" s="319"/>
      <c r="F17" s="319"/>
    </row>
    <row r="18" spans="1:6" ht="14.1" customHeight="1" x14ac:dyDescent="0.2">
      <c r="A18" s="335"/>
      <c r="B18" s="228" t="s">
        <v>0</v>
      </c>
      <c r="C18" s="317" t="s">
        <v>338</v>
      </c>
      <c r="D18" s="318">
        <v>8</v>
      </c>
      <c r="E18" s="761"/>
      <c r="F18" s="319">
        <f>D18*E18</f>
        <v>0</v>
      </c>
    </row>
    <row r="19" spans="1:6" ht="5.0999999999999996" customHeight="1" x14ac:dyDescent="0.2">
      <c r="A19" s="335"/>
      <c r="B19" s="228"/>
      <c r="C19" s="317"/>
      <c r="D19" s="318"/>
      <c r="E19" s="319"/>
      <c r="F19" s="319"/>
    </row>
    <row r="20" spans="1:6" ht="14.1" customHeight="1" x14ac:dyDescent="0.25">
      <c r="A20" s="335"/>
      <c r="B20" s="225" t="s">
        <v>440</v>
      </c>
      <c r="C20" s="317"/>
      <c r="D20" s="318"/>
      <c r="E20" s="319"/>
      <c r="F20" s="319"/>
    </row>
    <row r="21" spans="1:6" ht="14.1" customHeight="1" x14ac:dyDescent="0.25">
      <c r="A21" s="335"/>
      <c r="B21" s="225" t="s">
        <v>441</v>
      </c>
      <c r="C21" s="317"/>
      <c r="D21" s="318"/>
      <c r="E21" s="319"/>
      <c r="F21" s="319"/>
    </row>
    <row r="22" spans="1:6" ht="5.0999999999999996" customHeight="1" x14ac:dyDescent="0.25">
      <c r="A22" s="335"/>
      <c r="B22" s="337"/>
      <c r="C22" s="317"/>
      <c r="D22" s="318"/>
      <c r="E22" s="319"/>
      <c r="F22" s="319"/>
    </row>
    <row r="23" spans="1:6" ht="14.1" customHeight="1" x14ac:dyDescent="0.25">
      <c r="A23" s="333">
        <v>13.02</v>
      </c>
      <c r="B23" s="334" t="s">
        <v>447</v>
      </c>
      <c r="C23" s="317"/>
      <c r="D23" s="332"/>
      <c r="E23" s="331"/>
      <c r="F23" s="331"/>
    </row>
    <row r="24" spans="1:6" ht="5.0999999999999996" customHeight="1" x14ac:dyDescent="0.25">
      <c r="A24" s="335"/>
      <c r="B24" s="227"/>
      <c r="C24" s="317"/>
      <c r="D24" s="332"/>
      <c r="E24" s="331"/>
      <c r="F24" s="331"/>
    </row>
    <row r="25" spans="1:6" ht="14.1" customHeight="1" x14ac:dyDescent="0.2">
      <c r="A25" s="335"/>
      <c r="B25" s="235" t="s">
        <v>442</v>
      </c>
      <c r="C25" s="317" t="s">
        <v>483</v>
      </c>
      <c r="D25" s="318">
        <v>0</v>
      </c>
      <c r="E25" s="762">
        <v>80000</v>
      </c>
      <c r="F25" s="319"/>
    </row>
    <row r="26" spans="1:6" ht="5.0999999999999996" customHeight="1" x14ac:dyDescent="0.2">
      <c r="A26" s="335"/>
      <c r="B26" s="235"/>
      <c r="C26" s="253"/>
      <c r="D26" s="336"/>
      <c r="E26" s="290"/>
      <c r="F26" s="319"/>
    </row>
    <row r="27" spans="1:6" ht="14.1" customHeight="1" x14ac:dyDescent="0.2">
      <c r="A27" s="335"/>
      <c r="B27" s="228" t="s">
        <v>444</v>
      </c>
      <c r="C27" s="317" t="s">
        <v>483</v>
      </c>
      <c r="D27" s="318">
        <v>0</v>
      </c>
      <c r="E27" s="762">
        <v>15000</v>
      </c>
      <c r="F27" s="319"/>
    </row>
    <row r="28" spans="1:6" ht="5.0999999999999996" customHeight="1" x14ac:dyDescent="0.2">
      <c r="A28" s="335"/>
      <c r="B28" s="228"/>
      <c r="C28" s="317"/>
      <c r="D28" s="318"/>
      <c r="E28" s="319"/>
      <c r="F28" s="319"/>
    </row>
    <row r="29" spans="1:6" ht="14.1" customHeight="1" x14ac:dyDescent="0.2">
      <c r="A29" s="335"/>
      <c r="B29" s="228" t="s">
        <v>445</v>
      </c>
      <c r="C29" s="317"/>
      <c r="D29" s="318"/>
      <c r="E29" s="290"/>
      <c r="F29" s="290"/>
    </row>
    <row r="30" spans="1:6" ht="14.1" customHeight="1" x14ac:dyDescent="0.2">
      <c r="A30" s="335"/>
      <c r="B30" s="228" t="s">
        <v>446</v>
      </c>
      <c r="C30" s="317" t="s">
        <v>57</v>
      </c>
      <c r="D30" s="318">
        <v>0</v>
      </c>
      <c r="E30" s="756"/>
      <c r="F30" s="319">
        <f>D30*E30</f>
        <v>0</v>
      </c>
    </row>
    <row r="31" spans="1:6" ht="5.0999999999999996" customHeight="1" x14ac:dyDescent="0.2">
      <c r="A31" s="335"/>
      <c r="B31" s="338"/>
      <c r="C31" s="317"/>
      <c r="D31" s="318"/>
      <c r="E31" s="319"/>
      <c r="F31" s="319"/>
    </row>
    <row r="32" spans="1:6" ht="14.1" customHeight="1" x14ac:dyDescent="0.25">
      <c r="A32" s="333" t="s">
        <v>562</v>
      </c>
      <c r="B32" s="334" t="s">
        <v>527</v>
      </c>
      <c r="C32" s="317"/>
      <c r="D32" s="332"/>
      <c r="E32" s="331"/>
      <c r="F32" s="331"/>
    </row>
    <row r="33" spans="1:6" ht="5.0999999999999996" customHeight="1" x14ac:dyDescent="0.25">
      <c r="A33" s="335"/>
      <c r="B33" s="227"/>
      <c r="C33" s="317"/>
      <c r="D33" s="332"/>
      <c r="E33" s="331"/>
      <c r="F33" s="331"/>
    </row>
    <row r="34" spans="1:6" ht="14.1" customHeight="1" x14ac:dyDescent="0.2">
      <c r="A34" s="335"/>
      <c r="B34" s="235" t="s">
        <v>526</v>
      </c>
      <c r="C34" s="317"/>
      <c r="D34" s="318"/>
      <c r="E34" s="290"/>
      <c r="F34" s="319"/>
    </row>
    <row r="35" spans="1:6" ht="14.1" customHeight="1" x14ac:dyDescent="0.2">
      <c r="A35" s="335"/>
      <c r="B35" s="338" t="s">
        <v>528</v>
      </c>
      <c r="C35" s="317" t="s">
        <v>482</v>
      </c>
      <c r="D35" s="318">
        <v>1</v>
      </c>
      <c r="E35" s="761"/>
      <c r="F35" s="319">
        <f>D35*E35</f>
        <v>0</v>
      </c>
    </row>
    <row r="36" spans="1:6" ht="14.1" customHeight="1" x14ac:dyDescent="0.2">
      <c r="A36" s="335"/>
      <c r="B36" s="338"/>
      <c r="C36" s="317"/>
      <c r="D36" s="318"/>
      <c r="E36" s="319"/>
      <c r="F36" s="319"/>
    </row>
    <row r="37" spans="1:6" ht="14.1" customHeight="1" x14ac:dyDescent="0.2">
      <c r="A37" s="335"/>
      <c r="B37" s="338"/>
      <c r="C37" s="317"/>
      <c r="D37" s="318"/>
      <c r="E37" s="319"/>
      <c r="F37" s="319"/>
    </row>
    <row r="38" spans="1:6" ht="14.1" customHeight="1" x14ac:dyDescent="0.2">
      <c r="A38" s="335"/>
      <c r="B38" s="338"/>
      <c r="C38" s="317"/>
      <c r="D38" s="318"/>
      <c r="E38" s="319"/>
      <c r="F38" s="319"/>
    </row>
    <row r="39" spans="1:6" ht="14.1" customHeight="1" x14ac:dyDescent="0.2">
      <c r="A39" s="335"/>
      <c r="B39" s="338"/>
      <c r="C39" s="317"/>
      <c r="D39" s="318"/>
      <c r="E39" s="319"/>
      <c r="F39" s="319"/>
    </row>
    <row r="40" spans="1:6" ht="14.1" customHeight="1" x14ac:dyDescent="0.2">
      <c r="A40" s="335"/>
      <c r="B40" s="338"/>
      <c r="C40" s="317"/>
      <c r="D40" s="318"/>
      <c r="E40" s="319"/>
      <c r="F40" s="319"/>
    </row>
    <row r="41" spans="1:6" ht="14.1" customHeight="1" x14ac:dyDescent="0.2">
      <c r="A41" s="335"/>
      <c r="B41" s="338"/>
      <c r="C41" s="317"/>
      <c r="D41" s="318"/>
      <c r="E41" s="319"/>
      <c r="F41" s="319"/>
    </row>
    <row r="42" spans="1:6" ht="14.1" customHeight="1" x14ac:dyDescent="0.2">
      <c r="A42" s="335"/>
      <c r="B42" s="338"/>
      <c r="C42" s="317"/>
      <c r="D42" s="318"/>
      <c r="E42" s="319"/>
      <c r="F42" s="319"/>
    </row>
    <row r="43" spans="1:6" ht="14.1" customHeight="1" x14ac:dyDescent="0.2">
      <c r="A43" s="335"/>
      <c r="B43" s="338"/>
      <c r="C43" s="317"/>
      <c r="D43" s="318"/>
      <c r="E43" s="319"/>
      <c r="F43" s="319"/>
    </row>
    <row r="44" spans="1:6" ht="14.1" customHeight="1" x14ac:dyDescent="0.2">
      <c r="A44" s="335"/>
      <c r="B44" s="338"/>
      <c r="C44" s="317"/>
      <c r="D44" s="318"/>
      <c r="E44" s="319"/>
      <c r="F44" s="319"/>
    </row>
    <row r="45" spans="1:6" ht="14.1" customHeight="1" x14ac:dyDescent="0.2">
      <c r="A45" s="335"/>
      <c r="B45" s="338"/>
      <c r="C45" s="317"/>
      <c r="D45" s="318"/>
      <c r="E45" s="319"/>
      <c r="F45" s="319"/>
    </row>
    <row r="46" spans="1:6" ht="14.1" customHeight="1" x14ac:dyDescent="0.2">
      <c r="A46" s="335"/>
      <c r="B46" s="338"/>
      <c r="C46" s="317"/>
      <c r="D46" s="318"/>
      <c r="E46" s="319"/>
      <c r="F46" s="319"/>
    </row>
    <row r="47" spans="1:6" ht="14.1" customHeight="1" x14ac:dyDescent="0.2">
      <c r="A47" s="335"/>
      <c r="B47" s="338"/>
      <c r="C47" s="317"/>
      <c r="D47" s="318"/>
      <c r="E47" s="319"/>
      <c r="F47" s="319"/>
    </row>
    <row r="48" spans="1:6" ht="14.1" customHeight="1" x14ac:dyDescent="0.2">
      <c r="A48" s="335"/>
      <c r="B48" s="338"/>
      <c r="C48" s="317"/>
      <c r="D48" s="318"/>
      <c r="E48" s="319"/>
      <c r="F48" s="319"/>
    </row>
    <row r="49" spans="1:6" ht="14.1" customHeight="1" x14ac:dyDescent="0.2">
      <c r="A49" s="335"/>
      <c r="B49" s="338"/>
      <c r="C49" s="317"/>
      <c r="D49" s="318"/>
      <c r="E49" s="319"/>
      <c r="F49" s="319"/>
    </row>
    <row r="50" spans="1:6" ht="14.1" customHeight="1" x14ac:dyDescent="0.2">
      <c r="A50" s="335"/>
      <c r="B50" s="338"/>
      <c r="C50" s="317"/>
      <c r="D50" s="318"/>
      <c r="E50" s="319"/>
      <c r="F50" s="319"/>
    </row>
    <row r="51" spans="1:6" ht="14.1" customHeight="1" x14ac:dyDescent="0.2">
      <c r="A51" s="335"/>
      <c r="B51" s="338"/>
      <c r="C51" s="317"/>
      <c r="D51" s="318"/>
      <c r="E51" s="319"/>
      <c r="F51" s="319"/>
    </row>
    <row r="52" spans="1:6" ht="14.1" customHeight="1" x14ac:dyDescent="0.25">
      <c r="A52" s="333"/>
      <c r="B52" s="314"/>
      <c r="C52" s="317"/>
      <c r="D52" s="318"/>
      <c r="E52" s="319"/>
      <c r="F52" s="319"/>
    </row>
    <row r="53" spans="1:6" ht="14.1" customHeight="1" x14ac:dyDescent="0.25">
      <c r="A53" s="335"/>
      <c r="B53" s="314"/>
      <c r="C53" s="317"/>
      <c r="D53" s="318"/>
      <c r="E53" s="319"/>
      <c r="F53" s="319"/>
    </row>
    <row r="54" spans="1:6" ht="14.1" customHeight="1" x14ac:dyDescent="0.25">
      <c r="A54" s="335"/>
      <c r="B54" s="314"/>
      <c r="C54" s="317"/>
      <c r="D54" s="318"/>
      <c r="E54" s="319"/>
      <c r="F54" s="319"/>
    </row>
    <row r="55" spans="1:6" ht="14.1" customHeight="1" x14ac:dyDescent="0.25">
      <c r="A55" s="339"/>
      <c r="B55" s="314"/>
      <c r="C55" s="317"/>
      <c r="D55" s="318"/>
      <c r="E55" s="319"/>
      <c r="F55" s="319"/>
    </row>
    <row r="56" spans="1:6" ht="14.1" customHeight="1" x14ac:dyDescent="0.2">
      <c r="A56" s="335"/>
      <c r="B56" s="338"/>
      <c r="C56" s="317"/>
      <c r="D56" s="318"/>
      <c r="E56" s="319"/>
      <c r="F56" s="319"/>
    </row>
    <row r="57" spans="1:6" ht="14.1" customHeight="1" x14ac:dyDescent="0.2">
      <c r="A57" s="335"/>
      <c r="B57" s="338"/>
      <c r="C57" s="317"/>
      <c r="D57" s="318"/>
      <c r="E57" s="319"/>
      <c r="F57" s="319"/>
    </row>
    <row r="58" spans="1:6" ht="14.1" customHeight="1" x14ac:dyDescent="0.2">
      <c r="A58" s="340"/>
      <c r="B58" s="338"/>
      <c r="C58" s="317"/>
      <c r="D58" s="318"/>
      <c r="E58" s="319"/>
      <c r="F58" s="319"/>
    </row>
    <row r="59" spans="1:6" ht="14.1" customHeight="1" x14ac:dyDescent="0.2">
      <c r="A59" s="335"/>
      <c r="B59" s="338"/>
      <c r="C59" s="317"/>
      <c r="D59" s="318"/>
      <c r="E59" s="319"/>
      <c r="F59" s="319"/>
    </row>
    <row r="60" spans="1:6" ht="14.1" customHeight="1" x14ac:dyDescent="0.25">
      <c r="A60" s="335"/>
      <c r="B60" s="314"/>
      <c r="C60" s="317"/>
      <c r="D60" s="318"/>
      <c r="E60" s="319"/>
      <c r="F60" s="319"/>
    </row>
    <row r="61" spans="1:6" ht="14.1" customHeight="1" x14ac:dyDescent="0.25">
      <c r="A61" s="333"/>
      <c r="B61" s="314"/>
      <c r="C61" s="317"/>
      <c r="D61" s="318"/>
      <c r="E61" s="319"/>
      <c r="F61" s="319"/>
    </row>
    <row r="62" spans="1:6" ht="14.1" customHeight="1" x14ac:dyDescent="0.25">
      <c r="A62" s="335"/>
      <c r="B62" s="314"/>
      <c r="C62" s="317"/>
      <c r="D62" s="318"/>
      <c r="E62" s="319"/>
      <c r="F62" s="319"/>
    </row>
    <row r="63" spans="1:6" ht="14.1" customHeight="1" x14ac:dyDescent="0.2">
      <c r="A63" s="335"/>
      <c r="B63" s="341"/>
      <c r="C63" s="317"/>
      <c r="D63" s="318"/>
      <c r="E63" s="319"/>
      <c r="F63" s="319"/>
    </row>
    <row r="64" spans="1:6" ht="14.1" customHeight="1" x14ac:dyDescent="0.25">
      <c r="A64" s="335"/>
      <c r="B64" s="315"/>
      <c r="C64" s="317"/>
      <c r="D64" s="318"/>
      <c r="E64" s="319"/>
      <c r="F64" s="319"/>
    </row>
    <row r="65" spans="1:6" ht="14.1" customHeight="1" x14ac:dyDescent="0.25">
      <c r="A65" s="335"/>
      <c r="B65" s="272"/>
      <c r="C65" s="317"/>
      <c r="D65" s="318"/>
      <c r="E65" s="319"/>
      <c r="F65" s="319"/>
    </row>
    <row r="66" spans="1:6" ht="14.1" customHeight="1" x14ac:dyDescent="0.25">
      <c r="A66" s="335"/>
      <c r="B66" s="314"/>
      <c r="C66" s="317"/>
      <c r="D66" s="318"/>
      <c r="E66" s="319"/>
      <c r="F66" s="319"/>
    </row>
    <row r="67" spans="1:6" ht="14.1" customHeight="1" x14ac:dyDescent="0.25">
      <c r="A67" s="335"/>
      <c r="B67" s="314"/>
      <c r="C67" s="317"/>
      <c r="D67" s="318"/>
      <c r="E67" s="319"/>
      <c r="F67" s="319"/>
    </row>
    <row r="68" spans="1:6" ht="14.1" customHeight="1" x14ac:dyDescent="0.25">
      <c r="A68" s="335"/>
      <c r="B68" s="314"/>
      <c r="C68" s="317"/>
      <c r="D68" s="318"/>
      <c r="E68" s="319"/>
      <c r="F68" s="319"/>
    </row>
    <row r="69" spans="1:6" ht="14.1" customHeight="1" x14ac:dyDescent="0.25">
      <c r="A69" s="335"/>
      <c r="B69" s="314"/>
      <c r="C69" s="317"/>
      <c r="D69" s="318"/>
      <c r="E69" s="319"/>
      <c r="F69" s="319"/>
    </row>
    <row r="70" spans="1:6" ht="14.1" customHeight="1" x14ac:dyDescent="0.25">
      <c r="A70" s="335"/>
      <c r="B70" s="314"/>
      <c r="C70" s="317"/>
      <c r="D70" s="318"/>
      <c r="E70" s="319"/>
      <c r="F70" s="319"/>
    </row>
    <row r="71" spans="1:6" ht="14.1" customHeight="1" x14ac:dyDescent="0.25">
      <c r="A71" s="335"/>
      <c r="B71" s="314"/>
      <c r="C71" s="317"/>
      <c r="D71" s="318"/>
      <c r="E71" s="319"/>
      <c r="F71" s="319"/>
    </row>
    <row r="72" spans="1:6" ht="14.1" customHeight="1" x14ac:dyDescent="0.25">
      <c r="A72" s="335"/>
      <c r="B72" s="314"/>
      <c r="C72" s="317"/>
      <c r="D72" s="318"/>
      <c r="E72" s="319"/>
      <c r="F72" s="319"/>
    </row>
    <row r="73" spans="1:6" s="114" customFormat="1" ht="20.100000000000001" customHeight="1" x14ac:dyDescent="0.2">
      <c r="A73" s="326" t="s">
        <v>58</v>
      </c>
      <c r="B73" s="507" t="s">
        <v>106</v>
      </c>
      <c r="C73" s="722"/>
      <c r="D73" s="837"/>
      <c r="E73" s="838"/>
      <c r="F73" s="633">
        <f>SUM(F14:F68)</f>
        <v>0</v>
      </c>
    </row>
  </sheetData>
  <sheetProtection algorithmName="SHA-512" hashValue="2D2FVqsYAAs8O4+QqjIfLxgtXeH0cuNTrE/ddO3x5wCSPSC+fjztN/TthzF0M7PnCzRxCMjLpwrQj0hKuonxew==" saltValue="8qZEXM4p/8PjKESA66YrmA==" spinCount="100000" sheet="1" selectLockedCells="1"/>
  <mergeCells count="3">
    <mergeCell ref="E6:F6"/>
    <mergeCell ref="D73:E73"/>
    <mergeCell ref="A2:F2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67" fitToHeight="0" orientation="portrait" horizontalDpi="4294967293" r:id="rId1"/>
  <headerFooter alignWithMargins="0">
    <oddHeader>&amp;CC61.02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>
    <pageSetUpPr fitToPage="1"/>
  </sheetPr>
  <dimension ref="A1:F155"/>
  <sheetViews>
    <sheetView view="pageBreakPreview" topLeftCell="A127" zoomScaleNormal="100" zoomScaleSheetLayoutView="100" workbookViewId="0">
      <selection activeCell="G150" sqref="G150"/>
    </sheetView>
  </sheetViews>
  <sheetFormatPr defaultRowHeight="13.5" x14ac:dyDescent="0.2"/>
  <cols>
    <col min="1" max="1" width="7.7109375" style="77" customWidth="1"/>
    <col min="2" max="2" width="46.7109375" style="77" customWidth="1"/>
    <col min="3" max="4" width="12.7109375" style="77" customWidth="1"/>
    <col min="5" max="6" width="16.7109375" style="67" customWidth="1"/>
    <col min="7" max="16384" width="9.140625" style="77"/>
  </cols>
  <sheetData>
    <row r="1" spans="1:6" s="75" customFormat="1" ht="14.1" customHeight="1" x14ac:dyDescent="0.2">
      <c r="A1" s="839" t="str">
        <f>'1300'!A2:F2</f>
        <v>CONSTRUCTION OF AGISANANG INTERNAL ROADS AND STORMWATER PHASE 1 - WARD 8</v>
      </c>
      <c r="B1" s="839"/>
      <c r="C1" s="839"/>
      <c r="D1" s="839"/>
      <c r="E1" s="839"/>
      <c r="F1" s="839"/>
    </row>
    <row r="2" spans="1:6" s="76" customFormat="1" ht="14.1" customHeight="1" x14ac:dyDescent="0.2">
      <c r="A2" s="346" t="s">
        <v>66</v>
      </c>
      <c r="B2" s="347"/>
      <c r="C2" s="346"/>
      <c r="D2" s="346"/>
      <c r="E2" s="348"/>
      <c r="F2" s="348"/>
    </row>
    <row r="3" spans="1:6" ht="14.1" customHeight="1" x14ac:dyDescent="0.2">
      <c r="A3" s="349" t="s">
        <v>6</v>
      </c>
      <c r="B3" s="350"/>
      <c r="C3" s="344"/>
      <c r="D3" s="344"/>
      <c r="E3" s="348"/>
      <c r="F3" s="348"/>
    </row>
    <row r="4" spans="1:6" ht="14.1" customHeight="1" x14ac:dyDescent="0.2">
      <c r="A4" s="349" t="s">
        <v>610</v>
      </c>
      <c r="B4" s="350"/>
      <c r="C4" s="350"/>
      <c r="D4" s="350"/>
      <c r="E4" s="348"/>
      <c r="F4" s="348"/>
    </row>
    <row r="5" spans="1:6" s="75" customFormat="1" ht="4.5" customHeight="1" x14ac:dyDescent="0.2">
      <c r="A5" s="346"/>
      <c r="B5" s="351"/>
      <c r="C5" s="346"/>
      <c r="D5" s="353"/>
      <c r="E5" s="354"/>
      <c r="F5" s="355"/>
    </row>
    <row r="6" spans="1:6" s="78" customFormat="1" ht="20.100000000000001" customHeight="1" x14ac:dyDescent="0.2">
      <c r="A6" s="356" t="s">
        <v>62</v>
      </c>
      <c r="B6" s="356" t="s">
        <v>60</v>
      </c>
      <c r="C6" s="356" t="s">
        <v>70</v>
      </c>
      <c r="D6" s="356" t="s">
        <v>121</v>
      </c>
      <c r="E6" s="200" t="s">
        <v>65</v>
      </c>
      <c r="F6" s="327" t="s">
        <v>59</v>
      </c>
    </row>
    <row r="7" spans="1:6" ht="5.0999999999999996" customHeight="1" x14ac:dyDescent="0.2">
      <c r="A7" s="357"/>
      <c r="B7" s="357"/>
      <c r="C7" s="344"/>
      <c r="D7" s="357"/>
      <c r="E7" s="358"/>
      <c r="F7" s="358"/>
    </row>
    <row r="8" spans="1:6" ht="14.1" customHeight="1" x14ac:dyDescent="0.2">
      <c r="A8" s="359"/>
      <c r="B8" s="360" t="s">
        <v>71</v>
      </c>
      <c r="C8" s="361"/>
      <c r="D8" s="362"/>
      <c r="E8" s="358"/>
      <c r="F8" s="358"/>
    </row>
    <row r="9" spans="1:6" ht="5.0999999999999996" customHeight="1" x14ac:dyDescent="0.2">
      <c r="A9" s="359"/>
      <c r="B9" s="363"/>
      <c r="C9" s="361"/>
      <c r="D9" s="362"/>
      <c r="E9" s="364"/>
      <c r="F9" s="365"/>
    </row>
    <row r="10" spans="1:6" ht="14.1" customHeight="1" x14ac:dyDescent="0.2">
      <c r="A10" s="366" t="s">
        <v>171</v>
      </c>
      <c r="B10" s="366" t="s">
        <v>172</v>
      </c>
      <c r="C10" s="361"/>
      <c r="D10" s="367"/>
      <c r="E10" s="364"/>
      <c r="F10" s="365"/>
    </row>
    <row r="11" spans="1:6" ht="5.0999999999999996" customHeight="1" x14ac:dyDescent="0.2">
      <c r="A11" s="359"/>
      <c r="B11" s="363"/>
      <c r="C11" s="361"/>
      <c r="D11" s="368"/>
      <c r="E11" s="369"/>
      <c r="F11" s="370"/>
    </row>
    <row r="12" spans="1:6" ht="14.1" customHeight="1" x14ac:dyDescent="0.2">
      <c r="A12" s="359"/>
      <c r="B12" s="137" t="s">
        <v>173</v>
      </c>
      <c r="C12" s="361" t="s">
        <v>29</v>
      </c>
      <c r="D12" s="371">
        <v>20</v>
      </c>
      <c r="E12" s="761"/>
      <c r="F12" s="370">
        <f>D12*E12</f>
        <v>0</v>
      </c>
    </row>
    <row r="13" spans="1:6" ht="5.0999999999999996" customHeight="1" x14ac:dyDescent="0.2">
      <c r="A13" s="359"/>
      <c r="B13" s="137"/>
      <c r="C13" s="361"/>
      <c r="D13" s="371"/>
      <c r="E13" s="117"/>
      <c r="F13" s="370"/>
    </row>
    <row r="14" spans="1:6" ht="14.1" customHeight="1" x14ac:dyDescent="0.2">
      <c r="A14" s="359"/>
      <c r="B14" s="137" t="s">
        <v>448</v>
      </c>
      <c r="C14" s="361" t="s">
        <v>29</v>
      </c>
      <c r="D14" s="371">
        <v>40</v>
      </c>
      <c r="E14" s="761"/>
      <c r="F14" s="370">
        <f>D14*E14</f>
        <v>0</v>
      </c>
    </row>
    <row r="15" spans="1:6" ht="5.0999999999999996" customHeight="1" x14ac:dyDescent="0.2">
      <c r="A15" s="359"/>
      <c r="B15" s="137"/>
      <c r="C15" s="372"/>
      <c r="D15" s="371"/>
      <c r="E15" s="117"/>
      <c r="F15" s="370"/>
    </row>
    <row r="16" spans="1:6" ht="14.1" customHeight="1" x14ac:dyDescent="0.2">
      <c r="A16" s="359" t="s">
        <v>131</v>
      </c>
      <c r="B16" s="137" t="s">
        <v>597</v>
      </c>
      <c r="C16" s="361" t="s">
        <v>29</v>
      </c>
      <c r="D16" s="371">
        <v>16</v>
      </c>
      <c r="E16" s="761"/>
      <c r="F16" s="370">
        <f>D16*E16</f>
        <v>0</v>
      </c>
    </row>
    <row r="17" spans="1:6" ht="5.0999999999999996" customHeight="1" x14ac:dyDescent="0.2">
      <c r="A17" s="359"/>
      <c r="B17" s="137"/>
      <c r="C17" s="361"/>
      <c r="D17" s="371"/>
      <c r="E17" s="117"/>
      <c r="F17" s="370"/>
    </row>
    <row r="18" spans="1:6" ht="14.1" customHeight="1" x14ac:dyDescent="0.2">
      <c r="A18" s="359" t="s">
        <v>131</v>
      </c>
      <c r="B18" s="137" t="s">
        <v>598</v>
      </c>
      <c r="C18" s="361" t="s">
        <v>29</v>
      </c>
      <c r="D18" s="371">
        <v>16</v>
      </c>
      <c r="E18" s="761"/>
      <c r="F18" s="370">
        <f>D18*E18</f>
        <v>0</v>
      </c>
    </row>
    <row r="19" spans="1:6" ht="5.0999999999999996" customHeight="1" x14ac:dyDescent="0.2">
      <c r="A19" s="359"/>
      <c r="B19" s="137"/>
      <c r="C19" s="361"/>
      <c r="D19" s="371"/>
      <c r="E19" s="117"/>
      <c r="F19" s="370"/>
    </row>
    <row r="20" spans="1:6" ht="14.1" customHeight="1" x14ac:dyDescent="0.2">
      <c r="A20" s="357" t="s">
        <v>174</v>
      </c>
      <c r="B20" s="373" t="s">
        <v>72</v>
      </c>
      <c r="C20" s="361"/>
      <c r="D20" s="368"/>
      <c r="E20" s="370"/>
      <c r="F20" s="370"/>
    </row>
    <row r="21" spans="1:6" ht="5.0999999999999996" customHeight="1" x14ac:dyDescent="0.2">
      <c r="A21" s="359"/>
      <c r="B21" s="363"/>
      <c r="C21" s="361"/>
      <c r="D21" s="368"/>
      <c r="E21" s="370"/>
      <c r="F21" s="370"/>
    </row>
    <row r="22" spans="1:6" ht="14.1" customHeight="1" x14ac:dyDescent="0.2">
      <c r="A22" s="359"/>
      <c r="B22" s="363" t="s">
        <v>495</v>
      </c>
      <c r="C22" s="361" t="s">
        <v>103</v>
      </c>
      <c r="D22" s="368">
        <v>20</v>
      </c>
      <c r="E22" s="761"/>
      <c r="F22" s="370">
        <f>D22*E22</f>
        <v>0</v>
      </c>
    </row>
    <row r="23" spans="1:6" ht="5.0999999999999996" customHeight="1" x14ac:dyDescent="0.2">
      <c r="A23" s="359"/>
      <c r="B23" s="363"/>
      <c r="C23" s="361"/>
      <c r="D23" s="368"/>
      <c r="E23" s="370"/>
      <c r="F23" s="370"/>
    </row>
    <row r="24" spans="1:6" ht="14.1" customHeight="1" x14ac:dyDescent="0.2">
      <c r="A24" s="359"/>
      <c r="B24" s="363" t="s">
        <v>496</v>
      </c>
      <c r="C24" s="361"/>
      <c r="D24" s="368"/>
      <c r="E24" s="370"/>
      <c r="F24" s="370"/>
    </row>
    <row r="25" spans="1:6" ht="14.1" customHeight="1" x14ac:dyDescent="0.2">
      <c r="A25" s="359"/>
      <c r="B25" s="363" t="s">
        <v>497</v>
      </c>
      <c r="C25" s="361" t="s">
        <v>103</v>
      </c>
      <c r="D25" s="368">
        <v>2</v>
      </c>
      <c r="E25" s="761"/>
      <c r="F25" s="370">
        <f>D25*E25</f>
        <v>0</v>
      </c>
    </row>
    <row r="26" spans="1:6" ht="5.0999999999999996" customHeight="1" x14ac:dyDescent="0.2">
      <c r="A26" s="359"/>
      <c r="B26" s="363"/>
      <c r="C26" s="361"/>
      <c r="D26" s="368"/>
      <c r="E26" s="370"/>
      <c r="F26" s="370"/>
    </row>
    <row r="27" spans="1:6" ht="14.1" customHeight="1" x14ac:dyDescent="0.2">
      <c r="A27" s="359"/>
      <c r="B27" s="363" t="s">
        <v>501</v>
      </c>
      <c r="C27" s="361"/>
      <c r="D27" s="368"/>
      <c r="E27" s="370"/>
      <c r="F27" s="370"/>
    </row>
    <row r="28" spans="1:6" ht="14.1" customHeight="1" x14ac:dyDescent="0.2">
      <c r="A28" s="359"/>
      <c r="B28" s="363" t="s">
        <v>502</v>
      </c>
      <c r="C28" s="361" t="s">
        <v>103</v>
      </c>
      <c r="D28" s="368">
        <v>2</v>
      </c>
      <c r="E28" s="761"/>
      <c r="F28" s="370">
        <f>D28*E28</f>
        <v>0</v>
      </c>
    </row>
    <row r="29" spans="1:6" ht="5.0999999999999996" customHeight="1" x14ac:dyDescent="0.2">
      <c r="A29" s="359"/>
      <c r="B29" s="363"/>
      <c r="C29" s="361"/>
      <c r="D29" s="368"/>
      <c r="E29" s="370"/>
      <c r="F29" s="370"/>
    </row>
    <row r="30" spans="1:6" ht="14.1" customHeight="1" x14ac:dyDescent="0.2">
      <c r="A30" s="359"/>
      <c r="B30" s="363" t="s">
        <v>498</v>
      </c>
      <c r="C30" s="361" t="s">
        <v>103</v>
      </c>
      <c r="D30" s="368">
        <v>3</v>
      </c>
      <c r="E30" s="761"/>
      <c r="F30" s="370">
        <f>D30*E30</f>
        <v>0</v>
      </c>
    </row>
    <row r="31" spans="1:6" ht="5.0999999999999996" customHeight="1" x14ac:dyDescent="0.2">
      <c r="A31" s="359"/>
      <c r="B31" s="374"/>
      <c r="C31" s="361"/>
      <c r="D31" s="368"/>
      <c r="E31" s="370"/>
      <c r="F31" s="370"/>
    </row>
    <row r="32" spans="1:6" ht="14.1" customHeight="1" x14ac:dyDescent="0.2">
      <c r="A32" s="359"/>
      <c r="B32" s="374" t="s">
        <v>499</v>
      </c>
      <c r="C32" s="361" t="s">
        <v>103</v>
      </c>
      <c r="D32" s="368">
        <v>3</v>
      </c>
      <c r="E32" s="761"/>
      <c r="F32" s="370">
        <f>D32*E32</f>
        <v>0</v>
      </c>
    </row>
    <row r="33" spans="1:6" ht="5.0999999999999996" customHeight="1" x14ac:dyDescent="0.2">
      <c r="A33" s="359"/>
      <c r="B33" s="374"/>
      <c r="C33" s="361"/>
      <c r="D33" s="368"/>
      <c r="E33" s="370"/>
      <c r="F33" s="370"/>
    </row>
    <row r="34" spans="1:6" ht="14.1" customHeight="1" x14ac:dyDescent="0.2">
      <c r="A34" s="359"/>
      <c r="B34" s="374" t="s">
        <v>500</v>
      </c>
      <c r="C34" s="361" t="s">
        <v>103</v>
      </c>
      <c r="D34" s="368">
        <v>2</v>
      </c>
      <c r="E34" s="761"/>
      <c r="F34" s="370">
        <f>D34*E34</f>
        <v>0</v>
      </c>
    </row>
    <row r="35" spans="1:6" ht="5.0999999999999996" customHeight="1" x14ac:dyDescent="0.2">
      <c r="A35" s="359"/>
      <c r="B35" s="374"/>
      <c r="C35" s="361"/>
      <c r="D35" s="368"/>
      <c r="E35" s="370"/>
      <c r="F35" s="370"/>
    </row>
    <row r="36" spans="1:6" ht="14.1" customHeight="1" x14ac:dyDescent="0.2">
      <c r="A36" s="375" t="s">
        <v>175</v>
      </c>
      <c r="B36" s="373" t="s">
        <v>176</v>
      </c>
      <c r="C36" s="361"/>
      <c r="D36" s="368"/>
      <c r="E36" s="370"/>
      <c r="F36" s="370"/>
    </row>
    <row r="37" spans="1:6" ht="14.1" customHeight="1" x14ac:dyDescent="0.2">
      <c r="A37" s="359"/>
      <c r="B37" s="373" t="s">
        <v>177</v>
      </c>
      <c r="C37" s="361"/>
      <c r="D37" s="368"/>
      <c r="E37" s="370"/>
      <c r="F37" s="370"/>
    </row>
    <row r="38" spans="1:6" ht="5.0999999999999996" customHeight="1" x14ac:dyDescent="0.2">
      <c r="A38" s="359"/>
      <c r="B38" s="363"/>
      <c r="C38" s="361"/>
      <c r="D38" s="368"/>
      <c r="E38" s="370"/>
      <c r="F38" s="370"/>
    </row>
    <row r="39" spans="1:6" ht="14.1" customHeight="1" x14ac:dyDescent="0.2">
      <c r="A39" s="359"/>
      <c r="B39" s="373" t="s">
        <v>178</v>
      </c>
      <c r="C39" s="361"/>
      <c r="D39" s="368"/>
      <c r="E39" s="370"/>
      <c r="F39" s="370"/>
    </row>
    <row r="40" spans="1:6" ht="5.0999999999999996" customHeight="1" x14ac:dyDescent="0.2">
      <c r="A40" s="359"/>
      <c r="B40" s="363"/>
      <c r="C40" s="361"/>
      <c r="D40" s="368"/>
      <c r="E40" s="370"/>
      <c r="F40" s="370"/>
    </row>
    <row r="41" spans="1:6" ht="14.1" customHeight="1" x14ac:dyDescent="0.2">
      <c r="A41" s="359"/>
      <c r="B41" s="363" t="s">
        <v>179</v>
      </c>
      <c r="C41" s="361" t="s">
        <v>103</v>
      </c>
      <c r="D41" s="368">
        <v>2</v>
      </c>
      <c r="E41" s="761"/>
      <c r="F41" s="370">
        <f>D41*E41</f>
        <v>0</v>
      </c>
    </row>
    <row r="42" spans="1:6" ht="5.0999999999999996" customHeight="1" x14ac:dyDescent="0.2">
      <c r="A42" s="359"/>
      <c r="B42" s="363"/>
      <c r="C42" s="361"/>
      <c r="D42" s="368"/>
      <c r="E42" s="370"/>
      <c r="F42" s="370"/>
    </row>
    <row r="43" spans="1:6" ht="14.1" customHeight="1" x14ac:dyDescent="0.2">
      <c r="A43" s="359"/>
      <c r="B43" s="363" t="s">
        <v>180</v>
      </c>
      <c r="C43" s="361" t="s">
        <v>103</v>
      </c>
      <c r="D43" s="368">
        <v>1</v>
      </c>
      <c r="E43" s="761"/>
      <c r="F43" s="370">
        <f>D43*E43</f>
        <v>0</v>
      </c>
    </row>
    <row r="44" spans="1:6" ht="5.0999999999999996" customHeight="1" x14ac:dyDescent="0.2">
      <c r="A44" s="359"/>
      <c r="B44" s="363"/>
      <c r="C44" s="361"/>
      <c r="D44" s="368"/>
      <c r="E44" s="370"/>
      <c r="F44" s="370"/>
    </row>
    <row r="45" spans="1:6" ht="14.1" customHeight="1" x14ac:dyDescent="0.2">
      <c r="A45" s="359"/>
      <c r="B45" s="363" t="s">
        <v>181</v>
      </c>
      <c r="C45" s="361"/>
      <c r="D45" s="368"/>
      <c r="E45" s="370"/>
      <c r="F45" s="370"/>
    </row>
    <row r="46" spans="1:6" ht="14.1" customHeight="1" x14ac:dyDescent="0.2">
      <c r="A46" s="359"/>
      <c r="B46" s="363" t="s">
        <v>182</v>
      </c>
      <c r="C46" s="361" t="s">
        <v>103</v>
      </c>
      <c r="D46" s="368">
        <v>2</v>
      </c>
      <c r="E46" s="761"/>
      <c r="F46" s="370">
        <f>D46*E46</f>
        <v>0</v>
      </c>
    </row>
    <row r="47" spans="1:6" ht="5.0999999999999996" customHeight="1" x14ac:dyDescent="0.2">
      <c r="A47" s="359"/>
      <c r="B47" s="363"/>
      <c r="C47" s="361"/>
      <c r="D47" s="368"/>
      <c r="E47" s="370"/>
      <c r="F47" s="370"/>
    </row>
    <row r="48" spans="1:6" ht="14.1" customHeight="1" x14ac:dyDescent="0.2">
      <c r="A48" s="359"/>
      <c r="B48" s="363" t="s">
        <v>183</v>
      </c>
      <c r="C48" s="361"/>
      <c r="D48" s="368"/>
      <c r="E48" s="370"/>
      <c r="F48" s="370"/>
    </row>
    <row r="49" spans="1:6" ht="14.1" customHeight="1" x14ac:dyDescent="0.2">
      <c r="A49" s="359"/>
      <c r="B49" s="363" t="s">
        <v>184</v>
      </c>
      <c r="C49" s="361" t="s">
        <v>103</v>
      </c>
      <c r="D49" s="368">
        <v>1</v>
      </c>
      <c r="E49" s="761"/>
      <c r="F49" s="370">
        <f>D49*E49</f>
        <v>0</v>
      </c>
    </row>
    <row r="50" spans="1:6" ht="5.0999999999999996" customHeight="1" x14ac:dyDescent="0.2">
      <c r="A50" s="359"/>
      <c r="B50" s="363"/>
      <c r="C50" s="361"/>
      <c r="D50" s="368"/>
      <c r="E50" s="370"/>
      <c r="F50" s="370"/>
    </row>
    <row r="51" spans="1:6" ht="14.1" customHeight="1" x14ac:dyDescent="0.2">
      <c r="A51" s="359"/>
      <c r="B51" s="363" t="s">
        <v>449</v>
      </c>
      <c r="C51" s="361"/>
      <c r="D51" s="368"/>
      <c r="E51" s="370"/>
      <c r="F51" s="370"/>
    </row>
    <row r="52" spans="1:6" ht="14.1" customHeight="1" x14ac:dyDescent="0.2">
      <c r="A52" s="359"/>
      <c r="B52" s="363" t="s">
        <v>185</v>
      </c>
      <c r="C52" s="361"/>
      <c r="D52" s="368"/>
      <c r="E52" s="370"/>
      <c r="F52" s="117"/>
    </row>
    <row r="53" spans="1:6" ht="14.1" customHeight="1" x14ac:dyDescent="0.2">
      <c r="A53" s="359"/>
      <c r="B53" s="363" t="s">
        <v>186</v>
      </c>
      <c r="C53" s="361" t="s">
        <v>103</v>
      </c>
      <c r="D53" s="368">
        <v>2</v>
      </c>
      <c r="E53" s="761"/>
      <c r="F53" s="370">
        <f>D53*E53</f>
        <v>0</v>
      </c>
    </row>
    <row r="54" spans="1:6" ht="5.0999999999999996" customHeight="1" x14ac:dyDescent="0.2">
      <c r="A54" s="359"/>
      <c r="B54" s="363"/>
      <c r="C54" s="361"/>
      <c r="D54" s="368"/>
      <c r="E54" s="370"/>
      <c r="F54" s="370"/>
    </row>
    <row r="55" spans="1:6" ht="14.1" customHeight="1" x14ac:dyDescent="0.2">
      <c r="A55" s="359"/>
      <c r="B55" s="363" t="s">
        <v>450</v>
      </c>
      <c r="C55" s="361"/>
      <c r="D55" s="368"/>
      <c r="E55" s="370"/>
      <c r="F55" s="370"/>
    </row>
    <row r="56" spans="1:6" ht="14.1" customHeight="1" x14ac:dyDescent="0.2">
      <c r="A56" s="359"/>
      <c r="B56" s="363" t="s">
        <v>187</v>
      </c>
      <c r="C56" s="361"/>
      <c r="D56" s="368"/>
      <c r="E56" s="370"/>
      <c r="F56" s="370"/>
    </row>
    <row r="57" spans="1:6" ht="14.1" customHeight="1" x14ac:dyDescent="0.2">
      <c r="A57" s="359"/>
      <c r="B57" s="363" t="s">
        <v>188</v>
      </c>
      <c r="C57" s="361" t="s">
        <v>103</v>
      </c>
      <c r="D57" s="368">
        <v>2</v>
      </c>
      <c r="E57" s="761"/>
      <c r="F57" s="370">
        <f>D57*E57</f>
        <v>0</v>
      </c>
    </row>
    <row r="58" spans="1:6" ht="5.0999999999999996" customHeight="1" x14ac:dyDescent="0.2">
      <c r="A58" s="359"/>
      <c r="B58" s="363"/>
      <c r="C58" s="361"/>
      <c r="D58" s="368"/>
      <c r="E58" s="342"/>
      <c r="F58" s="370"/>
    </row>
    <row r="59" spans="1:6" ht="14.1" customHeight="1" x14ac:dyDescent="0.2">
      <c r="A59" s="359"/>
      <c r="B59" s="363" t="s">
        <v>503</v>
      </c>
      <c r="C59" s="361"/>
      <c r="D59" s="368"/>
      <c r="E59" s="370"/>
      <c r="F59" s="370"/>
    </row>
    <row r="60" spans="1:6" ht="14.1" customHeight="1" x14ac:dyDescent="0.2">
      <c r="A60" s="359"/>
      <c r="B60" s="363" t="s">
        <v>504</v>
      </c>
      <c r="C60" s="361" t="s">
        <v>103</v>
      </c>
      <c r="D60" s="368">
        <v>2</v>
      </c>
      <c r="E60" s="761"/>
      <c r="F60" s="370">
        <f>D60*E60</f>
        <v>0</v>
      </c>
    </row>
    <row r="61" spans="1:6" ht="5.0999999999999996" customHeight="1" x14ac:dyDescent="0.2">
      <c r="A61" s="359"/>
      <c r="B61" s="363"/>
      <c r="C61" s="361"/>
      <c r="D61" s="368"/>
      <c r="E61" s="370"/>
      <c r="F61" s="370"/>
    </row>
    <row r="62" spans="1:6" ht="14.1" customHeight="1" x14ac:dyDescent="0.2">
      <c r="A62" s="359"/>
      <c r="B62" s="388" t="s">
        <v>189</v>
      </c>
      <c r="C62" s="384"/>
      <c r="D62" s="385"/>
      <c r="E62" s="370"/>
      <c r="F62" s="370"/>
    </row>
    <row r="63" spans="1:6" ht="14.1" customHeight="1" x14ac:dyDescent="0.2">
      <c r="A63" s="359"/>
      <c r="B63" s="389" t="s">
        <v>190</v>
      </c>
      <c r="C63" s="384" t="s">
        <v>103</v>
      </c>
      <c r="D63" s="390">
        <v>2</v>
      </c>
      <c r="E63" s="761"/>
      <c r="F63" s="370">
        <f>D63*E63</f>
        <v>0</v>
      </c>
    </row>
    <row r="64" spans="1:6" ht="5.0999999999999996" customHeight="1" x14ac:dyDescent="0.2">
      <c r="A64" s="127"/>
      <c r="B64" s="383"/>
      <c r="C64" s="384"/>
      <c r="D64" s="385"/>
      <c r="E64" s="386"/>
      <c r="F64" s="387"/>
    </row>
    <row r="65" spans="1:6" ht="14.1" customHeight="1" x14ac:dyDescent="0.2">
      <c r="A65" s="375"/>
      <c r="B65" s="391" t="s">
        <v>451</v>
      </c>
      <c r="C65" s="189" t="s">
        <v>103</v>
      </c>
      <c r="D65" s="117">
        <v>2</v>
      </c>
      <c r="E65" s="761"/>
      <c r="F65" s="370">
        <f>D65*E65</f>
        <v>0</v>
      </c>
    </row>
    <row r="66" spans="1:6" ht="5.0999999999999996" customHeight="1" x14ac:dyDescent="0.2">
      <c r="A66" s="137"/>
      <c r="B66" s="389"/>
      <c r="C66" s="384"/>
      <c r="D66" s="390"/>
      <c r="E66" s="392"/>
      <c r="F66" s="370"/>
    </row>
    <row r="67" spans="1:6" ht="14.1" customHeight="1" x14ac:dyDescent="0.2">
      <c r="A67" s="366"/>
      <c r="B67" s="391" t="s">
        <v>452</v>
      </c>
      <c r="C67" s="189" t="s">
        <v>103</v>
      </c>
      <c r="D67" s="117">
        <v>1</v>
      </c>
      <c r="E67" s="761"/>
      <c r="F67" s="370">
        <f>D67*E67</f>
        <v>0</v>
      </c>
    </row>
    <row r="68" spans="1:6" ht="5.0999999999999996" customHeight="1" x14ac:dyDescent="0.2">
      <c r="A68" s="127"/>
      <c r="B68" s="391"/>
      <c r="C68" s="189"/>
      <c r="D68" s="117"/>
      <c r="E68" s="117"/>
      <c r="F68" s="387"/>
    </row>
    <row r="69" spans="1:6" ht="14.1" customHeight="1" x14ac:dyDescent="0.2">
      <c r="A69" s="127"/>
      <c r="B69" s="393" t="s">
        <v>192</v>
      </c>
      <c r="C69" s="189"/>
      <c r="D69" s="117"/>
      <c r="E69" s="117"/>
      <c r="F69" s="387"/>
    </row>
    <row r="70" spans="1:6" ht="14.1" customHeight="1" x14ac:dyDescent="0.2">
      <c r="A70" s="127"/>
      <c r="B70" s="393" t="s">
        <v>193</v>
      </c>
      <c r="C70" s="189"/>
      <c r="D70" s="117"/>
      <c r="E70" s="117"/>
      <c r="F70" s="387"/>
    </row>
    <row r="71" spans="1:6" ht="5.0999999999999996" customHeight="1" x14ac:dyDescent="0.2">
      <c r="A71" s="366"/>
      <c r="B71" s="391"/>
      <c r="C71" s="190"/>
      <c r="D71" s="112"/>
      <c r="E71" s="112"/>
      <c r="F71" s="387"/>
    </row>
    <row r="72" spans="1:6" ht="14.1" customHeight="1" x14ac:dyDescent="0.2">
      <c r="A72" s="127"/>
      <c r="B72" s="391" t="s">
        <v>194</v>
      </c>
      <c r="C72" s="190"/>
      <c r="D72" s="112"/>
      <c r="E72" s="112"/>
      <c r="F72" s="387"/>
    </row>
    <row r="73" spans="1:6" ht="14.1" customHeight="1" x14ac:dyDescent="0.2">
      <c r="A73" s="127"/>
      <c r="B73" s="391" t="s">
        <v>455</v>
      </c>
      <c r="C73" s="190"/>
      <c r="D73" s="112"/>
      <c r="E73" s="112"/>
      <c r="F73" s="394"/>
    </row>
    <row r="74" spans="1:6" ht="14.1" customHeight="1" x14ac:dyDescent="0.2">
      <c r="A74" s="127"/>
      <c r="B74" s="395" t="s">
        <v>453</v>
      </c>
      <c r="C74" s="190"/>
      <c r="D74" s="112"/>
      <c r="E74" s="112"/>
      <c r="F74" s="387"/>
    </row>
    <row r="75" spans="1:6" ht="14.1" customHeight="1" x14ac:dyDescent="0.2">
      <c r="A75" s="127"/>
      <c r="B75" s="396" t="s">
        <v>454</v>
      </c>
      <c r="C75" s="384"/>
      <c r="D75" s="390"/>
      <c r="E75" s="392"/>
      <c r="F75" s="394"/>
    </row>
    <row r="76" spans="1:6" ht="14.1" customHeight="1" x14ac:dyDescent="0.2">
      <c r="A76" s="127"/>
      <c r="B76" s="391" t="s">
        <v>195</v>
      </c>
      <c r="C76" s="397" t="s">
        <v>191</v>
      </c>
      <c r="D76" s="390">
        <v>1</v>
      </c>
      <c r="E76" s="392">
        <f>8*3800</f>
        <v>30400</v>
      </c>
      <c r="F76" s="370">
        <f>D76*E76</f>
        <v>30400</v>
      </c>
    </row>
    <row r="77" spans="1:6" ht="5.0999999999999996" customHeight="1" x14ac:dyDescent="0.2">
      <c r="A77" s="127"/>
      <c r="B77" s="391"/>
      <c r="C77" s="397"/>
      <c r="D77" s="409"/>
      <c r="E77" s="392"/>
      <c r="F77" s="370"/>
    </row>
    <row r="78" spans="1:6" ht="14.1" customHeight="1" x14ac:dyDescent="0.2">
      <c r="A78" s="127"/>
      <c r="B78" s="391" t="s">
        <v>196</v>
      </c>
      <c r="C78" s="384"/>
      <c r="D78" s="409"/>
      <c r="E78" s="392"/>
      <c r="F78" s="387"/>
    </row>
    <row r="79" spans="1:6" ht="14.1" customHeight="1" x14ac:dyDescent="0.2">
      <c r="A79" s="127"/>
      <c r="B79" s="391" t="s">
        <v>315</v>
      </c>
      <c r="C79" s="384" t="s">
        <v>57</v>
      </c>
      <c r="D79" s="409">
        <f>E76</f>
        <v>30400</v>
      </c>
      <c r="E79" s="756"/>
      <c r="F79" s="370">
        <f>D79*E79</f>
        <v>0</v>
      </c>
    </row>
    <row r="80" spans="1:6" ht="5.0999999999999996" customHeight="1" x14ac:dyDescent="0.2">
      <c r="A80" s="127"/>
      <c r="B80" s="391"/>
      <c r="C80" s="397"/>
      <c r="D80" s="409"/>
      <c r="E80" s="392"/>
      <c r="F80" s="370"/>
    </row>
    <row r="81" spans="1:6" ht="14.1" customHeight="1" x14ac:dyDescent="0.2">
      <c r="A81" s="127"/>
      <c r="B81" s="391" t="s">
        <v>456</v>
      </c>
      <c r="C81" s="190"/>
      <c r="D81" s="409"/>
      <c r="E81" s="392"/>
      <c r="F81" s="387"/>
    </row>
    <row r="82" spans="1:6" ht="14.1" customHeight="1" x14ac:dyDescent="0.2">
      <c r="A82" s="127"/>
      <c r="B82" s="391" t="s">
        <v>457</v>
      </c>
      <c r="C82" s="397" t="s">
        <v>191</v>
      </c>
      <c r="D82" s="409">
        <v>1</v>
      </c>
      <c r="E82" s="392">
        <v>8000</v>
      </c>
      <c r="F82" s="370">
        <f>D82*E82</f>
        <v>8000</v>
      </c>
    </row>
    <row r="83" spans="1:6" ht="5.0999999999999996" customHeight="1" x14ac:dyDescent="0.2">
      <c r="A83" s="127"/>
      <c r="B83" s="391"/>
      <c r="C83" s="397"/>
      <c r="D83" s="409"/>
      <c r="E83" s="392"/>
      <c r="F83" s="370"/>
    </row>
    <row r="84" spans="1:6" ht="14.1" customHeight="1" x14ac:dyDescent="0.2">
      <c r="A84" s="127"/>
      <c r="B84" s="391" t="s">
        <v>458</v>
      </c>
      <c r="C84" s="384"/>
      <c r="D84" s="390"/>
      <c r="E84" s="392"/>
      <c r="F84" s="394"/>
    </row>
    <row r="85" spans="1:6" ht="14.1" customHeight="1" x14ac:dyDescent="0.2">
      <c r="A85" s="127"/>
      <c r="B85" s="398" t="s">
        <v>459</v>
      </c>
      <c r="C85" s="384" t="s">
        <v>57</v>
      </c>
      <c r="D85" s="390">
        <f>E82</f>
        <v>8000</v>
      </c>
      <c r="E85" s="756"/>
      <c r="F85" s="370">
        <f>D85*E85</f>
        <v>0</v>
      </c>
    </row>
    <row r="86" spans="1:6" ht="5.0999999999999996" customHeight="1" x14ac:dyDescent="0.2">
      <c r="A86" s="359"/>
      <c r="B86" s="363"/>
      <c r="C86" s="361"/>
      <c r="D86" s="368"/>
      <c r="E86" s="370"/>
      <c r="F86" s="370"/>
    </row>
    <row r="87" spans="1:6" ht="20.25" customHeight="1" x14ac:dyDescent="0.2">
      <c r="A87" s="376">
        <v>1400</v>
      </c>
      <c r="B87" s="377" t="s">
        <v>160</v>
      </c>
      <c r="C87" s="378"/>
      <c r="D87" s="379"/>
      <c r="E87" s="380"/>
      <c r="F87" s="381">
        <f>SUM(F12:F85)</f>
        <v>38400</v>
      </c>
    </row>
    <row r="88" spans="1:6" x14ac:dyDescent="0.2">
      <c r="A88" s="350"/>
      <c r="B88" s="350"/>
      <c r="C88" s="372"/>
      <c r="D88" s="350"/>
      <c r="E88" s="348"/>
      <c r="F88" s="348"/>
    </row>
    <row r="89" spans="1:6" ht="15" x14ac:dyDescent="0.2">
      <c r="A89" s="197" t="s">
        <v>62</v>
      </c>
      <c r="B89" s="197" t="s">
        <v>60</v>
      </c>
      <c r="C89" s="197" t="s">
        <v>70</v>
      </c>
      <c r="D89" s="326" t="s">
        <v>121</v>
      </c>
      <c r="E89" s="200" t="s">
        <v>65</v>
      </c>
      <c r="F89" s="201" t="s">
        <v>59</v>
      </c>
    </row>
    <row r="90" spans="1:6" s="115" customFormat="1" ht="20.100000000000001" customHeight="1" x14ac:dyDescent="0.25">
      <c r="A90" s="259"/>
      <c r="B90" s="261" t="s">
        <v>79</v>
      </c>
      <c r="C90" s="262"/>
      <c r="D90" s="382"/>
      <c r="E90" s="264"/>
      <c r="F90" s="265">
        <f>F87</f>
        <v>38400</v>
      </c>
    </row>
    <row r="91" spans="1:6" ht="5.0999999999999996" customHeight="1" x14ac:dyDescent="0.2">
      <c r="A91" s="127"/>
      <c r="B91" s="383"/>
      <c r="C91" s="384"/>
      <c r="D91" s="385"/>
      <c r="E91" s="386"/>
      <c r="F91" s="387"/>
    </row>
    <row r="92" spans="1:6" x14ac:dyDescent="0.2">
      <c r="A92" s="127"/>
      <c r="B92" s="393" t="s">
        <v>197</v>
      </c>
      <c r="C92" s="189"/>
      <c r="D92" s="390"/>
      <c r="E92" s="392"/>
      <c r="F92" s="394"/>
    </row>
    <row r="93" spans="1:6" ht="5.0999999999999996" customHeight="1" x14ac:dyDescent="0.2">
      <c r="A93" s="127"/>
      <c r="B93" s="396"/>
      <c r="C93" s="384"/>
      <c r="D93" s="390"/>
      <c r="E93" s="392"/>
      <c r="F93" s="387"/>
    </row>
    <row r="94" spans="1:6" ht="14.25" x14ac:dyDescent="0.2">
      <c r="A94" s="127"/>
      <c r="B94" s="391" t="s">
        <v>460</v>
      </c>
      <c r="C94" s="190" t="s">
        <v>29</v>
      </c>
      <c r="D94" s="390">
        <v>1</v>
      </c>
      <c r="E94" s="761"/>
      <c r="F94" s="370">
        <f>D94*E94</f>
        <v>0</v>
      </c>
    </row>
    <row r="95" spans="1:6" ht="5.0999999999999996" customHeight="1" x14ac:dyDescent="0.2">
      <c r="A95" s="127"/>
      <c r="C95" s="753"/>
      <c r="D95" s="753"/>
      <c r="E95" s="374"/>
      <c r="F95" s="753"/>
    </row>
    <row r="96" spans="1:6" ht="13.5" customHeight="1" x14ac:dyDescent="0.2">
      <c r="A96" s="399" t="s">
        <v>198</v>
      </c>
      <c r="B96" s="393" t="s">
        <v>199</v>
      </c>
      <c r="C96" s="402"/>
      <c r="D96" s="392"/>
      <c r="E96" s="290"/>
      <c r="F96" s="369"/>
    </row>
    <row r="97" spans="1:6" ht="5.0999999999999996" customHeight="1" x14ac:dyDescent="0.2">
      <c r="A97" s="127"/>
      <c r="B97" s="403"/>
      <c r="C97" s="404"/>
      <c r="D97" s="390"/>
      <c r="E97" s="392"/>
      <c r="F97" s="387"/>
    </row>
    <row r="98" spans="1:6" ht="13.5" customHeight="1" x14ac:dyDescent="0.2">
      <c r="A98" s="127" t="s">
        <v>131</v>
      </c>
      <c r="B98" s="395" t="s">
        <v>461</v>
      </c>
      <c r="C98" s="384"/>
      <c r="D98" s="390"/>
      <c r="E98" s="405"/>
      <c r="F98" s="370"/>
    </row>
    <row r="99" spans="1:6" ht="13.5" customHeight="1" x14ac:dyDescent="0.2">
      <c r="A99" s="127"/>
      <c r="B99" s="395" t="s">
        <v>507</v>
      </c>
      <c r="C99" s="402"/>
      <c r="D99" s="392"/>
      <c r="E99" s="290"/>
      <c r="F99" s="370"/>
    </row>
    <row r="100" spans="1:6" ht="13.5" customHeight="1" x14ac:dyDescent="0.2">
      <c r="A100" s="127"/>
      <c r="B100" s="416" t="s">
        <v>564</v>
      </c>
      <c r="C100" s="402"/>
      <c r="D100" s="392"/>
      <c r="E100" s="277"/>
      <c r="F100" s="370"/>
    </row>
    <row r="101" spans="1:6" ht="13.5" customHeight="1" x14ac:dyDescent="0.2">
      <c r="A101" s="127"/>
      <c r="B101" s="416" t="s">
        <v>508</v>
      </c>
      <c r="C101" s="402"/>
      <c r="D101" s="392"/>
      <c r="E101" s="277"/>
      <c r="F101" s="370"/>
    </row>
    <row r="102" spans="1:6" ht="13.5" customHeight="1" x14ac:dyDescent="0.2">
      <c r="A102" s="127"/>
      <c r="B102" s="416" t="s">
        <v>509</v>
      </c>
      <c r="C102" s="402"/>
      <c r="D102" s="392"/>
      <c r="E102" s="277"/>
      <c r="F102" s="370"/>
    </row>
    <row r="103" spans="1:6" ht="13.5" customHeight="1" x14ac:dyDescent="0.2">
      <c r="A103" s="127"/>
      <c r="B103" s="416" t="s">
        <v>510</v>
      </c>
      <c r="C103" s="402" t="s">
        <v>103</v>
      </c>
      <c r="D103" s="392">
        <v>3</v>
      </c>
      <c r="E103" s="761"/>
      <c r="F103" s="370">
        <f>D103*E103</f>
        <v>0</v>
      </c>
    </row>
    <row r="104" spans="1:6" ht="5.0999999999999996" customHeight="1" x14ac:dyDescent="0.2">
      <c r="A104" s="399"/>
      <c r="B104" s="406"/>
      <c r="C104" s="407"/>
      <c r="D104" s="392"/>
      <c r="E104" s="392"/>
      <c r="F104" s="117"/>
    </row>
    <row r="105" spans="1:6" ht="13.5" customHeight="1" x14ac:dyDescent="0.2">
      <c r="A105" s="399" t="s">
        <v>462</v>
      </c>
      <c r="B105" s="408" t="s">
        <v>475</v>
      </c>
      <c r="C105" s="384"/>
      <c r="D105" s="390"/>
      <c r="E105" s="392"/>
      <c r="F105" s="387"/>
    </row>
    <row r="106" spans="1:6" ht="5.0999999999999996" customHeight="1" x14ac:dyDescent="0.2">
      <c r="A106" s="127"/>
      <c r="B106" s="393"/>
      <c r="C106" s="190"/>
      <c r="D106" s="390"/>
      <c r="E106" s="392"/>
      <c r="F106" s="387"/>
    </row>
    <row r="107" spans="1:6" ht="13.5" customHeight="1" x14ac:dyDescent="0.2">
      <c r="A107" s="127"/>
      <c r="B107" s="391" t="s">
        <v>474</v>
      </c>
      <c r="C107" s="190"/>
      <c r="D107" s="112"/>
      <c r="E107" s="392"/>
      <c r="F107" s="394"/>
    </row>
    <row r="108" spans="1:6" ht="13.5" customHeight="1" x14ac:dyDescent="0.2">
      <c r="A108" s="127"/>
      <c r="B108" s="391" t="s">
        <v>463</v>
      </c>
      <c r="C108" s="231" t="s">
        <v>473</v>
      </c>
      <c r="D108" s="390">
        <v>1</v>
      </c>
      <c r="E108" s="761"/>
      <c r="F108" s="370">
        <f>D108*E108</f>
        <v>0</v>
      </c>
    </row>
    <row r="109" spans="1:6" ht="13.5" customHeight="1" x14ac:dyDescent="0.2">
      <c r="A109" s="127"/>
      <c r="B109" s="391"/>
      <c r="C109" s="190"/>
      <c r="D109" s="112"/>
      <c r="E109" s="392"/>
      <c r="F109" s="394"/>
    </row>
    <row r="110" spans="1:6" ht="13.5" customHeight="1" x14ac:dyDescent="0.2">
      <c r="A110" s="399"/>
      <c r="B110" s="391" t="s">
        <v>563</v>
      </c>
      <c r="C110" s="190"/>
      <c r="D110" s="112"/>
      <c r="E110" s="392"/>
      <c r="F110" s="370"/>
    </row>
    <row r="111" spans="1:6" ht="13.5" customHeight="1" x14ac:dyDescent="0.2">
      <c r="A111" s="366"/>
      <c r="B111" s="391" t="s">
        <v>464</v>
      </c>
      <c r="C111" s="231"/>
      <c r="D111" s="390"/>
      <c r="E111" s="392"/>
      <c r="F111" s="387"/>
    </row>
    <row r="112" spans="1:6" ht="13.5" customHeight="1" x14ac:dyDescent="0.2">
      <c r="A112" s="366"/>
      <c r="B112" s="391" t="s">
        <v>465</v>
      </c>
      <c r="C112" s="231"/>
      <c r="D112" s="390"/>
      <c r="E112" s="392"/>
      <c r="F112" s="387"/>
    </row>
    <row r="113" spans="1:6" ht="13.5" customHeight="1" x14ac:dyDescent="0.2">
      <c r="A113" s="366"/>
      <c r="B113" s="391" t="s">
        <v>466</v>
      </c>
      <c r="C113" s="231" t="s">
        <v>103</v>
      </c>
      <c r="D113" s="390">
        <v>4</v>
      </c>
      <c r="E113" s="761"/>
      <c r="F113" s="370">
        <f>D113*E113</f>
        <v>0</v>
      </c>
    </row>
    <row r="114" spans="1:6" ht="5.0999999999999996" customHeight="1" x14ac:dyDescent="0.2">
      <c r="A114" s="366"/>
      <c r="B114" s="391"/>
      <c r="C114" s="231"/>
      <c r="D114" s="390"/>
      <c r="E114" s="392"/>
      <c r="F114" s="387"/>
    </row>
    <row r="115" spans="1:6" ht="13.5" customHeight="1" x14ac:dyDescent="0.2">
      <c r="A115" s="399">
        <v>14.08</v>
      </c>
      <c r="B115" s="400" t="s">
        <v>200</v>
      </c>
      <c r="C115" s="189"/>
      <c r="D115" s="390"/>
      <c r="E115" s="392"/>
      <c r="F115" s="394"/>
    </row>
    <row r="116" spans="1:6" ht="13.5" customHeight="1" x14ac:dyDescent="0.2">
      <c r="A116" s="399"/>
      <c r="B116" s="403" t="s">
        <v>467</v>
      </c>
      <c r="C116" s="189"/>
      <c r="D116" s="390"/>
      <c r="E116" s="392"/>
      <c r="F116" s="394"/>
    </row>
    <row r="117" spans="1:6" ht="13.5" customHeight="1" x14ac:dyDescent="0.2">
      <c r="A117" s="399"/>
      <c r="B117" s="403" t="s">
        <v>468</v>
      </c>
      <c r="C117" s="189"/>
      <c r="D117" s="390"/>
      <c r="E117" s="392"/>
      <c r="F117" s="394"/>
    </row>
    <row r="118" spans="1:6" ht="13.5" customHeight="1" x14ac:dyDescent="0.2">
      <c r="A118" s="399"/>
      <c r="B118" s="403" t="s">
        <v>469</v>
      </c>
      <c r="C118" s="189"/>
      <c r="D118" s="390"/>
      <c r="E118" s="392"/>
      <c r="F118" s="394"/>
    </row>
    <row r="119" spans="1:6" ht="13.5" customHeight="1" x14ac:dyDescent="0.2">
      <c r="A119" s="399"/>
      <c r="B119" s="403" t="s">
        <v>470</v>
      </c>
      <c r="C119" s="189"/>
      <c r="D119" s="390"/>
      <c r="E119" s="392"/>
      <c r="F119" s="394"/>
    </row>
    <row r="120" spans="1:6" ht="13.5" customHeight="1" x14ac:dyDescent="0.2">
      <c r="A120" s="399"/>
      <c r="B120" s="403" t="s">
        <v>471</v>
      </c>
      <c r="C120" s="189"/>
      <c r="D120" s="390"/>
      <c r="E120" s="392"/>
      <c r="F120" s="394"/>
    </row>
    <row r="121" spans="1:6" ht="13.5" customHeight="1" x14ac:dyDescent="0.2">
      <c r="A121" s="399"/>
      <c r="B121" s="403" t="s">
        <v>472</v>
      </c>
      <c r="C121" s="189"/>
      <c r="D121" s="390"/>
      <c r="E121" s="392"/>
      <c r="F121" s="394"/>
    </row>
    <row r="122" spans="1:6" ht="5.0999999999999996" customHeight="1" x14ac:dyDescent="0.2">
      <c r="A122" s="127"/>
      <c r="B122" s="396"/>
      <c r="C122" s="384"/>
      <c r="D122" s="390"/>
      <c r="E122" s="392"/>
      <c r="F122" s="387"/>
    </row>
    <row r="123" spans="1:6" ht="13.5" customHeight="1" x14ac:dyDescent="0.2">
      <c r="A123" s="127"/>
      <c r="B123" s="403" t="s">
        <v>201</v>
      </c>
      <c r="C123" s="384"/>
      <c r="D123" s="390"/>
      <c r="E123" s="392"/>
      <c r="F123" s="394"/>
    </row>
    <row r="124" spans="1:6" ht="5.0999999999999996" customHeight="1" x14ac:dyDescent="0.2">
      <c r="A124" s="127"/>
      <c r="B124" s="401"/>
      <c r="C124" s="384"/>
      <c r="D124" s="390"/>
      <c r="E124" s="392"/>
      <c r="F124" s="387"/>
    </row>
    <row r="125" spans="1:6" ht="13.5" customHeight="1" x14ac:dyDescent="0.2">
      <c r="A125" s="127"/>
      <c r="B125" s="403" t="s">
        <v>202</v>
      </c>
      <c r="C125" s="384" t="s">
        <v>473</v>
      </c>
      <c r="D125" s="118">
        <v>1</v>
      </c>
      <c r="E125" s="761"/>
      <c r="F125" s="370">
        <f>D125*E125</f>
        <v>0</v>
      </c>
    </row>
    <row r="126" spans="1:6" ht="5.0999999999999996" customHeight="1" x14ac:dyDescent="0.2">
      <c r="A126" s="127"/>
      <c r="B126" s="403"/>
      <c r="C126" s="404"/>
      <c r="D126" s="390"/>
      <c r="E126" s="392"/>
      <c r="F126" s="387"/>
    </row>
    <row r="127" spans="1:6" ht="13.5" customHeight="1" x14ac:dyDescent="0.2">
      <c r="A127" s="127"/>
      <c r="B127" s="395" t="s">
        <v>203</v>
      </c>
      <c r="C127" s="384" t="s">
        <v>63</v>
      </c>
      <c r="D127" s="390">
        <f>'1300'!D18</f>
        <v>8</v>
      </c>
      <c r="E127" s="761"/>
      <c r="F127" s="370">
        <f>D127*E127</f>
        <v>0</v>
      </c>
    </row>
    <row r="128" spans="1:6" ht="5.0999999999999996" customHeight="1" x14ac:dyDescent="0.2">
      <c r="A128" s="127"/>
      <c r="B128" s="395"/>
      <c r="C128" s="384"/>
      <c r="D128" s="390"/>
      <c r="E128" s="312"/>
      <c r="F128" s="370"/>
    </row>
    <row r="129" spans="1:6" ht="13.5" customHeight="1" x14ac:dyDescent="0.2">
      <c r="A129" s="127"/>
      <c r="B129" s="395" t="s">
        <v>506</v>
      </c>
      <c r="C129" s="384"/>
      <c r="D129" s="390"/>
      <c r="E129" s="405"/>
      <c r="F129" s="370"/>
    </row>
    <row r="130" spans="1:6" ht="13.5" customHeight="1" x14ac:dyDescent="0.2">
      <c r="A130" s="127"/>
      <c r="B130" s="395" t="s">
        <v>505</v>
      </c>
      <c r="C130" s="384"/>
      <c r="D130" s="390"/>
      <c r="E130" s="405"/>
      <c r="F130" s="370"/>
    </row>
    <row r="131" spans="1:6" ht="5.0999999999999996" customHeight="1" x14ac:dyDescent="0.2">
      <c r="A131" s="127"/>
      <c r="B131" s="395"/>
      <c r="C131" s="384"/>
      <c r="D131" s="390"/>
      <c r="E131" s="405"/>
      <c r="F131" s="370"/>
    </row>
    <row r="132" spans="1:6" ht="13.5" customHeight="1" x14ac:dyDescent="0.2">
      <c r="A132" s="127"/>
      <c r="B132" s="403" t="s">
        <v>202</v>
      </c>
      <c r="C132" s="384" t="s">
        <v>473</v>
      </c>
      <c r="D132" s="118">
        <v>1</v>
      </c>
      <c r="E132" s="761"/>
      <c r="F132" s="370">
        <f>D132*E132</f>
        <v>0</v>
      </c>
    </row>
    <row r="133" spans="1:6" ht="5.0999999999999996" customHeight="1" x14ac:dyDescent="0.2">
      <c r="A133" s="127"/>
      <c r="B133" s="403"/>
      <c r="C133" s="404"/>
      <c r="D133" s="390"/>
      <c r="E133" s="405"/>
      <c r="F133" s="370"/>
    </row>
    <row r="134" spans="1:6" ht="13.5" customHeight="1" x14ac:dyDescent="0.2">
      <c r="A134" s="127"/>
      <c r="B134" s="395" t="s">
        <v>203</v>
      </c>
      <c r="C134" s="384" t="s">
        <v>63</v>
      </c>
      <c r="D134" s="390">
        <f>D127</f>
        <v>8</v>
      </c>
      <c r="E134" s="761"/>
      <c r="F134" s="370">
        <f>D134*E134</f>
        <v>0</v>
      </c>
    </row>
    <row r="135" spans="1:6" ht="5.0999999999999996" customHeight="1" x14ac:dyDescent="0.2">
      <c r="A135" s="127"/>
      <c r="B135" s="395"/>
      <c r="C135" s="384"/>
      <c r="D135" s="390"/>
      <c r="E135" s="312"/>
      <c r="F135" s="370"/>
    </row>
    <row r="136" spans="1:6" ht="13.5" customHeight="1" x14ac:dyDescent="0.2">
      <c r="A136" s="399" t="s">
        <v>204</v>
      </c>
      <c r="B136" s="406" t="s">
        <v>9</v>
      </c>
      <c r="C136" s="407"/>
      <c r="D136" s="392"/>
      <c r="E136" s="392"/>
      <c r="F136" s="117"/>
    </row>
    <row r="137" spans="1:6" ht="13.5" customHeight="1" x14ac:dyDescent="0.2">
      <c r="A137" s="127"/>
      <c r="B137" s="395" t="s">
        <v>492</v>
      </c>
      <c r="C137" s="384"/>
      <c r="D137" s="390"/>
      <c r="E137" s="405"/>
      <c r="F137" s="370"/>
    </row>
    <row r="138" spans="1:6" ht="13.5" customHeight="1" x14ac:dyDescent="0.2">
      <c r="A138" s="127"/>
      <c r="B138" s="395" t="s">
        <v>490</v>
      </c>
      <c r="C138" s="384"/>
      <c r="D138" s="390"/>
      <c r="E138" s="405"/>
      <c r="F138" s="370"/>
    </row>
    <row r="139" spans="1:6" ht="13.5" customHeight="1" x14ac:dyDescent="0.2">
      <c r="A139" s="127"/>
      <c r="B139" s="395" t="s">
        <v>491</v>
      </c>
      <c r="C139" s="384"/>
      <c r="D139" s="390"/>
      <c r="E139" s="405"/>
      <c r="F139" s="370"/>
    </row>
    <row r="140" spans="1:6" ht="5.0999999999999996" customHeight="1" x14ac:dyDescent="0.2">
      <c r="A140" s="127"/>
      <c r="B140" s="395"/>
      <c r="C140" s="384"/>
      <c r="D140" s="390"/>
      <c r="E140" s="405"/>
      <c r="F140" s="370"/>
    </row>
    <row r="141" spans="1:6" ht="13.5" customHeight="1" x14ac:dyDescent="0.2">
      <c r="A141" s="127"/>
      <c r="B141" s="395" t="s">
        <v>484</v>
      </c>
      <c r="C141" s="384"/>
      <c r="D141" s="390"/>
      <c r="E141" s="405"/>
      <c r="F141" s="370"/>
    </row>
    <row r="142" spans="1:6" ht="13.5" customHeight="1" x14ac:dyDescent="0.2">
      <c r="A142" s="127"/>
      <c r="B142" s="395" t="s">
        <v>485</v>
      </c>
      <c r="C142" s="384" t="s">
        <v>167</v>
      </c>
      <c r="D142" s="409">
        <v>1</v>
      </c>
      <c r="E142" s="390">
        <v>25000</v>
      </c>
      <c r="F142" s="370">
        <f>D142*E142</f>
        <v>25000</v>
      </c>
    </row>
    <row r="143" spans="1:6" ht="5.0999999999999996" customHeight="1" x14ac:dyDescent="0.2">
      <c r="A143" s="127"/>
      <c r="B143" s="395"/>
      <c r="C143" s="384"/>
      <c r="D143" s="390"/>
      <c r="E143" s="409"/>
      <c r="F143" s="370"/>
    </row>
    <row r="144" spans="1:6" ht="13.5" customHeight="1" x14ac:dyDescent="0.2">
      <c r="A144" s="127"/>
      <c r="B144" s="395" t="s">
        <v>486</v>
      </c>
      <c r="C144" s="384"/>
      <c r="D144" s="409"/>
      <c r="E144" s="390"/>
      <c r="F144" s="370"/>
    </row>
    <row r="145" spans="1:6" ht="13.5" customHeight="1" x14ac:dyDescent="0.2">
      <c r="A145" s="127"/>
      <c r="B145" s="395" t="s">
        <v>565</v>
      </c>
      <c r="C145" s="189"/>
      <c r="D145" s="409"/>
      <c r="E145" s="390"/>
      <c r="F145" s="387"/>
    </row>
    <row r="146" spans="1:6" ht="13.5" customHeight="1" x14ac:dyDescent="0.2">
      <c r="A146" s="127"/>
      <c r="B146" s="410" t="s">
        <v>488</v>
      </c>
      <c r="C146" s="407"/>
      <c r="D146" s="387"/>
      <c r="E146" s="387"/>
      <c r="F146" s="117"/>
    </row>
    <row r="147" spans="1:6" ht="13.5" customHeight="1" x14ac:dyDescent="0.2">
      <c r="A147" s="127"/>
      <c r="B147" s="410" t="s">
        <v>489</v>
      </c>
      <c r="C147" s="384" t="s">
        <v>167</v>
      </c>
      <c r="D147" s="409">
        <v>1</v>
      </c>
      <c r="E147" s="409">
        <v>40000</v>
      </c>
      <c r="F147" s="370">
        <f>D147*E147</f>
        <v>40000</v>
      </c>
    </row>
    <row r="148" spans="1:6" ht="5.0999999999999996" customHeight="1" x14ac:dyDescent="0.2">
      <c r="A148" s="127"/>
      <c r="B148" s="395"/>
      <c r="C148" s="384"/>
      <c r="D148" s="409"/>
      <c r="E148" s="409"/>
      <c r="F148" s="370"/>
    </row>
    <row r="149" spans="1:6" ht="13.5" customHeight="1" x14ac:dyDescent="0.2">
      <c r="A149" s="127"/>
      <c r="B149" s="412" t="s">
        <v>487</v>
      </c>
      <c r="C149" s="384"/>
      <c r="D149" s="409"/>
      <c r="E149" s="409"/>
      <c r="F149" s="394"/>
    </row>
    <row r="150" spans="1:6" ht="13.5" customHeight="1" x14ac:dyDescent="0.2">
      <c r="A150" s="127"/>
      <c r="B150" s="403" t="s">
        <v>566</v>
      </c>
      <c r="C150" s="384" t="s">
        <v>167</v>
      </c>
      <c r="D150" s="409">
        <v>1</v>
      </c>
      <c r="E150" s="409">
        <v>20000</v>
      </c>
      <c r="F150" s="370">
        <f>D150*E150</f>
        <v>20000</v>
      </c>
    </row>
    <row r="151" spans="1:6" ht="5.0999999999999996" customHeight="1" x14ac:dyDescent="0.2">
      <c r="A151" s="127"/>
      <c r="B151" s="403"/>
      <c r="C151" s="384"/>
      <c r="D151" s="409"/>
      <c r="E151" s="409"/>
      <c r="F151" s="370"/>
    </row>
    <row r="152" spans="1:6" ht="13.5" customHeight="1" x14ac:dyDescent="0.2">
      <c r="A152" s="127"/>
      <c r="B152" s="391" t="s">
        <v>493</v>
      </c>
      <c r="C152" s="384"/>
      <c r="D152" s="390"/>
      <c r="E152" s="392"/>
      <c r="F152" s="394"/>
    </row>
    <row r="153" spans="1:6" ht="13.5" customHeight="1" x14ac:dyDescent="0.2">
      <c r="A153" s="127"/>
      <c r="B153" s="398" t="s">
        <v>494</v>
      </c>
      <c r="C153" s="384" t="s">
        <v>57</v>
      </c>
      <c r="D153" s="390">
        <f>SUM(E142+E147+E150)</f>
        <v>85000</v>
      </c>
      <c r="E153" s="756"/>
      <c r="F153" s="370">
        <f>D153*E153</f>
        <v>0</v>
      </c>
    </row>
    <row r="154" spans="1:6" ht="5.0999999999999996" customHeight="1" x14ac:dyDescent="0.2">
      <c r="A154" s="127"/>
      <c r="B154" s="395"/>
      <c r="C154" s="384"/>
      <c r="D154" s="390"/>
      <c r="E154" s="312"/>
      <c r="F154" s="370"/>
    </row>
    <row r="155" spans="1:6" ht="21" customHeight="1" x14ac:dyDescent="0.2">
      <c r="A155" s="376">
        <v>1400</v>
      </c>
      <c r="B155" s="377" t="s">
        <v>106</v>
      </c>
      <c r="C155" s="378"/>
      <c r="D155" s="413"/>
      <c r="E155" s="414"/>
      <c r="F155" s="415">
        <f>SUM(F90:F153)</f>
        <v>123400</v>
      </c>
    </row>
  </sheetData>
  <sheetProtection algorithmName="SHA-512" hashValue="OcwW8iVvRDakNOzPW1aZEaGLmpsexv2dH8cIff7wubGZ/bLRwQKVHmMJ7ZlABJ5P/C9+Msghad39cVuYrp3NXw==" saltValue="rSd4vKs1t9ASUjtJ6E7hmA==" spinCount="100000" sheet="1" selectLockedCells="1"/>
  <mergeCells count="1">
    <mergeCell ref="A1:F1"/>
  </mergeCells>
  <printOptions horizontalCentered="1"/>
  <pageMargins left="0.70866141732283472" right="0.70866141732283472" top="0.74803149606299213" bottom="0.74803149606299213" header="0.31496062992125984" footer="0.51181102362204722"/>
  <pageSetup paperSize="9" scale="77" fitToHeight="0" orientation="portrait" horizontalDpi="4294967293" r:id="rId1"/>
  <headerFooter alignWithMargins="0">
    <oddHeader>&amp;CC61.03</oddHeader>
  </headerFooter>
  <rowBreaks count="1" manualBreakCount="1">
    <brk id="87" max="5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/>
  <dimension ref="A1:F67"/>
  <sheetViews>
    <sheetView view="pageBreakPreview" topLeftCell="A43" zoomScaleNormal="100" zoomScaleSheetLayoutView="100" workbookViewId="0">
      <selection activeCell="E66" sqref="E66"/>
    </sheetView>
  </sheetViews>
  <sheetFormatPr defaultRowHeight="17.100000000000001" customHeight="1" x14ac:dyDescent="0.2"/>
  <cols>
    <col min="1" max="1" width="7.7109375" style="19" customWidth="1"/>
    <col min="2" max="2" width="46.7109375" style="19" customWidth="1"/>
    <col min="3" max="4" width="12.7109375" style="19" customWidth="1"/>
    <col min="5" max="5" width="14.85546875" style="59" customWidth="1"/>
    <col min="6" max="6" width="15.28515625" style="59" customWidth="1"/>
    <col min="7" max="16384" width="9.140625" style="19"/>
  </cols>
  <sheetData>
    <row r="1" spans="1:6" s="18" customFormat="1" ht="14.1" customHeight="1" x14ac:dyDescent="0.2">
      <c r="A1" s="840" t="str">
        <f>'1400'!A1:F1</f>
        <v>CONSTRUCTION OF AGISANANG INTERNAL ROADS AND STORMWATER PHASE 1 - WARD 8</v>
      </c>
      <c r="B1" s="840"/>
      <c r="C1" s="840"/>
      <c r="D1" s="840"/>
      <c r="E1" s="840"/>
      <c r="F1" s="840"/>
    </row>
    <row r="2" spans="1:6" ht="14.1" customHeight="1" x14ac:dyDescent="0.2">
      <c r="A2" s="419" t="s">
        <v>52</v>
      </c>
      <c r="B2" s="420"/>
      <c r="C2" s="420"/>
      <c r="D2" s="420"/>
      <c r="E2" s="421"/>
      <c r="F2" s="421"/>
    </row>
    <row r="3" spans="1:6" ht="14.1" customHeight="1" x14ac:dyDescent="0.2">
      <c r="A3" s="422" t="s">
        <v>11</v>
      </c>
      <c r="B3" s="348"/>
      <c r="C3" s="420"/>
      <c r="D3" s="420"/>
      <c r="E3" s="421"/>
      <c r="F3" s="421"/>
    </row>
    <row r="4" spans="1:6" ht="14.1" customHeight="1" x14ac:dyDescent="0.2">
      <c r="A4" s="419" t="s">
        <v>12</v>
      </c>
      <c r="B4" s="348"/>
      <c r="C4" s="420"/>
      <c r="D4" s="420"/>
      <c r="E4" s="421"/>
      <c r="F4" s="421"/>
    </row>
    <row r="5" spans="1:6" s="18" customFormat="1" ht="14.1" customHeight="1" x14ac:dyDescent="0.2">
      <c r="A5" s="383"/>
      <c r="B5" s="423"/>
      <c r="C5" s="383"/>
      <c r="D5" s="424"/>
      <c r="E5" s="425"/>
      <c r="F5" s="425"/>
    </row>
    <row r="6" spans="1:6" s="16" customFormat="1" ht="20.100000000000001" customHeight="1" x14ac:dyDescent="0.2">
      <c r="A6" s="197" t="s">
        <v>62</v>
      </c>
      <c r="B6" s="197" t="s">
        <v>60</v>
      </c>
      <c r="C6" s="197" t="s">
        <v>70</v>
      </c>
      <c r="D6" s="197" t="s">
        <v>64</v>
      </c>
      <c r="E6" s="426" t="s">
        <v>65</v>
      </c>
      <c r="F6" s="427" t="s">
        <v>59</v>
      </c>
    </row>
    <row r="7" spans="1:6" ht="5.0999999999999996" customHeight="1" x14ac:dyDescent="0.2">
      <c r="A7" s="399"/>
      <c r="B7" s="399"/>
      <c r="C7" s="352"/>
      <c r="D7" s="428"/>
      <c r="E7" s="429"/>
      <c r="F7" s="429"/>
    </row>
    <row r="8" spans="1:6" ht="14.1" customHeight="1" x14ac:dyDescent="0.2">
      <c r="A8" s="127"/>
      <c r="B8" s="430" t="s">
        <v>12</v>
      </c>
      <c r="C8" s="431"/>
      <c r="D8" s="432"/>
      <c r="E8" s="433"/>
      <c r="F8" s="433"/>
    </row>
    <row r="9" spans="1:6" ht="5.0999999999999996" customHeight="1" x14ac:dyDescent="0.2">
      <c r="A9" s="127"/>
      <c r="B9" s="434"/>
      <c r="C9" s="358"/>
      <c r="D9" s="348"/>
      <c r="E9" s="433"/>
      <c r="F9" s="433"/>
    </row>
    <row r="10" spans="1:6" ht="14.1" customHeight="1" x14ac:dyDescent="0.2">
      <c r="A10" s="399" t="s">
        <v>205</v>
      </c>
      <c r="B10" s="435" t="s">
        <v>206</v>
      </c>
      <c r="C10" s="431"/>
      <c r="D10" s="436"/>
      <c r="E10" s="437"/>
      <c r="F10" s="433"/>
    </row>
    <row r="11" spans="1:6" ht="14.1" customHeight="1" x14ac:dyDescent="0.2">
      <c r="A11" s="399" t="s">
        <v>56</v>
      </c>
      <c r="B11" s="435" t="s">
        <v>207</v>
      </c>
      <c r="C11" s="431" t="s">
        <v>13</v>
      </c>
      <c r="D11" s="387">
        <f>2.8</f>
        <v>2.8</v>
      </c>
      <c r="E11" s="761"/>
      <c r="F11" s="370">
        <f>D11*E11</f>
        <v>0</v>
      </c>
    </row>
    <row r="12" spans="1:6" ht="5.0999999999999996" customHeight="1" x14ac:dyDescent="0.2">
      <c r="A12" s="127"/>
      <c r="B12" s="434"/>
      <c r="C12" s="431"/>
      <c r="D12" s="387"/>
      <c r="E12" s="438"/>
      <c r="F12" s="439"/>
    </row>
    <row r="13" spans="1:6" ht="14.1" customHeight="1" x14ac:dyDescent="0.2">
      <c r="A13" s="399" t="s">
        <v>208</v>
      </c>
      <c r="B13" s="435" t="s">
        <v>209</v>
      </c>
      <c r="C13" s="431"/>
      <c r="D13" s="387"/>
      <c r="E13" s="439"/>
      <c r="F13" s="439"/>
    </row>
    <row r="14" spans="1:6" ht="5.0999999999999996" customHeight="1" x14ac:dyDescent="0.2">
      <c r="A14" s="127"/>
      <c r="B14" s="434"/>
      <c r="C14" s="431"/>
      <c r="D14" s="387"/>
      <c r="E14" s="439"/>
      <c r="F14" s="439"/>
    </row>
    <row r="15" spans="1:6" ht="14.1" customHeight="1" x14ac:dyDescent="0.2">
      <c r="A15" s="127"/>
      <c r="B15" s="434" t="s">
        <v>211</v>
      </c>
      <c r="C15" s="116" t="s">
        <v>31</v>
      </c>
      <c r="D15" s="120">
        <f>D11</f>
        <v>2.8</v>
      </c>
      <c r="E15" s="761"/>
      <c r="F15" s="370">
        <f>D15*E15</f>
        <v>0</v>
      </c>
    </row>
    <row r="16" spans="1:6" ht="5.0999999999999996" customHeight="1" x14ac:dyDescent="0.2">
      <c r="A16" s="127"/>
      <c r="B16" s="434"/>
      <c r="C16" s="613"/>
      <c r="D16" s="120"/>
      <c r="E16" s="342"/>
      <c r="F16" s="370"/>
    </row>
    <row r="17" spans="1:6" ht="14.1" customHeight="1" x14ac:dyDescent="0.2">
      <c r="A17" s="399">
        <v>15.03</v>
      </c>
      <c r="B17" s="435" t="s">
        <v>210</v>
      </c>
      <c r="C17" s="431"/>
      <c r="D17" s="387"/>
      <c r="E17" s="439"/>
      <c r="F17" s="439"/>
    </row>
    <row r="18" spans="1:6" ht="5.0999999999999996" customHeight="1" x14ac:dyDescent="0.2">
      <c r="A18" s="127"/>
      <c r="B18" s="434"/>
      <c r="C18" s="431"/>
      <c r="D18" s="387"/>
      <c r="E18" s="439"/>
      <c r="F18" s="439"/>
    </row>
    <row r="19" spans="1:6" ht="14.1" customHeight="1" x14ac:dyDescent="0.2">
      <c r="A19" s="127"/>
      <c r="B19" s="434" t="s">
        <v>212</v>
      </c>
      <c r="C19" s="116" t="s">
        <v>220</v>
      </c>
      <c r="D19" s="387">
        <f>8*4*5*4</f>
        <v>640</v>
      </c>
      <c r="E19" s="761"/>
      <c r="F19" s="370">
        <f>D19*E19</f>
        <v>0</v>
      </c>
    </row>
    <row r="20" spans="1:6" ht="5.0999999999999996" customHeight="1" x14ac:dyDescent="0.2">
      <c r="A20" s="127"/>
      <c r="B20" s="434"/>
      <c r="C20" s="116"/>
      <c r="D20" s="387"/>
      <c r="E20" s="439"/>
      <c r="F20" s="439"/>
    </row>
    <row r="21" spans="1:6" ht="14.1" customHeight="1" x14ac:dyDescent="0.2">
      <c r="A21" s="127"/>
      <c r="B21" s="434" t="s">
        <v>213</v>
      </c>
      <c r="C21" s="116" t="s">
        <v>103</v>
      </c>
      <c r="D21" s="387">
        <v>8</v>
      </c>
      <c r="E21" s="761"/>
      <c r="F21" s="370">
        <f>D21*E21</f>
        <v>0</v>
      </c>
    </row>
    <row r="22" spans="1:6" ht="5.0999999999999996" customHeight="1" x14ac:dyDescent="0.2">
      <c r="A22" s="127"/>
      <c r="B22" s="434"/>
      <c r="C22" s="116"/>
      <c r="D22" s="387"/>
      <c r="E22" s="439"/>
      <c r="F22" s="439"/>
    </row>
    <row r="23" spans="1:6" ht="14.1" customHeight="1" x14ac:dyDescent="0.2">
      <c r="A23" s="127"/>
      <c r="B23" s="434" t="s">
        <v>214</v>
      </c>
      <c r="C23" s="116" t="s">
        <v>103</v>
      </c>
      <c r="D23" s="387">
        <v>8</v>
      </c>
      <c r="E23" s="761"/>
      <c r="F23" s="370">
        <f>D23*E23</f>
        <v>0</v>
      </c>
    </row>
    <row r="24" spans="1:6" ht="5.0999999999999996" customHeight="1" x14ac:dyDescent="0.2">
      <c r="A24" s="127"/>
      <c r="B24" s="434"/>
      <c r="C24" s="116"/>
      <c r="D24" s="387"/>
      <c r="E24" s="441"/>
      <c r="F24" s="439"/>
    </row>
    <row r="25" spans="1:6" ht="14.1" customHeight="1" x14ac:dyDescent="0.2">
      <c r="A25" s="127"/>
      <c r="B25" s="434" t="s">
        <v>215</v>
      </c>
      <c r="C25" s="116" t="s">
        <v>103</v>
      </c>
      <c r="D25" s="387">
        <v>4</v>
      </c>
      <c r="E25" s="761"/>
      <c r="F25" s="370">
        <f>D25*E25</f>
        <v>0</v>
      </c>
    </row>
    <row r="26" spans="1:6" ht="5.0999999999999996" customHeight="1" x14ac:dyDescent="0.2">
      <c r="A26" s="127"/>
      <c r="B26" s="434"/>
      <c r="C26" s="116"/>
      <c r="D26" s="387"/>
      <c r="E26" s="441"/>
      <c r="F26" s="439"/>
    </row>
    <row r="27" spans="1:6" ht="14.1" customHeight="1" x14ac:dyDescent="0.2">
      <c r="A27" s="127"/>
      <c r="B27" s="434" t="s">
        <v>216</v>
      </c>
      <c r="C27" s="116"/>
      <c r="D27" s="387"/>
      <c r="E27" s="441"/>
      <c r="F27" s="439"/>
    </row>
    <row r="28" spans="1:6" ht="14.1" customHeight="1" x14ac:dyDescent="0.2">
      <c r="A28" s="127"/>
      <c r="B28" s="434" t="s">
        <v>217</v>
      </c>
      <c r="C28" s="116" t="s">
        <v>29</v>
      </c>
      <c r="D28" s="387">
        <v>20</v>
      </c>
      <c r="E28" s="761"/>
      <c r="F28" s="370">
        <f>D28*E28</f>
        <v>0</v>
      </c>
    </row>
    <row r="29" spans="1:6" ht="5.0999999999999996" customHeight="1" x14ac:dyDescent="0.2">
      <c r="A29" s="127"/>
      <c r="B29" s="434"/>
      <c r="C29" s="116"/>
      <c r="D29" s="387"/>
      <c r="E29" s="441"/>
      <c r="F29" s="439"/>
    </row>
    <row r="30" spans="1:6" ht="14.1" customHeight="1" x14ac:dyDescent="0.2">
      <c r="A30" s="127"/>
      <c r="B30" s="434" t="s">
        <v>218</v>
      </c>
      <c r="C30" s="116" t="s">
        <v>103</v>
      </c>
      <c r="D30" s="387">
        <v>4</v>
      </c>
      <c r="E30" s="761"/>
      <c r="F30" s="370">
        <f>D30*E30</f>
        <v>0</v>
      </c>
    </row>
    <row r="31" spans="1:6" ht="5.0999999999999996" customHeight="1" x14ac:dyDescent="0.2">
      <c r="A31" s="127"/>
      <c r="B31" s="434"/>
      <c r="C31" s="116"/>
      <c r="D31" s="387"/>
      <c r="E31" s="441"/>
      <c r="F31" s="439"/>
    </row>
    <row r="32" spans="1:6" ht="14.1" customHeight="1" x14ac:dyDescent="0.2">
      <c r="A32" s="127"/>
      <c r="B32" s="434" t="s">
        <v>219</v>
      </c>
      <c r="C32" s="116" t="s">
        <v>103</v>
      </c>
      <c r="D32" s="387">
        <v>30</v>
      </c>
      <c r="E32" s="761"/>
      <c r="F32" s="370">
        <f>D32*E32</f>
        <v>0</v>
      </c>
    </row>
    <row r="33" spans="1:6" ht="5.0999999999999996" customHeight="1" x14ac:dyDescent="0.2">
      <c r="A33" s="127"/>
      <c r="B33" s="434"/>
      <c r="C33" s="116"/>
      <c r="D33" s="387"/>
      <c r="E33" s="441"/>
      <c r="F33" s="439"/>
    </row>
    <row r="34" spans="1:6" ht="14.1" customHeight="1" x14ac:dyDescent="0.2">
      <c r="A34" s="399" t="s">
        <v>221</v>
      </c>
      <c r="B34" s="435" t="s">
        <v>222</v>
      </c>
      <c r="C34" s="442" t="s">
        <v>473</v>
      </c>
      <c r="D34" s="387">
        <v>1</v>
      </c>
      <c r="E34" s="761"/>
      <c r="F34" s="370">
        <f>D34*E34</f>
        <v>0</v>
      </c>
    </row>
    <row r="35" spans="1:6" ht="5.0999999999999996" customHeight="1" x14ac:dyDescent="0.2">
      <c r="A35" s="127"/>
      <c r="B35" s="434"/>
      <c r="C35" s="442"/>
      <c r="D35" s="387"/>
      <c r="E35" s="439"/>
      <c r="F35" s="439"/>
    </row>
    <row r="36" spans="1:6" ht="14.1" customHeight="1" x14ac:dyDescent="0.2">
      <c r="A36" s="449" t="s">
        <v>225</v>
      </c>
      <c r="B36" s="435" t="s">
        <v>223</v>
      </c>
      <c r="C36" s="121" t="s">
        <v>227</v>
      </c>
      <c r="D36" s="387">
        <v>1500</v>
      </c>
      <c r="E36" s="761"/>
      <c r="F36" s="370">
        <f>D36*E36</f>
        <v>0</v>
      </c>
    </row>
    <row r="37" spans="1:6" ht="5.0999999999999996" customHeight="1" x14ac:dyDescent="0.2">
      <c r="A37" s="399"/>
      <c r="B37" s="434"/>
      <c r="C37" s="450"/>
      <c r="D37" s="387"/>
      <c r="E37" s="439"/>
      <c r="F37" s="439"/>
    </row>
    <row r="38" spans="1:6" ht="14.1" customHeight="1" x14ac:dyDescent="0.2">
      <c r="A38" s="399">
        <v>15.07</v>
      </c>
      <c r="B38" s="451" t="s">
        <v>224</v>
      </c>
      <c r="C38" s="452"/>
      <c r="D38" s="387"/>
      <c r="E38" s="439"/>
      <c r="F38" s="439"/>
    </row>
    <row r="39" spans="1:6" ht="5.0999999999999996" customHeight="1" x14ac:dyDescent="0.2">
      <c r="A39" s="399"/>
      <c r="B39" s="453"/>
      <c r="C39" s="450"/>
      <c r="D39" s="387"/>
      <c r="E39" s="439"/>
      <c r="F39" s="439"/>
    </row>
    <row r="40" spans="1:6" ht="14.1" customHeight="1" x14ac:dyDescent="0.2">
      <c r="A40" s="399"/>
      <c r="B40" s="453" t="s">
        <v>226</v>
      </c>
      <c r="C40" s="121" t="s">
        <v>228</v>
      </c>
      <c r="D40" s="123">
        <v>130</v>
      </c>
      <c r="E40" s="761"/>
      <c r="F40" s="370">
        <f>D40*E40</f>
        <v>0</v>
      </c>
    </row>
    <row r="41" spans="1:6" ht="5.0999999999999996" customHeight="1" x14ac:dyDescent="0.2">
      <c r="A41" s="127"/>
      <c r="B41" s="454"/>
      <c r="C41" s="121"/>
      <c r="D41" s="123"/>
      <c r="E41" s="123"/>
      <c r="F41" s="439"/>
    </row>
    <row r="42" spans="1:6" ht="14.1" customHeight="1" x14ac:dyDescent="0.2">
      <c r="A42" s="127"/>
      <c r="B42" s="454" t="s">
        <v>511</v>
      </c>
      <c r="C42" s="121" t="s">
        <v>228</v>
      </c>
      <c r="D42" s="124">
        <v>80</v>
      </c>
      <c r="E42" s="761"/>
      <c r="F42" s="370">
        <f>D42*E42</f>
        <v>0</v>
      </c>
    </row>
    <row r="43" spans="1:6" ht="5.0999999999999996" customHeight="1" x14ac:dyDescent="0.2">
      <c r="A43" s="127"/>
      <c r="B43" s="454"/>
      <c r="C43" s="121"/>
      <c r="D43" s="124"/>
      <c r="E43" s="123"/>
      <c r="F43" s="439"/>
    </row>
    <row r="44" spans="1:6" ht="14.1" customHeight="1" x14ac:dyDescent="0.2">
      <c r="A44" s="399"/>
      <c r="B44" s="451"/>
      <c r="C44" s="442"/>
      <c r="D44" s="432"/>
      <c r="E44" s="437"/>
      <c r="F44" s="437"/>
    </row>
    <row r="45" spans="1:6" ht="14.1" customHeight="1" x14ac:dyDescent="0.2">
      <c r="A45" s="127"/>
      <c r="B45" s="451"/>
      <c r="C45" s="431"/>
      <c r="D45" s="455"/>
      <c r="E45" s="437"/>
      <c r="F45" s="369"/>
    </row>
    <row r="46" spans="1:6" ht="14.1" customHeight="1" x14ac:dyDescent="0.2">
      <c r="A46" s="127"/>
      <c r="B46" s="451"/>
      <c r="C46" s="431"/>
      <c r="D46" s="455"/>
      <c r="E46" s="437"/>
      <c r="F46" s="370"/>
    </row>
    <row r="47" spans="1:6" ht="14.1" customHeight="1" x14ac:dyDescent="0.2">
      <c r="A47" s="127"/>
      <c r="B47" s="451"/>
      <c r="C47" s="431"/>
      <c r="D47" s="455"/>
      <c r="E47" s="437"/>
      <c r="F47" s="370"/>
    </row>
    <row r="48" spans="1:6" ht="14.1" customHeight="1" x14ac:dyDescent="0.2">
      <c r="A48" s="127"/>
      <c r="B48" s="451"/>
      <c r="C48" s="431"/>
      <c r="D48" s="455"/>
      <c r="E48" s="437"/>
      <c r="F48" s="370"/>
    </row>
    <row r="49" spans="1:6" ht="14.1" customHeight="1" x14ac:dyDescent="0.2">
      <c r="A49" s="127"/>
      <c r="B49" s="451"/>
      <c r="C49" s="431" t="s">
        <v>56</v>
      </c>
      <c r="D49" s="455"/>
      <c r="E49" s="437"/>
      <c r="F49" s="370"/>
    </row>
    <row r="50" spans="1:6" ht="14.1" customHeight="1" x14ac:dyDescent="0.2">
      <c r="A50" s="127"/>
      <c r="B50" s="451"/>
      <c r="C50" s="431"/>
      <c r="D50" s="455"/>
      <c r="E50" s="437"/>
      <c r="F50" s="370"/>
    </row>
    <row r="51" spans="1:6" ht="14.1" customHeight="1" x14ac:dyDescent="0.2">
      <c r="A51" s="127"/>
      <c r="B51" s="451"/>
      <c r="C51" s="431"/>
      <c r="D51" s="455"/>
      <c r="E51" s="437"/>
      <c r="F51" s="370"/>
    </row>
    <row r="52" spans="1:6" ht="14.1" customHeight="1" x14ac:dyDescent="0.2">
      <c r="A52" s="127"/>
      <c r="B52" s="451"/>
      <c r="C52" s="431"/>
      <c r="D52" s="455"/>
      <c r="E52" s="437"/>
      <c r="F52" s="370"/>
    </row>
    <row r="53" spans="1:6" ht="14.1" customHeight="1" x14ac:dyDescent="0.2">
      <c r="A53" s="127"/>
      <c r="B53" s="451"/>
      <c r="C53" s="431"/>
      <c r="D53" s="455"/>
      <c r="E53" s="437"/>
      <c r="F53" s="370"/>
    </row>
    <row r="54" spans="1:6" ht="14.1" customHeight="1" x14ac:dyDescent="0.2">
      <c r="A54" s="127"/>
      <c r="B54" s="451"/>
      <c r="C54" s="431"/>
      <c r="D54" s="455"/>
      <c r="E54" s="437"/>
      <c r="F54" s="370"/>
    </row>
    <row r="55" spans="1:6" ht="14.1" customHeight="1" x14ac:dyDescent="0.2">
      <c r="A55" s="127"/>
      <c r="B55" s="451"/>
      <c r="C55" s="431"/>
      <c r="D55" s="455"/>
      <c r="E55" s="437"/>
      <c r="F55" s="370"/>
    </row>
    <row r="56" spans="1:6" ht="14.1" customHeight="1" x14ac:dyDescent="0.2">
      <c r="A56" s="127"/>
      <c r="B56" s="451"/>
      <c r="C56" s="431"/>
      <c r="D56" s="455"/>
      <c r="E56" s="437"/>
      <c r="F56" s="370"/>
    </row>
    <row r="57" spans="1:6" ht="14.1" customHeight="1" x14ac:dyDescent="0.2">
      <c r="A57" s="127"/>
      <c r="B57" s="451"/>
      <c r="C57" s="431"/>
      <c r="D57" s="455"/>
      <c r="E57" s="437"/>
      <c r="F57" s="370"/>
    </row>
    <row r="58" spans="1:6" ht="14.1" customHeight="1" x14ac:dyDescent="0.2">
      <c r="A58" s="127"/>
      <c r="B58" s="451"/>
      <c r="C58" s="431"/>
      <c r="D58" s="455"/>
      <c r="E58" s="437"/>
      <c r="F58" s="370"/>
    </row>
    <row r="59" spans="1:6" ht="14.1" customHeight="1" x14ac:dyDescent="0.2">
      <c r="A59" s="127"/>
      <c r="B59" s="451"/>
      <c r="C59" s="431"/>
      <c r="D59" s="455"/>
      <c r="E59" s="437"/>
      <c r="F59" s="370"/>
    </row>
    <row r="60" spans="1:6" ht="14.1" customHeight="1" x14ac:dyDescent="0.2">
      <c r="A60" s="127"/>
      <c r="B60" s="451"/>
      <c r="C60" s="431"/>
      <c r="D60" s="455"/>
      <c r="E60" s="437"/>
      <c r="F60" s="370"/>
    </row>
    <row r="61" spans="1:6" ht="14.1" customHeight="1" x14ac:dyDescent="0.2">
      <c r="A61" s="127"/>
      <c r="B61" s="451"/>
      <c r="C61" s="431"/>
      <c r="D61" s="455"/>
      <c r="E61" s="437"/>
      <c r="F61" s="370"/>
    </row>
    <row r="62" spans="1:6" ht="14.1" customHeight="1" x14ac:dyDescent="0.2">
      <c r="A62" s="127"/>
      <c r="B62" s="451"/>
      <c r="C62" s="431"/>
      <c r="D62" s="455"/>
      <c r="E62" s="437"/>
      <c r="F62" s="370"/>
    </row>
    <row r="63" spans="1:6" ht="14.1" customHeight="1" x14ac:dyDescent="0.2">
      <c r="A63" s="127"/>
      <c r="B63" s="451"/>
      <c r="C63" s="431"/>
      <c r="D63" s="455"/>
      <c r="E63" s="437"/>
      <c r="F63" s="370"/>
    </row>
    <row r="64" spans="1:6" ht="14.1" customHeight="1" x14ac:dyDescent="0.2">
      <c r="A64" s="127"/>
      <c r="B64" s="451"/>
      <c r="C64" s="431"/>
      <c r="D64" s="455"/>
      <c r="E64" s="437"/>
      <c r="F64" s="370"/>
    </row>
    <row r="65" spans="1:6" ht="14.1" customHeight="1" x14ac:dyDescent="0.2">
      <c r="A65" s="127"/>
      <c r="B65" s="451"/>
      <c r="C65" s="431"/>
      <c r="D65" s="455"/>
      <c r="E65" s="437"/>
      <c r="F65" s="370"/>
    </row>
    <row r="66" spans="1:6" ht="14.1" customHeight="1" x14ac:dyDescent="0.2">
      <c r="A66" s="399"/>
      <c r="B66" s="434"/>
      <c r="C66" s="116"/>
      <c r="D66" s="124"/>
      <c r="E66" s="342"/>
      <c r="F66" s="370"/>
    </row>
    <row r="67" spans="1:6" s="25" customFormat="1" ht="20.100000000000001" customHeight="1" x14ac:dyDescent="0.25">
      <c r="A67" s="444">
        <v>1500</v>
      </c>
      <c r="B67" s="456" t="s">
        <v>106</v>
      </c>
      <c r="C67" s="417"/>
      <c r="D67" s="445"/>
      <c r="E67" s="446"/>
      <c r="F67" s="447">
        <f>SUM(F11:F65)</f>
        <v>0</v>
      </c>
    </row>
  </sheetData>
  <sheetProtection algorithmName="SHA-512" hashValue="dHFIyC20t1YTykSGjcYudkl2/MkAgh+LvLP4nWRg8kvVYvWRHq+VDpOeiE6KlNVLuKb4a8L9dZup/yBLxHZL/w==" saltValue="aqCKUWGNjUzhNcccMZ0Opg==" spinCount="100000" sheet="1" selectLockedCells="1"/>
  <mergeCells count="1">
    <mergeCell ref="A1:F1"/>
  </mergeCells>
  <phoneticPr fontId="0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0" orientation="portrait" horizontalDpi="4294967293" r:id="rId1"/>
  <headerFooter alignWithMargins="0">
    <oddHeader>&amp;CC61.04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>
    <pageSetUpPr fitToPage="1"/>
  </sheetPr>
  <dimension ref="A1:G65"/>
  <sheetViews>
    <sheetView view="pageBreakPreview" zoomScaleNormal="100" zoomScaleSheetLayoutView="100" workbookViewId="0">
      <selection activeCell="E20" sqref="E20"/>
    </sheetView>
  </sheetViews>
  <sheetFormatPr defaultRowHeight="12.75" x14ac:dyDescent="0.2"/>
  <cols>
    <col min="1" max="1" width="7.7109375" style="24" customWidth="1"/>
    <col min="2" max="2" width="46.7109375" style="24" customWidth="1"/>
    <col min="3" max="4" width="12.7109375" style="24" customWidth="1"/>
    <col min="5" max="5" width="14.42578125" style="19" customWidth="1"/>
    <col min="6" max="6" width="16.7109375" style="19" customWidth="1"/>
    <col min="7" max="7" width="8.42578125" style="24" hidden="1" customWidth="1"/>
    <col min="8" max="16384" width="9.140625" style="24"/>
  </cols>
  <sheetData>
    <row r="1" spans="1:7" s="18" customFormat="1" ht="14.1" customHeight="1" x14ac:dyDescent="0.2">
      <c r="A1" s="840" t="str">
        <f>'1500'!A1:F1</f>
        <v>CONSTRUCTION OF AGISANANG INTERNAL ROADS AND STORMWATER PHASE 1 - WARD 8</v>
      </c>
      <c r="B1" s="840"/>
      <c r="C1" s="840"/>
      <c r="D1" s="840"/>
      <c r="E1" s="840"/>
      <c r="F1" s="840"/>
      <c r="G1" s="5"/>
    </row>
    <row r="2" spans="1:7" ht="14.1" customHeight="1" x14ac:dyDescent="0.2">
      <c r="A2" s="383" t="s">
        <v>10</v>
      </c>
      <c r="B2" s="352"/>
      <c r="C2" s="352"/>
      <c r="D2" s="352"/>
      <c r="E2" s="348"/>
      <c r="F2" s="348"/>
    </row>
    <row r="3" spans="1:7" ht="14.1" customHeight="1" x14ac:dyDescent="0.2">
      <c r="A3" s="419" t="s">
        <v>15</v>
      </c>
      <c r="B3" s="419"/>
      <c r="C3" s="352"/>
      <c r="D3" s="352"/>
      <c r="E3" s="348"/>
      <c r="F3" s="348"/>
    </row>
    <row r="4" spans="1:7" ht="14.1" customHeight="1" x14ac:dyDescent="0.2">
      <c r="A4" s="419" t="s">
        <v>16</v>
      </c>
      <c r="B4" s="419"/>
      <c r="C4" s="352"/>
      <c r="D4" s="352"/>
      <c r="E4" s="348"/>
      <c r="F4" s="348"/>
    </row>
    <row r="5" spans="1:7" s="18" customFormat="1" ht="14.1" customHeight="1" x14ac:dyDescent="0.2">
      <c r="A5" s="383"/>
      <c r="B5" s="423"/>
      <c r="C5" s="383"/>
      <c r="D5" s="424"/>
      <c r="E5" s="459"/>
      <c r="F5" s="459"/>
    </row>
    <row r="6" spans="1:7" s="111" customFormat="1" ht="20.100000000000001" customHeight="1" x14ac:dyDescent="0.2">
      <c r="A6" s="197" t="s">
        <v>62</v>
      </c>
      <c r="B6" s="197" t="s">
        <v>60</v>
      </c>
      <c r="C6" s="197" t="s">
        <v>70</v>
      </c>
      <c r="D6" s="197" t="s">
        <v>64</v>
      </c>
      <c r="E6" s="200" t="s">
        <v>65</v>
      </c>
      <c r="F6" s="327" t="s">
        <v>59</v>
      </c>
    </row>
    <row r="7" spans="1:7" s="18" customFormat="1" ht="5.0999999999999996" customHeight="1" x14ac:dyDescent="0.2">
      <c r="A7" s="460"/>
      <c r="B7" s="460"/>
      <c r="C7" s="460"/>
      <c r="D7" s="460"/>
      <c r="E7" s="461"/>
      <c r="F7" s="461"/>
      <c r="G7" s="1"/>
    </row>
    <row r="8" spans="1:7" s="18" customFormat="1" ht="14.1" customHeight="1" x14ac:dyDescent="0.2">
      <c r="A8" s="399"/>
      <c r="B8" s="462" t="s">
        <v>16</v>
      </c>
      <c r="C8" s="399"/>
      <c r="D8" s="399"/>
      <c r="E8" s="358"/>
      <c r="F8" s="358"/>
      <c r="G8" s="1"/>
    </row>
    <row r="9" spans="1:7" s="18" customFormat="1" ht="14.1" customHeight="1" x14ac:dyDescent="0.2">
      <c r="A9" s="399"/>
      <c r="B9" s="476" t="s">
        <v>522</v>
      </c>
      <c r="C9" s="399"/>
      <c r="D9" s="399"/>
      <c r="E9" s="358"/>
      <c r="F9" s="358"/>
      <c r="G9" s="1"/>
    </row>
    <row r="10" spans="1:7" s="18" customFormat="1" ht="14.1" customHeight="1" x14ac:dyDescent="0.2">
      <c r="A10" s="399"/>
      <c r="B10" s="476" t="s">
        <v>523</v>
      </c>
      <c r="C10" s="399"/>
      <c r="D10" s="399"/>
      <c r="E10" s="358"/>
      <c r="F10" s="358"/>
      <c r="G10" s="1"/>
    </row>
    <row r="11" spans="1:7" s="18" customFormat="1" ht="14.1" customHeight="1" x14ac:dyDescent="0.2">
      <c r="A11" s="399"/>
      <c r="B11" s="476" t="s">
        <v>524</v>
      </c>
      <c r="C11" s="399"/>
      <c r="D11" s="399"/>
      <c r="E11" s="358"/>
      <c r="F11" s="358"/>
      <c r="G11" s="1"/>
    </row>
    <row r="12" spans="1:7" s="18" customFormat="1" ht="14.1" customHeight="1" x14ac:dyDescent="0.2">
      <c r="A12" s="399"/>
      <c r="B12" s="476" t="s">
        <v>525</v>
      </c>
      <c r="C12" s="399"/>
      <c r="D12" s="399"/>
      <c r="E12" s="358"/>
      <c r="F12" s="358"/>
      <c r="G12" s="1"/>
    </row>
    <row r="13" spans="1:7" s="18" customFormat="1" ht="5.0999999999999996" customHeight="1" x14ac:dyDescent="0.2">
      <c r="A13" s="399"/>
      <c r="B13" s="476"/>
      <c r="C13" s="399"/>
      <c r="D13" s="399"/>
      <c r="E13" s="358"/>
      <c r="F13" s="358"/>
      <c r="G13" s="1"/>
    </row>
    <row r="14" spans="1:7" s="18" customFormat="1" ht="14.1" customHeight="1" x14ac:dyDescent="0.2">
      <c r="A14" s="399"/>
      <c r="B14" s="731" t="s">
        <v>592</v>
      </c>
      <c r="C14" s="399"/>
      <c r="D14" s="399"/>
      <c r="E14" s="358"/>
      <c r="F14" s="358"/>
      <c r="G14" s="1"/>
    </row>
    <row r="15" spans="1:7" s="18" customFormat="1" ht="5.0999999999999996" customHeight="1" x14ac:dyDescent="0.2">
      <c r="A15" s="399"/>
      <c r="B15" s="731"/>
      <c r="C15" s="399"/>
      <c r="D15" s="399"/>
      <c r="E15" s="358"/>
      <c r="F15" s="358"/>
      <c r="G15" s="1"/>
    </row>
    <row r="16" spans="1:7" ht="14.1" customHeight="1" x14ac:dyDescent="0.2">
      <c r="A16" s="399">
        <v>17.010000000000002</v>
      </c>
      <c r="B16" s="463" t="s">
        <v>8</v>
      </c>
      <c r="C16" s="432"/>
      <c r="D16" s="432"/>
      <c r="E16" s="358"/>
      <c r="F16" s="358"/>
    </row>
    <row r="17" spans="1:6" ht="5.0999999999999996" customHeight="1" x14ac:dyDescent="0.2">
      <c r="A17" s="399"/>
      <c r="B17" s="443"/>
      <c r="C17" s="432"/>
      <c r="D17" s="432"/>
      <c r="E17" s="364"/>
      <c r="F17" s="365"/>
    </row>
    <row r="18" spans="1:6" ht="14.1" customHeight="1" x14ac:dyDescent="0.2">
      <c r="A18" s="399"/>
      <c r="B18" s="443" t="s">
        <v>229</v>
      </c>
      <c r="C18" s="432"/>
      <c r="D18" s="432"/>
      <c r="E18" s="364"/>
      <c r="F18" s="365"/>
    </row>
    <row r="19" spans="1:6" ht="5.0999999999999996" customHeight="1" x14ac:dyDescent="0.2">
      <c r="A19" s="399"/>
      <c r="B19" s="443"/>
      <c r="C19" s="432"/>
      <c r="D19" s="432"/>
      <c r="E19" s="364"/>
      <c r="F19" s="365"/>
    </row>
    <row r="20" spans="1:6" ht="14.1" customHeight="1" x14ac:dyDescent="0.2">
      <c r="A20" s="399"/>
      <c r="B20" s="443" t="s">
        <v>230</v>
      </c>
      <c r="C20" s="432" t="s">
        <v>17</v>
      </c>
      <c r="D20" s="387">
        <v>1</v>
      </c>
      <c r="E20" s="761"/>
      <c r="F20" s="370">
        <f>D20*E20</f>
        <v>0</v>
      </c>
    </row>
    <row r="21" spans="1:6" ht="5.0999999999999996" customHeight="1" x14ac:dyDescent="0.2">
      <c r="A21" s="399"/>
      <c r="B21" s="443"/>
      <c r="C21" s="432"/>
      <c r="D21" s="387"/>
      <c r="E21" s="117"/>
      <c r="F21" s="117"/>
    </row>
    <row r="22" spans="1:6" ht="14.1" customHeight="1" x14ac:dyDescent="0.2">
      <c r="A22" s="399">
        <v>17.02</v>
      </c>
      <c r="B22" s="463" t="s">
        <v>231</v>
      </c>
      <c r="C22" s="432"/>
      <c r="D22" s="387"/>
      <c r="E22" s="117"/>
      <c r="F22" s="117"/>
    </row>
    <row r="23" spans="1:6" ht="14.1" customHeight="1" x14ac:dyDescent="0.2">
      <c r="A23" s="399"/>
      <c r="B23" s="463" t="s">
        <v>232</v>
      </c>
      <c r="C23" s="432"/>
      <c r="D23" s="387"/>
      <c r="E23" s="117"/>
      <c r="F23" s="117"/>
    </row>
    <row r="24" spans="1:6" ht="5.0999999999999996" customHeight="1" x14ac:dyDescent="0.2">
      <c r="A24" s="399"/>
      <c r="B24" s="443"/>
      <c r="C24" s="432"/>
      <c r="D24" s="387"/>
      <c r="E24" s="117"/>
      <c r="F24" s="117"/>
    </row>
    <row r="25" spans="1:6" ht="14.1" customHeight="1" x14ac:dyDescent="0.2">
      <c r="A25" s="399"/>
      <c r="B25" s="443" t="s">
        <v>233</v>
      </c>
      <c r="C25" s="116" t="s">
        <v>103</v>
      </c>
      <c r="D25" s="120">
        <v>1</v>
      </c>
      <c r="E25" s="761"/>
      <c r="F25" s="370">
        <f>D25*E25</f>
        <v>0</v>
      </c>
    </row>
    <row r="26" spans="1:6" ht="5.0999999999999996" customHeight="1" x14ac:dyDescent="0.2">
      <c r="A26" s="399"/>
      <c r="B26" s="443"/>
      <c r="C26" s="116"/>
      <c r="D26" s="120"/>
      <c r="E26" s="440"/>
      <c r="F26" s="117"/>
    </row>
    <row r="27" spans="1:6" ht="14.1" customHeight="1" x14ac:dyDescent="0.2">
      <c r="A27" s="399"/>
      <c r="B27" s="443" t="s">
        <v>512</v>
      </c>
      <c r="C27" s="116" t="s">
        <v>103</v>
      </c>
      <c r="D27" s="120">
        <v>0</v>
      </c>
      <c r="E27" s="761"/>
      <c r="F27" s="370">
        <f>D27*E27</f>
        <v>0</v>
      </c>
    </row>
    <row r="28" spans="1:6" ht="5.0999999999999996" customHeight="1" x14ac:dyDescent="0.2">
      <c r="A28" s="399"/>
      <c r="B28" s="443"/>
      <c r="C28" s="432"/>
      <c r="D28" s="387"/>
      <c r="E28" s="117"/>
      <c r="F28" s="117"/>
    </row>
    <row r="29" spans="1:6" ht="14.1" customHeight="1" x14ac:dyDescent="0.2">
      <c r="A29" s="399">
        <v>17.03</v>
      </c>
      <c r="B29" s="443" t="s">
        <v>236</v>
      </c>
      <c r="C29" s="432"/>
      <c r="D29" s="387"/>
      <c r="E29" s="117"/>
      <c r="F29" s="117"/>
    </row>
    <row r="30" spans="1:6" ht="14.1" customHeight="1" x14ac:dyDescent="0.2">
      <c r="A30" s="399"/>
      <c r="B30" s="464" t="s">
        <v>513</v>
      </c>
      <c r="C30" s="116" t="s">
        <v>74</v>
      </c>
      <c r="D30" s="120">
        <v>1</v>
      </c>
      <c r="E30" s="761"/>
      <c r="F30" s="370">
        <f>D30*E30</f>
        <v>0</v>
      </c>
    </row>
    <row r="31" spans="1:6" ht="5.0999999999999996" customHeight="1" x14ac:dyDescent="0.2">
      <c r="A31" s="399"/>
      <c r="B31" s="464"/>
      <c r="C31" s="116"/>
      <c r="D31" s="120"/>
      <c r="E31" s="440"/>
      <c r="F31" s="117"/>
    </row>
    <row r="32" spans="1:6" ht="14.1" customHeight="1" x14ac:dyDescent="0.2">
      <c r="A32" s="399">
        <v>17.04</v>
      </c>
      <c r="B32" s="464" t="s">
        <v>514</v>
      </c>
      <c r="C32" s="116"/>
      <c r="D32" s="120"/>
      <c r="E32" s="440"/>
      <c r="F32" s="117"/>
    </row>
    <row r="33" spans="1:6" ht="14.1" customHeight="1" x14ac:dyDescent="0.2">
      <c r="A33" s="399"/>
      <c r="B33" s="464" t="s">
        <v>234</v>
      </c>
      <c r="C33" s="116" t="s">
        <v>134</v>
      </c>
      <c r="D33" s="120">
        <v>5</v>
      </c>
      <c r="E33" s="761"/>
      <c r="F33" s="370">
        <f>D33*E33</f>
        <v>0</v>
      </c>
    </row>
    <row r="34" spans="1:6" ht="5.0999999999999996" customHeight="1" x14ac:dyDescent="0.2">
      <c r="A34" s="399"/>
      <c r="B34" s="464"/>
      <c r="C34" s="432"/>
      <c r="D34" s="411"/>
      <c r="E34" s="117"/>
      <c r="F34" s="117"/>
    </row>
    <row r="35" spans="1:6" ht="14.1" customHeight="1" x14ac:dyDescent="0.2">
      <c r="A35" s="399">
        <v>17.05</v>
      </c>
      <c r="B35" s="464" t="s">
        <v>235</v>
      </c>
      <c r="C35" s="432"/>
      <c r="D35" s="411"/>
      <c r="E35" s="117"/>
      <c r="F35" s="117"/>
    </row>
    <row r="36" spans="1:6" ht="5.0999999999999996" customHeight="1" x14ac:dyDescent="0.2">
      <c r="A36" s="399"/>
      <c r="B36" s="464"/>
      <c r="C36" s="432"/>
      <c r="D36" s="411"/>
      <c r="E36" s="117"/>
      <c r="F36" s="117"/>
    </row>
    <row r="37" spans="1:6" ht="14.1" customHeight="1" x14ac:dyDescent="0.2">
      <c r="A37" s="399"/>
      <c r="B37" s="464" t="s">
        <v>515</v>
      </c>
      <c r="C37" s="432"/>
      <c r="D37" s="411"/>
      <c r="E37" s="117"/>
      <c r="F37" s="117"/>
    </row>
    <row r="38" spans="1:6" ht="14.1" customHeight="1" x14ac:dyDescent="0.2">
      <c r="A38" s="399"/>
      <c r="B38" s="464" t="s">
        <v>517</v>
      </c>
      <c r="C38" s="127" t="s">
        <v>135</v>
      </c>
      <c r="D38" s="120">
        <v>0</v>
      </c>
      <c r="E38" s="761"/>
      <c r="F38" s="370">
        <f>D38*E38</f>
        <v>0</v>
      </c>
    </row>
    <row r="39" spans="1:6" ht="5.0999999999999996" customHeight="1" x14ac:dyDescent="0.2">
      <c r="A39" s="399"/>
      <c r="B39" s="464"/>
      <c r="C39" s="127"/>
      <c r="D39" s="128"/>
      <c r="E39" s="472"/>
      <c r="F39" s="117"/>
    </row>
    <row r="40" spans="1:6" ht="14.1" customHeight="1" x14ac:dyDescent="0.2">
      <c r="A40" s="399"/>
      <c r="B40" s="464" t="s">
        <v>519</v>
      </c>
      <c r="C40" s="127"/>
      <c r="D40" s="128"/>
      <c r="E40" s="472"/>
      <c r="F40" s="117"/>
    </row>
    <row r="41" spans="1:6" ht="14.1" customHeight="1" x14ac:dyDescent="0.2">
      <c r="A41" s="399"/>
      <c r="B41" s="464" t="s">
        <v>520</v>
      </c>
      <c r="C41" s="127" t="s">
        <v>135</v>
      </c>
      <c r="D41" s="128">
        <v>0</v>
      </c>
      <c r="E41" s="761"/>
      <c r="F41" s="370">
        <f>D41*E41</f>
        <v>0</v>
      </c>
    </row>
    <row r="42" spans="1:6" ht="5.0999999999999996" customHeight="1" x14ac:dyDescent="0.2">
      <c r="A42" s="399"/>
      <c r="B42" s="464"/>
      <c r="C42" s="127"/>
      <c r="D42" s="128"/>
      <c r="E42" s="129"/>
      <c r="F42" s="117"/>
    </row>
    <row r="43" spans="1:6" ht="14.1" customHeight="1" x14ac:dyDescent="0.2">
      <c r="A43" s="399"/>
      <c r="B43" s="464" t="s">
        <v>516</v>
      </c>
      <c r="C43" s="127"/>
      <c r="D43" s="128"/>
      <c r="E43" s="472"/>
      <c r="F43" s="117"/>
    </row>
    <row r="44" spans="1:6" ht="14.1" customHeight="1" x14ac:dyDescent="0.2">
      <c r="A44" s="399"/>
      <c r="B44" s="464" t="s">
        <v>518</v>
      </c>
      <c r="C44" s="127" t="s">
        <v>135</v>
      </c>
      <c r="D44" s="128">
        <v>4</v>
      </c>
      <c r="E44" s="761"/>
      <c r="F44" s="370">
        <f>D44*E44</f>
        <v>0</v>
      </c>
    </row>
    <row r="45" spans="1:6" ht="5.0999999999999996" customHeight="1" x14ac:dyDescent="0.2">
      <c r="A45" s="399"/>
      <c r="B45" s="464"/>
      <c r="C45" s="127"/>
      <c r="D45" s="130"/>
      <c r="E45" s="472"/>
      <c r="F45" s="117"/>
    </row>
    <row r="46" spans="1:6" ht="14.1" customHeight="1" x14ac:dyDescent="0.2">
      <c r="A46" s="399"/>
      <c r="B46" s="464" t="s">
        <v>521</v>
      </c>
      <c r="C46" s="127"/>
      <c r="D46" s="128"/>
      <c r="E46" s="472"/>
      <c r="F46" s="117"/>
    </row>
    <row r="47" spans="1:6" ht="14.1" customHeight="1" x14ac:dyDescent="0.2">
      <c r="A47" s="399"/>
      <c r="B47" s="464" t="s">
        <v>518</v>
      </c>
      <c r="C47" s="127" t="s">
        <v>135</v>
      </c>
      <c r="D47" s="128">
        <v>0</v>
      </c>
      <c r="E47" s="761"/>
      <c r="F47" s="370">
        <f>D47*E47</f>
        <v>0</v>
      </c>
    </row>
    <row r="48" spans="1:6" ht="14.1" customHeight="1" x14ac:dyDescent="0.2">
      <c r="A48" s="399"/>
      <c r="B48" s="464"/>
      <c r="C48" s="127"/>
      <c r="D48" s="130"/>
      <c r="E48" s="342"/>
      <c r="F48" s="369"/>
    </row>
    <row r="49" spans="1:6" ht="14.1" customHeight="1" x14ac:dyDescent="0.2">
      <c r="A49" s="399"/>
      <c r="B49" s="464"/>
      <c r="C49" s="127"/>
      <c r="D49" s="130"/>
      <c r="E49" s="342"/>
      <c r="F49" s="369"/>
    </row>
    <row r="50" spans="1:6" ht="14.1" customHeight="1" x14ac:dyDescent="0.2">
      <c r="A50" s="399"/>
      <c r="B50" s="464"/>
      <c r="C50" s="127"/>
      <c r="D50" s="130"/>
      <c r="E50" s="342"/>
      <c r="F50" s="369"/>
    </row>
    <row r="51" spans="1:6" ht="14.1" customHeight="1" x14ac:dyDescent="0.2">
      <c r="A51" s="399"/>
      <c r="B51" s="464"/>
      <c r="C51" s="127"/>
      <c r="D51" s="130"/>
      <c r="E51" s="342"/>
      <c r="F51" s="369"/>
    </row>
    <row r="52" spans="1:6" ht="14.1" customHeight="1" x14ac:dyDescent="0.2">
      <c r="A52" s="399"/>
      <c r="B52" s="464"/>
      <c r="C52" s="127"/>
      <c r="D52" s="130"/>
      <c r="E52" s="342"/>
      <c r="F52" s="369"/>
    </row>
    <row r="53" spans="1:6" ht="14.1" customHeight="1" x14ac:dyDescent="0.2">
      <c r="A53" s="399"/>
      <c r="B53" s="464"/>
      <c r="C53" s="127"/>
      <c r="D53" s="130"/>
      <c r="E53" s="342"/>
      <c r="F53" s="369"/>
    </row>
    <row r="54" spans="1:6" ht="14.1" customHeight="1" x14ac:dyDescent="0.2">
      <c r="A54" s="399"/>
      <c r="B54" s="464"/>
      <c r="C54" s="127"/>
      <c r="D54" s="130"/>
      <c r="E54" s="342"/>
      <c r="F54" s="369"/>
    </row>
    <row r="55" spans="1:6" ht="14.1" customHeight="1" x14ac:dyDescent="0.2">
      <c r="A55" s="399"/>
      <c r="B55" s="464"/>
      <c r="C55" s="127"/>
      <c r="D55" s="130"/>
      <c r="E55" s="342"/>
      <c r="F55" s="369"/>
    </row>
    <row r="56" spans="1:6" ht="14.1" customHeight="1" x14ac:dyDescent="0.2">
      <c r="A56" s="399"/>
      <c r="B56" s="464"/>
      <c r="C56" s="127"/>
      <c r="D56" s="130"/>
      <c r="E56" s="342"/>
      <c r="F56" s="369"/>
    </row>
    <row r="57" spans="1:6" ht="14.1" customHeight="1" x14ac:dyDescent="0.2">
      <c r="A57" s="399"/>
      <c r="B57" s="464"/>
      <c r="C57" s="127"/>
      <c r="D57" s="130"/>
      <c r="E57" s="342"/>
      <c r="F57" s="369"/>
    </row>
    <row r="58" spans="1:6" ht="14.1" customHeight="1" x14ac:dyDescent="0.2">
      <c r="A58" s="399"/>
      <c r="B58" s="464"/>
      <c r="C58" s="127"/>
      <c r="D58" s="130"/>
      <c r="E58" s="342"/>
      <c r="F58" s="369"/>
    </row>
    <row r="59" spans="1:6" ht="14.1" customHeight="1" x14ac:dyDescent="0.2">
      <c r="A59" s="399"/>
      <c r="B59" s="464"/>
      <c r="C59" s="127"/>
      <c r="D59" s="130"/>
      <c r="E59" s="342"/>
      <c r="F59" s="369"/>
    </row>
    <row r="60" spans="1:6" ht="14.1" customHeight="1" x14ac:dyDescent="0.2">
      <c r="A60" s="399"/>
      <c r="B60" s="464"/>
      <c r="C60" s="127"/>
      <c r="D60" s="130"/>
      <c r="E60" s="342"/>
      <c r="F60" s="369"/>
    </row>
    <row r="61" spans="1:6" ht="14.1" customHeight="1" x14ac:dyDescent="0.2">
      <c r="A61" s="399"/>
      <c r="B61" s="464"/>
      <c r="C61" s="127"/>
      <c r="D61" s="130"/>
      <c r="E61" s="342"/>
      <c r="F61" s="369"/>
    </row>
    <row r="62" spans="1:6" ht="14.1" customHeight="1" x14ac:dyDescent="0.2">
      <c r="A62" s="399"/>
      <c r="B62" s="464"/>
      <c r="C62" s="127"/>
      <c r="D62" s="130"/>
      <c r="E62" s="342"/>
      <c r="F62" s="369"/>
    </row>
    <row r="63" spans="1:6" ht="14.1" customHeight="1" x14ac:dyDescent="0.2">
      <c r="A63" s="399"/>
      <c r="B63" s="464"/>
      <c r="C63" s="127"/>
      <c r="D63" s="130"/>
      <c r="E63" s="342"/>
      <c r="F63" s="369"/>
    </row>
    <row r="64" spans="1:6" ht="14.1" customHeight="1" x14ac:dyDescent="0.2">
      <c r="A64" s="127"/>
      <c r="B64" s="464"/>
      <c r="C64" s="432"/>
      <c r="D64" s="411"/>
      <c r="E64" s="117"/>
      <c r="F64" s="117"/>
    </row>
    <row r="65" spans="1:6" s="125" customFormat="1" ht="20.100000000000001" customHeight="1" x14ac:dyDescent="0.2">
      <c r="A65" s="467" t="s">
        <v>18</v>
      </c>
      <c r="B65" s="468" t="s">
        <v>237</v>
      </c>
      <c r="C65" s="469"/>
      <c r="D65" s="473"/>
      <c r="E65" s="474"/>
      <c r="F65" s="475">
        <f>SUM(F20:F47)</f>
        <v>0</v>
      </c>
    </row>
  </sheetData>
  <sheetProtection algorithmName="SHA-512" hashValue="n3YNJ3EBi2g2ZNkK2RoDnUiBQ0XEblWP4sFvL0gL+wHF1gWK8hxnwO65pLc0YgFNieyBsYXE0BD5VhzoosfPZw==" saltValue="f2wtkVcndZ97+3lkcGP8kA==" spinCount="100000" sheet="1" selectLockedCells="1"/>
  <mergeCells count="1">
    <mergeCell ref="A1:F1"/>
  </mergeCells>
  <phoneticPr fontId="0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9" fitToHeight="0" orientation="portrait" horizontalDpi="4294967293" r:id="rId1"/>
  <headerFooter alignWithMargins="0">
    <oddHeader>&amp;CC61.06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6">
    <pageSetUpPr fitToPage="1"/>
  </sheetPr>
  <dimension ref="A1:H319"/>
  <sheetViews>
    <sheetView view="pageBreakPreview" zoomScaleNormal="100" zoomScaleSheetLayoutView="100" workbookViewId="0">
      <selection activeCell="E20" sqref="E20"/>
    </sheetView>
  </sheetViews>
  <sheetFormatPr defaultRowHeight="12.75" x14ac:dyDescent="0.2"/>
  <cols>
    <col min="1" max="1" width="7.7109375" style="18" customWidth="1"/>
    <col min="2" max="2" width="46.7109375" style="8" customWidth="1"/>
    <col min="3" max="3" width="12.7109375" style="18" customWidth="1"/>
    <col min="4" max="4" width="12.7109375" style="4" customWidth="1"/>
    <col min="5" max="5" width="14.85546875" style="509" customWidth="1"/>
    <col min="6" max="6" width="16.7109375" style="19" customWidth="1"/>
    <col min="7" max="16384" width="9.140625" style="18"/>
  </cols>
  <sheetData>
    <row r="1" spans="1:8" ht="14.1" customHeight="1" x14ac:dyDescent="0.2">
      <c r="A1" s="841" t="str">
        <f>'1700'!A1:F1</f>
        <v>CONSTRUCTION OF AGISANANG INTERNAL ROADS AND STORMWATER PHASE 1 - WARD 8</v>
      </c>
      <c r="B1" s="841"/>
      <c r="C1" s="841"/>
      <c r="D1" s="841"/>
      <c r="E1" s="841"/>
      <c r="F1" s="841"/>
      <c r="G1" s="5"/>
    </row>
    <row r="2" spans="1:8" ht="14.1" customHeight="1" x14ac:dyDescent="0.2">
      <c r="A2" s="63" t="s">
        <v>10</v>
      </c>
      <c r="B2" s="83"/>
      <c r="C2" s="66"/>
      <c r="D2" s="68"/>
      <c r="E2" s="348"/>
      <c r="F2" s="67"/>
    </row>
    <row r="3" spans="1:8" s="15" customFormat="1" ht="14.1" customHeight="1" x14ac:dyDescent="0.2">
      <c r="A3" s="82" t="s">
        <v>19</v>
      </c>
      <c r="B3" s="66"/>
      <c r="C3" s="66"/>
      <c r="D3" s="68"/>
      <c r="E3" s="348"/>
      <c r="F3" s="67"/>
    </row>
    <row r="4" spans="1:8" s="15" customFormat="1" ht="14.1" customHeight="1" x14ac:dyDescent="0.2">
      <c r="A4" s="82" t="s">
        <v>20</v>
      </c>
      <c r="B4" s="66"/>
      <c r="C4" s="66"/>
      <c r="D4" s="68"/>
      <c r="E4" s="348"/>
      <c r="F4" s="67"/>
    </row>
    <row r="5" spans="1:8" ht="6" customHeight="1" x14ac:dyDescent="0.2">
      <c r="A5" s="63"/>
      <c r="B5" s="64"/>
      <c r="C5" s="63"/>
      <c r="D5" s="80"/>
      <c r="E5" s="459"/>
      <c r="F5" s="79"/>
      <c r="G5" s="15"/>
      <c r="H5" s="15"/>
    </row>
    <row r="6" spans="1:8" s="111" customFormat="1" ht="20.100000000000001" customHeight="1" x14ac:dyDescent="0.2">
      <c r="A6" s="107" t="s">
        <v>62</v>
      </c>
      <c r="B6" s="107" t="s">
        <v>60</v>
      </c>
      <c r="C6" s="107" t="s">
        <v>70</v>
      </c>
      <c r="D6" s="107" t="s">
        <v>64</v>
      </c>
      <c r="E6" s="200" t="s">
        <v>65</v>
      </c>
      <c r="F6" s="113" t="s">
        <v>59</v>
      </c>
    </row>
    <row r="7" spans="1:8" s="15" customFormat="1" ht="5.0999999999999996" customHeight="1" x14ac:dyDescent="0.2">
      <c r="A7" s="84"/>
      <c r="B7" s="85"/>
      <c r="C7" s="84"/>
      <c r="D7" s="84"/>
      <c r="E7" s="461"/>
      <c r="F7" s="69"/>
    </row>
    <row r="8" spans="1:8" s="15" customFormat="1" ht="14.1" customHeight="1" x14ac:dyDescent="0.2">
      <c r="A8" s="127"/>
      <c r="B8" s="812" t="s">
        <v>20</v>
      </c>
      <c r="C8" s="71"/>
      <c r="D8" s="72"/>
      <c r="E8" s="358"/>
      <c r="F8" s="70"/>
    </row>
    <row r="9" spans="1:8" s="15" customFormat="1" ht="14.1" customHeight="1" x14ac:dyDescent="0.2">
      <c r="A9" s="127"/>
      <c r="B9" s="476" t="s">
        <v>522</v>
      </c>
      <c r="C9" s="71"/>
      <c r="D9" s="72"/>
      <c r="E9" s="358"/>
      <c r="F9" s="70"/>
    </row>
    <row r="10" spans="1:8" s="15" customFormat="1" ht="14.1" customHeight="1" x14ac:dyDescent="0.2">
      <c r="A10" s="127"/>
      <c r="B10" s="476" t="s">
        <v>523</v>
      </c>
      <c r="C10" s="71"/>
      <c r="D10" s="72"/>
      <c r="E10" s="358"/>
      <c r="F10" s="70"/>
    </row>
    <row r="11" spans="1:8" s="15" customFormat="1" ht="14.1" customHeight="1" x14ac:dyDescent="0.2">
      <c r="A11" s="127"/>
      <c r="B11" s="476" t="s">
        <v>524</v>
      </c>
      <c r="C11" s="71"/>
      <c r="D11" s="72"/>
      <c r="E11" s="358"/>
      <c r="F11" s="70"/>
    </row>
    <row r="12" spans="1:8" s="15" customFormat="1" ht="14.1" customHeight="1" x14ac:dyDescent="0.2">
      <c r="A12" s="127"/>
      <c r="B12" s="476" t="s">
        <v>525</v>
      </c>
      <c r="C12" s="71"/>
      <c r="D12" s="72"/>
      <c r="E12" s="358"/>
      <c r="F12" s="70"/>
    </row>
    <row r="13" spans="1:8" ht="5.0999999999999996" customHeight="1" x14ac:dyDescent="0.2">
      <c r="A13" s="127"/>
      <c r="B13" s="542"/>
      <c r="C13" s="71"/>
      <c r="D13" s="72"/>
      <c r="E13" s="358"/>
      <c r="F13" s="70"/>
      <c r="G13" s="15"/>
    </row>
    <row r="14" spans="1:8" ht="14.1" customHeight="1" x14ac:dyDescent="0.2">
      <c r="A14" s="399" t="s">
        <v>21</v>
      </c>
      <c r="B14" s="541" t="s">
        <v>22</v>
      </c>
      <c r="C14" s="71"/>
      <c r="D14" s="72"/>
      <c r="E14" s="364"/>
      <c r="F14" s="74"/>
      <c r="G14" s="15"/>
    </row>
    <row r="15" spans="1:8" ht="5.0999999999999996" customHeight="1" x14ac:dyDescent="0.2">
      <c r="A15" s="399"/>
      <c r="B15" s="542"/>
      <c r="C15" s="71"/>
      <c r="D15" s="72"/>
      <c r="E15" s="364"/>
      <c r="F15" s="74"/>
      <c r="G15" s="15"/>
    </row>
    <row r="16" spans="1:8" ht="14.1" customHeight="1" x14ac:dyDescent="0.2">
      <c r="A16" s="399"/>
      <c r="B16" s="542" t="s">
        <v>238</v>
      </c>
      <c r="C16" s="71"/>
      <c r="D16" s="87"/>
      <c r="E16" s="364"/>
      <c r="F16" s="74"/>
      <c r="G16" s="15"/>
    </row>
    <row r="17" spans="1:7" ht="14.1" customHeight="1" x14ac:dyDescent="0.2">
      <c r="A17" s="399"/>
      <c r="B17" s="542" t="s">
        <v>239</v>
      </c>
      <c r="C17" s="71"/>
      <c r="D17" s="87"/>
      <c r="E17" s="365"/>
      <c r="F17" s="74"/>
      <c r="G17" s="15"/>
    </row>
    <row r="18" spans="1:7" ht="14.1" customHeight="1" x14ac:dyDescent="0.2">
      <c r="A18" s="399"/>
      <c r="B18" s="542" t="s">
        <v>240</v>
      </c>
      <c r="C18" s="71"/>
      <c r="D18" s="87"/>
      <c r="E18" s="365"/>
      <c r="F18" s="74"/>
      <c r="G18" s="15"/>
    </row>
    <row r="19" spans="1:7" ht="5.0999999999999996" customHeight="1" x14ac:dyDescent="0.2">
      <c r="A19" s="357"/>
      <c r="B19" s="542"/>
      <c r="C19" s="71"/>
      <c r="D19" s="72"/>
      <c r="E19" s="365"/>
      <c r="F19" s="74"/>
      <c r="G19" s="15"/>
    </row>
    <row r="20" spans="1:7" ht="14.1" customHeight="1" x14ac:dyDescent="0.2">
      <c r="A20" s="127" t="s">
        <v>131</v>
      </c>
      <c r="B20" s="398" t="s">
        <v>241</v>
      </c>
      <c r="C20" s="116" t="s">
        <v>28</v>
      </c>
      <c r="D20" s="120">
        <v>1002</v>
      </c>
      <c r="E20" s="761"/>
      <c r="F20" s="370">
        <f>SUM(D20*E20)</f>
        <v>0</v>
      </c>
      <c r="G20" s="15"/>
    </row>
    <row r="21" spans="1:7" ht="5.0999999999999996" customHeight="1" x14ac:dyDescent="0.2">
      <c r="A21" s="451"/>
      <c r="B21" s="398"/>
      <c r="C21" s="137"/>
      <c r="D21" s="120"/>
      <c r="E21" s="440"/>
      <c r="F21" s="119"/>
      <c r="G21" s="15"/>
    </row>
    <row r="22" spans="1:7" ht="14.1" customHeight="1" x14ac:dyDescent="0.2">
      <c r="A22" s="399"/>
      <c r="B22" s="542" t="s">
        <v>242</v>
      </c>
      <c r="C22" s="116"/>
      <c r="D22" s="120"/>
      <c r="E22" s="440"/>
      <c r="F22" s="119"/>
      <c r="G22" s="15"/>
    </row>
    <row r="23" spans="1:7" ht="14.1" customHeight="1" x14ac:dyDescent="0.2">
      <c r="A23" s="399"/>
      <c r="B23" s="542" t="s">
        <v>243</v>
      </c>
      <c r="C23" s="116" t="s">
        <v>28</v>
      </c>
      <c r="D23" s="120">
        <v>60</v>
      </c>
      <c r="E23" s="761"/>
      <c r="F23" s="370">
        <f>SUM(D23*E23)</f>
        <v>0</v>
      </c>
      <c r="G23" s="15"/>
    </row>
    <row r="24" spans="1:7" ht="5.0999999999999996" customHeight="1" x14ac:dyDescent="0.2">
      <c r="A24" s="399"/>
      <c r="B24" s="542"/>
      <c r="C24" s="137"/>
      <c r="D24" s="120"/>
      <c r="E24" s="440"/>
      <c r="F24" s="119"/>
      <c r="G24" s="15"/>
    </row>
    <row r="25" spans="1:7" ht="14.1" customHeight="1" x14ac:dyDescent="0.2">
      <c r="A25" s="399">
        <v>21.02</v>
      </c>
      <c r="B25" s="541" t="s">
        <v>244</v>
      </c>
      <c r="C25" s="127" t="s">
        <v>28</v>
      </c>
      <c r="D25" s="128">
        <v>300</v>
      </c>
      <c r="E25" s="761"/>
      <c r="F25" s="370">
        <f>SUM(D25*E25)</f>
        <v>0</v>
      </c>
      <c r="G25" s="15"/>
    </row>
    <row r="26" spans="1:7" ht="14.1" customHeight="1" x14ac:dyDescent="0.2">
      <c r="A26" s="127" t="s">
        <v>131</v>
      </c>
      <c r="B26" s="541"/>
      <c r="C26" s="71"/>
      <c r="D26" s="126"/>
      <c r="E26" s="117"/>
      <c r="F26" s="119"/>
      <c r="G26" s="15"/>
    </row>
    <row r="27" spans="1:7" ht="14.1" customHeight="1" x14ac:dyDescent="0.2">
      <c r="A27" s="399"/>
      <c r="B27" s="541"/>
      <c r="C27" s="71"/>
      <c r="D27" s="126"/>
      <c r="E27" s="387"/>
      <c r="F27" s="105"/>
      <c r="G27" s="15"/>
    </row>
    <row r="28" spans="1:7" ht="14.1" customHeight="1" x14ac:dyDescent="0.2">
      <c r="A28" s="81"/>
      <c r="B28" s="86"/>
      <c r="C28" s="71"/>
      <c r="D28" s="126"/>
      <c r="E28" s="387"/>
      <c r="F28" s="105"/>
      <c r="G28" s="15"/>
    </row>
    <row r="29" spans="1:7" ht="14.1" customHeight="1" x14ac:dyDescent="0.2">
      <c r="A29" s="81"/>
      <c r="B29" s="86"/>
      <c r="C29" s="71"/>
      <c r="D29" s="126"/>
      <c r="E29" s="387"/>
      <c r="F29" s="105"/>
      <c r="G29" s="15"/>
    </row>
    <row r="30" spans="1:7" ht="14.1" customHeight="1" x14ac:dyDescent="0.2">
      <c r="A30" s="81"/>
      <c r="B30" s="86"/>
      <c r="C30" s="71"/>
      <c r="D30" s="126"/>
      <c r="E30" s="387"/>
      <c r="F30" s="105"/>
      <c r="G30" s="15"/>
    </row>
    <row r="31" spans="1:7" ht="14.1" customHeight="1" x14ac:dyDescent="0.2">
      <c r="A31" s="81"/>
      <c r="B31" s="86"/>
      <c r="C31" s="71"/>
      <c r="D31" s="126"/>
      <c r="E31" s="387"/>
      <c r="F31" s="105"/>
      <c r="G31" s="15"/>
    </row>
    <row r="32" spans="1:7" ht="14.1" customHeight="1" x14ac:dyDescent="0.2">
      <c r="A32" s="65"/>
      <c r="B32" s="86"/>
      <c r="C32" s="71"/>
      <c r="D32" s="126"/>
      <c r="E32" s="290"/>
      <c r="F32" s="369"/>
      <c r="G32" s="15"/>
    </row>
    <row r="33" spans="1:7" ht="14.1" customHeight="1" x14ac:dyDescent="0.2">
      <c r="A33" s="81"/>
      <c r="B33" s="86"/>
      <c r="C33" s="71"/>
      <c r="D33" s="126"/>
      <c r="E33" s="387"/>
      <c r="F33" s="105"/>
      <c r="G33" s="15"/>
    </row>
    <row r="34" spans="1:7" ht="14.1" customHeight="1" x14ac:dyDescent="0.2">
      <c r="A34" s="81"/>
      <c r="B34" s="86"/>
      <c r="C34" s="71"/>
      <c r="D34" s="126"/>
      <c r="E34" s="290"/>
      <c r="F34" s="369"/>
      <c r="G34" s="15"/>
    </row>
    <row r="35" spans="1:7" ht="14.1" customHeight="1" x14ac:dyDescent="0.2">
      <c r="A35" s="81"/>
      <c r="B35" s="86"/>
      <c r="C35" s="71"/>
      <c r="D35" s="126"/>
      <c r="E35" s="387"/>
      <c r="F35" s="105"/>
      <c r="G35" s="15"/>
    </row>
    <row r="36" spans="1:7" ht="14.1" customHeight="1" x14ac:dyDescent="0.2">
      <c r="A36" s="81"/>
      <c r="B36" s="88"/>
      <c r="C36" s="71"/>
      <c r="D36" s="126"/>
      <c r="E36" s="387"/>
      <c r="F36" s="105"/>
      <c r="G36" s="15"/>
    </row>
    <row r="37" spans="1:7" ht="14.1" customHeight="1" x14ac:dyDescent="0.2">
      <c r="A37" s="81"/>
      <c r="B37" s="88"/>
      <c r="C37" s="71"/>
      <c r="D37" s="126"/>
      <c r="E37" s="290"/>
      <c r="F37" s="369"/>
      <c r="G37" s="15"/>
    </row>
    <row r="38" spans="1:7" ht="14.1" customHeight="1" x14ac:dyDescent="0.2">
      <c r="A38" s="81"/>
      <c r="B38" s="86"/>
      <c r="C38" s="71"/>
      <c r="D38" s="126"/>
      <c r="E38" s="387"/>
      <c r="F38" s="105"/>
      <c r="G38" s="15"/>
    </row>
    <row r="39" spans="1:7" ht="14.1" customHeight="1" x14ac:dyDescent="0.2">
      <c r="A39" s="81"/>
      <c r="B39" s="88"/>
      <c r="C39" s="71"/>
      <c r="D39" s="105"/>
      <c r="E39" s="290"/>
      <c r="F39" s="369"/>
      <c r="G39" s="15"/>
    </row>
    <row r="40" spans="1:7" ht="14.1" customHeight="1" x14ac:dyDescent="0.2">
      <c r="A40" s="81"/>
      <c r="B40" s="88"/>
      <c r="C40" s="71"/>
      <c r="D40" s="126"/>
      <c r="E40" s="387"/>
      <c r="F40" s="105"/>
      <c r="G40" s="15"/>
    </row>
    <row r="41" spans="1:7" ht="14.1" customHeight="1" x14ac:dyDescent="0.2">
      <c r="A41" s="81"/>
      <c r="B41" s="88"/>
      <c r="C41" s="71"/>
      <c r="D41" s="126"/>
      <c r="E41" s="387"/>
      <c r="F41" s="105"/>
      <c r="G41" s="15"/>
    </row>
    <row r="42" spans="1:7" ht="14.1" customHeight="1" x14ac:dyDescent="0.2">
      <c r="A42" s="81"/>
      <c r="B42" s="88"/>
      <c r="C42" s="71"/>
      <c r="D42" s="126"/>
      <c r="E42" s="387"/>
      <c r="F42" s="105"/>
      <c r="G42" s="15"/>
    </row>
    <row r="43" spans="1:7" ht="14.1" customHeight="1" x14ac:dyDescent="0.2">
      <c r="A43" s="81"/>
      <c r="B43" s="86"/>
      <c r="C43" s="71"/>
      <c r="D43" s="126"/>
      <c r="E43" s="387"/>
      <c r="F43" s="105"/>
      <c r="G43" s="15"/>
    </row>
    <row r="44" spans="1:7" ht="14.1" customHeight="1" x14ac:dyDescent="0.2">
      <c r="A44" s="81"/>
      <c r="B44" s="86"/>
      <c r="C44" s="71"/>
      <c r="D44" s="126"/>
      <c r="E44" s="290"/>
      <c r="F44" s="369"/>
      <c r="G44" s="15"/>
    </row>
    <row r="45" spans="1:7" ht="14.1" customHeight="1" x14ac:dyDescent="0.2">
      <c r="A45" s="81"/>
      <c r="B45" s="86"/>
      <c r="C45" s="71"/>
      <c r="D45" s="126"/>
      <c r="E45" s="387"/>
      <c r="F45" s="105"/>
      <c r="G45" s="15"/>
    </row>
    <row r="46" spans="1:7" ht="14.1" customHeight="1" x14ac:dyDescent="0.2">
      <c r="A46" s="81"/>
      <c r="B46" s="86"/>
      <c r="C46" s="71"/>
      <c r="D46" s="126"/>
      <c r="E46" s="290"/>
      <c r="F46" s="369"/>
      <c r="G46" s="15"/>
    </row>
    <row r="47" spans="1:7" ht="14.1" customHeight="1" x14ac:dyDescent="0.2">
      <c r="A47" s="81"/>
      <c r="B47" s="86"/>
      <c r="C47" s="71"/>
      <c r="D47" s="126"/>
      <c r="E47" s="387"/>
      <c r="F47" s="105"/>
      <c r="G47" s="15"/>
    </row>
    <row r="48" spans="1:7" ht="14.1" customHeight="1" x14ac:dyDescent="0.2">
      <c r="A48" s="81"/>
      <c r="B48" s="88"/>
      <c r="C48" s="71"/>
      <c r="D48" s="126"/>
      <c r="E48" s="387"/>
      <c r="F48" s="105"/>
      <c r="G48" s="15"/>
    </row>
    <row r="49" spans="1:7" ht="14.1" customHeight="1" x14ac:dyDescent="0.2">
      <c r="A49" s="81"/>
      <c r="B49" s="86"/>
      <c r="C49" s="71"/>
      <c r="D49" s="126"/>
      <c r="E49" s="387"/>
      <c r="F49" s="105"/>
      <c r="G49" s="15"/>
    </row>
    <row r="50" spans="1:7" ht="14.1" customHeight="1" x14ac:dyDescent="0.2">
      <c r="A50" s="81"/>
      <c r="B50" s="86"/>
      <c r="C50" s="71"/>
      <c r="D50" s="126"/>
      <c r="E50" s="290"/>
      <c r="F50" s="369"/>
      <c r="G50" s="15"/>
    </row>
    <row r="51" spans="1:7" ht="14.1" customHeight="1" x14ac:dyDescent="0.2">
      <c r="A51" s="81"/>
      <c r="B51" s="86"/>
      <c r="C51" s="89"/>
      <c r="D51" s="106"/>
      <c r="E51" s="387"/>
      <c r="F51" s="105"/>
      <c r="G51" s="15"/>
    </row>
    <row r="52" spans="1:7" ht="14.1" customHeight="1" x14ac:dyDescent="0.2">
      <c r="A52" s="81"/>
      <c r="B52" s="86"/>
      <c r="C52" s="89"/>
      <c r="D52" s="106"/>
      <c r="E52" s="387"/>
      <c r="F52" s="105"/>
      <c r="G52" s="15"/>
    </row>
    <row r="53" spans="1:7" ht="14.1" customHeight="1" x14ac:dyDescent="0.2">
      <c r="A53" s="81"/>
      <c r="B53" s="86"/>
      <c r="C53" s="89"/>
      <c r="D53" s="106"/>
      <c r="E53" s="387"/>
      <c r="F53" s="105"/>
      <c r="G53" s="15"/>
    </row>
    <row r="54" spans="1:7" ht="14.1" customHeight="1" x14ac:dyDescent="0.2">
      <c r="A54" s="81"/>
      <c r="B54" s="86"/>
      <c r="C54" s="89"/>
      <c r="D54" s="106"/>
      <c r="E54" s="387"/>
      <c r="F54" s="105"/>
      <c r="G54" s="15"/>
    </row>
    <row r="55" spans="1:7" ht="14.1" customHeight="1" x14ac:dyDescent="0.2">
      <c r="A55" s="81"/>
      <c r="B55" s="86"/>
      <c r="C55" s="89"/>
      <c r="D55" s="106"/>
      <c r="E55" s="387"/>
      <c r="F55" s="105"/>
      <c r="G55" s="15"/>
    </row>
    <row r="56" spans="1:7" ht="14.1" customHeight="1" x14ac:dyDescent="0.2">
      <c r="A56" s="81"/>
      <c r="B56" s="86"/>
      <c r="C56" s="89"/>
      <c r="D56" s="106"/>
      <c r="E56" s="387"/>
      <c r="F56" s="105"/>
      <c r="G56" s="15"/>
    </row>
    <row r="57" spans="1:7" ht="14.1" customHeight="1" x14ac:dyDescent="0.2">
      <c r="A57" s="81"/>
      <c r="B57" s="86"/>
      <c r="C57" s="89"/>
      <c r="D57" s="106"/>
      <c r="E57" s="387"/>
      <c r="F57" s="105"/>
      <c r="G57" s="15"/>
    </row>
    <row r="58" spans="1:7" ht="14.1" customHeight="1" x14ac:dyDescent="0.2">
      <c r="A58" s="81"/>
      <c r="B58" s="86"/>
      <c r="C58" s="89"/>
      <c r="D58" s="106"/>
      <c r="E58" s="387"/>
      <c r="F58" s="105"/>
      <c r="G58" s="15"/>
    </row>
    <row r="59" spans="1:7" ht="14.1" customHeight="1" x14ac:dyDescent="0.2">
      <c r="A59" s="81"/>
      <c r="B59" s="86"/>
      <c r="C59" s="89"/>
      <c r="D59" s="106"/>
      <c r="E59" s="387"/>
      <c r="F59" s="105"/>
      <c r="G59" s="15"/>
    </row>
    <row r="60" spans="1:7" s="111" customFormat="1" ht="20.100000000000001" customHeight="1" x14ac:dyDescent="0.2">
      <c r="A60" s="108">
        <v>2100</v>
      </c>
      <c r="B60" s="457" t="s">
        <v>106</v>
      </c>
      <c r="C60" s="458"/>
      <c r="D60" s="477"/>
      <c r="E60" s="474"/>
      <c r="F60" s="471">
        <f>SUM(F17:F28)</f>
        <v>0</v>
      </c>
      <c r="G60" s="125"/>
    </row>
    <row r="61" spans="1:7" x14ac:dyDescent="0.2">
      <c r="G61" s="15"/>
    </row>
    <row r="62" spans="1:7" x14ac:dyDescent="0.2">
      <c r="G62" s="15"/>
    </row>
    <row r="63" spans="1:7" x14ac:dyDescent="0.2">
      <c r="G63" s="15"/>
    </row>
    <row r="64" spans="1:7" x14ac:dyDescent="0.2">
      <c r="G64" s="15"/>
    </row>
    <row r="65" spans="7:7" x14ac:dyDescent="0.2">
      <c r="G65" s="15"/>
    </row>
    <row r="66" spans="7:7" x14ac:dyDescent="0.2">
      <c r="G66" s="15"/>
    </row>
    <row r="67" spans="7:7" x14ac:dyDescent="0.2">
      <c r="G67" s="15"/>
    </row>
    <row r="68" spans="7:7" x14ac:dyDescent="0.2">
      <c r="G68" s="15"/>
    </row>
    <row r="69" spans="7:7" x14ac:dyDescent="0.2">
      <c r="G69" s="15"/>
    </row>
    <row r="70" spans="7:7" x14ac:dyDescent="0.2">
      <c r="G70" s="15"/>
    </row>
    <row r="71" spans="7:7" x14ac:dyDescent="0.2">
      <c r="G71" s="15"/>
    </row>
    <row r="72" spans="7:7" x14ac:dyDescent="0.2">
      <c r="G72" s="15"/>
    </row>
    <row r="73" spans="7:7" x14ac:dyDescent="0.2">
      <c r="G73" s="15"/>
    </row>
    <row r="74" spans="7:7" x14ac:dyDescent="0.2">
      <c r="G74" s="15"/>
    </row>
    <row r="75" spans="7:7" x14ac:dyDescent="0.2">
      <c r="G75" s="15"/>
    </row>
    <row r="76" spans="7:7" x14ac:dyDescent="0.2">
      <c r="G76" s="15"/>
    </row>
    <row r="77" spans="7:7" x14ac:dyDescent="0.2">
      <c r="G77" s="15"/>
    </row>
    <row r="78" spans="7:7" x14ac:dyDescent="0.2">
      <c r="G78" s="15"/>
    </row>
    <row r="79" spans="7:7" x14ac:dyDescent="0.2">
      <c r="G79" s="15"/>
    </row>
    <row r="80" spans="7:7" x14ac:dyDescent="0.2">
      <c r="G80" s="15"/>
    </row>
    <row r="81" spans="7:7" x14ac:dyDescent="0.2">
      <c r="G81" s="15"/>
    </row>
    <row r="82" spans="7:7" x14ac:dyDescent="0.2">
      <c r="G82" s="15"/>
    </row>
    <row r="83" spans="7:7" x14ac:dyDescent="0.2">
      <c r="G83" s="15"/>
    </row>
    <row r="84" spans="7:7" x14ac:dyDescent="0.2">
      <c r="G84" s="15"/>
    </row>
    <row r="85" spans="7:7" x14ac:dyDescent="0.2">
      <c r="G85" s="15"/>
    </row>
    <row r="86" spans="7:7" x14ac:dyDescent="0.2">
      <c r="G86" s="15"/>
    </row>
    <row r="87" spans="7:7" x14ac:dyDescent="0.2">
      <c r="G87" s="15"/>
    </row>
    <row r="88" spans="7:7" x14ac:dyDescent="0.2">
      <c r="G88" s="15"/>
    </row>
    <row r="89" spans="7:7" x14ac:dyDescent="0.2">
      <c r="G89" s="15"/>
    </row>
    <row r="90" spans="7:7" x14ac:dyDescent="0.2">
      <c r="G90" s="15"/>
    </row>
    <row r="91" spans="7:7" x14ac:dyDescent="0.2">
      <c r="G91" s="15"/>
    </row>
    <row r="92" spans="7:7" x14ac:dyDescent="0.2">
      <c r="G92" s="15"/>
    </row>
    <row r="93" spans="7:7" x14ac:dyDescent="0.2">
      <c r="G93" s="15"/>
    </row>
    <row r="94" spans="7:7" x14ac:dyDescent="0.2">
      <c r="G94" s="15"/>
    </row>
    <row r="95" spans="7:7" x14ac:dyDescent="0.2">
      <c r="G95" s="15"/>
    </row>
    <row r="96" spans="7:7" x14ac:dyDescent="0.2">
      <c r="G96" s="15"/>
    </row>
    <row r="97" spans="1:7" x14ac:dyDescent="0.2">
      <c r="G97" s="15"/>
    </row>
    <row r="98" spans="1:7" x14ac:dyDescent="0.2">
      <c r="G98" s="15"/>
    </row>
    <row r="99" spans="1:7" x14ac:dyDescent="0.2">
      <c r="G99" s="15"/>
    </row>
    <row r="100" spans="1:7" x14ac:dyDescent="0.2">
      <c r="G100" s="15"/>
    </row>
    <row r="101" spans="1:7" x14ac:dyDescent="0.2">
      <c r="G101" s="15"/>
    </row>
    <row r="102" spans="1:7" x14ac:dyDescent="0.2">
      <c r="G102" s="15"/>
    </row>
    <row r="103" spans="1:7" x14ac:dyDescent="0.2">
      <c r="G103" s="15"/>
    </row>
    <row r="104" spans="1:7" x14ac:dyDescent="0.2">
      <c r="G104" s="15"/>
    </row>
    <row r="105" spans="1:7" x14ac:dyDescent="0.2">
      <c r="G105" s="15"/>
    </row>
    <row r="106" spans="1:7" x14ac:dyDescent="0.2">
      <c r="G106" s="15"/>
    </row>
    <row r="107" spans="1:7" x14ac:dyDescent="0.2">
      <c r="G107" s="15"/>
    </row>
    <row r="108" spans="1:7" x14ac:dyDescent="0.2">
      <c r="G108" s="15"/>
    </row>
    <row r="109" spans="1:7" x14ac:dyDescent="0.2">
      <c r="G109" s="15"/>
    </row>
    <row r="110" spans="1:7" x14ac:dyDescent="0.2">
      <c r="G110" s="15"/>
    </row>
    <row r="111" spans="1:7" x14ac:dyDescent="0.2">
      <c r="G111" s="15"/>
    </row>
    <row r="112" spans="1:7" s="30" customFormat="1" ht="14.25" x14ac:dyDescent="0.2">
      <c r="A112" s="18"/>
      <c r="B112" s="8"/>
      <c r="C112" s="18"/>
      <c r="D112" s="4"/>
      <c r="E112" s="509"/>
      <c r="F112" s="19"/>
      <c r="G112" s="31"/>
    </row>
    <row r="113" spans="1:7" s="30" customFormat="1" ht="15" customHeight="1" x14ac:dyDescent="0.2">
      <c r="B113" s="9"/>
      <c r="E113" s="509"/>
      <c r="F113" s="19"/>
      <c r="G113" s="31"/>
    </row>
    <row r="114" spans="1:7" s="30" customFormat="1" ht="15" customHeight="1" x14ac:dyDescent="0.2">
      <c r="B114" s="9"/>
      <c r="E114" s="509"/>
      <c r="F114" s="19"/>
      <c r="G114" s="31"/>
    </row>
    <row r="115" spans="1:7" s="30" customFormat="1" ht="15" customHeight="1" x14ac:dyDescent="0.2">
      <c r="B115" s="9"/>
      <c r="E115" s="509"/>
      <c r="F115" s="19"/>
      <c r="G115" s="31"/>
    </row>
    <row r="116" spans="1:7" s="30" customFormat="1" ht="15" customHeight="1" x14ac:dyDescent="0.2">
      <c r="B116" s="9"/>
      <c r="E116" s="509"/>
      <c r="F116" s="19"/>
      <c r="G116" s="31"/>
    </row>
    <row r="117" spans="1:7" s="30" customFormat="1" ht="15" customHeight="1" x14ac:dyDescent="0.2">
      <c r="B117" s="9"/>
      <c r="E117" s="509"/>
      <c r="F117" s="19"/>
      <c r="G117" s="31"/>
    </row>
    <row r="118" spans="1:7" ht="14.25" x14ac:dyDescent="0.2">
      <c r="A118" s="30"/>
      <c r="B118" s="9"/>
      <c r="C118" s="30"/>
      <c r="D118" s="30"/>
      <c r="G118" s="15"/>
    </row>
    <row r="119" spans="1:7" x14ac:dyDescent="0.2">
      <c r="G119" s="15"/>
    </row>
    <row r="120" spans="1:7" x14ac:dyDescent="0.2">
      <c r="G120" s="15"/>
    </row>
    <row r="121" spans="1:7" x14ac:dyDescent="0.2">
      <c r="G121" s="15"/>
    </row>
    <row r="122" spans="1:7" x14ac:dyDescent="0.2">
      <c r="G122" s="15"/>
    </row>
    <row r="123" spans="1:7" x14ac:dyDescent="0.2">
      <c r="G123" s="15"/>
    </row>
    <row r="124" spans="1:7" x14ac:dyDescent="0.2">
      <c r="G124" s="15"/>
    </row>
    <row r="125" spans="1:7" x14ac:dyDescent="0.2">
      <c r="G125" s="15"/>
    </row>
    <row r="126" spans="1:7" x14ac:dyDescent="0.2">
      <c r="G126" s="15"/>
    </row>
    <row r="127" spans="1:7" x14ac:dyDescent="0.2">
      <c r="G127" s="15"/>
    </row>
    <row r="128" spans="1:7" x14ac:dyDescent="0.2">
      <c r="G128" s="15"/>
    </row>
    <row r="129" spans="7:7" x14ac:dyDescent="0.2">
      <c r="G129" s="15"/>
    </row>
    <row r="130" spans="7:7" x14ac:dyDescent="0.2">
      <c r="G130" s="15"/>
    </row>
    <row r="131" spans="7:7" x14ac:dyDescent="0.2">
      <c r="G131" s="15"/>
    </row>
    <row r="132" spans="7:7" x14ac:dyDescent="0.2">
      <c r="G132" s="15"/>
    </row>
    <row r="133" spans="7:7" x14ac:dyDescent="0.2">
      <c r="G133" s="15"/>
    </row>
    <row r="134" spans="7:7" x14ac:dyDescent="0.2">
      <c r="G134" s="15"/>
    </row>
    <row r="135" spans="7:7" x14ac:dyDescent="0.2">
      <c r="G135" s="15"/>
    </row>
    <row r="136" spans="7:7" x14ac:dyDescent="0.2">
      <c r="G136" s="15"/>
    </row>
    <row r="137" spans="7:7" x14ac:dyDescent="0.2">
      <c r="G137" s="15"/>
    </row>
    <row r="138" spans="7:7" x14ac:dyDescent="0.2">
      <c r="G138" s="15"/>
    </row>
    <row r="139" spans="7:7" x14ac:dyDescent="0.2">
      <c r="G139" s="15"/>
    </row>
    <row r="140" spans="7:7" x14ac:dyDescent="0.2">
      <c r="G140" s="15"/>
    </row>
    <row r="141" spans="7:7" x14ac:dyDescent="0.2">
      <c r="G141" s="15"/>
    </row>
    <row r="142" spans="7:7" x14ac:dyDescent="0.2">
      <c r="G142" s="15"/>
    </row>
    <row r="143" spans="7:7" x14ac:dyDescent="0.2">
      <c r="G143" s="15"/>
    </row>
    <row r="144" spans="7:7" x14ac:dyDescent="0.2">
      <c r="G144" s="15"/>
    </row>
    <row r="145" spans="1:7" x14ac:dyDescent="0.2">
      <c r="G145" s="15"/>
    </row>
    <row r="146" spans="1:7" x14ac:dyDescent="0.2">
      <c r="G146" s="15"/>
    </row>
    <row r="147" spans="1:7" x14ac:dyDescent="0.2">
      <c r="G147" s="15"/>
    </row>
    <row r="148" spans="1:7" x14ac:dyDescent="0.2">
      <c r="G148" s="15"/>
    </row>
    <row r="149" spans="1:7" x14ac:dyDescent="0.2">
      <c r="G149" s="15"/>
    </row>
    <row r="150" spans="1:7" x14ac:dyDescent="0.2">
      <c r="G150" s="15"/>
    </row>
    <row r="151" spans="1:7" x14ac:dyDescent="0.2">
      <c r="G151" s="15"/>
    </row>
    <row r="152" spans="1:7" x14ac:dyDescent="0.2">
      <c r="G152" s="15"/>
    </row>
    <row r="153" spans="1:7" x14ac:dyDescent="0.2">
      <c r="G153" s="15"/>
    </row>
    <row r="154" spans="1:7" x14ac:dyDescent="0.2">
      <c r="G154" s="15"/>
    </row>
    <row r="155" spans="1:7" x14ac:dyDescent="0.2">
      <c r="G155" s="15"/>
    </row>
    <row r="156" spans="1:7" x14ac:dyDescent="0.2">
      <c r="G156" s="15"/>
    </row>
    <row r="157" spans="1:7" s="30" customFormat="1" ht="14.25" x14ac:dyDescent="0.2">
      <c r="A157" s="18"/>
      <c r="B157" s="8"/>
      <c r="C157" s="18"/>
      <c r="D157" s="4"/>
      <c r="E157" s="509"/>
      <c r="F157" s="19"/>
      <c r="G157" s="31"/>
    </row>
    <row r="158" spans="1:7" ht="14.25" x14ac:dyDescent="0.2">
      <c r="A158" s="30"/>
      <c r="B158" s="9"/>
      <c r="C158" s="30"/>
      <c r="D158" s="30"/>
      <c r="G158" s="15"/>
    </row>
    <row r="159" spans="1:7" x14ac:dyDescent="0.2">
      <c r="G159" s="15"/>
    </row>
    <row r="160" spans="1:7" x14ac:dyDescent="0.2">
      <c r="G160" s="15"/>
    </row>
    <row r="161" spans="7:7" x14ac:dyDescent="0.2">
      <c r="G161" s="15"/>
    </row>
    <row r="162" spans="7:7" x14ac:dyDescent="0.2">
      <c r="G162" s="15"/>
    </row>
    <row r="163" spans="7:7" x14ac:dyDescent="0.2">
      <c r="G163" s="15"/>
    </row>
    <row r="164" spans="7:7" x14ac:dyDescent="0.2">
      <c r="G164" s="15"/>
    </row>
    <row r="165" spans="7:7" x14ac:dyDescent="0.2">
      <c r="G165" s="15"/>
    </row>
    <row r="166" spans="7:7" x14ac:dyDescent="0.2">
      <c r="G166" s="15"/>
    </row>
    <row r="167" spans="7:7" x14ac:dyDescent="0.2">
      <c r="G167" s="15"/>
    </row>
    <row r="168" spans="7:7" x14ac:dyDescent="0.2">
      <c r="G168" s="15"/>
    </row>
    <row r="169" spans="7:7" x14ac:dyDescent="0.2">
      <c r="G169" s="15"/>
    </row>
    <row r="170" spans="7:7" x14ac:dyDescent="0.2">
      <c r="G170" s="15"/>
    </row>
    <row r="171" spans="7:7" x14ac:dyDescent="0.2">
      <c r="G171" s="15"/>
    </row>
    <row r="172" spans="7:7" x14ac:dyDescent="0.2">
      <c r="G172" s="15"/>
    </row>
    <row r="173" spans="7:7" x14ac:dyDescent="0.2">
      <c r="G173" s="15"/>
    </row>
    <row r="174" spans="7:7" x14ac:dyDescent="0.2">
      <c r="G174" s="15"/>
    </row>
    <row r="175" spans="7:7" x14ac:dyDescent="0.2">
      <c r="G175" s="15"/>
    </row>
    <row r="176" spans="7:7" x14ac:dyDescent="0.2">
      <c r="G176" s="15"/>
    </row>
    <row r="177" spans="7:7" x14ac:dyDescent="0.2">
      <c r="G177" s="15"/>
    </row>
    <row r="178" spans="7:7" x14ac:dyDescent="0.2">
      <c r="G178" s="15"/>
    </row>
    <row r="179" spans="7:7" x14ac:dyDescent="0.2">
      <c r="G179" s="15"/>
    </row>
    <row r="180" spans="7:7" x14ac:dyDescent="0.2">
      <c r="G180" s="15"/>
    </row>
    <row r="181" spans="7:7" x14ac:dyDescent="0.2">
      <c r="G181" s="15"/>
    </row>
    <row r="182" spans="7:7" x14ac:dyDescent="0.2">
      <c r="G182" s="15"/>
    </row>
    <row r="183" spans="7:7" x14ac:dyDescent="0.2">
      <c r="G183" s="15"/>
    </row>
    <row r="184" spans="7:7" x14ac:dyDescent="0.2">
      <c r="G184" s="15"/>
    </row>
    <row r="185" spans="7:7" x14ac:dyDescent="0.2">
      <c r="G185" s="15"/>
    </row>
    <row r="186" spans="7:7" x14ac:dyDescent="0.2">
      <c r="G186" s="15"/>
    </row>
    <row r="187" spans="7:7" x14ac:dyDescent="0.2">
      <c r="G187" s="15"/>
    </row>
    <row r="188" spans="7:7" x14ac:dyDescent="0.2">
      <c r="G188" s="15"/>
    </row>
    <row r="189" spans="7:7" x14ac:dyDescent="0.2">
      <c r="G189" s="15"/>
    </row>
    <row r="190" spans="7:7" x14ac:dyDescent="0.2">
      <c r="G190" s="15"/>
    </row>
    <row r="191" spans="7:7" x14ac:dyDescent="0.2">
      <c r="G191" s="15"/>
    </row>
    <row r="192" spans="7:7" x14ac:dyDescent="0.2">
      <c r="G192" s="15"/>
    </row>
    <row r="193" spans="1:7" x14ac:dyDescent="0.2">
      <c r="G193" s="15"/>
    </row>
    <row r="194" spans="1:7" x14ac:dyDescent="0.2">
      <c r="G194" s="15"/>
    </row>
    <row r="195" spans="1:7" x14ac:dyDescent="0.2">
      <c r="G195" s="15"/>
    </row>
    <row r="196" spans="1:7" x14ac:dyDescent="0.2">
      <c r="G196" s="15"/>
    </row>
    <row r="197" spans="1:7" x14ac:dyDescent="0.2">
      <c r="G197" s="15"/>
    </row>
    <row r="198" spans="1:7" x14ac:dyDescent="0.2">
      <c r="G198" s="15"/>
    </row>
    <row r="199" spans="1:7" x14ac:dyDescent="0.2">
      <c r="G199" s="15"/>
    </row>
    <row r="200" spans="1:7" x14ac:dyDescent="0.2">
      <c r="G200" s="15"/>
    </row>
    <row r="201" spans="1:7" x14ac:dyDescent="0.2">
      <c r="G201" s="15"/>
    </row>
    <row r="202" spans="1:7" x14ac:dyDescent="0.2">
      <c r="G202" s="15"/>
    </row>
    <row r="203" spans="1:7" x14ac:dyDescent="0.2">
      <c r="G203" s="15"/>
    </row>
    <row r="204" spans="1:7" s="32" customFormat="1" ht="15" x14ac:dyDescent="0.25">
      <c r="A204" s="18"/>
      <c r="B204" s="8"/>
      <c r="C204" s="18"/>
      <c r="D204" s="4"/>
      <c r="E204" s="509"/>
      <c r="F204" s="19"/>
      <c r="G204" s="33"/>
    </row>
    <row r="205" spans="1:7" s="34" customFormat="1" ht="15" x14ac:dyDescent="0.25">
      <c r="A205" s="32"/>
      <c r="B205" s="10"/>
      <c r="C205" s="32"/>
      <c r="D205" s="32"/>
      <c r="E205" s="509"/>
      <c r="F205" s="19"/>
      <c r="G205" s="22"/>
    </row>
    <row r="206" spans="1:7" s="34" customFormat="1" x14ac:dyDescent="0.2">
      <c r="B206" s="11"/>
      <c r="E206" s="509"/>
      <c r="F206" s="19"/>
      <c r="G206" s="22"/>
    </row>
    <row r="207" spans="1:7" s="34" customFormat="1" x14ac:dyDescent="0.2">
      <c r="B207" s="11"/>
      <c r="E207" s="509"/>
      <c r="F207" s="19"/>
      <c r="G207" s="22"/>
    </row>
    <row r="208" spans="1:7" s="34" customFormat="1" x14ac:dyDescent="0.2">
      <c r="B208" s="11"/>
      <c r="E208" s="509"/>
      <c r="F208" s="19"/>
      <c r="G208" s="22"/>
    </row>
    <row r="209" spans="1:7" s="34" customFormat="1" x14ac:dyDescent="0.2">
      <c r="B209" s="11"/>
      <c r="E209" s="509"/>
      <c r="F209" s="19"/>
      <c r="G209" s="22"/>
    </row>
    <row r="210" spans="1:7" s="34" customFormat="1" x14ac:dyDescent="0.2">
      <c r="B210" s="11"/>
      <c r="E210" s="509"/>
      <c r="F210" s="19"/>
      <c r="G210" s="22"/>
    </row>
    <row r="211" spans="1:7" s="34" customFormat="1" x14ac:dyDescent="0.2">
      <c r="B211" s="11"/>
      <c r="E211" s="509"/>
      <c r="F211" s="19"/>
      <c r="G211" s="22"/>
    </row>
    <row r="212" spans="1:7" s="34" customFormat="1" x14ac:dyDescent="0.2">
      <c r="B212" s="11"/>
      <c r="E212" s="509"/>
      <c r="F212" s="19"/>
      <c r="G212" s="22"/>
    </row>
    <row r="213" spans="1:7" x14ac:dyDescent="0.2">
      <c r="A213" s="34"/>
      <c r="B213" s="11"/>
      <c r="C213" s="34"/>
      <c r="D213" s="34"/>
      <c r="G213" s="15"/>
    </row>
    <row r="214" spans="1:7" x14ac:dyDescent="0.2">
      <c r="G214" s="15"/>
    </row>
    <row r="215" spans="1:7" x14ac:dyDescent="0.2">
      <c r="G215" s="15"/>
    </row>
    <row r="216" spans="1:7" x14ac:dyDescent="0.2">
      <c r="G216" s="15"/>
    </row>
    <row r="217" spans="1:7" x14ac:dyDescent="0.2">
      <c r="G217" s="15"/>
    </row>
    <row r="218" spans="1:7" x14ac:dyDescent="0.2">
      <c r="G218" s="15"/>
    </row>
    <row r="219" spans="1:7" x14ac:dyDescent="0.2">
      <c r="G219" s="15"/>
    </row>
    <row r="220" spans="1:7" x14ac:dyDescent="0.2">
      <c r="G220" s="15"/>
    </row>
    <row r="221" spans="1:7" x14ac:dyDescent="0.2">
      <c r="G221" s="15"/>
    </row>
    <row r="222" spans="1:7" x14ac:dyDescent="0.2">
      <c r="G222" s="15"/>
    </row>
    <row r="223" spans="1:7" x14ac:dyDescent="0.2">
      <c r="G223" s="15"/>
    </row>
    <row r="224" spans="1:7" x14ac:dyDescent="0.2">
      <c r="G224" s="15"/>
    </row>
    <row r="225" spans="7:7" x14ac:dyDescent="0.2">
      <c r="G225" s="15"/>
    </row>
    <row r="226" spans="7:7" x14ac:dyDescent="0.2">
      <c r="G226" s="15"/>
    </row>
    <row r="227" spans="7:7" x14ac:dyDescent="0.2">
      <c r="G227" s="15"/>
    </row>
    <row r="228" spans="7:7" x14ac:dyDescent="0.2">
      <c r="G228" s="15"/>
    </row>
    <row r="229" spans="7:7" x14ac:dyDescent="0.2">
      <c r="G229" s="15"/>
    </row>
    <row r="230" spans="7:7" x14ac:dyDescent="0.2">
      <c r="G230" s="15"/>
    </row>
    <row r="231" spans="7:7" x14ac:dyDescent="0.2">
      <c r="G231" s="15"/>
    </row>
    <row r="232" spans="7:7" x14ac:dyDescent="0.2">
      <c r="G232" s="15"/>
    </row>
    <row r="233" spans="7:7" x14ac:dyDescent="0.2">
      <c r="G233" s="15"/>
    </row>
    <row r="234" spans="7:7" x14ac:dyDescent="0.2">
      <c r="G234" s="15"/>
    </row>
    <row r="235" spans="7:7" x14ac:dyDescent="0.2">
      <c r="G235" s="15"/>
    </row>
    <row r="236" spans="7:7" x14ac:dyDescent="0.2">
      <c r="G236" s="15"/>
    </row>
    <row r="237" spans="7:7" x14ac:dyDescent="0.2">
      <c r="G237" s="15"/>
    </row>
    <row r="238" spans="7:7" x14ac:dyDescent="0.2">
      <c r="G238" s="15"/>
    </row>
    <row r="239" spans="7:7" x14ac:dyDescent="0.2">
      <c r="G239" s="15"/>
    </row>
    <row r="240" spans="7:7" x14ac:dyDescent="0.2">
      <c r="G240" s="15"/>
    </row>
    <row r="241" spans="7:7" x14ac:dyDescent="0.2">
      <c r="G241" s="15"/>
    </row>
    <row r="242" spans="7:7" x14ac:dyDescent="0.2">
      <c r="G242" s="15"/>
    </row>
    <row r="243" spans="7:7" x14ac:dyDescent="0.2">
      <c r="G243" s="15"/>
    </row>
    <row r="244" spans="7:7" x14ac:dyDescent="0.2">
      <c r="G244" s="15"/>
    </row>
    <row r="245" spans="7:7" x14ac:dyDescent="0.2">
      <c r="G245" s="15"/>
    </row>
    <row r="246" spans="7:7" x14ac:dyDescent="0.2">
      <c r="G246" s="15"/>
    </row>
    <row r="247" spans="7:7" x14ac:dyDescent="0.2">
      <c r="G247" s="15"/>
    </row>
    <row r="248" spans="7:7" x14ac:dyDescent="0.2">
      <c r="G248" s="15"/>
    </row>
    <row r="249" spans="7:7" x14ac:dyDescent="0.2">
      <c r="G249" s="15"/>
    </row>
    <row r="250" spans="7:7" x14ac:dyDescent="0.2">
      <c r="G250" s="15"/>
    </row>
    <row r="251" spans="7:7" x14ac:dyDescent="0.2">
      <c r="G251" s="15"/>
    </row>
    <row r="252" spans="7:7" x14ac:dyDescent="0.2">
      <c r="G252" s="15"/>
    </row>
    <row r="253" spans="7:7" x14ac:dyDescent="0.2">
      <c r="G253" s="15"/>
    </row>
    <row r="254" spans="7:7" x14ac:dyDescent="0.2">
      <c r="G254" s="15"/>
    </row>
    <row r="255" spans="7:7" x14ac:dyDescent="0.2">
      <c r="G255" s="15"/>
    </row>
    <row r="256" spans="7:7" x14ac:dyDescent="0.2">
      <c r="G256" s="15"/>
    </row>
    <row r="257" spans="1:7" x14ac:dyDescent="0.2">
      <c r="G257" s="15"/>
    </row>
    <row r="258" spans="1:7" x14ac:dyDescent="0.2">
      <c r="G258" s="15"/>
    </row>
    <row r="259" spans="1:7" x14ac:dyDescent="0.2">
      <c r="G259" s="15"/>
    </row>
    <row r="260" spans="1:7" s="30" customFormat="1" ht="14.25" x14ac:dyDescent="0.2">
      <c r="A260" s="18"/>
      <c r="B260" s="8"/>
      <c r="C260" s="18"/>
      <c r="D260" s="4"/>
      <c r="E260" s="509"/>
      <c r="F260" s="19"/>
      <c r="G260" s="31"/>
    </row>
    <row r="261" spans="1:7" ht="14.25" x14ac:dyDescent="0.2">
      <c r="A261" s="30"/>
      <c r="B261" s="9"/>
      <c r="C261" s="30"/>
      <c r="D261" s="30"/>
      <c r="G261" s="15"/>
    </row>
    <row r="262" spans="1:7" x14ac:dyDescent="0.2">
      <c r="G262" s="15"/>
    </row>
    <row r="263" spans="1:7" x14ac:dyDescent="0.2">
      <c r="G263" s="15"/>
    </row>
    <row r="264" spans="1:7" x14ac:dyDescent="0.2">
      <c r="G264" s="15"/>
    </row>
    <row r="265" spans="1:7" x14ac:dyDescent="0.2">
      <c r="G265" s="15"/>
    </row>
    <row r="266" spans="1:7" x14ac:dyDescent="0.2">
      <c r="G266" s="15"/>
    </row>
    <row r="267" spans="1:7" x14ac:dyDescent="0.2">
      <c r="G267" s="15"/>
    </row>
    <row r="268" spans="1:7" x14ac:dyDescent="0.2">
      <c r="G268" s="15"/>
    </row>
    <row r="269" spans="1:7" x14ac:dyDescent="0.2">
      <c r="G269" s="15"/>
    </row>
    <row r="270" spans="1:7" x14ac:dyDescent="0.2">
      <c r="G270" s="15"/>
    </row>
    <row r="271" spans="1:7" x14ac:dyDescent="0.2">
      <c r="G271" s="15"/>
    </row>
    <row r="272" spans="1:7" x14ac:dyDescent="0.2">
      <c r="G272" s="15"/>
    </row>
    <row r="273" spans="7:7" x14ac:dyDescent="0.2">
      <c r="G273" s="15"/>
    </row>
    <row r="274" spans="7:7" x14ac:dyDescent="0.2">
      <c r="G274" s="15"/>
    </row>
    <row r="275" spans="7:7" x14ac:dyDescent="0.2">
      <c r="G275" s="15"/>
    </row>
    <row r="276" spans="7:7" x14ac:dyDescent="0.2">
      <c r="G276" s="15"/>
    </row>
    <row r="277" spans="7:7" x14ac:dyDescent="0.2">
      <c r="G277" s="15"/>
    </row>
    <row r="278" spans="7:7" x14ac:dyDescent="0.2">
      <c r="G278" s="15"/>
    </row>
    <row r="279" spans="7:7" x14ac:dyDescent="0.2">
      <c r="G279" s="15"/>
    </row>
    <row r="280" spans="7:7" x14ac:dyDescent="0.2">
      <c r="G280" s="15"/>
    </row>
    <row r="281" spans="7:7" x14ac:dyDescent="0.2">
      <c r="G281" s="15"/>
    </row>
    <row r="282" spans="7:7" x14ac:dyDescent="0.2">
      <c r="G282" s="15"/>
    </row>
    <row r="283" spans="7:7" x14ac:dyDescent="0.2">
      <c r="G283" s="15"/>
    </row>
    <row r="284" spans="7:7" x14ac:dyDescent="0.2">
      <c r="G284" s="15"/>
    </row>
    <row r="285" spans="7:7" x14ac:dyDescent="0.2">
      <c r="G285" s="15"/>
    </row>
    <row r="286" spans="7:7" x14ac:dyDescent="0.2">
      <c r="G286" s="15"/>
    </row>
    <row r="287" spans="7:7" x14ac:dyDescent="0.2">
      <c r="G287" s="15"/>
    </row>
    <row r="288" spans="7:7" x14ac:dyDescent="0.2">
      <c r="G288" s="15"/>
    </row>
    <row r="289" spans="7:7" x14ac:dyDescent="0.2">
      <c r="G289" s="15"/>
    </row>
    <row r="290" spans="7:7" x14ac:dyDescent="0.2">
      <c r="G290" s="15"/>
    </row>
    <row r="291" spans="7:7" x14ac:dyDescent="0.2">
      <c r="G291" s="15"/>
    </row>
    <row r="292" spans="7:7" x14ac:dyDescent="0.2">
      <c r="G292" s="15"/>
    </row>
    <row r="293" spans="7:7" x14ac:dyDescent="0.2">
      <c r="G293" s="15"/>
    </row>
    <row r="294" spans="7:7" x14ac:dyDescent="0.2">
      <c r="G294" s="15"/>
    </row>
    <row r="295" spans="7:7" x14ac:dyDescent="0.2">
      <c r="G295" s="15"/>
    </row>
    <row r="296" spans="7:7" x14ac:dyDescent="0.2">
      <c r="G296" s="15"/>
    </row>
    <row r="297" spans="7:7" x14ac:dyDescent="0.2">
      <c r="G297" s="15"/>
    </row>
    <row r="298" spans="7:7" x14ac:dyDescent="0.2">
      <c r="G298" s="15"/>
    </row>
    <row r="299" spans="7:7" x14ac:dyDescent="0.2">
      <c r="G299" s="15"/>
    </row>
    <row r="300" spans="7:7" x14ac:dyDescent="0.2">
      <c r="G300" s="15"/>
    </row>
    <row r="301" spans="7:7" x14ac:dyDescent="0.2">
      <c r="G301" s="15"/>
    </row>
    <row r="302" spans="7:7" x14ac:dyDescent="0.2">
      <c r="G302" s="15"/>
    </row>
    <row r="303" spans="7:7" x14ac:dyDescent="0.2">
      <c r="G303" s="15"/>
    </row>
    <row r="304" spans="7:7" x14ac:dyDescent="0.2">
      <c r="G304" s="15"/>
    </row>
    <row r="305" spans="1:7" x14ac:dyDescent="0.2">
      <c r="G305" s="15"/>
    </row>
    <row r="306" spans="1:7" x14ac:dyDescent="0.2">
      <c r="G306" s="15"/>
    </row>
    <row r="307" spans="1:7" x14ac:dyDescent="0.2">
      <c r="G307" s="15"/>
    </row>
    <row r="308" spans="1:7" x14ac:dyDescent="0.2">
      <c r="G308" s="15"/>
    </row>
    <row r="309" spans="1:7" x14ac:dyDescent="0.2">
      <c r="G309" s="15"/>
    </row>
    <row r="310" spans="1:7" x14ac:dyDescent="0.2">
      <c r="G310" s="15"/>
    </row>
    <row r="311" spans="1:7" x14ac:dyDescent="0.2">
      <c r="G311" s="15"/>
    </row>
    <row r="312" spans="1:7" x14ac:dyDescent="0.2">
      <c r="G312" s="15"/>
    </row>
    <row r="313" spans="1:7" x14ac:dyDescent="0.2">
      <c r="G313" s="15"/>
    </row>
    <row r="314" spans="1:7" x14ac:dyDescent="0.2">
      <c r="G314" s="15"/>
    </row>
    <row r="315" spans="1:7" x14ac:dyDescent="0.2">
      <c r="G315" s="15"/>
    </row>
    <row r="316" spans="1:7" x14ac:dyDescent="0.2">
      <c r="G316" s="15"/>
    </row>
    <row r="317" spans="1:7" s="30" customFormat="1" ht="14.25" x14ac:dyDescent="0.2">
      <c r="A317" s="18"/>
      <c r="B317" s="8"/>
      <c r="C317" s="18"/>
      <c r="D317" s="4"/>
      <c r="E317" s="509"/>
      <c r="F317" s="19"/>
      <c r="G317" s="31"/>
    </row>
    <row r="318" spans="1:7" ht="14.25" x14ac:dyDescent="0.2">
      <c r="A318" s="30"/>
      <c r="B318" s="9"/>
      <c r="C318" s="30"/>
      <c r="D318" s="30"/>
    </row>
    <row r="319" spans="1:7" x14ac:dyDescent="0.2">
      <c r="A319" s="15"/>
      <c r="B319" s="12"/>
      <c r="C319" s="15"/>
      <c r="D319" s="3"/>
    </row>
  </sheetData>
  <sheetProtection algorithmName="SHA-512" hashValue="Gg5Axr7kIt3HM/OJujyiHdFrYm5zIRM6z1OxubcDUFKHfNB9cLd43LSWtFznTi+0J/HZsjDZymKIiHYr7d6D5w==" saltValue="nXwspczr32Djwj79UVbgrg==" spinCount="100000" sheet="1" selectLockedCells="1"/>
  <mergeCells count="1">
    <mergeCell ref="A1:F1"/>
  </mergeCells>
  <phoneticPr fontId="0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8" fitToHeight="0" orientation="portrait" horizontalDpi="4294967293" r:id="rId1"/>
  <headerFooter alignWithMargins="0">
    <oddHeader>&amp;CC61.08</oddHeader>
  </headerFooter>
  <rowBreaks count="5" manualBreakCount="5">
    <brk id="60" max="5" man="1"/>
    <brk id="113" max="5" man="1"/>
    <brk id="158" max="5" man="1"/>
    <brk id="205" max="5" man="1"/>
    <brk id="261" max="5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M170"/>
  <sheetViews>
    <sheetView view="pageBreakPreview" topLeftCell="B43" zoomScaleNormal="100" zoomScaleSheetLayoutView="100" workbookViewId="0">
      <selection activeCell="M67" sqref="M67"/>
    </sheetView>
  </sheetViews>
  <sheetFormatPr defaultColWidth="14.28515625" defaultRowHeight="12" customHeight="1" x14ac:dyDescent="0.2"/>
  <cols>
    <col min="1" max="1" width="7.7109375" style="90" customWidth="1"/>
    <col min="2" max="3" width="4.85546875" style="35" customWidth="1"/>
    <col min="4" max="4" width="40.28515625" style="35" customWidth="1"/>
    <col min="5" max="5" width="12.7109375" style="36" customWidth="1"/>
    <col min="6" max="6" width="12.7109375" style="39" customWidth="1"/>
    <col min="7" max="7" width="14.7109375" style="59" customWidth="1"/>
    <col min="8" max="8" width="16.7109375" style="19" customWidth="1"/>
    <col min="9" max="12" width="16.42578125" style="39" customWidth="1"/>
    <col min="13" max="16384" width="14.28515625" style="38"/>
  </cols>
  <sheetData>
    <row r="1" spans="1:12" ht="14.1" customHeight="1" x14ac:dyDescent="0.2">
      <c r="A1" s="845" t="str">
        <f>'2100'!A1:F1</f>
        <v>CONSTRUCTION OF AGISANANG INTERNAL ROADS AND STORMWATER PHASE 1 - WARD 8</v>
      </c>
      <c r="B1" s="845"/>
      <c r="C1" s="845"/>
      <c r="D1" s="845"/>
      <c r="E1" s="845"/>
      <c r="F1" s="845"/>
      <c r="G1" s="845"/>
      <c r="H1" s="845"/>
    </row>
    <row r="2" spans="1:12" ht="14.1" customHeight="1" x14ac:dyDescent="0.2">
      <c r="A2" s="482" t="s">
        <v>10</v>
      </c>
      <c r="B2" s="479"/>
      <c r="C2" s="479"/>
      <c r="D2" s="479"/>
      <c r="E2" s="480"/>
      <c r="F2" s="481"/>
      <c r="G2" s="421"/>
      <c r="H2" s="348"/>
    </row>
    <row r="3" spans="1:12" ht="14.1" customHeight="1" x14ac:dyDescent="0.2">
      <c r="A3" s="478" t="s">
        <v>23</v>
      </c>
      <c r="B3" s="479"/>
      <c r="C3" s="479"/>
      <c r="D3" s="479"/>
      <c r="E3" s="480"/>
      <c r="F3" s="481"/>
      <c r="G3" s="421"/>
      <c r="H3" s="348"/>
    </row>
    <row r="4" spans="1:12" ht="14.1" customHeight="1" x14ac:dyDescent="0.2">
      <c r="A4" s="478" t="s">
        <v>24</v>
      </c>
      <c r="B4" s="479"/>
      <c r="C4" s="479"/>
      <c r="D4" s="479"/>
      <c r="E4" s="480"/>
      <c r="F4" s="483"/>
      <c r="G4" s="421"/>
      <c r="H4" s="348"/>
      <c r="I4" s="38"/>
      <c r="J4" s="38"/>
      <c r="K4" s="38"/>
      <c r="L4" s="38"/>
    </row>
    <row r="5" spans="1:12" ht="5.25" customHeight="1" x14ac:dyDescent="0.2">
      <c r="A5" s="478"/>
      <c r="B5" s="479"/>
      <c r="C5" s="479"/>
      <c r="D5" s="479"/>
      <c r="E5" s="480"/>
      <c r="F5" s="483"/>
      <c r="G5" s="421"/>
      <c r="H5" s="348"/>
      <c r="I5" s="38"/>
      <c r="J5" s="38"/>
      <c r="K5" s="38"/>
      <c r="L5" s="38"/>
    </row>
    <row r="6" spans="1:12" s="133" customFormat="1" ht="20.100000000000001" customHeight="1" x14ac:dyDescent="0.2">
      <c r="A6" s="197" t="s">
        <v>62</v>
      </c>
      <c r="B6" s="842" t="s">
        <v>60</v>
      </c>
      <c r="C6" s="843"/>
      <c r="D6" s="844"/>
      <c r="E6" s="197" t="s">
        <v>70</v>
      </c>
      <c r="F6" s="197" t="s">
        <v>64</v>
      </c>
      <c r="G6" s="200" t="s">
        <v>65</v>
      </c>
      <c r="H6" s="327" t="s">
        <v>59</v>
      </c>
      <c r="I6" s="132"/>
      <c r="J6" s="132"/>
      <c r="K6" s="132"/>
      <c r="L6" s="132"/>
    </row>
    <row r="7" spans="1:12" ht="5.0999999999999996" customHeight="1" x14ac:dyDescent="0.2">
      <c r="A7" s="484"/>
      <c r="B7" s="485"/>
      <c r="C7" s="486"/>
      <c r="D7" s="487"/>
      <c r="E7" s="488"/>
      <c r="F7" s="489"/>
      <c r="G7" s="437"/>
      <c r="H7" s="365"/>
      <c r="I7" s="56"/>
      <c r="J7" s="56"/>
      <c r="K7" s="56"/>
      <c r="L7" s="56"/>
    </row>
    <row r="8" spans="1:12" ht="14.1" customHeight="1" x14ac:dyDescent="0.2">
      <c r="A8" s="490"/>
      <c r="B8" s="491" t="s">
        <v>24</v>
      </c>
      <c r="C8" s="492"/>
      <c r="D8" s="493"/>
      <c r="E8" s="494"/>
      <c r="F8" s="495"/>
      <c r="G8" s="437"/>
      <c r="H8" s="365"/>
      <c r="I8" s="56"/>
      <c r="J8" s="56"/>
      <c r="K8" s="56"/>
      <c r="L8" s="56"/>
    </row>
    <row r="9" spans="1:12" ht="14.1" customHeight="1" x14ac:dyDescent="0.2">
      <c r="A9" s="490"/>
      <c r="B9" s="476" t="s">
        <v>522</v>
      </c>
      <c r="C9" s="492"/>
      <c r="D9" s="493"/>
      <c r="E9" s="494"/>
      <c r="F9" s="495"/>
      <c r="G9" s="437"/>
      <c r="H9" s="365"/>
      <c r="I9" s="56"/>
      <c r="J9" s="56"/>
      <c r="K9" s="56"/>
      <c r="L9" s="56"/>
    </row>
    <row r="10" spans="1:12" ht="14.1" customHeight="1" x14ac:dyDescent="0.2">
      <c r="A10" s="490"/>
      <c r="B10" s="476" t="s">
        <v>523</v>
      </c>
      <c r="C10" s="492"/>
      <c r="D10" s="493"/>
      <c r="E10" s="494"/>
      <c r="F10" s="495"/>
      <c r="G10" s="437"/>
      <c r="H10" s="365"/>
      <c r="I10" s="56"/>
      <c r="J10" s="56"/>
      <c r="K10" s="56"/>
      <c r="L10" s="56"/>
    </row>
    <row r="11" spans="1:12" ht="14.1" customHeight="1" x14ac:dyDescent="0.2">
      <c r="A11" s="490"/>
      <c r="B11" s="476" t="s">
        <v>524</v>
      </c>
      <c r="C11" s="492"/>
      <c r="D11" s="493"/>
      <c r="E11" s="494"/>
      <c r="F11" s="495"/>
      <c r="G11" s="437"/>
      <c r="H11" s="365"/>
      <c r="I11" s="56"/>
      <c r="J11" s="56"/>
      <c r="K11" s="56"/>
      <c r="L11" s="56"/>
    </row>
    <row r="12" spans="1:12" ht="14.1" customHeight="1" x14ac:dyDescent="0.2">
      <c r="A12" s="490"/>
      <c r="B12" s="476" t="s">
        <v>525</v>
      </c>
      <c r="C12" s="492"/>
      <c r="D12" s="493"/>
      <c r="E12" s="494"/>
      <c r="F12" s="495"/>
      <c r="G12" s="437"/>
      <c r="H12" s="365"/>
      <c r="I12" s="56"/>
      <c r="J12" s="56"/>
      <c r="K12" s="56"/>
      <c r="L12" s="56"/>
    </row>
    <row r="13" spans="1:12" ht="5.0999999999999996" customHeight="1" x14ac:dyDescent="0.2">
      <c r="A13" s="490"/>
      <c r="B13" s="476"/>
      <c r="C13" s="492"/>
      <c r="D13" s="493"/>
      <c r="E13" s="494"/>
      <c r="F13" s="495"/>
      <c r="G13" s="437"/>
      <c r="H13" s="365"/>
      <c r="I13" s="56"/>
      <c r="J13" s="56"/>
      <c r="K13" s="56"/>
      <c r="L13" s="56"/>
    </row>
    <row r="14" spans="1:12" ht="14.1" customHeight="1" x14ac:dyDescent="0.2">
      <c r="A14" s="490"/>
      <c r="B14" s="731" t="s">
        <v>607</v>
      </c>
      <c r="C14" s="492"/>
      <c r="D14" s="493"/>
      <c r="E14" s="494"/>
      <c r="F14" s="495"/>
      <c r="G14" s="437"/>
      <c r="H14" s="365"/>
      <c r="I14" s="56"/>
      <c r="J14" s="56"/>
      <c r="K14" s="56"/>
      <c r="L14" s="56"/>
    </row>
    <row r="15" spans="1:12" ht="5.0999999999999996" customHeight="1" x14ac:dyDescent="0.2">
      <c r="A15" s="490"/>
      <c r="B15" s="491"/>
      <c r="C15" s="492"/>
      <c r="D15" s="493"/>
      <c r="E15" s="494"/>
      <c r="F15" s="495"/>
      <c r="G15" s="437"/>
      <c r="H15" s="365"/>
      <c r="I15" s="56"/>
      <c r="J15" s="56"/>
      <c r="K15" s="56"/>
      <c r="L15" s="56"/>
    </row>
    <row r="16" spans="1:12" ht="14.1" customHeight="1" x14ac:dyDescent="0.2">
      <c r="A16" s="496" t="s">
        <v>245</v>
      </c>
      <c r="B16" s="497" t="s">
        <v>25</v>
      </c>
      <c r="C16" s="498"/>
      <c r="D16" s="499"/>
      <c r="E16" s="494"/>
      <c r="F16" s="495"/>
      <c r="G16" s="433"/>
      <c r="H16" s="365"/>
      <c r="I16" s="56"/>
      <c r="J16" s="56"/>
      <c r="K16" s="56"/>
      <c r="L16" s="56"/>
    </row>
    <row r="17" spans="1:12" ht="5.0999999999999996" customHeight="1" x14ac:dyDescent="0.2">
      <c r="A17" s="490" t="s">
        <v>56</v>
      </c>
      <c r="B17" s="500"/>
      <c r="C17" s="492"/>
      <c r="D17" s="501"/>
      <c r="E17" s="494"/>
      <c r="F17" s="495"/>
      <c r="G17" s="433"/>
      <c r="H17" s="365"/>
      <c r="I17" s="56"/>
      <c r="J17" s="56"/>
      <c r="K17" s="56"/>
      <c r="L17" s="56"/>
    </row>
    <row r="18" spans="1:12" ht="14.1" customHeight="1" x14ac:dyDescent="0.2">
      <c r="A18" s="490"/>
      <c r="B18" s="500" t="s">
        <v>87</v>
      </c>
      <c r="C18" s="492" t="s">
        <v>88</v>
      </c>
      <c r="D18" s="501"/>
      <c r="E18" s="494"/>
      <c r="F18" s="495"/>
      <c r="G18" s="433"/>
      <c r="H18" s="365"/>
      <c r="I18" s="56"/>
      <c r="J18" s="56"/>
      <c r="K18" s="56"/>
      <c r="L18" s="56"/>
    </row>
    <row r="19" spans="1:12" ht="14.1" customHeight="1" x14ac:dyDescent="0.2">
      <c r="A19" s="490"/>
      <c r="B19" s="500"/>
      <c r="C19" s="492" t="s">
        <v>89</v>
      </c>
      <c r="D19" s="501"/>
      <c r="E19" s="494"/>
      <c r="F19" s="495"/>
      <c r="G19" s="433"/>
      <c r="H19" s="365"/>
      <c r="I19" s="56"/>
      <c r="J19" s="56"/>
      <c r="K19" s="56"/>
      <c r="L19" s="56"/>
    </row>
    <row r="20" spans="1:12" ht="14.1" customHeight="1" x14ac:dyDescent="0.2">
      <c r="A20" s="490"/>
      <c r="B20" s="500"/>
      <c r="C20" s="492" t="s">
        <v>90</v>
      </c>
      <c r="D20" s="501"/>
      <c r="E20" s="494"/>
      <c r="F20" s="495"/>
      <c r="G20" s="433"/>
      <c r="H20" s="365"/>
      <c r="I20" s="56"/>
      <c r="J20" s="56"/>
      <c r="K20" s="56"/>
      <c r="L20" s="56"/>
    </row>
    <row r="21" spans="1:12" ht="5.0999999999999996" customHeight="1" x14ac:dyDescent="0.2">
      <c r="A21" s="490"/>
      <c r="B21" s="500"/>
      <c r="C21" s="492"/>
      <c r="D21" s="501"/>
      <c r="E21" s="494"/>
      <c r="F21" s="495"/>
      <c r="G21" s="433"/>
      <c r="H21" s="365"/>
      <c r="I21" s="56"/>
      <c r="J21" s="56"/>
      <c r="K21" s="56"/>
      <c r="L21" s="56"/>
    </row>
    <row r="22" spans="1:12" ht="14.1" customHeight="1" x14ac:dyDescent="0.2">
      <c r="A22" s="490" t="s">
        <v>131</v>
      </c>
      <c r="B22" s="500"/>
      <c r="C22" s="492" t="s">
        <v>91</v>
      </c>
      <c r="D22" s="501" t="s">
        <v>92</v>
      </c>
      <c r="E22" s="494" t="s">
        <v>28</v>
      </c>
      <c r="F22" s="502">
        <v>200</v>
      </c>
      <c r="G22" s="761"/>
      <c r="H22" s="370">
        <f>F22*G22</f>
        <v>0</v>
      </c>
      <c r="I22" s="56"/>
      <c r="J22" s="56"/>
      <c r="K22" s="56"/>
      <c r="L22" s="56"/>
    </row>
    <row r="23" spans="1:12" ht="5.0999999999999996" customHeight="1" x14ac:dyDescent="0.2">
      <c r="A23" s="490"/>
      <c r="B23" s="500"/>
      <c r="C23" s="492"/>
      <c r="D23" s="503"/>
      <c r="E23" s="494"/>
      <c r="F23" s="502"/>
      <c r="G23" s="439"/>
      <c r="H23" s="117"/>
      <c r="I23" s="56"/>
      <c r="J23" s="56"/>
      <c r="K23" s="56"/>
      <c r="L23" s="56"/>
    </row>
    <row r="24" spans="1:12" ht="14.1" customHeight="1" x14ac:dyDescent="0.2">
      <c r="A24" s="490"/>
      <c r="B24" s="500" t="s">
        <v>95</v>
      </c>
      <c r="C24" s="492" t="s">
        <v>96</v>
      </c>
      <c r="D24" s="501"/>
      <c r="E24" s="494"/>
      <c r="F24" s="502"/>
      <c r="G24" s="439"/>
      <c r="H24" s="117"/>
      <c r="I24" s="56"/>
      <c r="J24" s="56"/>
      <c r="K24" s="56"/>
      <c r="L24" s="56"/>
    </row>
    <row r="25" spans="1:12" ht="14.1" customHeight="1" x14ac:dyDescent="0.2">
      <c r="A25" s="490"/>
      <c r="B25" s="500"/>
      <c r="C25" s="492" t="s">
        <v>97</v>
      </c>
      <c r="D25" s="501"/>
      <c r="E25" s="494" t="s">
        <v>28</v>
      </c>
      <c r="F25" s="502">
        <v>60</v>
      </c>
      <c r="G25" s="761"/>
      <c r="H25" s="370">
        <f>F25*G25</f>
        <v>0</v>
      </c>
      <c r="I25" s="56"/>
      <c r="J25" s="56"/>
      <c r="K25" s="56"/>
      <c r="L25" s="56"/>
    </row>
    <row r="26" spans="1:12" ht="5.0999999999999996" customHeight="1" x14ac:dyDescent="0.2">
      <c r="A26" s="490"/>
      <c r="B26" s="500"/>
      <c r="C26" s="492"/>
      <c r="D26" s="501"/>
      <c r="E26" s="494"/>
      <c r="F26" s="502"/>
      <c r="G26" s="439"/>
      <c r="H26" s="117"/>
      <c r="I26" s="56"/>
      <c r="J26" s="56"/>
      <c r="K26" s="56"/>
      <c r="L26" s="56"/>
    </row>
    <row r="27" spans="1:12" ht="14.1" customHeight="1" x14ac:dyDescent="0.2">
      <c r="A27" s="496" t="s">
        <v>99</v>
      </c>
      <c r="B27" s="500" t="s">
        <v>26</v>
      </c>
      <c r="C27" s="492"/>
      <c r="D27" s="501"/>
      <c r="E27" s="494"/>
      <c r="F27" s="502"/>
      <c r="G27" s="439"/>
      <c r="H27" s="117"/>
      <c r="I27" s="56"/>
      <c r="J27" s="56"/>
      <c r="K27" s="56"/>
      <c r="L27" s="56"/>
    </row>
    <row r="28" spans="1:12" ht="5.0999999999999996" customHeight="1" x14ac:dyDescent="0.2">
      <c r="A28" s="490"/>
      <c r="B28" s="497"/>
      <c r="C28" s="492"/>
      <c r="D28" s="499"/>
      <c r="E28" s="494"/>
      <c r="F28" s="502"/>
      <c r="G28" s="439"/>
      <c r="H28" s="117"/>
      <c r="I28" s="56"/>
      <c r="J28" s="56"/>
      <c r="K28" s="56"/>
      <c r="L28" s="56"/>
    </row>
    <row r="29" spans="1:12" ht="14.1" customHeight="1" x14ac:dyDescent="0.2">
      <c r="A29" s="490" t="s">
        <v>131</v>
      </c>
      <c r="B29" s="500" t="s">
        <v>87</v>
      </c>
      <c r="C29" s="492" t="s">
        <v>100</v>
      </c>
      <c r="D29" s="501"/>
      <c r="E29" s="494" t="s">
        <v>28</v>
      </c>
      <c r="F29" s="502">
        <v>60</v>
      </c>
      <c r="G29" s="761"/>
      <c r="H29" s="370">
        <f>F29*G29</f>
        <v>0</v>
      </c>
      <c r="I29" s="56"/>
      <c r="J29" s="56"/>
      <c r="K29" s="56"/>
      <c r="L29" s="56"/>
    </row>
    <row r="30" spans="1:12" ht="5.0999999999999996" customHeight="1" x14ac:dyDescent="0.2">
      <c r="A30" s="490"/>
      <c r="B30" s="500"/>
      <c r="C30" s="492"/>
      <c r="D30" s="501"/>
      <c r="E30" s="494"/>
      <c r="F30" s="502"/>
      <c r="G30" s="439"/>
      <c r="H30" s="117"/>
      <c r="I30" s="56"/>
      <c r="J30" s="56"/>
      <c r="K30" s="56"/>
      <c r="L30" s="56"/>
    </row>
    <row r="31" spans="1:12" ht="14.1" customHeight="1" x14ac:dyDescent="0.2">
      <c r="A31" s="490" t="s">
        <v>131</v>
      </c>
      <c r="B31" s="500" t="s">
        <v>98</v>
      </c>
      <c r="C31" s="492" t="s">
        <v>567</v>
      </c>
      <c r="D31" s="501"/>
      <c r="E31" s="494"/>
      <c r="F31" s="502"/>
      <c r="G31" s="439"/>
      <c r="H31" s="117"/>
      <c r="I31" s="56"/>
      <c r="J31" s="56"/>
      <c r="K31" s="56"/>
      <c r="L31" s="56"/>
    </row>
    <row r="32" spans="1:12" ht="14.1" customHeight="1" x14ac:dyDescent="0.2">
      <c r="A32" s="490"/>
      <c r="B32" s="500"/>
      <c r="C32" s="492" t="s">
        <v>568</v>
      </c>
      <c r="D32" s="501"/>
      <c r="E32" s="494" t="s">
        <v>28</v>
      </c>
      <c r="F32" s="502">
        <v>10</v>
      </c>
      <c r="G32" s="761"/>
      <c r="H32" s="370">
        <f>F32*G32</f>
        <v>0</v>
      </c>
      <c r="I32" s="56"/>
      <c r="J32" s="56"/>
      <c r="K32" s="56"/>
      <c r="L32" s="56"/>
    </row>
    <row r="33" spans="1:12" ht="5.0999999999999996" customHeight="1" x14ac:dyDescent="0.2">
      <c r="A33" s="496"/>
      <c r="B33" s="500"/>
      <c r="C33" s="492"/>
      <c r="D33" s="501"/>
      <c r="E33" s="494"/>
      <c r="F33" s="502"/>
      <c r="G33" s="439"/>
      <c r="H33" s="117"/>
      <c r="I33" s="56"/>
      <c r="J33" s="56"/>
      <c r="K33" s="56"/>
      <c r="L33" s="56"/>
    </row>
    <row r="34" spans="1:12" ht="14.1" customHeight="1" x14ac:dyDescent="0.2">
      <c r="A34" s="496" t="s">
        <v>246</v>
      </c>
      <c r="B34" s="497" t="s">
        <v>27</v>
      </c>
      <c r="C34" s="492"/>
      <c r="D34" s="501"/>
      <c r="E34" s="494"/>
      <c r="F34" s="502"/>
      <c r="G34" s="439"/>
      <c r="H34" s="117"/>
      <c r="I34" s="56"/>
      <c r="J34" s="56"/>
      <c r="K34" s="56"/>
      <c r="L34" s="56"/>
    </row>
    <row r="35" spans="1:12" ht="5.0999999999999996" customHeight="1" x14ac:dyDescent="0.2">
      <c r="A35" s="490"/>
      <c r="B35" s="500"/>
      <c r="C35" s="492"/>
      <c r="D35" s="501"/>
      <c r="E35" s="494"/>
      <c r="F35" s="502"/>
      <c r="G35" s="439"/>
      <c r="H35" s="117"/>
      <c r="I35" s="56"/>
      <c r="J35" s="56"/>
      <c r="K35" s="56"/>
      <c r="L35" s="56"/>
    </row>
    <row r="36" spans="1:12" ht="14.1" customHeight="1" x14ac:dyDescent="0.2">
      <c r="A36" s="496"/>
      <c r="B36" s="500" t="s">
        <v>87</v>
      </c>
      <c r="C36" s="492" t="s">
        <v>101</v>
      </c>
      <c r="D36" s="501"/>
      <c r="E36" s="494"/>
      <c r="F36" s="502"/>
      <c r="G36" s="439"/>
      <c r="H36" s="117"/>
      <c r="I36" s="56"/>
      <c r="J36" s="56"/>
      <c r="K36" s="56"/>
      <c r="L36" s="56"/>
    </row>
    <row r="37" spans="1:12" ht="5.0999999999999996" customHeight="1" x14ac:dyDescent="0.2">
      <c r="A37" s="490"/>
      <c r="B37" s="500"/>
      <c r="C37" s="492"/>
      <c r="D37" s="501"/>
      <c r="E37" s="494"/>
      <c r="F37" s="502"/>
      <c r="G37" s="439"/>
      <c r="H37" s="117"/>
      <c r="I37" s="56"/>
      <c r="J37" s="56"/>
      <c r="K37" s="56"/>
      <c r="L37" s="56"/>
    </row>
    <row r="38" spans="1:12" ht="14.1" customHeight="1" x14ac:dyDescent="0.2">
      <c r="A38" s="490" t="s">
        <v>131</v>
      </c>
      <c r="B38" s="500"/>
      <c r="C38" s="492" t="s">
        <v>91</v>
      </c>
      <c r="D38" s="501" t="s">
        <v>247</v>
      </c>
      <c r="E38" s="494" t="s">
        <v>14</v>
      </c>
      <c r="F38" s="502">
        <v>40</v>
      </c>
      <c r="G38" s="761"/>
      <c r="H38" s="370">
        <f>F38*G38</f>
        <v>0</v>
      </c>
      <c r="I38" s="56"/>
      <c r="J38" s="56"/>
      <c r="K38" s="56"/>
      <c r="L38" s="56"/>
    </row>
    <row r="39" spans="1:12" ht="5.0999999999999996" customHeight="1" x14ac:dyDescent="0.2">
      <c r="A39" s="490"/>
      <c r="B39" s="500"/>
      <c r="C39" s="492"/>
      <c r="D39" s="501"/>
      <c r="E39" s="494"/>
      <c r="F39" s="502"/>
      <c r="G39" s="439"/>
      <c r="H39" s="117"/>
      <c r="I39" s="56"/>
      <c r="J39" s="56"/>
      <c r="K39" s="56"/>
      <c r="L39" s="56"/>
    </row>
    <row r="40" spans="1:12" ht="14.1" customHeight="1" x14ac:dyDescent="0.2">
      <c r="A40" s="490" t="s">
        <v>131</v>
      </c>
      <c r="B40" s="500"/>
      <c r="C40" s="492" t="s">
        <v>93</v>
      </c>
      <c r="D40" s="501" t="s">
        <v>248</v>
      </c>
      <c r="E40" s="494" t="s">
        <v>14</v>
      </c>
      <c r="F40" s="502">
        <v>40</v>
      </c>
      <c r="G40" s="761"/>
      <c r="H40" s="370">
        <f>F40*G40</f>
        <v>0</v>
      </c>
      <c r="I40" s="56"/>
      <c r="J40" s="56"/>
      <c r="K40" s="56"/>
      <c r="L40" s="56"/>
    </row>
    <row r="41" spans="1:12" ht="5.0999999999999996" customHeight="1" x14ac:dyDescent="0.2">
      <c r="A41" s="490"/>
      <c r="B41" s="500"/>
      <c r="C41" s="492"/>
      <c r="D41" s="501"/>
      <c r="E41" s="494"/>
      <c r="F41" s="502"/>
      <c r="G41" s="439"/>
      <c r="H41" s="117"/>
      <c r="I41" s="56"/>
      <c r="J41" s="56"/>
      <c r="K41" s="56"/>
      <c r="L41" s="56"/>
    </row>
    <row r="42" spans="1:12" ht="14.1" customHeight="1" x14ac:dyDescent="0.2">
      <c r="A42" s="496">
        <v>22.05</v>
      </c>
      <c r="B42" s="500" t="s">
        <v>249</v>
      </c>
      <c r="C42" s="492"/>
      <c r="D42" s="501"/>
      <c r="E42" s="494"/>
      <c r="F42" s="502"/>
      <c r="G42" s="439"/>
      <c r="H42" s="117"/>
      <c r="I42" s="56"/>
      <c r="J42" s="56"/>
      <c r="K42" s="56"/>
      <c r="L42" s="56"/>
    </row>
    <row r="43" spans="1:12" ht="5.0999999999999996" customHeight="1" x14ac:dyDescent="0.2">
      <c r="A43" s="490"/>
      <c r="B43" s="497"/>
      <c r="C43" s="498"/>
      <c r="D43" s="501"/>
      <c r="E43" s="494"/>
      <c r="F43" s="504"/>
      <c r="G43" s="439"/>
      <c r="H43" s="117"/>
      <c r="I43" s="56"/>
      <c r="J43" s="56"/>
      <c r="K43" s="56"/>
      <c r="L43" s="56"/>
    </row>
    <row r="44" spans="1:12" ht="14.1" customHeight="1" x14ac:dyDescent="0.2">
      <c r="A44" s="490"/>
      <c r="B44" s="500" t="s">
        <v>87</v>
      </c>
      <c r="C44" s="492" t="s">
        <v>250</v>
      </c>
      <c r="D44" s="501"/>
      <c r="E44" s="494"/>
      <c r="F44" s="502"/>
      <c r="G44" s="505"/>
      <c r="H44" s="466"/>
      <c r="I44" s="56"/>
      <c r="J44" s="56"/>
      <c r="K44" s="56"/>
      <c r="L44" s="56"/>
    </row>
    <row r="45" spans="1:12" ht="5.0999999999999996" customHeight="1" x14ac:dyDescent="0.2">
      <c r="A45" s="490"/>
      <c r="B45" s="500"/>
      <c r="C45" s="492"/>
      <c r="D45" s="501"/>
      <c r="E45" s="494"/>
      <c r="F45" s="502"/>
      <c r="G45" s="439"/>
      <c r="H45" s="117"/>
      <c r="I45" s="56"/>
      <c r="J45" s="56"/>
      <c r="K45" s="56"/>
      <c r="L45" s="56"/>
    </row>
    <row r="46" spans="1:12" ht="14.1" customHeight="1" x14ac:dyDescent="0.2">
      <c r="A46" s="490" t="s">
        <v>131</v>
      </c>
      <c r="B46" s="500"/>
      <c r="C46" s="492" t="s">
        <v>91</v>
      </c>
      <c r="D46" s="501" t="s">
        <v>251</v>
      </c>
      <c r="E46" s="494" t="s">
        <v>14</v>
      </c>
      <c r="F46" s="502">
        <v>120</v>
      </c>
      <c r="G46" s="761"/>
      <c r="H46" s="370">
        <f>F46*G46</f>
        <v>0</v>
      </c>
      <c r="I46" s="56"/>
      <c r="J46" s="56"/>
      <c r="K46" s="56"/>
      <c r="L46" s="56"/>
    </row>
    <row r="47" spans="1:12" ht="5.0999999999999996" customHeight="1" x14ac:dyDescent="0.2">
      <c r="A47" s="490"/>
      <c r="B47" s="500"/>
      <c r="C47" s="492"/>
      <c r="D47" s="501"/>
      <c r="E47" s="494"/>
      <c r="F47" s="502"/>
      <c r="G47" s="439"/>
      <c r="H47" s="117"/>
      <c r="I47" s="56"/>
      <c r="J47" s="56"/>
      <c r="K47" s="56"/>
      <c r="L47" s="56"/>
    </row>
    <row r="48" spans="1:12" ht="14.1" customHeight="1" x14ac:dyDescent="0.2">
      <c r="A48" s="490" t="s">
        <v>131</v>
      </c>
      <c r="B48" s="500"/>
      <c r="C48" s="492" t="s">
        <v>93</v>
      </c>
      <c r="D48" s="501" t="s">
        <v>252</v>
      </c>
      <c r="E48" s="494" t="s">
        <v>14</v>
      </c>
      <c r="F48" s="502">
        <v>12</v>
      </c>
      <c r="G48" s="761"/>
      <c r="H48" s="370">
        <f>F48*G48</f>
        <v>0</v>
      </c>
      <c r="I48" s="56"/>
      <c r="J48" s="56"/>
      <c r="K48" s="56"/>
      <c r="L48" s="56"/>
    </row>
    <row r="49" spans="1:13" ht="14.1" customHeight="1" x14ac:dyDescent="0.2">
      <c r="A49" s="490"/>
      <c r="B49" s="500"/>
      <c r="C49" s="492"/>
      <c r="D49" s="501"/>
      <c r="E49" s="494"/>
      <c r="F49" s="502"/>
      <c r="G49" s="290"/>
      <c r="H49" s="370"/>
      <c r="I49" s="56"/>
      <c r="J49" s="56"/>
      <c r="K49" s="56"/>
      <c r="L49" s="56"/>
      <c r="M49" s="827"/>
    </row>
    <row r="50" spans="1:13" ht="14.1" customHeight="1" x14ac:dyDescent="0.2">
      <c r="A50" s="490"/>
      <c r="B50" s="500"/>
      <c r="C50" s="492"/>
      <c r="D50" s="501"/>
      <c r="E50" s="494"/>
      <c r="F50" s="502"/>
      <c r="G50" s="290"/>
      <c r="H50" s="370"/>
      <c r="I50" s="56"/>
      <c r="J50" s="56"/>
      <c r="K50" s="56"/>
      <c r="L50" s="56"/>
    </row>
    <row r="51" spans="1:13" ht="14.1" customHeight="1" x14ac:dyDescent="0.2">
      <c r="A51" s="490"/>
      <c r="B51" s="500"/>
      <c r="C51" s="492"/>
      <c r="D51" s="501"/>
      <c r="E51" s="494"/>
      <c r="F51" s="502"/>
      <c r="G51" s="290"/>
      <c r="H51" s="370"/>
      <c r="I51" s="56"/>
      <c r="J51" s="56"/>
      <c r="K51" s="56"/>
      <c r="L51" s="56"/>
    </row>
    <row r="52" spans="1:13" ht="14.1" customHeight="1" x14ac:dyDescent="0.2">
      <c r="A52" s="490"/>
      <c r="B52" s="500"/>
      <c r="C52" s="492"/>
      <c r="D52" s="501"/>
      <c r="E52" s="494"/>
      <c r="F52" s="502"/>
      <c r="G52" s="290"/>
      <c r="H52" s="370"/>
      <c r="I52" s="56"/>
      <c r="J52" s="56"/>
      <c r="K52" s="56"/>
      <c r="L52" s="56"/>
    </row>
    <row r="53" spans="1:13" ht="14.1" customHeight="1" x14ac:dyDescent="0.2">
      <c r="A53" s="490"/>
      <c r="B53" s="500"/>
      <c r="C53" s="492"/>
      <c r="D53" s="501"/>
      <c r="E53" s="494"/>
      <c r="F53" s="502"/>
      <c r="G53" s="290"/>
      <c r="H53" s="370"/>
      <c r="I53" s="56"/>
      <c r="J53" s="56"/>
      <c r="K53" s="56"/>
      <c r="L53" s="56"/>
    </row>
    <row r="54" spans="1:13" ht="14.1" customHeight="1" x14ac:dyDescent="0.2">
      <c r="A54" s="490"/>
      <c r="B54" s="500"/>
      <c r="C54" s="492"/>
      <c r="D54" s="501"/>
      <c r="E54" s="494"/>
      <c r="F54" s="502"/>
      <c r="G54" s="290"/>
      <c r="H54" s="370"/>
      <c r="I54" s="56"/>
      <c r="J54" s="56"/>
      <c r="K54" s="56"/>
      <c r="L54" s="56"/>
    </row>
    <row r="55" spans="1:13" ht="14.1" customHeight="1" x14ac:dyDescent="0.2">
      <c r="A55" s="490"/>
      <c r="B55" s="500"/>
      <c r="C55" s="492"/>
      <c r="D55" s="501"/>
      <c r="E55" s="494"/>
      <c r="F55" s="502"/>
      <c r="G55" s="290"/>
      <c r="H55" s="370"/>
      <c r="I55" s="56"/>
      <c r="J55" s="56"/>
      <c r="K55" s="56"/>
      <c r="L55" s="56"/>
    </row>
    <row r="56" spans="1:13" ht="14.1" customHeight="1" x14ac:dyDescent="0.2">
      <c r="A56" s="490"/>
      <c r="B56" s="500"/>
      <c r="C56" s="492"/>
      <c r="D56" s="501"/>
      <c r="E56" s="494"/>
      <c r="F56" s="502"/>
      <c r="G56" s="290"/>
      <c r="H56" s="370"/>
      <c r="I56" s="56"/>
      <c r="J56" s="56"/>
      <c r="K56" s="56"/>
      <c r="L56" s="56"/>
    </row>
    <row r="57" spans="1:13" ht="14.1" customHeight="1" x14ac:dyDescent="0.2">
      <c r="A57" s="490"/>
      <c r="B57" s="500"/>
      <c r="C57" s="492"/>
      <c r="D57" s="501"/>
      <c r="E57" s="494"/>
      <c r="F57" s="502"/>
      <c r="G57" s="290"/>
      <c r="H57" s="370"/>
      <c r="I57" s="56"/>
      <c r="J57" s="56"/>
      <c r="K57" s="56"/>
      <c r="L57" s="56"/>
    </row>
    <row r="58" spans="1:13" ht="14.1" customHeight="1" x14ac:dyDescent="0.2">
      <c r="A58" s="490"/>
      <c r="B58" s="500"/>
      <c r="C58" s="492"/>
      <c r="D58" s="501"/>
      <c r="E58" s="494"/>
      <c r="F58" s="502"/>
      <c r="G58" s="290"/>
      <c r="H58" s="370"/>
      <c r="I58" s="56"/>
      <c r="J58" s="56"/>
      <c r="K58" s="56"/>
      <c r="L58" s="56"/>
    </row>
    <row r="59" spans="1:13" ht="14.1" customHeight="1" x14ac:dyDescent="0.2">
      <c r="A59" s="490"/>
      <c r="B59" s="500"/>
      <c r="C59" s="492"/>
      <c r="D59" s="501"/>
      <c r="E59" s="494"/>
      <c r="F59" s="502"/>
      <c r="G59" s="290"/>
      <c r="H59" s="370"/>
      <c r="I59" s="56"/>
      <c r="J59" s="56"/>
      <c r="K59" s="56"/>
      <c r="L59" s="56"/>
    </row>
    <row r="60" spans="1:13" ht="14.1" customHeight="1" x14ac:dyDescent="0.2">
      <c r="A60" s="490"/>
      <c r="B60" s="500"/>
      <c r="C60" s="492"/>
      <c r="D60" s="501"/>
      <c r="E60" s="494"/>
      <c r="F60" s="502"/>
      <c r="G60" s="290"/>
      <c r="H60" s="370"/>
      <c r="I60" s="56"/>
      <c r="J60" s="56"/>
      <c r="K60" s="56"/>
      <c r="L60" s="56"/>
    </row>
    <row r="61" spans="1:13" ht="14.1" customHeight="1" x14ac:dyDescent="0.2">
      <c r="A61" s="490"/>
      <c r="B61" s="500"/>
      <c r="C61" s="492"/>
      <c r="D61" s="501"/>
      <c r="E61" s="494"/>
      <c r="F61" s="502"/>
      <c r="G61" s="290"/>
      <c r="H61" s="370"/>
      <c r="I61" s="56"/>
      <c r="J61" s="56"/>
      <c r="K61" s="56"/>
      <c r="L61" s="56"/>
    </row>
    <row r="62" spans="1:13" ht="14.1" customHeight="1" x14ac:dyDescent="0.2">
      <c r="A62" s="490"/>
      <c r="B62" s="500"/>
      <c r="C62" s="492"/>
      <c r="D62" s="501"/>
      <c r="E62" s="494"/>
      <c r="F62" s="502"/>
      <c r="G62" s="290"/>
      <c r="H62" s="370"/>
      <c r="I62" s="56"/>
      <c r="J62" s="56"/>
      <c r="K62" s="56"/>
      <c r="L62" s="56"/>
    </row>
    <row r="63" spans="1:13" ht="14.1" customHeight="1" x14ac:dyDescent="0.2">
      <c r="A63" s="490"/>
      <c r="B63" s="500"/>
      <c r="C63" s="492"/>
      <c r="D63" s="501"/>
      <c r="E63" s="494"/>
      <c r="F63" s="502"/>
      <c r="G63" s="290"/>
      <c r="H63" s="370"/>
      <c r="I63" s="56"/>
      <c r="J63" s="56"/>
      <c r="K63" s="56"/>
      <c r="L63" s="56"/>
    </row>
    <row r="64" spans="1:13" ht="14.1" customHeight="1" x14ac:dyDescent="0.2">
      <c r="A64" s="490"/>
      <c r="B64" s="500"/>
      <c r="C64" s="492"/>
      <c r="D64" s="501"/>
      <c r="E64" s="494"/>
      <c r="F64" s="502"/>
      <c r="G64" s="290"/>
      <c r="H64" s="370"/>
      <c r="I64" s="56"/>
      <c r="J64" s="56"/>
      <c r="K64" s="56"/>
      <c r="L64" s="56"/>
    </row>
    <row r="65" spans="1:12" ht="14.1" customHeight="1" x14ac:dyDescent="0.2">
      <c r="A65" s="490"/>
      <c r="B65" s="500"/>
      <c r="C65" s="492"/>
      <c r="D65" s="501"/>
      <c r="E65" s="494"/>
      <c r="F65" s="502"/>
      <c r="G65" s="290"/>
      <c r="H65" s="370"/>
      <c r="I65" s="56"/>
      <c r="J65" s="56"/>
      <c r="K65" s="56"/>
      <c r="L65" s="56"/>
    </row>
    <row r="66" spans="1:12" ht="14.1" customHeight="1" x14ac:dyDescent="0.2">
      <c r="A66" s="490"/>
      <c r="B66" s="500"/>
      <c r="C66" s="492"/>
      <c r="D66" s="501"/>
      <c r="E66" s="494"/>
      <c r="F66" s="502"/>
      <c r="G66" s="290"/>
      <c r="H66" s="370"/>
      <c r="I66" s="56"/>
      <c r="J66" s="56"/>
      <c r="K66" s="56"/>
      <c r="L66" s="56"/>
    </row>
    <row r="67" spans="1:12" ht="14.1" customHeight="1" x14ac:dyDescent="0.2">
      <c r="A67" s="490"/>
      <c r="B67" s="500"/>
      <c r="C67" s="492"/>
      <c r="D67" s="501"/>
      <c r="E67" s="494"/>
      <c r="F67" s="502"/>
      <c r="G67" s="290"/>
      <c r="H67" s="370"/>
      <c r="I67" s="56"/>
      <c r="J67" s="56"/>
      <c r="K67" s="56"/>
      <c r="L67" s="56"/>
    </row>
    <row r="68" spans="1:12" ht="14.1" customHeight="1" x14ac:dyDescent="0.2">
      <c r="A68" s="490"/>
      <c r="B68" s="500"/>
      <c r="C68" s="492"/>
      <c r="D68" s="501"/>
      <c r="E68" s="494"/>
      <c r="F68" s="502"/>
      <c r="G68" s="290"/>
      <c r="H68" s="370"/>
      <c r="I68" s="56"/>
      <c r="J68" s="56"/>
      <c r="K68" s="56"/>
      <c r="L68" s="56"/>
    </row>
    <row r="69" spans="1:12" s="133" customFormat="1" ht="20.100000000000001" customHeight="1" x14ac:dyDescent="0.25">
      <c r="A69" s="506" t="s">
        <v>102</v>
      </c>
      <c r="B69" s="846" t="s">
        <v>106</v>
      </c>
      <c r="C69" s="847"/>
      <c r="D69" s="847"/>
      <c r="E69" s="847"/>
      <c r="F69" s="847"/>
      <c r="G69" s="848"/>
      <c r="H69" s="508">
        <f>SUM(H21:H66)</f>
        <v>0</v>
      </c>
      <c r="I69" s="134"/>
      <c r="J69" s="134"/>
      <c r="K69" s="134"/>
      <c r="L69" s="134"/>
    </row>
    <row r="70" spans="1:12" ht="12" customHeight="1" x14ac:dyDescent="0.2">
      <c r="A70" s="131"/>
      <c r="I70" s="56"/>
      <c r="J70" s="56"/>
      <c r="K70" s="56"/>
      <c r="L70" s="56"/>
    </row>
    <row r="71" spans="1:12" ht="12" customHeight="1" x14ac:dyDescent="0.2">
      <c r="A71" s="131"/>
      <c r="I71" s="56"/>
      <c r="J71" s="56"/>
      <c r="K71" s="56"/>
      <c r="L71" s="56"/>
    </row>
    <row r="72" spans="1:12" ht="12" customHeight="1" x14ac:dyDescent="0.2">
      <c r="A72" s="131"/>
      <c r="I72" s="56"/>
      <c r="J72" s="56"/>
      <c r="K72" s="56"/>
      <c r="L72" s="56"/>
    </row>
    <row r="73" spans="1:12" ht="12" customHeight="1" x14ac:dyDescent="0.2">
      <c r="A73" s="131"/>
      <c r="I73" s="56"/>
      <c r="J73" s="56"/>
      <c r="K73" s="56"/>
      <c r="L73" s="56"/>
    </row>
    <row r="74" spans="1:12" ht="12" customHeight="1" x14ac:dyDescent="0.2">
      <c r="A74" s="131"/>
      <c r="I74" s="56"/>
      <c r="J74" s="56"/>
      <c r="K74" s="56"/>
      <c r="L74" s="56"/>
    </row>
    <row r="75" spans="1:12" ht="12" customHeight="1" x14ac:dyDescent="0.2">
      <c r="A75" s="131"/>
      <c r="I75" s="56"/>
      <c r="J75" s="56"/>
      <c r="K75" s="56"/>
      <c r="L75" s="56"/>
    </row>
    <row r="76" spans="1:12" ht="12" customHeight="1" x14ac:dyDescent="0.2">
      <c r="A76" s="131"/>
      <c r="I76" s="56"/>
      <c r="J76" s="56"/>
      <c r="K76" s="56"/>
      <c r="L76" s="56"/>
    </row>
    <row r="77" spans="1:12" ht="12" customHeight="1" x14ac:dyDescent="0.2">
      <c r="A77" s="131"/>
      <c r="I77" s="56"/>
      <c r="J77" s="56"/>
      <c r="K77" s="56"/>
      <c r="L77" s="56"/>
    </row>
    <row r="78" spans="1:12" ht="12" customHeight="1" x14ac:dyDescent="0.2">
      <c r="A78" s="131"/>
      <c r="I78" s="56"/>
      <c r="J78" s="56"/>
      <c r="K78" s="56"/>
      <c r="L78" s="56"/>
    </row>
    <row r="79" spans="1:12" ht="12" customHeight="1" x14ac:dyDescent="0.2">
      <c r="A79" s="131"/>
      <c r="I79" s="56"/>
      <c r="J79" s="56"/>
      <c r="K79" s="56"/>
      <c r="L79" s="56"/>
    </row>
    <row r="80" spans="1:12" ht="12" customHeight="1" x14ac:dyDescent="0.2">
      <c r="A80" s="131"/>
      <c r="I80" s="56"/>
      <c r="J80" s="56"/>
      <c r="K80" s="56"/>
      <c r="L80" s="56"/>
    </row>
    <row r="81" spans="1:12" ht="12" customHeight="1" x14ac:dyDescent="0.2">
      <c r="A81" s="131"/>
      <c r="I81" s="56"/>
      <c r="J81" s="56"/>
      <c r="K81" s="56"/>
      <c r="L81" s="56"/>
    </row>
    <row r="82" spans="1:12" ht="12" customHeight="1" x14ac:dyDescent="0.2">
      <c r="A82" s="131"/>
      <c r="I82" s="56"/>
      <c r="J82" s="56"/>
      <c r="K82" s="56"/>
      <c r="L82" s="56"/>
    </row>
    <row r="83" spans="1:12" ht="12" customHeight="1" x14ac:dyDescent="0.2">
      <c r="A83" s="131"/>
      <c r="I83" s="56"/>
      <c r="J83" s="56"/>
      <c r="K83" s="56"/>
      <c r="L83" s="56"/>
    </row>
    <row r="84" spans="1:12" ht="12" customHeight="1" x14ac:dyDescent="0.2">
      <c r="A84" s="131"/>
      <c r="I84" s="56"/>
      <c r="J84" s="56"/>
      <c r="K84" s="56"/>
      <c r="L84" s="56"/>
    </row>
    <row r="85" spans="1:12" ht="12" customHeight="1" x14ac:dyDescent="0.2">
      <c r="A85" s="131"/>
      <c r="I85" s="56"/>
      <c r="J85" s="56"/>
      <c r="K85" s="56"/>
      <c r="L85" s="56"/>
    </row>
    <row r="86" spans="1:12" ht="12" customHeight="1" x14ac:dyDescent="0.2">
      <c r="A86" s="131"/>
      <c r="I86" s="56"/>
      <c r="J86" s="56"/>
      <c r="K86" s="56"/>
      <c r="L86" s="56"/>
    </row>
    <row r="87" spans="1:12" ht="12" customHeight="1" x14ac:dyDescent="0.2">
      <c r="A87" s="131"/>
      <c r="I87" s="56"/>
      <c r="J87" s="56"/>
      <c r="K87" s="56"/>
      <c r="L87" s="56"/>
    </row>
    <row r="88" spans="1:12" ht="12" customHeight="1" x14ac:dyDescent="0.2">
      <c r="A88" s="131"/>
      <c r="I88" s="56"/>
      <c r="J88" s="56"/>
      <c r="K88" s="56"/>
      <c r="L88" s="56"/>
    </row>
    <row r="89" spans="1:12" ht="12" customHeight="1" x14ac:dyDescent="0.2">
      <c r="A89" s="131"/>
      <c r="I89" s="56"/>
      <c r="J89" s="56"/>
      <c r="K89" s="56"/>
      <c r="L89" s="56"/>
    </row>
    <row r="90" spans="1:12" ht="12" customHeight="1" x14ac:dyDescent="0.2">
      <c r="A90" s="131"/>
      <c r="I90" s="56"/>
      <c r="J90" s="56"/>
      <c r="K90" s="56"/>
      <c r="L90" s="56"/>
    </row>
    <row r="91" spans="1:12" ht="12" customHeight="1" x14ac:dyDescent="0.2">
      <c r="A91" s="131"/>
      <c r="I91" s="56"/>
      <c r="J91" s="56"/>
      <c r="K91" s="56"/>
      <c r="L91" s="56"/>
    </row>
    <row r="92" spans="1:12" ht="12" customHeight="1" x14ac:dyDescent="0.2">
      <c r="A92" s="131"/>
      <c r="I92" s="56"/>
      <c r="J92" s="56"/>
      <c r="K92" s="56"/>
      <c r="L92" s="56"/>
    </row>
    <row r="93" spans="1:12" ht="12" customHeight="1" x14ac:dyDescent="0.2">
      <c r="A93" s="131"/>
      <c r="I93" s="56"/>
      <c r="J93" s="56"/>
      <c r="K93" s="56"/>
      <c r="L93" s="56"/>
    </row>
    <row r="94" spans="1:12" ht="12" customHeight="1" x14ac:dyDescent="0.2">
      <c r="A94" s="131"/>
      <c r="I94" s="56"/>
      <c r="J94" s="56"/>
      <c r="K94" s="56"/>
      <c r="L94" s="56"/>
    </row>
    <row r="95" spans="1:12" ht="12" customHeight="1" x14ac:dyDescent="0.2">
      <c r="A95" s="131"/>
      <c r="I95" s="56"/>
      <c r="J95" s="56"/>
      <c r="K95" s="56"/>
      <c r="L95" s="56"/>
    </row>
    <row r="96" spans="1:12" ht="12" customHeight="1" x14ac:dyDescent="0.2">
      <c r="A96" s="131"/>
      <c r="I96" s="56"/>
      <c r="J96" s="56"/>
      <c r="K96" s="56"/>
      <c r="L96" s="56"/>
    </row>
    <row r="97" spans="1:12" ht="12" customHeight="1" x14ac:dyDescent="0.2">
      <c r="A97" s="131"/>
      <c r="I97" s="56"/>
      <c r="J97" s="56"/>
      <c r="K97" s="56"/>
      <c r="L97" s="56"/>
    </row>
    <row r="98" spans="1:12" ht="12" customHeight="1" x14ac:dyDescent="0.2">
      <c r="A98" s="131"/>
      <c r="I98" s="56"/>
      <c r="J98" s="56"/>
      <c r="K98" s="56"/>
      <c r="L98" s="56"/>
    </row>
    <row r="99" spans="1:12" ht="12" customHeight="1" x14ac:dyDescent="0.2">
      <c r="A99" s="131"/>
      <c r="I99" s="40"/>
      <c r="J99" s="40"/>
      <c r="K99" s="40"/>
      <c r="L99" s="40"/>
    </row>
    <row r="100" spans="1:12" ht="12" customHeight="1" x14ac:dyDescent="0.2">
      <c r="A100" s="131"/>
      <c r="I100" s="57"/>
      <c r="J100" s="57"/>
      <c r="K100" s="57"/>
      <c r="L100" s="57"/>
    </row>
    <row r="101" spans="1:12" ht="12" customHeight="1" x14ac:dyDescent="0.2">
      <c r="A101" s="131"/>
      <c r="I101" s="40"/>
      <c r="J101" s="40"/>
      <c r="K101" s="40"/>
      <c r="L101" s="40"/>
    </row>
    <row r="102" spans="1:12" ht="12" customHeight="1" x14ac:dyDescent="0.2">
      <c r="A102" s="131"/>
      <c r="I102" s="40"/>
      <c r="J102" s="40"/>
      <c r="K102" s="40"/>
      <c r="L102" s="40"/>
    </row>
    <row r="103" spans="1:12" ht="12" customHeight="1" x14ac:dyDescent="0.2">
      <c r="A103" s="131"/>
      <c r="I103" s="37"/>
      <c r="J103" s="37"/>
      <c r="K103" s="37"/>
      <c r="L103" s="37"/>
    </row>
    <row r="104" spans="1:12" ht="12" customHeight="1" x14ac:dyDescent="0.2">
      <c r="A104" s="131"/>
      <c r="I104" s="37"/>
      <c r="J104" s="37"/>
      <c r="K104" s="37"/>
      <c r="L104" s="37"/>
    </row>
    <row r="105" spans="1:12" ht="12" customHeight="1" x14ac:dyDescent="0.2">
      <c r="A105" s="131"/>
      <c r="I105" s="40"/>
      <c r="J105" s="40"/>
      <c r="K105" s="40"/>
      <c r="L105" s="40"/>
    </row>
    <row r="106" spans="1:12" ht="12" customHeight="1" x14ac:dyDescent="0.2">
      <c r="A106" s="131"/>
      <c r="I106" s="40"/>
      <c r="J106" s="40"/>
      <c r="K106" s="40"/>
      <c r="L106" s="40"/>
    </row>
    <row r="107" spans="1:12" ht="12" customHeight="1" x14ac:dyDescent="0.2">
      <c r="A107" s="131"/>
      <c r="I107" s="55"/>
      <c r="J107" s="55"/>
      <c r="K107" s="55"/>
      <c r="L107" s="55"/>
    </row>
    <row r="108" spans="1:12" ht="12" customHeight="1" x14ac:dyDescent="0.2">
      <c r="A108" s="131"/>
      <c r="I108" s="40"/>
      <c r="J108" s="40"/>
      <c r="K108" s="40"/>
      <c r="L108" s="40"/>
    </row>
    <row r="109" spans="1:12" ht="12" customHeight="1" x14ac:dyDescent="0.2">
      <c r="A109" s="131"/>
      <c r="I109" s="40"/>
      <c r="J109" s="40"/>
      <c r="K109" s="40"/>
      <c r="L109" s="40"/>
    </row>
    <row r="110" spans="1:12" ht="12" customHeight="1" x14ac:dyDescent="0.2">
      <c r="A110" s="131"/>
      <c r="I110" s="40"/>
      <c r="J110" s="40"/>
      <c r="K110" s="40"/>
      <c r="L110" s="40"/>
    </row>
    <row r="111" spans="1:12" ht="12" customHeight="1" x14ac:dyDescent="0.2">
      <c r="A111" s="131"/>
      <c r="I111" s="40"/>
      <c r="J111" s="40"/>
      <c r="K111" s="40"/>
      <c r="L111" s="40"/>
    </row>
    <row r="112" spans="1:12" ht="12" customHeight="1" x14ac:dyDescent="0.2">
      <c r="A112" s="131"/>
      <c r="I112" s="40"/>
      <c r="J112" s="40"/>
      <c r="K112" s="40"/>
      <c r="L112" s="40"/>
    </row>
    <row r="113" spans="1:12" ht="12" customHeight="1" x14ac:dyDescent="0.2">
      <c r="A113" s="131"/>
      <c r="I113" s="56"/>
      <c r="J113" s="56"/>
      <c r="K113" s="56"/>
      <c r="L113" s="56"/>
    </row>
    <row r="114" spans="1:12" ht="12" customHeight="1" x14ac:dyDescent="0.2">
      <c r="A114" s="131"/>
      <c r="I114" s="56"/>
      <c r="J114" s="56"/>
      <c r="K114" s="56"/>
      <c r="L114" s="56"/>
    </row>
    <row r="115" spans="1:12" ht="12" customHeight="1" x14ac:dyDescent="0.2">
      <c r="A115" s="131"/>
      <c r="I115" s="56"/>
      <c r="J115" s="56"/>
      <c r="K115" s="56"/>
      <c r="L115" s="56"/>
    </row>
    <row r="116" spans="1:12" ht="12" customHeight="1" x14ac:dyDescent="0.2">
      <c r="A116" s="131"/>
      <c r="I116" s="56"/>
      <c r="J116" s="56"/>
      <c r="K116" s="56"/>
      <c r="L116" s="56"/>
    </row>
    <row r="117" spans="1:12" ht="12" customHeight="1" x14ac:dyDescent="0.2">
      <c r="A117" s="131"/>
      <c r="I117" s="56"/>
      <c r="J117" s="56"/>
      <c r="K117" s="56"/>
      <c r="L117" s="56"/>
    </row>
    <row r="118" spans="1:12" ht="12" customHeight="1" x14ac:dyDescent="0.2">
      <c r="A118" s="131"/>
      <c r="I118" s="56"/>
      <c r="J118" s="56"/>
      <c r="K118" s="56"/>
      <c r="L118" s="56"/>
    </row>
    <row r="119" spans="1:12" ht="12" customHeight="1" x14ac:dyDescent="0.2">
      <c r="A119" s="131"/>
      <c r="I119" s="56"/>
      <c r="J119" s="56"/>
      <c r="K119" s="56"/>
      <c r="L119" s="56"/>
    </row>
    <row r="120" spans="1:12" ht="12" customHeight="1" x14ac:dyDescent="0.2">
      <c r="A120" s="131"/>
      <c r="I120" s="56"/>
      <c r="J120" s="56"/>
      <c r="K120" s="56"/>
      <c r="L120" s="56"/>
    </row>
    <row r="121" spans="1:12" ht="12" customHeight="1" x14ac:dyDescent="0.2">
      <c r="A121" s="131"/>
      <c r="I121" s="56"/>
      <c r="J121" s="56"/>
      <c r="K121" s="56"/>
      <c r="L121" s="56"/>
    </row>
    <row r="122" spans="1:12" ht="12" customHeight="1" x14ac:dyDescent="0.2">
      <c r="A122" s="131"/>
      <c r="I122" s="56"/>
      <c r="J122" s="56"/>
      <c r="K122" s="56"/>
      <c r="L122" s="56"/>
    </row>
    <row r="123" spans="1:12" ht="12" customHeight="1" x14ac:dyDescent="0.2">
      <c r="A123" s="131"/>
      <c r="I123" s="56"/>
      <c r="J123" s="56"/>
      <c r="K123" s="56"/>
      <c r="L123" s="56"/>
    </row>
    <row r="124" spans="1:12" ht="12" customHeight="1" x14ac:dyDescent="0.2">
      <c r="A124" s="131"/>
      <c r="I124" s="56"/>
      <c r="J124" s="56"/>
      <c r="K124" s="56"/>
      <c r="L124" s="56"/>
    </row>
    <row r="125" spans="1:12" ht="12" customHeight="1" x14ac:dyDescent="0.2">
      <c r="A125" s="131"/>
      <c r="I125" s="56"/>
      <c r="J125" s="56"/>
      <c r="K125" s="56"/>
      <c r="L125" s="56"/>
    </row>
    <row r="126" spans="1:12" ht="12" customHeight="1" x14ac:dyDescent="0.2">
      <c r="A126" s="131"/>
      <c r="I126" s="56"/>
      <c r="J126" s="56"/>
      <c r="K126" s="56"/>
      <c r="L126" s="56"/>
    </row>
    <row r="127" spans="1:12" ht="12" customHeight="1" x14ac:dyDescent="0.2">
      <c r="A127" s="131"/>
      <c r="I127" s="56"/>
      <c r="J127" s="56"/>
      <c r="K127" s="56"/>
      <c r="L127" s="56"/>
    </row>
    <row r="128" spans="1:12" ht="12" customHeight="1" x14ac:dyDescent="0.2">
      <c r="A128" s="131"/>
      <c r="I128" s="56"/>
      <c r="J128" s="56"/>
      <c r="K128" s="56"/>
      <c r="L128" s="56"/>
    </row>
    <row r="129" spans="1:12" ht="12" customHeight="1" x14ac:dyDescent="0.2">
      <c r="A129" s="131"/>
      <c r="I129" s="56"/>
      <c r="J129" s="56"/>
      <c r="K129" s="56"/>
      <c r="L129" s="56"/>
    </row>
    <row r="130" spans="1:12" ht="12" customHeight="1" x14ac:dyDescent="0.2">
      <c r="A130" s="131"/>
      <c r="I130" s="56"/>
      <c r="J130" s="56"/>
      <c r="K130" s="56"/>
      <c r="L130" s="56"/>
    </row>
    <row r="131" spans="1:12" ht="12" customHeight="1" x14ac:dyDescent="0.2">
      <c r="A131" s="131"/>
      <c r="I131" s="56"/>
      <c r="J131" s="56"/>
      <c r="K131" s="56"/>
      <c r="L131" s="56"/>
    </row>
    <row r="132" spans="1:12" ht="12" customHeight="1" x14ac:dyDescent="0.2">
      <c r="A132" s="131"/>
      <c r="I132" s="56"/>
      <c r="J132" s="56"/>
      <c r="K132" s="56"/>
      <c r="L132" s="56"/>
    </row>
    <row r="133" spans="1:12" ht="12" customHeight="1" x14ac:dyDescent="0.2">
      <c r="A133" s="131"/>
      <c r="I133" s="56"/>
      <c r="J133" s="56"/>
      <c r="K133" s="56"/>
      <c r="L133" s="56"/>
    </row>
    <row r="134" spans="1:12" ht="12" customHeight="1" x14ac:dyDescent="0.2">
      <c r="A134" s="131"/>
      <c r="I134" s="56"/>
      <c r="J134" s="56"/>
      <c r="K134" s="56"/>
      <c r="L134" s="56"/>
    </row>
    <row r="135" spans="1:12" ht="12" customHeight="1" x14ac:dyDescent="0.2">
      <c r="A135" s="131"/>
      <c r="I135" s="56"/>
      <c r="J135" s="56"/>
      <c r="K135" s="56"/>
      <c r="L135" s="56"/>
    </row>
    <row r="136" spans="1:12" ht="12" customHeight="1" x14ac:dyDescent="0.2">
      <c r="A136" s="131"/>
      <c r="I136" s="56"/>
      <c r="J136" s="56"/>
      <c r="K136" s="56"/>
      <c r="L136" s="56"/>
    </row>
    <row r="137" spans="1:12" ht="12" customHeight="1" x14ac:dyDescent="0.2">
      <c r="A137" s="131"/>
      <c r="I137" s="56"/>
      <c r="J137" s="56"/>
      <c r="K137" s="56"/>
      <c r="L137" s="56"/>
    </row>
    <row r="138" spans="1:12" ht="12" customHeight="1" x14ac:dyDescent="0.2">
      <c r="A138" s="131"/>
      <c r="I138" s="56"/>
      <c r="J138" s="56"/>
      <c r="K138" s="56"/>
      <c r="L138" s="56"/>
    </row>
    <row r="139" spans="1:12" ht="12" customHeight="1" x14ac:dyDescent="0.2">
      <c r="A139" s="131"/>
      <c r="I139" s="56"/>
      <c r="J139" s="56"/>
      <c r="K139" s="56"/>
      <c r="L139" s="56"/>
    </row>
    <row r="140" spans="1:12" ht="12" customHeight="1" x14ac:dyDescent="0.2">
      <c r="A140" s="131"/>
      <c r="I140" s="56"/>
      <c r="J140" s="56"/>
      <c r="K140" s="56"/>
      <c r="L140" s="56"/>
    </row>
    <row r="141" spans="1:12" ht="12" customHeight="1" x14ac:dyDescent="0.2">
      <c r="A141" s="131"/>
      <c r="I141" s="56"/>
      <c r="J141" s="56"/>
      <c r="K141" s="56"/>
      <c r="L141" s="56"/>
    </row>
    <row r="142" spans="1:12" ht="12" customHeight="1" x14ac:dyDescent="0.2">
      <c r="A142" s="131"/>
      <c r="I142" s="56"/>
      <c r="J142" s="56"/>
      <c r="K142" s="56"/>
      <c r="L142" s="56"/>
    </row>
    <row r="143" spans="1:12" ht="12" customHeight="1" x14ac:dyDescent="0.2">
      <c r="A143" s="131"/>
      <c r="I143" s="56"/>
      <c r="J143" s="56"/>
      <c r="K143" s="56"/>
      <c r="L143" s="56"/>
    </row>
    <row r="144" spans="1:12" ht="12" customHeight="1" x14ac:dyDescent="0.2">
      <c r="A144" s="131"/>
      <c r="I144" s="56"/>
      <c r="J144" s="56"/>
      <c r="K144" s="56"/>
      <c r="L144" s="56"/>
    </row>
    <row r="145" spans="1:12" ht="12" customHeight="1" x14ac:dyDescent="0.2">
      <c r="A145" s="131"/>
      <c r="I145" s="56"/>
      <c r="J145" s="56"/>
      <c r="K145" s="56"/>
      <c r="L145" s="56"/>
    </row>
    <row r="146" spans="1:12" ht="12" customHeight="1" x14ac:dyDescent="0.2">
      <c r="A146" s="131"/>
      <c r="I146" s="56"/>
      <c r="J146" s="56"/>
      <c r="K146" s="56"/>
      <c r="L146" s="56"/>
    </row>
    <row r="147" spans="1:12" ht="12" customHeight="1" x14ac:dyDescent="0.2">
      <c r="A147" s="131"/>
      <c r="I147" s="56"/>
      <c r="J147" s="56"/>
      <c r="K147" s="56"/>
      <c r="L147" s="56"/>
    </row>
    <row r="148" spans="1:12" ht="12" customHeight="1" x14ac:dyDescent="0.2">
      <c r="A148" s="131"/>
      <c r="I148" s="56"/>
      <c r="J148" s="56"/>
      <c r="K148" s="56"/>
      <c r="L148" s="56"/>
    </row>
    <row r="149" spans="1:12" ht="12" customHeight="1" x14ac:dyDescent="0.2">
      <c r="A149" s="131"/>
      <c r="I149" s="56"/>
      <c r="J149" s="56"/>
      <c r="K149" s="56"/>
      <c r="L149" s="56"/>
    </row>
    <row r="150" spans="1:12" ht="12" customHeight="1" x14ac:dyDescent="0.2">
      <c r="A150" s="131"/>
      <c r="I150" s="56"/>
      <c r="J150" s="56"/>
      <c r="K150" s="56"/>
      <c r="L150" s="56"/>
    </row>
    <row r="151" spans="1:12" ht="12" customHeight="1" x14ac:dyDescent="0.2">
      <c r="A151" s="131"/>
      <c r="I151" s="56"/>
      <c r="J151" s="56"/>
      <c r="K151" s="56"/>
      <c r="L151" s="56"/>
    </row>
    <row r="152" spans="1:12" ht="12" customHeight="1" x14ac:dyDescent="0.2">
      <c r="A152" s="131"/>
      <c r="I152" s="56"/>
      <c r="J152" s="56"/>
      <c r="K152" s="56"/>
      <c r="L152" s="56"/>
    </row>
    <row r="153" spans="1:12" ht="12" customHeight="1" x14ac:dyDescent="0.2">
      <c r="A153" s="131"/>
      <c r="I153" s="56"/>
      <c r="J153" s="56"/>
      <c r="K153" s="56"/>
      <c r="L153" s="56"/>
    </row>
    <row r="154" spans="1:12" ht="12" customHeight="1" x14ac:dyDescent="0.2">
      <c r="A154" s="131"/>
      <c r="I154" s="56"/>
      <c r="J154" s="56"/>
      <c r="K154" s="56"/>
      <c r="L154" s="56"/>
    </row>
    <row r="155" spans="1:12" ht="12" customHeight="1" x14ac:dyDescent="0.2">
      <c r="A155" s="131"/>
      <c r="I155" s="56"/>
      <c r="J155" s="56"/>
      <c r="K155" s="56"/>
      <c r="L155" s="56"/>
    </row>
    <row r="156" spans="1:12" ht="12" customHeight="1" x14ac:dyDescent="0.2">
      <c r="A156" s="131"/>
      <c r="I156" s="56"/>
      <c r="J156" s="56"/>
      <c r="K156" s="56"/>
      <c r="L156" s="56"/>
    </row>
    <row r="157" spans="1:12" ht="12" customHeight="1" x14ac:dyDescent="0.2">
      <c r="A157" s="131"/>
      <c r="I157" s="56"/>
      <c r="J157" s="56"/>
      <c r="K157" s="56"/>
      <c r="L157" s="56"/>
    </row>
    <row r="158" spans="1:12" ht="12" customHeight="1" x14ac:dyDescent="0.2">
      <c r="A158" s="131"/>
      <c r="I158" s="56"/>
      <c r="J158" s="56"/>
      <c r="K158" s="56"/>
      <c r="L158" s="56"/>
    </row>
    <row r="159" spans="1:12" ht="12" customHeight="1" x14ac:dyDescent="0.2">
      <c r="A159" s="131"/>
      <c r="I159" s="56"/>
      <c r="J159" s="56"/>
      <c r="K159" s="56"/>
      <c r="L159" s="56"/>
    </row>
    <row r="160" spans="1:12" ht="12" customHeight="1" x14ac:dyDescent="0.2">
      <c r="A160" s="131"/>
      <c r="I160" s="56"/>
      <c r="J160" s="56"/>
      <c r="K160" s="56"/>
      <c r="L160" s="56"/>
    </row>
    <row r="161" spans="1:12" ht="12" customHeight="1" x14ac:dyDescent="0.2">
      <c r="A161" s="131"/>
      <c r="I161" s="56"/>
      <c r="J161" s="56"/>
      <c r="K161" s="56"/>
      <c r="L161" s="56"/>
    </row>
    <row r="162" spans="1:12" ht="12" customHeight="1" x14ac:dyDescent="0.2">
      <c r="A162" s="131"/>
      <c r="I162" s="56"/>
      <c r="J162" s="56"/>
      <c r="K162" s="56"/>
      <c r="L162" s="56"/>
    </row>
    <row r="163" spans="1:12" ht="12" customHeight="1" x14ac:dyDescent="0.2">
      <c r="A163" s="131"/>
      <c r="I163" s="56"/>
      <c r="J163" s="56"/>
      <c r="K163" s="56"/>
      <c r="L163" s="56"/>
    </row>
    <row r="164" spans="1:12" ht="12" customHeight="1" x14ac:dyDescent="0.2">
      <c r="A164" s="131"/>
      <c r="I164" s="40"/>
      <c r="J164" s="40"/>
      <c r="K164" s="40"/>
      <c r="L164" s="40"/>
    </row>
    <row r="165" spans="1:12" ht="12" customHeight="1" x14ac:dyDescent="0.2">
      <c r="A165" s="131"/>
      <c r="I165" s="58"/>
      <c r="J165" s="58"/>
      <c r="K165" s="58"/>
      <c r="L165" s="58"/>
    </row>
    <row r="166" spans="1:12" ht="12" customHeight="1" x14ac:dyDescent="0.2">
      <c r="A166" s="131"/>
      <c r="I166" s="40"/>
      <c r="J166" s="40"/>
      <c r="K166" s="40"/>
      <c r="L166" s="40"/>
    </row>
    <row r="167" spans="1:12" ht="12" customHeight="1" x14ac:dyDescent="0.2">
      <c r="A167" s="131"/>
    </row>
    <row r="168" spans="1:12" ht="12" customHeight="1" x14ac:dyDescent="0.2">
      <c r="A168" s="131"/>
    </row>
    <row r="169" spans="1:12" ht="12" customHeight="1" x14ac:dyDescent="0.2">
      <c r="A169" s="131"/>
    </row>
    <row r="170" spans="1:12" ht="12" customHeight="1" x14ac:dyDescent="0.2">
      <c r="A170" s="131"/>
    </row>
  </sheetData>
  <sheetProtection algorithmName="SHA-512" hashValue="fIURphigYhF7wXGNTAuWxSvVNmonCeLENVGZkg02HKDqXjLYNTnTk1/nuxS415Z2xJalRj2E61t8DKP2qqt0Fw==" saltValue="ktx768BDoKivifGA88nRhg==" spinCount="100000" sheet="1" selectLockedCells="1"/>
  <mergeCells count="3">
    <mergeCell ref="B6:D6"/>
    <mergeCell ref="A1:H1"/>
    <mergeCell ref="B69:G69"/>
  </mergeCells>
  <phoneticPr fontId="15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5" firstPageNumber="25" orientation="portrait" useFirstPageNumber="1" horizontalDpi="4294967293" r:id="rId1"/>
  <headerFooter alignWithMargins="0">
    <oddHeader>&amp;CC61.09</oddHeader>
  </headerFooter>
  <rowBreaks count="3" manualBreakCount="3">
    <brk id="910" max="65535" man="1"/>
    <brk id="975" max="65535" man="1"/>
    <brk id="1040" max="65535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>
    <pageSetUpPr fitToPage="1"/>
  </sheetPr>
  <dimension ref="A1:G321"/>
  <sheetViews>
    <sheetView view="pageBreakPreview" zoomScaleNormal="100" zoomScaleSheetLayoutView="100" workbookViewId="0">
      <selection activeCell="E18" sqref="E18"/>
    </sheetView>
  </sheetViews>
  <sheetFormatPr defaultRowHeight="12.75" x14ac:dyDescent="0.2"/>
  <cols>
    <col min="1" max="1" width="7.7109375" style="18" customWidth="1"/>
    <col min="2" max="2" width="46.7109375" style="8" customWidth="1"/>
    <col min="3" max="3" width="12.7109375" style="18" customWidth="1"/>
    <col min="4" max="4" width="12.7109375" style="510" customWidth="1"/>
    <col min="5" max="5" width="15.140625" style="19" customWidth="1"/>
    <col min="6" max="6" width="16.7109375" style="19" customWidth="1"/>
    <col min="7" max="16384" width="9.140625" style="18"/>
  </cols>
  <sheetData>
    <row r="1" spans="1:7" ht="14.1" customHeight="1" x14ac:dyDescent="0.2">
      <c r="A1" s="840" t="str">
        <f>'2200 '!A1:H1</f>
        <v>CONSTRUCTION OF AGISANANG INTERNAL ROADS AND STORMWATER PHASE 1 - WARD 8</v>
      </c>
      <c r="B1" s="840"/>
      <c r="C1" s="840"/>
      <c r="D1" s="840"/>
      <c r="E1" s="840"/>
      <c r="F1" s="840"/>
      <c r="G1" s="5"/>
    </row>
    <row r="2" spans="1:7" ht="14.1" customHeight="1" x14ac:dyDescent="0.2">
      <c r="A2" s="383" t="s">
        <v>10</v>
      </c>
      <c r="B2" s="515"/>
      <c r="C2" s="396"/>
      <c r="D2" s="516"/>
      <c r="E2" s="348"/>
      <c r="F2" s="348"/>
    </row>
    <row r="3" spans="1:7" s="15" customFormat="1" ht="14.1" customHeight="1" x14ac:dyDescent="0.2">
      <c r="A3" s="419" t="s">
        <v>126</v>
      </c>
      <c r="B3" s="396"/>
      <c r="C3" s="396"/>
      <c r="D3" s="516"/>
      <c r="E3" s="348"/>
      <c r="F3" s="348"/>
    </row>
    <row r="4" spans="1:7" s="15" customFormat="1" ht="14.1" customHeight="1" x14ac:dyDescent="0.2">
      <c r="A4" s="419" t="s">
        <v>125</v>
      </c>
      <c r="B4" s="396"/>
      <c r="C4" s="396"/>
      <c r="D4" s="516"/>
      <c r="E4" s="348"/>
      <c r="F4" s="348"/>
    </row>
    <row r="5" spans="1:7" ht="14.1" customHeight="1" x14ac:dyDescent="0.2">
      <c r="A5" s="383"/>
      <c r="B5" s="423"/>
      <c r="C5" s="383"/>
      <c r="D5" s="517"/>
      <c r="E5" s="459"/>
      <c r="F5" s="459"/>
      <c r="G5" s="15"/>
    </row>
    <row r="6" spans="1:7" s="111" customFormat="1" ht="20.100000000000001" customHeight="1" x14ac:dyDescent="0.2">
      <c r="A6" s="197" t="s">
        <v>62</v>
      </c>
      <c r="B6" s="197" t="s">
        <v>60</v>
      </c>
      <c r="C6" s="197" t="s">
        <v>70</v>
      </c>
      <c r="D6" s="518" t="s">
        <v>64</v>
      </c>
      <c r="E6" s="519" t="s">
        <v>65</v>
      </c>
      <c r="F6" s="327" t="s">
        <v>59</v>
      </c>
    </row>
    <row r="7" spans="1:7" s="15" customFormat="1" ht="5.0999999999999996" customHeight="1" x14ac:dyDescent="0.2">
      <c r="A7" s="520"/>
      <c r="B7" s="521"/>
      <c r="C7" s="520"/>
      <c r="D7" s="522"/>
      <c r="E7" s="461"/>
      <c r="F7" s="461"/>
    </row>
    <row r="8" spans="1:7" s="15" customFormat="1" ht="14.1" customHeight="1" x14ac:dyDescent="0.2">
      <c r="A8" s="523"/>
      <c r="B8" s="524" t="s">
        <v>124</v>
      </c>
      <c r="C8" s="525"/>
      <c r="D8" s="526"/>
      <c r="E8" s="358"/>
      <c r="F8" s="358"/>
    </row>
    <row r="9" spans="1:7" ht="14.1" customHeight="1" x14ac:dyDescent="0.2">
      <c r="A9" s="527"/>
      <c r="B9" s="524" t="s">
        <v>253</v>
      </c>
      <c r="C9" s="525"/>
      <c r="D9" s="526"/>
      <c r="E9" s="358"/>
      <c r="F9" s="358"/>
      <c r="G9" s="15"/>
    </row>
    <row r="10" spans="1:7" ht="14.1" customHeight="1" x14ac:dyDescent="0.2">
      <c r="A10" s="527"/>
      <c r="B10" s="524" t="s">
        <v>254</v>
      </c>
      <c r="C10" s="525"/>
      <c r="D10" s="526"/>
      <c r="E10" s="364"/>
      <c r="F10" s="365"/>
      <c r="G10" s="15"/>
    </row>
    <row r="11" spans="1:7" ht="14.1" customHeight="1" x14ac:dyDescent="0.2">
      <c r="A11" s="527"/>
      <c r="B11" s="476" t="s">
        <v>522</v>
      </c>
      <c r="C11" s="545"/>
      <c r="D11" s="493"/>
      <c r="E11" s="364"/>
      <c r="F11" s="365"/>
      <c r="G11" s="15"/>
    </row>
    <row r="12" spans="1:7" ht="14.1" customHeight="1" x14ac:dyDescent="0.2">
      <c r="A12" s="527"/>
      <c r="B12" s="476" t="s">
        <v>523</v>
      </c>
      <c r="C12" s="545"/>
      <c r="D12" s="493"/>
      <c r="E12" s="364"/>
      <c r="F12" s="365"/>
      <c r="G12" s="15"/>
    </row>
    <row r="13" spans="1:7" ht="14.1" customHeight="1" x14ac:dyDescent="0.2">
      <c r="A13" s="527"/>
      <c r="B13" s="476" t="s">
        <v>524</v>
      </c>
      <c r="C13" s="545"/>
      <c r="D13" s="493"/>
      <c r="E13" s="364"/>
      <c r="F13" s="365"/>
      <c r="G13" s="15"/>
    </row>
    <row r="14" spans="1:7" ht="14.1" customHeight="1" x14ac:dyDescent="0.2">
      <c r="A14" s="527"/>
      <c r="B14" s="476" t="s">
        <v>525</v>
      </c>
      <c r="C14" s="545"/>
      <c r="D14" s="493"/>
      <c r="E14" s="364"/>
      <c r="F14" s="365"/>
      <c r="G14" s="15"/>
    </row>
    <row r="15" spans="1:7" ht="5.0999999999999996" customHeight="1" x14ac:dyDescent="0.2">
      <c r="A15" s="527"/>
      <c r="B15" s="525"/>
      <c r="C15" s="525"/>
      <c r="D15" s="526"/>
      <c r="E15" s="364"/>
      <c r="F15" s="365"/>
      <c r="G15" s="15"/>
    </row>
    <row r="16" spans="1:7" ht="14.1" customHeight="1" x14ac:dyDescent="0.2">
      <c r="A16" s="534">
        <v>23.02</v>
      </c>
      <c r="B16" s="535" t="s">
        <v>255</v>
      </c>
      <c r="C16" s="525"/>
      <c r="D16" s="530"/>
      <c r="E16" s="117"/>
      <c r="F16" s="117"/>
      <c r="G16" s="15"/>
    </row>
    <row r="17" spans="1:7" ht="5.0999999999999996" customHeight="1" x14ac:dyDescent="0.2">
      <c r="A17" s="536"/>
      <c r="B17" s="531"/>
      <c r="C17" s="528"/>
      <c r="D17" s="530"/>
      <c r="E17" s="117"/>
      <c r="F17" s="117"/>
      <c r="G17" s="15"/>
    </row>
    <row r="18" spans="1:7" ht="14.1" customHeight="1" x14ac:dyDescent="0.2">
      <c r="A18" s="537" t="s">
        <v>131</v>
      </c>
      <c r="B18" s="538" t="s">
        <v>599</v>
      </c>
      <c r="C18" s="533" t="s">
        <v>14</v>
      </c>
      <c r="D18" s="530">
        <v>280</v>
      </c>
      <c r="E18" s="761"/>
      <c r="F18" s="813">
        <f>D18*E18</f>
        <v>0</v>
      </c>
      <c r="G18" s="15"/>
    </row>
    <row r="19" spans="1:7" ht="5.0999999999999996" customHeight="1" x14ac:dyDescent="0.2">
      <c r="A19" s="539"/>
      <c r="B19" s="540"/>
      <c r="C19" s="533"/>
      <c r="D19" s="532"/>
      <c r="E19" s="117"/>
      <c r="F19" s="813"/>
      <c r="G19" s="15"/>
    </row>
    <row r="20" spans="1:7" ht="14.1" customHeight="1" x14ac:dyDescent="0.2">
      <c r="A20" s="397" t="s">
        <v>131</v>
      </c>
      <c r="B20" s="434" t="s">
        <v>569</v>
      </c>
      <c r="C20" s="598"/>
      <c r="D20" s="730"/>
      <c r="E20" s="342"/>
      <c r="F20" s="814"/>
      <c r="G20" s="15"/>
    </row>
    <row r="21" spans="1:7" ht="14.1" customHeight="1" x14ac:dyDescent="0.2">
      <c r="A21" s="537"/>
      <c r="B21" s="538" t="s">
        <v>573</v>
      </c>
      <c r="C21" s="465" t="s">
        <v>14</v>
      </c>
      <c r="D21" s="532">
        <f>3200*2</f>
        <v>6400</v>
      </c>
      <c r="E21" s="761"/>
      <c r="F21" s="813">
        <f>D21*E21</f>
        <v>0</v>
      </c>
      <c r="G21" s="15"/>
    </row>
    <row r="22" spans="1:7" ht="5.0999999999999996" customHeight="1" x14ac:dyDescent="0.2">
      <c r="A22" s="537"/>
      <c r="B22" s="729"/>
      <c r="C22" s="554"/>
      <c r="D22" s="730"/>
      <c r="E22" s="342"/>
      <c r="F22" s="814"/>
      <c r="G22" s="15"/>
    </row>
    <row r="23" spans="1:7" ht="14.1" customHeight="1" x14ac:dyDescent="0.2">
      <c r="A23" s="399">
        <v>23.07</v>
      </c>
      <c r="B23" s="541" t="s">
        <v>256</v>
      </c>
      <c r="C23" s="432"/>
      <c r="D23" s="411"/>
      <c r="E23" s="117"/>
      <c r="F23" s="813"/>
      <c r="G23" s="15"/>
    </row>
    <row r="24" spans="1:7" ht="14.1" customHeight="1" x14ac:dyDescent="0.2">
      <c r="A24" s="399"/>
      <c r="B24" s="541" t="s">
        <v>257</v>
      </c>
      <c r="C24" s="432"/>
      <c r="D24" s="411"/>
      <c r="E24" s="117"/>
      <c r="F24" s="813"/>
      <c r="G24" s="15"/>
    </row>
    <row r="25" spans="1:7" ht="5.0999999999999996" customHeight="1" x14ac:dyDescent="0.2">
      <c r="A25" s="399"/>
      <c r="B25" s="542"/>
      <c r="C25" s="432"/>
      <c r="D25" s="411"/>
      <c r="E25" s="117"/>
      <c r="F25" s="813"/>
      <c r="G25" s="15"/>
    </row>
    <row r="26" spans="1:7" ht="14.1" customHeight="1" x14ac:dyDescent="0.2">
      <c r="A26" s="397" t="s">
        <v>131</v>
      </c>
      <c r="B26" s="542" t="s">
        <v>259</v>
      </c>
      <c r="C26" s="432" t="s">
        <v>29</v>
      </c>
      <c r="D26" s="411">
        <v>320</v>
      </c>
      <c r="E26" s="761"/>
      <c r="F26" s="813">
        <f>D26*E26</f>
        <v>0</v>
      </c>
      <c r="G26" s="15"/>
    </row>
    <row r="27" spans="1:7" ht="5.0999999999999996" customHeight="1" x14ac:dyDescent="0.2">
      <c r="A27" s="399"/>
      <c r="B27" s="542"/>
      <c r="C27" s="432"/>
      <c r="D27" s="411"/>
      <c r="E27" s="117"/>
      <c r="F27" s="813"/>
      <c r="G27" s="15"/>
    </row>
    <row r="28" spans="1:7" ht="14.1" customHeight="1" x14ac:dyDescent="0.2">
      <c r="A28" s="399">
        <v>23.08</v>
      </c>
      <c r="B28" s="541" t="s">
        <v>258</v>
      </c>
      <c r="C28" s="432"/>
      <c r="D28" s="411"/>
      <c r="E28" s="117"/>
      <c r="F28" s="813"/>
      <c r="G28" s="15"/>
    </row>
    <row r="29" spans="1:7" ht="5.0999999999999996" customHeight="1" x14ac:dyDescent="0.2">
      <c r="A29" s="127"/>
      <c r="B29" s="542"/>
      <c r="C29" s="432"/>
      <c r="D29" s="411"/>
      <c r="E29" s="117"/>
      <c r="F29" s="813"/>
      <c r="G29" s="15"/>
    </row>
    <row r="30" spans="1:7" ht="14.1" customHeight="1" x14ac:dyDescent="0.2">
      <c r="A30" s="397" t="s">
        <v>131</v>
      </c>
      <c r="B30" s="542" t="s">
        <v>260</v>
      </c>
      <c r="C30" s="432"/>
      <c r="D30" s="411"/>
      <c r="E30" s="117"/>
      <c r="F30" s="813"/>
      <c r="G30" s="15"/>
    </row>
    <row r="31" spans="1:7" ht="14.1" customHeight="1" x14ac:dyDescent="0.2">
      <c r="A31" s="127"/>
      <c r="B31" s="542" t="s">
        <v>262</v>
      </c>
      <c r="C31" s="432" t="s">
        <v>28</v>
      </c>
      <c r="D31" s="411">
        <v>360</v>
      </c>
      <c r="E31" s="761"/>
      <c r="F31" s="813">
        <f>D31*E31</f>
        <v>0</v>
      </c>
      <c r="G31" s="15"/>
    </row>
    <row r="32" spans="1:7" ht="5.0999999999999996" customHeight="1" x14ac:dyDescent="0.2">
      <c r="A32" s="127"/>
      <c r="B32" s="542"/>
      <c r="C32" s="432"/>
      <c r="D32" s="411"/>
      <c r="E32" s="117"/>
      <c r="F32" s="813"/>
      <c r="G32" s="15"/>
    </row>
    <row r="33" spans="1:7" ht="14.1" customHeight="1" x14ac:dyDescent="0.2">
      <c r="A33" s="397" t="s">
        <v>131</v>
      </c>
      <c r="B33" s="542" t="s">
        <v>261</v>
      </c>
      <c r="C33" s="432"/>
      <c r="D33" s="411"/>
      <c r="E33" s="117"/>
      <c r="F33" s="813"/>
      <c r="G33" s="15"/>
    </row>
    <row r="34" spans="1:7" ht="14.1" customHeight="1" x14ac:dyDescent="0.2">
      <c r="A34" s="127"/>
      <c r="B34" s="542" t="s">
        <v>263</v>
      </c>
      <c r="C34" s="432" t="s">
        <v>29</v>
      </c>
      <c r="D34" s="411">
        <v>280</v>
      </c>
      <c r="E34" s="761"/>
      <c r="F34" s="813">
        <f>D34*E34</f>
        <v>0</v>
      </c>
      <c r="G34" s="15"/>
    </row>
    <row r="35" spans="1:7" ht="14.1" customHeight="1" x14ac:dyDescent="0.2">
      <c r="A35" s="127"/>
      <c r="B35" s="542"/>
      <c r="C35" s="432"/>
      <c r="D35" s="411"/>
      <c r="E35" s="117"/>
      <c r="F35" s="813"/>
      <c r="G35" s="15"/>
    </row>
    <row r="36" spans="1:7" ht="14.1" customHeight="1" x14ac:dyDescent="0.2">
      <c r="A36" s="127"/>
      <c r="B36" s="542"/>
      <c r="C36" s="432"/>
      <c r="D36" s="411"/>
      <c r="E36" s="117"/>
      <c r="F36" s="813"/>
      <c r="G36" s="15"/>
    </row>
    <row r="37" spans="1:7" ht="14.1" customHeight="1" x14ac:dyDescent="0.2">
      <c r="A37" s="127"/>
      <c r="B37" s="542"/>
      <c r="C37" s="432"/>
      <c r="D37" s="411"/>
      <c r="E37" s="117"/>
      <c r="F37" s="813"/>
      <c r="G37" s="15"/>
    </row>
    <row r="38" spans="1:7" ht="14.1" customHeight="1" x14ac:dyDescent="0.2">
      <c r="A38" s="127"/>
      <c r="B38" s="542"/>
      <c r="C38" s="432"/>
      <c r="D38" s="411"/>
      <c r="E38" s="117"/>
      <c r="F38" s="813"/>
      <c r="G38" s="15"/>
    </row>
    <row r="39" spans="1:7" ht="14.1" customHeight="1" x14ac:dyDescent="0.2">
      <c r="A39" s="127"/>
      <c r="B39" s="542"/>
      <c r="C39" s="432"/>
      <c r="D39" s="411"/>
      <c r="E39" s="117"/>
      <c r="F39" s="813"/>
      <c r="G39" s="15"/>
    </row>
    <row r="40" spans="1:7" ht="14.1" customHeight="1" x14ac:dyDescent="0.2">
      <c r="A40" s="127"/>
      <c r="B40" s="542"/>
      <c r="C40" s="432"/>
      <c r="D40" s="411"/>
      <c r="E40" s="117"/>
      <c r="F40" s="813"/>
      <c r="G40" s="15"/>
    </row>
    <row r="41" spans="1:7" ht="14.1" customHeight="1" x14ac:dyDescent="0.2">
      <c r="A41" s="127"/>
      <c r="B41" s="542"/>
      <c r="C41" s="432"/>
      <c r="D41" s="411"/>
      <c r="E41" s="117"/>
      <c r="F41" s="813"/>
      <c r="G41" s="15"/>
    </row>
    <row r="42" spans="1:7" ht="14.1" customHeight="1" x14ac:dyDescent="0.2">
      <c r="A42" s="127"/>
      <c r="B42" s="542"/>
      <c r="C42" s="432"/>
      <c r="D42" s="411"/>
      <c r="E42" s="117"/>
      <c r="F42" s="813"/>
      <c r="G42" s="15"/>
    </row>
    <row r="43" spans="1:7" ht="14.1" customHeight="1" x14ac:dyDescent="0.2">
      <c r="A43" s="127"/>
      <c r="B43" s="542"/>
      <c r="C43" s="432"/>
      <c r="D43" s="411"/>
      <c r="E43" s="117"/>
      <c r="F43" s="813"/>
      <c r="G43" s="15"/>
    </row>
    <row r="44" spans="1:7" ht="14.1" customHeight="1" x14ac:dyDescent="0.2">
      <c r="A44" s="127"/>
      <c r="B44" s="542"/>
      <c r="C44" s="432"/>
      <c r="D44" s="411"/>
      <c r="E44" s="117"/>
      <c r="F44" s="813"/>
      <c r="G44" s="15"/>
    </row>
    <row r="45" spans="1:7" ht="14.1" customHeight="1" x14ac:dyDescent="0.2">
      <c r="A45" s="127"/>
      <c r="B45" s="542"/>
      <c r="C45" s="432"/>
      <c r="D45" s="411"/>
      <c r="E45" s="117"/>
      <c r="F45" s="813"/>
      <c r="G45" s="15"/>
    </row>
    <row r="46" spans="1:7" ht="14.1" customHeight="1" x14ac:dyDescent="0.2">
      <c r="A46" s="127"/>
      <c r="B46" s="542"/>
      <c r="C46" s="432"/>
      <c r="D46" s="411"/>
      <c r="E46" s="117"/>
      <c r="F46" s="813"/>
      <c r="G46" s="15"/>
    </row>
    <row r="47" spans="1:7" ht="14.1" customHeight="1" x14ac:dyDescent="0.2">
      <c r="A47" s="127"/>
      <c r="B47" s="542"/>
      <c r="C47" s="432"/>
      <c r="D47" s="411"/>
      <c r="E47" s="117"/>
      <c r="F47" s="813"/>
      <c r="G47" s="15"/>
    </row>
    <row r="48" spans="1:7" ht="14.1" customHeight="1" x14ac:dyDescent="0.2">
      <c r="A48" s="127"/>
      <c r="B48" s="542"/>
      <c r="C48" s="432"/>
      <c r="D48" s="411"/>
      <c r="E48" s="117"/>
      <c r="F48" s="813"/>
      <c r="G48" s="15"/>
    </row>
    <row r="49" spans="1:7" ht="14.1" customHeight="1" x14ac:dyDescent="0.2">
      <c r="A49" s="127"/>
      <c r="B49" s="542"/>
      <c r="C49" s="432"/>
      <c r="D49" s="411"/>
      <c r="E49" s="117"/>
      <c r="F49" s="813"/>
      <c r="G49" s="15"/>
    </row>
    <row r="50" spans="1:7" ht="14.1" customHeight="1" x14ac:dyDescent="0.2">
      <c r="A50" s="127"/>
      <c r="B50" s="542"/>
      <c r="C50" s="432"/>
      <c r="D50" s="411"/>
      <c r="E50" s="117"/>
      <c r="F50" s="813"/>
      <c r="G50" s="15"/>
    </row>
    <row r="51" spans="1:7" ht="14.1" customHeight="1" x14ac:dyDescent="0.2">
      <c r="A51" s="127"/>
      <c r="B51" s="542"/>
      <c r="C51" s="432"/>
      <c r="D51" s="411"/>
      <c r="E51" s="117"/>
      <c r="F51" s="813"/>
      <c r="G51" s="15"/>
    </row>
    <row r="52" spans="1:7" ht="14.1" customHeight="1" x14ac:dyDescent="0.2">
      <c r="A52" s="127"/>
      <c r="B52" s="542"/>
      <c r="C52" s="432"/>
      <c r="D52" s="411"/>
      <c r="E52" s="117"/>
      <c r="F52" s="813"/>
      <c r="G52" s="15"/>
    </row>
    <row r="53" spans="1:7" ht="14.1" customHeight="1" x14ac:dyDescent="0.2">
      <c r="A53" s="127"/>
      <c r="B53" s="542"/>
      <c r="C53" s="432"/>
      <c r="D53" s="411"/>
      <c r="E53" s="117"/>
      <c r="F53" s="813"/>
      <c r="G53" s="15"/>
    </row>
    <row r="54" spans="1:7" ht="14.1" customHeight="1" x14ac:dyDescent="0.2">
      <c r="A54" s="127"/>
      <c r="B54" s="542"/>
      <c r="C54" s="432"/>
      <c r="D54" s="411"/>
      <c r="E54" s="117"/>
      <c r="F54" s="813"/>
      <c r="G54" s="15"/>
    </row>
    <row r="55" spans="1:7" ht="14.1" customHeight="1" x14ac:dyDescent="0.2">
      <c r="A55" s="127"/>
      <c r="B55" s="542"/>
      <c r="C55" s="432"/>
      <c r="D55" s="411"/>
      <c r="E55" s="117"/>
      <c r="F55" s="813"/>
      <c r="G55" s="15"/>
    </row>
    <row r="56" spans="1:7" ht="14.1" customHeight="1" x14ac:dyDescent="0.2">
      <c r="A56" s="127"/>
      <c r="B56" s="542"/>
      <c r="C56" s="432"/>
      <c r="D56" s="411"/>
      <c r="E56" s="117"/>
      <c r="F56" s="813"/>
      <c r="G56" s="15"/>
    </row>
    <row r="57" spans="1:7" ht="14.1" customHeight="1" x14ac:dyDescent="0.2">
      <c r="A57" s="127"/>
      <c r="B57" s="542"/>
      <c r="C57" s="432"/>
      <c r="D57" s="411"/>
      <c r="E57" s="117"/>
      <c r="F57" s="813"/>
      <c r="G57" s="15"/>
    </row>
    <row r="58" spans="1:7" ht="14.1" customHeight="1" x14ac:dyDescent="0.2">
      <c r="A58" s="127"/>
      <c r="B58" s="542"/>
      <c r="C58" s="432"/>
      <c r="D58" s="411"/>
      <c r="E58" s="117"/>
      <c r="F58" s="813"/>
      <c r="G58" s="15"/>
    </row>
    <row r="59" spans="1:7" ht="14.1" customHeight="1" x14ac:dyDescent="0.2">
      <c r="A59" s="127"/>
      <c r="B59" s="542"/>
      <c r="C59" s="432"/>
      <c r="D59" s="411"/>
      <c r="E59" s="117"/>
      <c r="F59" s="813"/>
      <c r="G59" s="15"/>
    </row>
    <row r="60" spans="1:7" ht="14.1" customHeight="1" x14ac:dyDescent="0.2">
      <c r="A60" s="127"/>
      <c r="B60" s="542"/>
      <c r="C60" s="432"/>
      <c r="D60" s="411"/>
      <c r="E60" s="117"/>
      <c r="F60" s="813"/>
      <c r="G60" s="15"/>
    </row>
    <row r="61" spans="1:7" ht="14.1" customHeight="1" x14ac:dyDescent="0.2">
      <c r="A61" s="127"/>
      <c r="B61" s="542"/>
      <c r="C61" s="432"/>
      <c r="D61" s="543"/>
      <c r="E61" s="117"/>
      <c r="F61" s="813"/>
      <c r="G61" s="15"/>
    </row>
    <row r="62" spans="1:7" s="111" customFormat="1" ht="20.100000000000001" customHeight="1" x14ac:dyDescent="0.2">
      <c r="A62" s="326">
        <v>2300</v>
      </c>
      <c r="B62" s="468" t="s">
        <v>106</v>
      </c>
      <c r="C62" s="469"/>
      <c r="D62" s="544"/>
      <c r="E62" s="474"/>
      <c r="F62" s="815">
        <f>SUM(F16:F59)</f>
        <v>0</v>
      </c>
      <c r="G62" s="125"/>
    </row>
    <row r="63" spans="1:7" x14ac:dyDescent="0.2">
      <c r="G63" s="15"/>
    </row>
    <row r="64" spans="1:7" x14ac:dyDescent="0.2">
      <c r="G64" s="15"/>
    </row>
    <row r="65" spans="7:7" x14ac:dyDescent="0.2">
      <c r="G65" s="15"/>
    </row>
    <row r="66" spans="7:7" x14ac:dyDescent="0.2">
      <c r="G66" s="15"/>
    </row>
    <row r="67" spans="7:7" x14ac:dyDescent="0.2">
      <c r="G67" s="15"/>
    </row>
    <row r="68" spans="7:7" x14ac:dyDescent="0.2">
      <c r="G68" s="15"/>
    </row>
    <row r="69" spans="7:7" x14ac:dyDescent="0.2">
      <c r="G69" s="15"/>
    </row>
    <row r="70" spans="7:7" x14ac:dyDescent="0.2">
      <c r="G70" s="15"/>
    </row>
    <row r="71" spans="7:7" x14ac:dyDescent="0.2">
      <c r="G71" s="15"/>
    </row>
    <row r="72" spans="7:7" x14ac:dyDescent="0.2">
      <c r="G72" s="15"/>
    </row>
    <row r="73" spans="7:7" x14ac:dyDescent="0.2">
      <c r="G73" s="15"/>
    </row>
    <row r="74" spans="7:7" x14ac:dyDescent="0.2">
      <c r="G74" s="15"/>
    </row>
    <row r="75" spans="7:7" x14ac:dyDescent="0.2">
      <c r="G75" s="15"/>
    </row>
    <row r="76" spans="7:7" x14ac:dyDescent="0.2">
      <c r="G76" s="15"/>
    </row>
    <row r="77" spans="7:7" x14ac:dyDescent="0.2">
      <c r="G77" s="15"/>
    </row>
    <row r="78" spans="7:7" x14ac:dyDescent="0.2">
      <c r="G78" s="15"/>
    </row>
    <row r="79" spans="7:7" x14ac:dyDescent="0.2">
      <c r="G79" s="15"/>
    </row>
    <row r="80" spans="7:7" x14ac:dyDescent="0.2">
      <c r="G80" s="15"/>
    </row>
    <row r="81" spans="7:7" x14ac:dyDescent="0.2">
      <c r="G81" s="15"/>
    </row>
    <row r="82" spans="7:7" x14ac:dyDescent="0.2">
      <c r="G82" s="15"/>
    </row>
    <row r="83" spans="7:7" x14ac:dyDescent="0.2">
      <c r="G83" s="15"/>
    </row>
    <row r="84" spans="7:7" x14ac:dyDescent="0.2">
      <c r="G84" s="15"/>
    </row>
    <row r="85" spans="7:7" x14ac:dyDescent="0.2">
      <c r="G85" s="15"/>
    </row>
    <row r="86" spans="7:7" x14ac:dyDescent="0.2">
      <c r="G86" s="15"/>
    </row>
    <row r="87" spans="7:7" x14ac:dyDescent="0.2">
      <c r="G87" s="15"/>
    </row>
    <row r="88" spans="7:7" x14ac:dyDescent="0.2">
      <c r="G88" s="15"/>
    </row>
    <row r="89" spans="7:7" x14ac:dyDescent="0.2">
      <c r="G89" s="15"/>
    </row>
    <row r="90" spans="7:7" x14ac:dyDescent="0.2">
      <c r="G90" s="15"/>
    </row>
    <row r="91" spans="7:7" x14ac:dyDescent="0.2">
      <c r="G91" s="15"/>
    </row>
    <row r="92" spans="7:7" x14ac:dyDescent="0.2">
      <c r="G92" s="15"/>
    </row>
    <row r="93" spans="7:7" x14ac:dyDescent="0.2">
      <c r="G93" s="15"/>
    </row>
    <row r="94" spans="7:7" x14ac:dyDescent="0.2">
      <c r="G94" s="15"/>
    </row>
    <row r="95" spans="7:7" x14ac:dyDescent="0.2">
      <c r="G95" s="15"/>
    </row>
    <row r="96" spans="7:7" x14ac:dyDescent="0.2">
      <c r="G96" s="15"/>
    </row>
    <row r="97" spans="7:7" x14ac:dyDescent="0.2">
      <c r="G97" s="15"/>
    </row>
    <row r="98" spans="7:7" x14ac:dyDescent="0.2">
      <c r="G98" s="15"/>
    </row>
    <row r="99" spans="7:7" x14ac:dyDescent="0.2">
      <c r="G99" s="15"/>
    </row>
    <row r="100" spans="7:7" x14ac:dyDescent="0.2">
      <c r="G100" s="15"/>
    </row>
    <row r="101" spans="7:7" x14ac:dyDescent="0.2">
      <c r="G101" s="15"/>
    </row>
    <row r="102" spans="7:7" x14ac:dyDescent="0.2">
      <c r="G102" s="15"/>
    </row>
    <row r="103" spans="7:7" x14ac:dyDescent="0.2">
      <c r="G103" s="15"/>
    </row>
    <row r="104" spans="7:7" x14ac:dyDescent="0.2">
      <c r="G104" s="15"/>
    </row>
    <row r="105" spans="7:7" x14ac:dyDescent="0.2">
      <c r="G105" s="15"/>
    </row>
    <row r="106" spans="7:7" x14ac:dyDescent="0.2">
      <c r="G106" s="15"/>
    </row>
    <row r="107" spans="7:7" x14ac:dyDescent="0.2">
      <c r="G107" s="15"/>
    </row>
    <row r="108" spans="7:7" x14ac:dyDescent="0.2">
      <c r="G108" s="15"/>
    </row>
    <row r="109" spans="7:7" x14ac:dyDescent="0.2">
      <c r="G109" s="15"/>
    </row>
    <row r="110" spans="7:7" x14ac:dyDescent="0.2">
      <c r="G110" s="15"/>
    </row>
    <row r="111" spans="7:7" x14ac:dyDescent="0.2">
      <c r="G111" s="15"/>
    </row>
    <row r="112" spans="7:7" x14ac:dyDescent="0.2">
      <c r="G112" s="15"/>
    </row>
    <row r="113" spans="1:7" x14ac:dyDescent="0.2">
      <c r="G113" s="15"/>
    </row>
    <row r="114" spans="1:7" s="30" customFormat="1" ht="14.25" x14ac:dyDescent="0.2">
      <c r="A114" s="18"/>
      <c r="B114" s="8"/>
      <c r="C114" s="18"/>
      <c r="D114" s="510"/>
      <c r="E114" s="19"/>
      <c r="F114" s="19"/>
      <c r="G114" s="31"/>
    </row>
    <row r="115" spans="1:7" s="30" customFormat="1" ht="15" customHeight="1" x14ac:dyDescent="0.2">
      <c r="B115" s="9"/>
      <c r="D115" s="511"/>
      <c r="E115" s="19"/>
      <c r="F115" s="19"/>
      <c r="G115" s="31"/>
    </row>
    <row r="116" spans="1:7" s="30" customFormat="1" ht="15" customHeight="1" x14ac:dyDescent="0.2">
      <c r="B116" s="9"/>
      <c r="D116" s="511"/>
      <c r="E116" s="19"/>
      <c r="F116" s="19"/>
      <c r="G116" s="31"/>
    </row>
    <row r="117" spans="1:7" s="30" customFormat="1" ht="15" customHeight="1" x14ac:dyDescent="0.2">
      <c r="B117" s="9"/>
      <c r="D117" s="511"/>
      <c r="E117" s="19"/>
      <c r="F117" s="19"/>
      <c r="G117" s="31"/>
    </row>
    <row r="118" spans="1:7" s="30" customFormat="1" ht="15" customHeight="1" x14ac:dyDescent="0.2">
      <c r="B118" s="9"/>
      <c r="D118" s="511"/>
      <c r="E118" s="19"/>
      <c r="F118" s="19"/>
      <c r="G118" s="31"/>
    </row>
    <row r="119" spans="1:7" s="30" customFormat="1" ht="15" customHeight="1" x14ac:dyDescent="0.2">
      <c r="B119" s="9"/>
      <c r="D119" s="511"/>
      <c r="E119" s="19"/>
      <c r="F119" s="19"/>
      <c r="G119" s="31"/>
    </row>
    <row r="120" spans="1:7" ht="14.25" x14ac:dyDescent="0.2">
      <c r="A120" s="30"/>
      <c r="B120" s="9"/>
      <c r="C120" s="30"/>
      <c r="D120" s="511"/>
      <c r="G120" s="15"/>
    </row>
    <row r="121" spans="1:7" x14ac:dyDescent="0.2">
      <c r="G121" s="15"/>
    </row>
    <row r="122" spans="1:7" x14ac:dyDescent="0.2">
      <c r="G122" s="15"/>
    </row>
    <row r="123" spans="1:7" x14ac:dyDescent="0.2">
      <c r="G123" s="15"/>
    </row>
    <row r="124" spans="1:7" x14ac:dyDescent="0.2">
      <c r="G124" s="15"/>
    </row>
    <row r="125" spans="1:7" x14ac:dyDescent="0.2">
      <c r="G125" s="15"/>
    </row>
    <row r="126" spans="1:7" x14ac:dyDescent="0.2">
      <c r="G126" s="15"/>
    </row>
    <row r="127" spans="1:7" x14ac:dyDescent="0.2">
      <c r="G127" s="15"/>
    </row>
    <row r="128" spans="1:7" x14ac:dyDescent="0.2">
      <c r="G128" s="15"/>
    </row>
    <row r="129" spans="7:7" x14ac:dyDescent="0.2">
      <c r="G129" s="15"/>
    </row>
    <row r="130" spans="7:7" x14ac:dyDescent="0.2">
      <c r="G130" s="15"/>
    </row>
    <row r="131" spans="7:7" x14ac:dyDescent="0.2">
      <c r="G131" s="15"/>
    </row>
    <row r="132" spans="7:7" x14ac:dyDescent="0.2">
      <c r="G132" s="15"/>
    </row>
    <row r="133" spans="7:7" x14ac:dyDescent="0.2">
      <c r="G133" s="15"/>
    </row>
    <row r="134" spans="7:7" x14ac:dyDescent="0.2">
      <c r="G134" s="15"/>
    </row>
    <row r="135" spans="7:7" x14ac:dyDescent="0.2">
      <c r="G135" s="15"/>
    </row>
    <row r="136" spans="7:7" x14ac:dyDescent="0.2">
      <c r="G136" s="15"/>
    </row>
    <row r="137" spans="7:7" x14ac:dyDescent="0.2">
      <c r="G137" s="15"/>
    </row>
    <row r="138" spans="7:7" x14ac:dyDescent="0.2">
      <c r="G138" s="15"/>
    </row>
    <row r="139" spans="7:7" x14ac:dyDescent="0.2">
      <c r="G139" s="15"/>
    </row>
    <row r="140" spans="7:7" x14ac:dyDescent="0.2">
      <c r="G140" s="15"/>
    </row>
    <row r="141" spans="7:7" x14ac:dyDescent="0.2">
      <c r="G141" s="15"/>
    </row>
    <row r="142" spans="7:7" x14ac:dyDescent="0.2">
      <c r="G142" s="15"/>
    </row>
    <row r="143" spans="7:7" x14ac:dyDescent="0.2">
      <c r="G143" s="15"/>
    </row>
    <row r="144" spans="7:7" x14ac:dyDescent="0.2">
      <c r="G144" s="15"/>
    </row>
    <row r="145" spans="1:7" x14ac:dyDescent="0.2">
      <c r="G145" s="15"/>
    </row>
    <row r="146" spans="1:7" x14ac:dyDescent="0.2">
      <c r="G146" s="15"/>
    </row>
    <row r="147" spans="1:7" x14ac:dyDescent="0.2">
      <c r="G147" s="15"/>
    </row>
    <row r="148" spans="1:7" x14ac:dyDescent="0.2">
      <c r="G148" s="15"/>
    </row>
    <row r="149" spans="1:7" x14ac:dyDescent="0.2">
      <c r="G149" s="15"/>
    </row>
    <row r="150" spans="1:7" x14ac:dyDescent="0.2">
      <c r="G150" s="15"/>
    </row>
    <row r="151" spans="1:7" x14ac:dyDescent="0.2">
      <c r="G151" s="15"/>
    </row>
    <row r="152" spans="1:7" x14ac:dyDescent="0.2">
      <c r="G152" s="15"/>
    </row>
    <row r="153" spans="1:7" x14ac:dyDescent="0.2">
      <c r="G153" s="15"/>
    </row>
    <row r="154" spans="1:7" x14ac:dyDescent="0.2">
      <c r="G154" s="15"/>
    </row>
    <row r="155" spans="1:7" x14ac:dyDescent="0.2">
      <c r="G155" s="15"/>
    </row>
    <row r="156" spans="1:7" x14ac:dyDescent="0.2">
      <c r="G156" s="15"/>
    </row>
    <row r="157" spans="1:7" x14ac:dyDescent="0.2">
      <c r="G157" s="15"/>
    </row>
    <row r="158" spans="1:7" x14ac:dyDescent="0.2">
      <c r="G158" s="15"/>
    </row>
    <row r="159" spans="1:7" s="30" customFormat="1" ht="14.25" x14ac:dyDescent="0.2">
      <c r="A159" s="18"/>
      <c r="B159" s="8"/>
      <c r="C159" s="18"/>
      <c r="D159" s="510"/>
      <c r="E159" s="19"/>
      <c r="F159" s="19"/>
      <c r="G159" s="31"/>
    </row>
    <row r="160" spans="1:7" ht="14.25" x14ac:dyDescent="0.2">
      <c r="A160" s="30"/>
      <c r="B160" s="9"/>
      <c r="C160" s="30"/>
      <c r="D160" s="511"/>
      <c r="G160" s="15"/>
    </row>
    <row r="161" spans="7:7" x14ac:dyDescent="0.2">
      <c r="G161" s="15"/>
    </row>
    <row r="162" spans="7:7" x14ac:dyDescent="0.2">
      <c r="G162" s="15"/>
    </row>
    <row r="163" spans="7:7" x14ac:dyDescent="0.2">
      <c r="G163" s="15"/>
    </row>
    <row r="164" spans="7:7" x14ac:dyDescent="0.2">
      <c r="G164" s="15"/>
    </row>
    <row r="165" spans="7:7" x14ac:dyDescent="0.2">
      <c r="G165" s="15"/>
    </row>
    <row r="166" spans="7:7" x14ac:dyDescent="0.2">
      <c r="G166" s="15"/>
    </row>
    <row r="167" spans="7:7" x14ac:dyDescent="0.2">
      <c r="G167" s="15"/>
    </row>
    <row r="168" spans="7:7" x14ac:dyDescent="0.2">
      <c r="G168" s="15"/>
    </row>
    <row r="169" spans="7:7" x14ac:dyDescent="0.2">
      <c r="G169" s="15"/>
    </row>
    <row r="170" spans="7:7" x14ac:dyDescent="0.2">
      <c r="G170" s="15"/>
    </row>
    <row r="171" spans="7:7" x14ac:dyDescent="0.2">
      <c r="G171" s="15"/>
    </row>
    <row r="172" spans="7:7" x14ac:dyDescent="0.2">
      <c r="G172" s="15"/>
    </row>
    <row r="173" spans="7:7" x14ac:dyDescent="0.2">
      <c r="G173" s="15"/>
    </row>
    <row r="174" spans="7:7" x14ac:dyDescent="0.2">
      <c r="G174" s="15"/>
    </row>
    <row r="175" spans="7:7" x14ac:dyDescent="0.2">
      <c r="G175" s="15"/>
    </row>
    <row r="176" spans="7:7" x14ac:dyDescent="0.2">
      <c r="G176" s="15"/>
    </row>
    <row r="177" spans="7:7" x14ac:dyDescent="0.2">
      <c r="G177" s="15"/>
    </row>
    <row r="178" spans="7:7" x14ac:dyDescent="0.2">
      <c r="G178" s="15"/>
    </row>
    <row r="179" spans="7:7" x14ac:dyDescent="0.2">
      <c r="G179" s="15"/>
    </row>
    <row r="180" spans="7:7" x14ac:dyDescent="0.2">
      <c r="G180" s="15"/>
    </row>
    <row r="181" spans="7:7" x14ac:dyDescent="0.2">
      <c r="G181" s="15"/>
    </row>
    <row r="182" spans="7:7" x14ac:dyDescent="0.2">
      <c r="G182" s="15"/>
    </row>
    <row r="183" spans="7:7" x14ac:dyDescent="0.2">
      <c r="G183" s="15"/>
    </row>
    <row r="184" spans="7:7" x14ac:dyDescent="0.2">
      <c r="G184" s="15"/>
    </row>
    <row r="185" spans="7:7" x14ac:dyDescent="0.2">
      <c r="G185" s="15"/>
    </row>
    <row r="186" spans="7:7" x14ac:dyDescent="0.2">
      <c r="G186" s="15"/>
    </row>
    <row r="187" spans="7:7" x14ac:dyDescent="0.2">
      <c r="G187" s="15"/>
    </row>
    <row r="188" spans="7:7" x14ac:dyDescent="0.2">
      <c r="G188" s="15"/>
    </row>
    <row r="189" spans="7:7" x14ac:dyDescent="0.2">
      <c r="G189" s="15"/>
    </row>
    <row r="190" spans="7:7" x14ac:dyDescent="0.2">
      <c r="G190" s="15"/>
    </row>
    <row r="191" spans="7:7" x14ac:dyDescent="0.2">
      <c r="G191" s="15"/>
    </row>
    <row r="192" spans="7:7" x14ac:dyDescent="0.2">
      <c r="G192" s="15"/>
    </row>
    <row r="193" spans="1:7" x14ac:dyDescent="0.2">
      <c r="G193" s="15"/>
    </row>
    <row r="194" spans="1:7" x14ac:dyDescent="0.2">
      <c r="G194" s="15"/>
    </row>
    <row r="195" spans="1:7" x14ac:dyDescent="0.2">
      <c r="G195" s="15"/>
    </row>
    <row r="196" spans="1:7" x14ac:dyDescent="0.2">
      <c r="G196" s="15"/>
    </row>
    <row r="197" spans="1:7" x14ac:dyDescent="0.2">
      <c r="G197" s="15"/>
    </row>
    <row r="198" spans="1:7" x14ac:dyDescent="0.2">
      <c r="G198" s="15"/>
    </row>
    <row r="199" spans="1:7" x14ac:dyDescent="0.2">
      <c r="G199" s="15"/>
    </row>
    <row r="200" spans="1:7" x14ac:dyDescent="0.2">
      <c r="G200" s="15"/>
    </row>
    <row r="201" spans="1:7" x14ac:dyDescent="0.2">
      <c r="G201" s="15"/>
    </row>
    <row r="202" spans="1:7" x14ac:dyDescent="0.2">
      <c r="G202" s="15"/>
    </row>
    <row r="203" spans="1:7" x14ac:dyDescent="0.2">
      <c r="G203" s="15"/>
    </row>
    <row r="204" spans="1:7" x14ac:dyDescent="0.2">
      <c r="G204" s="15"/>
    </row>
    <row r="205" spans="1:7" x14ac:dyDescent="0.2">
      <c r="G205" s="15"/>
    </row>
    <row r="206" spans="1:7" s="32" customFormat="1" ht="15" x14ac:dyDescent="0.25">
      <c r="A206" s="18"/>
      <c r="B206" s="8"/>
      <c r="C206" s="18"/>
      <c r="D206" s="510"/>
      <c r="E206" s="19"/>
      <c r="F206" s="19"/>
      <c r="G206" s="33"/>
    </row>
    <row r="207" spans="1:7" s="34" customFormat="1" ht="15" x14ac:dyDescent="0.25">
      <c r="A207" s="32"/>
      <c r="B207" s="10"/>
      <c r="C207" s="32"/>
      <c r="D207" s="512"/>
      <c r="E207" s="19"/>
      <c r="F207" s="19"/>
      <c r="G207" s="22"/>
    </row>
    <row r="208" spans="1:7" s="34" customFormat="1" x14ac:dyDescent="0.2">
      <c r="B208" s="11"/>
      <c r="D208" s="513"/>
      <c r="E208" s="19"/>
      <c r="F208" s="19"/>
      <c r="G208" s="22"/>
    </row>
    <row r="209" spans="1:7" s="34" customFormat="1" x14ac:dyDescent="0.2">
      <c r="B209" s="11"/>
      <c r="D209" s="513"/>
      <c r="E209" s="19"/>
      <c r="F209" s="19"/>
      <c r="G209" s="22"/>
    </row>
    <row r="210" spans="1:7" s="34" customFormat="1" x14ac:dyDescent="0.2">
      <c r="B210" s="11"/>
      <c r="D210" s="513"/>
      <c r="E210" s="19"/>
      <c r="F210" s="19"/>
      <c r="G210" s="22"/>
    </row>
    <row r="211" spans="1:7" s="34" customFormat="1" x14ac:dyDescent="0.2">
      <c r="B211" s="11"/>
      <c r="D211" s="513"/>
      <c r="E211" s="19"/>
      <c r="F211" s="19"/>
      <c r="G211" s="22"/>
    </row>
    <row r="212" spans="1:7" s="34" customFormat="1" x14ac:dyDescent="0.2">
      <c r="B212" s="11"/>
      <c r="D212" s="513"/>
      <c r="E212" s="19"/>
      <c r="F212" s="19"/>
      <c r="G212" s="22"/>
    </row>
    <row r="213" spans="1:7" s="34" customFormat="1" x14ac:dyDescent="0.2">
      <c r="B213" s="11"/>
      <c r="D213" s="513"/>
      <c r="E213" s="19"/>
      <c r="F213" s="19"/>
      <c r="G213" s="22"/>
    </row>
    <row r="214" spans="1:7" s="34" customFormat="1" x14ac:dyDescent="0.2">
      <c r="B214" s="11"/>
      <c r="D214" s="513"/>
      <c r="E214" s="19"/>
      <c r="F214" s="19"/>
      <c r="G214" s="22"/>
    </row>
    <row r="215" spans="1:7" x14ac:dyDescent="0.2">
      <c r="A215" s="34"/>
      <c r="B215" s="11"/>
      <c r="C215" s="34"/>
      <c r="D215" s="513"/>
      <c r="G215" s="15"/>
    </row>
    <row r="216" spans="1:7" x14ac:dyDescent="0.2">
      <c r="G216" s="15"/>
    </row>
    <row r="217" spans="1:7" x14ac:dyDescent="0.2">
      <c r="G217" s="15"/>
    </row>
    <row r="218" spans="1:7" x14ac:dyDescent="0.2">
      <c r="G218" s="15"/>
    </row>
    <row r="219" spans="1:7" x14ac:dyDescent="0.2">
      <c r="G219" s="15"/>
    </row>
    <row r="220" spans="1:7" x14ac:dyDescent="0.2">
      <c r="G220" s="15"/>
    </row>
    <row r="221" spans="1:7" x14ac:dyDescent="0.2">
      <c r="G221" s="15"/>
    </row>
    <row r="222" spans="1:7" x14ac:dyDescent="0.2">
      <c r="G222" s="15"/>
    </row>
    <row r="223" spans="1:7" x14ac:dyDescent="0.2">
      <c r="G223" s="15"/>
    </row>
    <row r="224" spans="1:7" x14ac:dyDescent="0.2">
      <c r="G224" s="15"/>
    </row>
    <row r="225" spans="7:7" x14ac:dyDescent="0.2">
      <c r="G225" s="15"/>
    </row>
    <row r="226" spans="7:7" x14ac:dyDescent="0.2">
      <c r="G226" s="15"/>
    </row>
    <row r="227" spans="7:7" x14ac:dyDescent="0.2">
      <c r="G227" s="15"/>
    </row>
    <row r="228" spans="7:7" x14ac:dyDescent="0.2">
      <c r="G228" s="15"/>
    </row>
    <row r="229" spans="7:7" x14ac:dyDescent="0.2">
      <c r="G229" s="15"/>
    </row>
    <row r="230" spans="7:7" x14ac:dyDescent="0.2">
      <c r="G230" s="15"/>
    </row>
    <row r="231" spans="7:7" x14ac:dyDescent="0.2">
      <c r="G231" s="15"/>
    </row>
    <row r="232" spans="7:7" x14ac:dyDescent="0.2">
      <c r="G232" s="15"/>
    </row>
    <row r="233" spans="7:7" x14ac:dyDescent="0.2">
      <c r="G233" s="15"/>
    </row>
    <row r="234" spans="7:7" x14ac:dyDescent="0.2">
      <c r="G234" s="15"/>
    </row>
    <row r="235" spans="7:7" x14ac:dyDescent="0.2">
      <c r="G235" s="15"/>
    </row>
    <row r="236" spans="7:7" x14ac:dyDescent="0.2">
      <c r="G236" s="15"/>
    </row>
    <row r="237" spans="7:7" x14ac:dyDescent="0.2">
      <c r="G237" s="15"/>
    </row>
    <row r="238" spans="7:7" x14ac:dyDescent="0.2">
      <c r="G238" s="15"/>
    </row>
    <row r="239" spans="7:7" x14ac:dyDescent="0.2">
      <c r="G239" s="15"/>
    </row>
    <row r="240" spans="7:7" x14ac:dyDescent="0.2">
      <c r="G240" s="15"/>
    </row>
    <row r="241" spans="7:7" x14ac:dyDescent="0.2">
      <c r="G241" s="15"/>
    </row>
    <row r="242" spans="7:7" x14ac:dyDescent="0.2">
      <c r="G242" s="15"/>
    </row>
    <row r="243" spans="7:7" x14ac:dyDescent="0.2">
      <c r="G243" s="15"/>
    </row>
    <row r="244" spans="7:7" x14ac:dyDescent="0.2">
      <c r="G244" s="15"/>
    </row>
    <row r="245" spans="7:7" x14ac:dyDescent="0.2">
      <c r="G245" s="15"/>
    </row>
    <row r="246" spans="7:7" x14ac:dyDescent="0.2">
      <c r="G246" s="15"/>
    </row>
    <row r="247" spans="7:7" x14ac:dyDescent="0.2">
      <c r="G247" s="15"/>
    </row>
    <row r="248" spans="7:7" x14ac:dyDescent="0.2">
      <c r="G248" s="15"/>
    </row>
    <row r="249" spans="7:7" x14ac:dyDescent="0.2">
      <c r="G249" s="15"/>
    </row>
    <row r="250" spans="7:7" x14ac:dyDescent="0.2">
      <c r="G250" s="15"/>
    </row>
    <row r="251" spans="7:7" x14ac:dyDescent="0.2">
      <c r="G251" s="15"/>
    </row>
    <row r="252" spans="7:7" x14ac:dyDescent="0.2">
      <c r="G252" s="15"/>
    </row>
    <row r="253" spans="7:7" x14ac:dyDescent="0.2">
      <c r="G253" s="15"/>
    </row>
    <row r="254" spans="7:7" x14ac:dyDescent="0.2">
      <c r="G254" s="15"/>
    </row>
    <row r="255" spans="7:7" x14ac:dyDescent="0.2">
      <c r="G255" s="15"/>
    </row>
    <row r="256" spans="7:7" x14ac:dyDescent="0.2">
      <c r="G256" s="15"/>
    </row>
    <row r="257" spans="1:7" x14ac:dyDescent="0.2">
      <c r="G257" s="15"/>
    </row>
    <row r="258" spans="1:7" x14ac:dyDescent="0.2">
      <c r="G258" s="15"/>
    </row>
    <row r="259" spans="1:7" x14ac:dyDescent="0.2">
      <c r="G259" s="15"/>
    </row>
    <row r="260" spans="1:7" x14ac:dyDescent="0.2">
      <c r="G260" s="15"/>
    </row>
    <row r="261" spans="1:7" x14ac:dyDescent="0.2">
      <c r="G261" s="15"/>
    </row>
    <row r="262" spans="1:7" s="30" customFormat="1" ht="14.25" x14ac:dyDescent="0.2">
      <c r="A262" s="18"/>
      <c r="B262" s="8"/>
      <c r="C262" s="18"/>
      <c r="D262" s="510"/>
      <c r="E262" s="19"/>
      <c r="F262" s="19"/>
      <c r="G262" s="31"/>
    </row>
    <row r="263" spans="1:7" ht="14.25" x14ac:dyDescent="0.2">
      <c r="A263" s="30"/>
      <c r="B263" s="9"/>
      <c r="C263" s="30"/>
      <c r="D263" s="511"/>
      <c r="G263" s="15"/>
    </row>
    <row r="264" spans="1:7" x14ac:dyDescent="0.2">
      <c r="G264" s="15"/>
    </row>
    <row r="265" spans="1:7" x14ac:dyDescent="0.2">
      <c r="G265" s="15"/>
    </row>
    <row r="266" spans="1:7" x14ac:dyDescent="0.2">
      <c r="G266" s="15"/>
    </row>
    <row r="267" spans="1:7" x14ac:dyDescent="0.2">
      <c r="G267" s="15"/>
    </row>
    <row r="268" spans="1:7" x14ac:dyDescent="0.2">
      <c r="G268" s="15"/>
    </row>
    <row r="269" spans="1:7" x14ac:dyDescent="0.2">
      <c r="G269" s="15"/>
    </row>
    <row r="270" spans="1:7" x14ac:dyDescent="0.2">
      <c r="G270" s="15"/>
    </row>
    <row r="271" spans="1:7" x14ac:dyDescent="0.2">
      <c r="G271" s="15"/>
    </row>
    <row r="272" spans="1:7" x14ac:dyDescent="0.2">
      <c r="G272" s="15"/>
    </row>
    <row r="273" spans="7:7" x14ac:dyDescent="0.2">
      <c r="G273" s="15"/>
    </row>
    <row r="274" spans="7:7" x14ac:dyDescent="0.2">
      <c r="G274" s="15"/>
    </row>
    <row r="275" spans="7:7" x14ac:dyDescent="0.2">
      <c r="G275" s="15"/>
    </row>
    <row r="276" spans="7:7" x14ac:dyDescent="0.2">
      <c r="G276" s="15"/>
    </row>
    <row r="277" spans="7:7" x14ac:dyDescent="0.2">
      <c r="G277" s="15"/>
    </row>
    <row r="278" spans="7:7" x14ac:dyDescent="0.2">
      <c r="G278" s="15"/>
    </row>
    <row r="279" spans="7:7" x14ac:dyDescent="0.2">
      <c r="G279" s="15"/>
    </row>
    <row r="280" spans="7:7" x14ac:dyDescent="0.2">
      <c r="G280" s="15"/>
    </row>
    <row r="281" spans="7:7" x14ac:dyDescent="0.2">
      <c r="G281" s="15"/>
    </row>
    <row r="282" spans="7:7" x14ac:dyDescent="0.2">
      <c r="G282" s="15"/>
    </row>
    <row r="283" spans="7:7" x14ac:dyDescent="0.2">
      <c r="G283" s="15"/>
    </row>
    <row r="284" spans="7:7" x14ac:dyDescent="0.2">
      <c r="G284" s="15"/>
    </row>
    <row r="285" spans="7:7" x14ac:dyDescent="0.2">
      <c r="G285" s="15"/>
    </row>
    <row r="286" spans="7:7" x14ac:dyDescent="0.2">
      <c r="G286" s="15"/>
    </row>
    <row r="287" spans="7:7" x14ac:dyDescent="0.2">
      <c r="G287" s="15"/>
    </row>
    <row r="288" spans="7:7" x14ac:dyDescent="0.2">
      <c r="G288" s="15"/>
    </row>
    <row r="289" spans="7:7" x14ac:dyDescent="0.2">
      <c r="G289" s="15"/>
    </row>
    <row r="290" spans="7:7" x14ac:dyDescent="0.2">
      <c r="G290" s="15"/>
    </row>
    <row r="291" spans="7:7" x14ac:dyDescent="0.2">
      <c r="G291" s="15"/>
    </row>
    <row r="292" spans="7:7" x14ac:dyDescent="0.2">
      <c r="G292" s="15"/>
    </row>
    <row r="293" spans="7:7" x14ac:dyDescent="0.2">
      <c r="G293" s="15"/>
    </row>
    <row r="294" spans="7:7" x14ac:dyDescent="0.2">
      <c r="G294" s="15"/>
    </row>
    <row r="295" spans="7:7" x14ac:dyDescent="0.2">
      <c r="G295" s="15"/>
    </row>
    <row r="296" spans="7:7" x14ac:dyDescent="0.2">
      <c r="G296" s="15"/>
    </row>
    <row r="297" spans="7:7" x14ac:dyDescent="0.2">
      <c r="G297" s="15"/>
    </row>
    <row r="298" spans="7:7" x14ac:dyDescent="0.2">
      <c r="G298" s="15"/>
    </row>
    <row r="299" spans="7:7" x14ac:dyDescent="0.2">
      <c r="G299" s="15"/>
    </row>
    <row r="300" spans="7:7" x14ac:dyDescent="0.2">
      <c r="G300" s="15"/>
    </row>
    <row r="301" spans="7:7" x14ac:dyDescent="0.2">
      <c r="G301" s="15"/>
    </row>
    <row r="302" spans="7:7" x14ac:dyDescent="0.2">
      <c r="G302" s="15"/>
    </row>
    <row r="303" spans="7:7" x14ac:dyDescent="0.2">
      <c r="G303" s="15"/>
    </row>
    <row r="304" spans="7:7" x14ac:dyDescent="0.2">
      <c r="G304" s="15"/>
    </row>
    <row r="305" spans="1:7" x14ac:dyDescent="0.2">
      <c r="G305" s="15"/>
    </row>
    <row r="306" spans="1:7" x14ac:dyDescent="0.2">
      <c r="G306" s="15"/>
    </row>
    <row r="307" spans="1:7" x14ac:dyDescent="0.2">
      <c r="G307" s="15"/>
    </row>
    <row r="308" spans="1:7" x14ac:dyDescent="0.2">
      <c r="G308" s="15"/>
    </row>
    <row r="309" spans="1:7" x14ac:dyDescent="0.2">
      <c r="G309" s="15"/>
    </row>
    <row r="310" spans="1:7" x14ac:dyDescent="0.2">
      <c r="G310" s="15"/>
    </row>
    <row r="311" spans="1:7" x14ac:dyDescent="0.2">
      <c r="G311" s="15"/>
    </row>
    <row r="312" spans="1:7" x14ac:dyDescent="0.2">
      <c r="G312" s="15"/>
    </row>
    <row r="313" spans="1:7" x14ac:dyDescent="0.2">
      <c r="G313" s="15"/>
    </row>
    <row r="314" spans="1:7" x14ac:dyDescent="0.2">
      <c r="G314" s="15"/>
    </row>
    <row r="315" spans="1:7" x14ac:dyDescent="0.2">
      <c r="G315" s="15"/>
    </row>
    <row r="316" spans="1:7" x14ac:dyDescent="0.2">
      <c r="G316" s="15"/>
    </row>
    <row r="317" spans="1:7" x14ac:dyDescent="0.2">
      <c r="G317" s="15"/>
    </row>
    <row r="318" spans="1:7" x14ac:dyDescent="0.2">
      <c r="G318" s="15"/>
    </row>
    <row r="319" spans="1:7" s="30" customFormat="1" ht="14.25" x14ac:dyDescent="0.2">
      <c r="A319" s="18"/>
      <c r="B319" s="8"/>
      <c r="C319" s="18"/>
      <c r="D319" s="510"/>
      <c r="E319" s="19"/>
      <c r="F319" s="19"/>
      <c r="G319" s="31"/>
    </row>
    <row r="320" spans="1:7" ht="14.25" x14ac:dyDescent="0.2">
      <c r="A320" s="30"/>
      <c r="B320" s="9"/>
      <c r="C320" s="30"/>
      <c r="D320" s="511"/>
    </row>
    <row r="321" spans="1:4" x14ac:dyDescent="0.2">
      <c r="A321" s="15"/>
      <c r="B321" s="12"/>
      <c r="C321" s="15"/>
      <c r="D321" s="514"/>
    </row>
  </sheetData>
  <sheetProtection algorithmName="SHA-512" hashValue="O68HnjdFW8HxuaFytyZHE2TH6jH4ls6WW7mU0WEu4k4BBGAKWEgrGSLcaUq9mTfxfCdkldonNTawUHmv9nKgIA==" saltValue="Uo25CyXd5C5vN3un1lLVLQ==" spinCount="100000" sheet="1" selectLockedCells="1"/>
  <mergeCells count="1">
    <mergeCell ref="A1:F1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78" fitToHeight="0" orientation="portrait" horizontalDpi="4294967293" r:id="rId1"/>
  <headerFooter alignWithMargins="0">
    <oddHeader>&amp;CC61.10</oddHeader>
  </headerFooter>
  <rowBreaks count="5" manualBreakCount="5">
    <brk id="62" max="5" man="1"/>
    <brk id="115" max="5" man="1"/>
    <brk id="160" max="5" man="1"/>
    <brk id="207" max="5" man="1"/>
    <brk id="263" max="5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>
    <pageSetUpPr fitToPage="1"/>
  </sheetPr>
  <dimension ref="A1:G124"/>
  <sheetViews>
    <sheetView view="pageBreakPreview" topLeftCell="A18" zoomScaleNormal="100" zoomScaleSheetLayoutView="100" workbookViewId="0">
      <selection activeCell="E31" sqref="E31"/>
    </sheetView>
  </sheetViews>
  <sheetFormatPr defaultRowHeight="12.75" x14ac:dyDescent="0.2"/>
  <cols>
    <col min="1" max="1" width="7.7109375" style="14" customWidth="1"/>
    <col min="2" max="2" width="46.7109375" style="14" customWidth="1"/>
    <col min="3" max="4" width="12.7109375" style="14" customWidth="1"/>
    <col min="5" max="5" width="15.140625" style="19" customWidth="1"/>
    <col min="6" max="6" width="16.7109375" style="19" customWidth="1"/>
    <col min="7" max="16384" width="9.140625" style="14"/>
  </cols>
  <sheetData>
    <row r="1" spans="1:7" s="18" customFormat="1" ht="14.1" customHeight="1" x14ac:dyDescent="0.2">
      <c r="A1" s="840" t="str">
        <f>'2300'!A1:F1</f>
        <v>CONSTRUCTION OF AGISANANG INTERNAL ROADS AND STORMWATER PHASE 1 - WARD 8</v>
      </c>
      <c r="B1" s="840"/>
      <c r="C1" s="840"/>
      <c r="D1" s="840"/>
      <c r="E1" s="840"/>
      <c r="F1" s="840"/>
      <c r="G1" s="2"/>
    </row>
    <row r="2" spans="1:7" s="19" customFormat="1" ht="14.1" customHeight="1" x14ac:dyDescent="0.2">
      <c r="A2" s="383" t="s">
        <v>10</v>
      </c>
      <c r="B2" s="546"/>
      <c r="C2" s="546"/>
      <c r="D2" s="546"/>
      <c r="E2" s="348"/>
      <c r="F2" s="348"/>
    </row>
    <row r="3" spans="1:7" ht="14.1" customHeight="1" x14ac:dyDescent="0.2">
      <c r="A3" s="547" t="s">
        <v>85</v>
      </c>
      <c r="B3" s="548"/>
      <c r="C3" s="548"/>
      <c r="D3" s="548"/>
      <c r="E3" s="348"/>
      <c r="F3" s="348"/>
    </row>
    <row r="4" spans="1:7" ht="14.1" customHeight="1" x14ac:dyDescent="0.2">
      <c r="A4" s="549" t="s">
        <v>81</v>
      </c>
      <c r="B4" s="549"/>
      <c r="C4" s="550"/>
      <c r="D4" s="551"/>
      <c r="E4" s="348"/>
      <c r="F4" s="348"/>
    </row>
    <row r="5" spans="1:7" s="18" customFormat="1" ht="4.5" customHeight="1" x14ac:dyDescent="0.2">
      <c r="A5" s="383"/>
      <c r="B5" s="423"/>
      <c r="C5" s="383"/>
      <c r="D5" s="424"/>
      <c r="E5" s="424"/>
      <c r="F5" s="424"/>
    </row>
    <row r="6" spans="1:7" s="111" customFormat="1" ht="20.100000000000001" customHeight="1" x14ac:dyDescent="0.2">
      <c r="A6" s="197" t="s">
        <v>62</v>
      </c>
      <c r="B6" s="197" t="s">
        <v>60</v>
      </c>
      <c r="C6" s="197" t="s">
        <v>70</v>
      </c>
      <c r="D6" s="197" t="s">
        <v>64</v>
      </c>
      <c r="E6" s="200" t="s">
        <v>65</v>
      </c>
      <c r="F6" s="327" t="s">
        <v>59</v>
      </c>
    </row>
    <row r="7" spans="1:7" s="19" customFormat="1" ht="5.0999999999999996" customHeight="1" x14ac:dyDescent="0.2">
      <c r="A7" s="127"/>
      <c r="B7" s="442"/>
      <c r="C7" s="127"/>
      <c r="D7" s="442"/>
      <c r="E7" s="461"/>
      <c r="F7" s="461"/>
    </row>
    <row r="8" spans="1:7" ht="14.1" customHeight="1" x14ac:dyDescent="0.2">
      <c r="A8" s="552"/>
      <c r="B8" s="553" t="s">
        <v>81</v>
      </c>
      <c r="C8" s="554"/>
      <c r="D8" s="465"/>
      <c r="E8" s="358"/>
      <c r="F8" s="358"/>
    </row>
    <row r="9" spans="1:7" ht="14.1" customHeight="1" x14ac:dyDescent="0.2">
      <c r="A9" s="555"/>
      <c r="B9" s="476" t="s">
        <v>522</v>
      </c>
      <c r="C9" s="556"/>
      <c r="D9" s="557"/>
      <c r="E9" s="358"/>
      <c r="F9" s="358"/>
    </row>
    <row r="10" spans="1:7" ht="14.1" customHeight="1" x14ac:dyDescent="0.2">
      <c r="A10" s="558"/>
      <c r="B10" s="476" t="s">
        <v>523</v>
      </c>
      <c r="C10" s="554"/>
      <c r="D10" s="465"/>
      <c r="E10" s="364"/>
      <c r="F10" s="365"/>
    </row>
    <row r="11" spans="1:7" ht="14.1" customHeight="1" x14ac:dyDescent="0.2">
      <c r="A11" s="558"/>
      <c r="B11" s="476" t="s">
        <v>524</v>
      </c>
      <c r="C11" s="432"/>
      <c r="D11" s="432"/>
      <c r="E11" s="364"/>
      <c r="F11" s="365"/>
    </row>
    <row r="12" spans="1:7" ht="14.1" customHeight="1" x14ac:dyDescent="0.2">
      <c r="A12" s="559"/>
      <c r="B12" s="476" t="s">
        <v>525</v>
      </c>
      <c r="C12" s="556"/>
      <c r="D12" s="532"/>
      <c r="E12" s="387"/>
      <c r="F12" s="117"/>
    </row>
    <row r="13" spans="1:7" ht="5.0999999999999996" customHeight="1" x14ac:dyDescent="0.2">
      <c r="A13" s="559"/>
      <c r="B13" s="476"/>
      <c r="C13" s="556"/>
      <c r="D13" s="532"/>
      <c r="E13" s="387"/>
      <c r="F13" s="117"/>
    </row>
    <row r="14" spans="1:7" ht="14.1" customHeight="1" x14ac:dyDescent="0.2">
      <c r="A14" s="559"/>
      <c r="B14" s="731" t="s">
        <v>572</v>
      </c>
      <c r="C14" s="556"/>
      <c r="D14" s="532"/>
      <c r="E14" s="387"/>
      <c r="F14" s="813"/>
    </row>
    <row r="15" spans="1:7" ht="5.0999999999999996" customHeight="1" x14ac:dyDescent="0.2">
      <c r="A15" s="559"/>
      <c r="B15" s="560"/>
      <c r="C15" s="556"/>
      <c r="D15" s="561"/>
      <c r="E15" s="117"/>
      <c r="F15" s="813"/>
    </row>
    <row r="16" spans="1:7" ht="14.1" customHeight="1" x14ac:dyDescent="0.2">
      <c r="A16" s="558">
        <v>31.01</v>
      </c>
      <c r="B16" s="435" t="s">
        <v>529</v>
      </c>
      <c r="C16" s="554"/>
      <c r="D16" s="465"/>
      <c r="E16" s="364"/>
      <c r="F16" s="816"/>
    </row>
    <row r="17" spans="1:7" ht="14.1" customHeight="1" x14ac:dyDescent="0.2">
      <c r="A17" s="558"/>
      <c r="B17" s="435" t="s">
        <v>530</v>
      </c>
      <c r="C17" s="432"/>
      <c r="D17" s="432"/>
      <c r="E17" s="364"/>
      <c r="F17" s="816"/>
    </row>
    <row r="18" spans="1:7" ht="5.0999999999999996" customHeight="1" x14ac:dyDescent="0.2">
      <c r="A18" s="559"/>
      <c r="B18" s="434"/>
      <c r="C18" s="432"/>
      <c r="D18" s="562"/>
      <c r="E18" s="364"/>
      <c r="F18" s="816"/>
    </row>
    <row r="19" spans="1:7" ht="14.1" customHeight="1" x14ac:dyDescent="0.2">
      <c r="A19" s="559"/>
      <c r="B19" s="560" t="s">
        <v>570</v>
      </c>
      <c r="C19" s="556" t="s">
        <v>28</v>
      </c>
      <c r="D19" s="532">
        <f>0.45*3200*5.5</f>
        <v>7920</v>
      </c>
      <c r="E19" s="761"/>
      <c r="F19" s="813">
        <f>D19*E19</f>
        <v>0</v>
      </c>
    </row>
    <row r="20" spans="1:7" ht="5.0999999999999996" customHeight="1" x14ac:dyDescent="0.2">
      <c r="A20" s="559"/>
      <c r="B20" s="560"/>
      <c r="C20" s="556"/>
      <c r="D20" s="561"/>
      <c r="E20" s="117"/>
      <c r="F20" s="813"/>
    </row>
    <row r="21" spans="1:7" ht="14.1" customHeight="1" x14ac:dyDescent="0.2">
      <c r="A21" s="559">
        <v>31.03</v>
      </c>
      <c r="B21" s="563" t="s">
        <v>264</v>
      </c>
      <c r="C21" s="556"/>
      <c r="D21" s="532"/>
      <c r="E21" s="117"/>
      <c r="F21" s="813"/>
      <c r="G21" s="20"/>
    </row>
    <row r="22" spans="1:7" ht="5.0999999999999996" customHeight="1" x14ac:dyDescent="0.2">
      <c r="A22" s="564"/>
      <c r="B22" s="560"/>
      <c r="C22" s="556"/>
      <c r="D22" s="561"/>
      <c r="E22" s="117"/>
      <c r="F22" s="813"/>
      <c r="G22" s="20"/>
    </row>
    <row r="23" spans="1:7" ht="14.1" customHeight="1" x14ac:dyDescent="0.2">
      <c r="A23" s="565"/>
      <c r="B23" s="531" t="s">
        <v>600</v>
      </c>
      <c r="C23" s="533" t="s">
        <v>74</v>
      </c>
      <c r="D23" s="532">
        <f>D19/5000</f>
        <v>1.5840000000000001</v>
      </c>
      <c r="E23" s="761"/>
      <c r="F23" s="813">
        <f>D23*E23</f>
        <v>0</v>
      </c>
      <c r="G23" s="20"/>
    </row>
    <row r="24" spans="1:7" ht="5.0999999999999996" customHeight="1" x14ac:dyDescent="0.2">
      <c r="A24" s="565"/>
      <c r="B24" s="531"/>
      <c r="C24" s="533"/>
      <c r="D24" s="532"/>
      <c r="E24" s="117"/>
      <c r="F24" s="813"/>
      <c r="G24" s="28"/>
    </row>
    <row r="25" spans="1:7" ht="14.1" customHeight="1" x14ac:dyDescent="0.2">
      <c r="A25" s="565">
        <v>31.04</v>
      </c>
      <c r="B25" s="529" t="s">
        <v>265</v>
      </c>
      <c r="C25" s="533"/>
      <c r="D25" s="532"/>
      <c r="E25" s="117"/>
      <c r="F25" s="813"/>
      <c r="G25" s="28"/>
    </row>
    <row r="26" spans="1:7" ht="5.0999999999999996" customHeight="1" x14ac:dyDescent="0.2">
      <c r="A26" s="565"/>
      <c r="B26" s="531"/>
      <c r="C26" s="533"/>
      <c r="D26" s="532"/>
      <c r="E26" s="117"/>
      <c r="F26" s="813"/>
      <c r="G26" s="28"/>
    </row>
    <row r="27" spans="1:7" ht="14.1" customHeight="1" x14ac:dyDescent="0.2">
      <c r="A27" s="565"/>
      <c r="B27" s="566" t="s">
        <v>266</v>
      </c>
      <c r="C27" s="465"/>
      <c r="D27" s="532"/>
      <c r="E27" s="117"/>
      <c r="F27" s="813"/>
      <c r="G27" s="29"/>
    </row>
    <row r="28" spans="1:7" ht="14.1" customHeight="1" x14ac:dyDescent="0.2">
      <c r="A28" s="127"/>
      <c r="B28" s="567" t="s">
        <v>571</v>
      </c>
      <c r="C28" s="568" t="s">
        <v>191</v>
      </c>
      <c r="D28" s="569">
        <v>1</v>
      </c>
      <c r="E28" s="117">
        <v>140000</v>
      </c>
      <c r="F28" s="813">
        <f>D28*E28</f>
        <v>140000</v>
      </c>
      <c r="G28" s="29"/>
    </row>
    <row r="29" spans="1:7" ht="5.0999999999999996" customHeight="1" x14ac:dyDescent="0.2">
      <c r="A29" s="127"/>
      <c r="B29" s="570"/>
      <c r="C29" s="571"/>
      <c r="D29" s="569"/>
      <c r="E29" s="117"/>
      <c r="F29" s="813"/>
      <c r="G29" s="29"/>
    </row>
    <row r="30" spans="1:7" ht="14.1" customHeight="1" x14ac:dyDescent="0.2">
      <c r="A30" s="399"/>
      <c r="B30" s="570" t="s">
        <v>267</v>
      </c>
      <c r="C30" s="571"/>
      <c r="D30" s="569"/>
      <c r="E30" s="117"/>
      <c r="F30" s="813"/>
      <c r="G30" s="20"/>
    </row>
    <row r="31" spans="1:7" ht="14.1" customHeight="1" x14ac:dyDescent="0.2">
      <c r="A31" s="127"/>
      <c r="B31" s="572" t="s">
        <v>268</v>
      </c>
      <c r="C31" s="573" t="s">
        <v>57</v>
      </c>
      <c r="D31" s="574">
        <f>E28</f>
        <v>140000</v>
      </c>
      <c r="E31" s="756"/>
      <c r="F31" s="813">
        <f>D31*E31</f>
        <v>0</v>
      </c>
    </row>
    <row r="32" spans="1:7" ht="14.1" customHeight="1" x14ac:dyDescent="0.2">
      <c r="A32" s="565"/>
      <c r="B32" s="529"/>
      <c r="C32" s="529"/>
      <c r="D32" s="561"/>
      <c r="E32" s="117"/>
      <c r="F32" s="813"/>
    </row>
    <row r="33" spans="1:6" ht="14.1" customHeight="1" x14ac:dyDescent="0.2">
      <c r="A33" s="565"/>
      <c r="B33" s="531"/>
      <c r="C33" s="529"/>
      <c r="D33" s="561"/>
      <c r="E33" s="117"/>
      <c r="F33" s="813"/>
    </row>
    <row r="34" spans="1:6" ht="14.1" customHeight="1" x14ac:dyDescent="0.2">
      <c r="A34" s="565"/>
      <c r="B34" s="531"/>
      <c r="C34" s="533"/>
      <c r="D34" s="532"/>
      <c r="E34" s="117"/>
      <c r="F34" s="813"/>
    </row>
    <row r="35" spans="1:6" ht="14.1" customHeight="1" x14ac:dyDescent="0.2">
      <c r="A35" s="565"/>
      <c r="B35" s="529"/>
      <c r="C35" s="529"/>
      <c r="D35" s="532"/>
      <c r="E35" s="117"/>
      <c r="F35" s="813"/>
    </row>
    <row r="36" spans="1:6" ht="14.1" customHeight="1" x14ac:dyDescent="0.2">
      <c r="A36" s="465"/>
      <c r="B36" s="531"/>
      <c r="C36" s="575"/>
      <c r="D36" s="532"/>
      <c r="E36" s="117"/>
      <c r="F36" s="813"/>
    </row>
    <row r="37" spans="1:6" ht="14.1" customHeight="1" x14ac:dyDescent="0.2">
      <c r="A37" s="565"/>
      <c r="B37" s="529"/>
      <c r="C37" s="529"/>
      <c r="D37" s="532"/>
      <c r="E37" s="117"/>
      <c r="F37" s="813"/>
    </row>
    <row r="38" spans="1:6" ht="14.1" customHeight="1" x14ac:dyDescent="0.2">
      <c r="A38" s="565"/>
      <c r="B38" s="531"/>
      <c r="C38" s="533"/>
      <c r="D38" s="532"/>
      <c r="E38" s="117"/>
      <c r="F38" s="813"/>
    </row>
    <row r="39" spans="1:6" ht="14.1" customHeight="1" x14ac:dyDescent="0.2">
      <c r="A39" s="565"/>
      <c r="B39" s="529"/>
      <c r="C39" s="529"/>
      <c r="D39" s="561"/>
      <c r="E39" s="117"/>
      <c r="F39" s="813"/>
    </row>
    <row r="40" spans="1:6" ht="14.1" customHeight="1" x14ac:dyDescent="0.2">
      <c r="A40" s="465"/>
      <c r="B40" s="531"/>
      <c r="C40" s="529"/>
      <c r="D40" s="561"/>
      <c r="E40" s="117"/>
      <c r="F40" s="813"/>
    </row>
    <row r="41" spans="1:6" ht="14.1" customHeight="1" x14ac:dyDescent="0.2">
      <c r="A41" s="565"/>
      <c r="B41" s="529"/>
      <c r="C41" s="529"/>
      <c r="D41" s="561"/>
      <c r="E41" s="117"/>
      <c r="F41" s="813"/>
    </row>
    <row r="42" spans="1:6" ht="14.1" customHeight="1" x14ac:dyDescent="0.2">
      <c r="A42" s="565"/>
      <c r="B42" s="531"/>
      <c r="C42" s="533"/>
      <c r="D42" s="532"/>
      <c r="E42" s="117"/>
      <c r="F42" s="813"/>
    </row>
    <row r="43" spans="1:6" ht="14.1" customHeight="1" x14ac:dyDescent="0.2">
      <c r="A43" s="565"/>
      <c r="B43" s="531"/>
      <c r="C43" s="533"/>
      <c r="D43" s="532"/>
      <c r="E43" s="117"/>
      <c r="F43" s="813"/>
    </row>
    <row r="44" spans="1:6" ht="14.1" customHeight="1" x14ac:dyDescent="0.2">
      <c r="A44" s="565"/>
      <c r="B44" s="531"/>
      <c r="C44" s="533"/>
      <c r="D44" s="532"/>
      <c r="E44" s="117"/>
      <c r="F44" s="813"/>
    </row>
    <row r="45" spans="1:6" ht="14.1" customHeight="1" x14ac:dyDescent="0.2">
      <c r="A45" s="565"/>
      <c r="B45" s="531"/>
      <c r="C45" s="533"/>
      <c r="D45" s="532"/>
      <c r="E45" s="117"/>
      <c r="F45" s="813"/>
    </row>
    <row r="46" spans="1:6" ht="14.1" customHeight="1" x14ac:dyDescent="0.2">
      <c r="A46" s="565"/>
      <c r="B46" s="531"/>
      <c r="C46" s="533"/>
      <c r="D46" s="532"/>
      <c r="E46" s="117"/>
      <c r="F46" s="813"/>
    </row>
    <row r="47" spans="1:6" ht="14.1" customHeight="1" x14ac:dyDescent="0.2">
      <c r="A47" s="565"/>
      <c r="B47" s="529"/>
      <c r="C47" s="529"/>
      <c r="D47" s="561"/>
      <c r="E47" s="117"/>
      <c r="F47" s="813"/>
    </row>
    <row r="48" spans="1:6" ht="14.1" customHeight="1" x14ac:dyDescent="0.2">
      <c r="A48" s="565"/>
      <c r="B48" s="529"/>
      <c r="C48" s="529"/>
      <c r="D48" s="561"/>
      <c r="E48" s="117"/>
      <c r="F48" s="813"/>
    </row>
    <row r="49" spans="1:6" ht="14.1" customHeight="1" x14ac:dyDescent="0.2">
      <c r="A49" s="565"/>
      <c r="B49" s="529"/>
      <c r="C49" s="529"/>
      <c r="D49" s="561"/>
      <c r="E49" s="117"/>
      <c r="F49" s="813"/>
    </row>
    <row r="50" spans="1:6" ht="14.1" customHeight="1" x14ac:dyDescent="0.2">
      <c r="A50" s="565"/>
      <c r="B50" s="529"/>
      <c r="C50" s="529"/>
      <c r="D50" s="561"/>
      <c r="E50" s="117"/>
      <c r="F50" s="813"/>
    </row>
    <row r="51" spans="1:6" ht="14.1" customHeight="1" x14ac:dyDescent="0.2">
      <c r="A51" s="565"/>
      <c r="B51" s="529"/>
      <c r="C51" s="529"/>
      <c r="D51" s="561"/>
      <c r="E51" s="117"/>
      <c r="F51" s="813"/>
    </row>
    <row r="52" spans="1:6" ht="14.1" customHeight="1" x14ac:dyDescent="0.2">
      <c r="A52" s="565"/>
      <c r="B52" s="529"/>
      <c r="C52" s="529"/>
      <c r="D52" s="561"/>
      <c r="E52" s="117"/>
      <c r="F52" s="813"/>
    </row>
    <row r="53" spans="1:6" ht="14.1" customHeight="1" x14ac:dyDescent="0.2">
      <c r="A53" s="565"/>
      <c r="B53" s="529"/>
      <c r="C53" s="529"/>
      <c r="D53" s="561"/>
      <c r="E53" s="117"/>
      <c r="F53" s="813"/>
    </row>
    <row r="54" spans="1:6" ht="14.1" customHeight="1" x14ac:dyDescent="0.2">
      <c r="A54" s="565"/>
      <c r="B54" s="529"/>
      <c r="C54" s="529"/>
      <c r="D54" s="561"/>
      <c r="E54" s="117"/>
      <c r="F54" s="813"/>
    </row>
    <row r="55" spans="1:6" ht="14.1" customHeight="1" x14ac:dyDescent="0.2">
      <c r="A55" s="565"/>
      <c r="B55" s="529"/>
      <c r="C55" s="529"/>
      <c r="D55" s="561"/>
      <c r="E55" s="117"/>
      <c r="F55" s="813"/>
    </row>
    <row r="56" spans="1:6" ht="14.1" customHeight="1" x14ac:dyDescent="0.2">
      <c r="A56" s="565"/>
      <c r="B56" s="529"/>
      <c r="C56" s="529"/>
      <c r="D56" s="561"/>
      <c r="E56" s="117"/>
      <c r="F56" s="813"/>
    </row>
    <row r="57" spans="1:6" ht="14.1" customHeight="1" x14ac:dyDescent="0.2">
      <c r="A57" s="565"/>
      <c r="B57" s="529"/>
      <c r="C57" s="529"/>
      <c r="D57" s="561"/>
      <c r="E57" s="117"/>
      <c r="F57" s="813"/>
    </row>
    <row r="58" spans="1:6" ht="14.1" customHeight="1" x14ac:dyDescent="0.2">
      <c r="A58" s="565"/>
      <c r="B58" s="529"/>
      <c r="C58" s="529"/>
      <c r="D58" s="561"/>
      <c r="E58" s="117"/>
      <c r="F58" s="813"/>
    </row>
    <row r="59" spans="1:6" ht="14.1" customHeight="1" x14ac:dyDescent="0.2">
      <c r="A59" s="565"/>
      <c r="B59" s="529"/>
      <c r="C59" s="529"/>
      <c r="D59" s="561"/>
      <c r="E59" s="117"/>
      <c r="F59" s="813"/>
    </row>
    <row r="60" spans="1:6" ht="14.1" customHeight="1" x14ac:dyDescent="0.2">
      <c r="A60" s="565"/>
      <c r="B60" s="529"/>
      <c r="C60" s="529"/>
      <c r="D60" s="561"/>
      <c r="E60" s="117"/>
      <c r="F60" s="813"/>
    </row>
    <row r="61" spans="1:6" ht="14.1" customHeight="1" x14ac:dyDescent="0.2">
      <c r="A61" s="565"/>
      <c r="B61" s="529"/>
      <c r="C61" s="529"/>
      <c r="D61" s="529"/>
      <c r="E61" s="365"/>
      <c r="F61" s="816"/>
    </row>
    <row r="62" spans="1:6" s="136" customFormat="1" ht="20.100000000000001" customHeight="1" x14ac:dyDescent="0.2">
      <c r="A62" s="326">
        <v>3100</v>
      </c>
      <c r="B62" s="468" t="s">
        <v>106</v>
      </c>
      <c r="C62" s="576"/>
      <c r="D62" s="577"/>
      <c r="E62" s="578"/>
      <c r="F62" s="815">
        <f>SUM(F18:F61)</f>
        <v>140000</v>
      </c>
    </row>
    <row r="124" spans="1:4" x14ac:dyDescent="0.2">
      <c r="A124" s="20"/>
      <c r="B124" s="20"/>
      <c r="C124" s="20"/>
      <c r="D124" s="20"/>
    </row>
  </sheetData>
  <sheetProtection algorithmName="SHA-512" hashValue="ntL4vM6qYQRqEMopt6BwwYPbDLVdc2Q83Y3vflPeHaWBxV+mC00DHi8GGlghEKj/EDvRS3ABSa7gcTuQl2X6ug==" saltValue="2FNomCNp51U9gED+ipeBzg==" spinCount="100000" sheet="1" selectLockedCells="1"/>
  <mergeCells count="1">
    <mergeCell ref="A1:F1"/>
  </mergeCells>
  <phoneticPr fontId="0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8" fitToHeight="0" orientation="portrait" horizontalDpi="4294967293" r:id="rId1"/>
  <headerFooter alignWithMargins="0">
    <oddHeader>&amp;CC61.11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>
    <pageSetUpPr fitToPage="1"/>
  </sheetPr>
  <dimension ref="A1:G120"/>
  <sheetViews>
    <sheetView view="pageBreakPreview" zoomScaleNormal="100" zoomScaleSheetLayoutView="100" workbookViewId="0">
      <selection activeCell="E20" sqref="E20"/>
    </sheetView>
  </sheetViews>
  <sheetFormatPr defaultRowHeight="12.75" x14ac:dyDescent="0.2"/>
  <cols>
    <col min="1" max="1" width="7.7109375" style="14" customWidth="1"/>
    <col min="2" max="2" width="47.85546875" style="14" customWidth="1"/>
    <col min="3" max="4" width="12.7109375" style="14" customWidth="1"/>
    <col min="5" max="5" width="16" style="19" customWidth="1"/>
    <col min="6" max="6" width="15.140625" style="19" customWidth="1"/>
    <col min="7" max="16384" width="9.140625" style="14"/>
  </cols>
  <sheetData>
    <row r="1" spans="1:7" s="18" customFormat="1" ht="14.1" customHeight="1" x14ac:dyDescent="0.2">
      <c r="A1" s="840" t="str">
        <f>'3100'!A1:F1</f>
        <v>CONSTRUCTION OF AGISANANG INTERNAL ROADS AND STORMWATER PHASE 1 - WARD 8</v>
      </c>
      <c r="B1" s="840"/>
      <c r="C1" s="840"/>
      <c r="D1" s="840"/>
      <c r="E1" s="840"/>
      <c r="F1" s="840"/>
      <c r="G1" s="2"/>
    </row>
    <row r="2" spans="1:7" s="19" customFormat="1" ht="14.1" customHeight="1" x14ac:dyDescent="0.2">
      <c r="A2" s="383" t="s">
        <v>10</v>
      </c>
      <c r="B2" s="546"/>
      <c r="C2" s="546"/>
      <c r="D2" s="546"/>
      <c r="E2" s="348"/>
      <c r="F2" s="348"/>
    </row>
    <row r="3" spans="1:7" ht="14.1" customHeight="1" x14ac:dyDescent="0.2">
      <c r="A3" s="547" t="s">
        <v>269</v>
      </c>
      <c r="B3" s="548"/>
      <c r="C3" s="548"/>
      <c r="D3" s="548"/>
      <c r="E3" s="348"/>
      <c r="F3" s="348"/>
    </row>
    <row r="4" spans="1:7" ht="14.1" customHeight="1" x14ac:dyDescent="0.2">
      <c r="A4" s="549" t="s">
        <v>310</v>
      </c>
      <c r="B4" s="549"/>
      <c r="C4" s="550"/>
      <c r="D4" s="551"/>
      <c r="E4" s="348"/>
      <c r="F4" s="348"/>
    </row>
    <row r="5" spans="1:7" s="18" customFormat="1" ht="5.25" customHeight="1" x14ac:dyDescent="0.2">
      <c r="A5" s="383"/>
      <c r="B5" s="423"/>
      <c r="C5" s="383"/>
      <c r="D5" s="424"/>
      <c r="E5" s="424"/>
      <c r="F5" s="424"/>
    </row>
    <row r="6" spans="1:7" s="111" customFormat="1" ht="20.100000000000001" customHeight="1" x14ac:dyDescent="0.2">
      <c r="A6" s="197" t="s">
        <v>62</v>
      </c>
      <c r="B6" s="197" t="s">
        <v>60</v>
      </c>
      <c r="C6" s="197" t="s">
        <v>70</v>
      </c>
      <c r="D6" s="197" t="s">
        <v>64</v>
      </c>
      <c r="E6" s="200" t="s">
        <v>65</v>
      </c>
      <c r="F6" s="327" t="s">
        <v>59</v>
      </c>
    </row>
    <row r="7" spans="1:7" s="19" customFormat="1" ht="5.0999999999999996" customHeight="1" x14ac:dyDescent="0.2">
      <c r="A7" s="127"/>
      <c r="B7" s="442"/>
      <c r="C7" s="127"/>
      <c r="D7" s="442"/>
      <c r="E7" s="461"/>
      <c r="F7" s="461"/>
    </row>
    <row r="8" spans="1:7" ht="14.1" customHeight="1" x14ac:dyDescent="0.2">
      <c r="A8" s="552"/>
      <c r="B8" s="553" t="s">
        <v>270</v>
      </c>
      <c r="C8" s="554"/>
      <c r="D8" s="465"/>
      <c r="E8" s="358"/>
      <c r="F8" s="358"/>
    </row>
    <row r="9" spans="1:7" ht="14.1" customHeight="1" x14ac:dyDescent="0.2">
      <c r="A9" s="555"/>
      <c r="B9" s="579" t="s">
        <v>271</v>
      </c>
      <c r="C9" s="556"/>
      <c r="D9" s="557"/>
      <c r="E9" s="358"/>
      <c r="F9" s="358"/>
    </row>
    <row r="10" spans="1:7" ht="14.1" customHeight="1" x14ac:dyDescent="0.2">
      <c r="A10" s="558"/>
      <c r="B10" s="580" t="s">
        <v>272</v>
      </c>
      <c r="C10" s="554"/>
      <c r="D10" s="465"/>
      <c r="E10" s="364"/>
      <c r="F10" s="365"/>
    </row>
    <row r="11" spans="1:7" ht="14.1" customHeight="1" x14ac:dyDescent="0.2">
      <c r="A11" s="558"/>
      <c r="B11" s="580" t="s">
        <v>273</v>
      </c>
      <c r="C11" s="432"/>
      <c r="D11" s="432"/>
      <c r="E11" s="364"/>
      <c r="F11" s="365"/>
    </row>
    <row r="12" spans="1:7" ht="14.1" customHeight="1" x14ac:dyDescent="0.2">
      <c r="A12" s="559"/>
      <c r="B12" s="579" t="s">
        <v>531</v>
      </c>
      <c r="C12" s="556"/>
      <c r="D12" s="532"/>
      <c r="E12" s="581"/>
      <c r="F12" s="343"/>
    </row>
    <row r="13" spans="1:7" ht="14.1" customHeight="1" x14ac:dyDescent="0.2">
      <c r="A13" s="559"/>
      <c r="B13" s="476" t="s">
        <v>522</v>
      </c>
      <c r="C13" s="556"/>
      <c r="D13" s="532"/>
      <c r="E13" s="581"/>
      <c r="F13" s="343"/>
    </row>
    <row r="14" spans="1:7" ht="14.1" customHeight="1" x14ac:dyDescent="0.2">
      <c r="A14" s="559"/>
      <c r="B14" s="476" t="s">
        <v>523</v>
      </c>
      <c r="C14" s="556"/>
      <c r="D14" s="532"/>
      <c r="E14" s="581"/>
      <c r="F14" s="343"/>
    </row>
    <row r="15" spans="1:7" ht="14.1" customHeight="1" x14ac:dyDescent="0.2">
      <c r="A15" s="559"/>
      <c r="B15" s="476" t="s">
        <v>524</v>
      </c>
      <c r="C15" s="556"/>
      <c r="D15" s="532"/>
      <c r="E15" s="581"/>
      <c r="F15" s="343"/>
    </row>
    <row r="16" spans="1:7" ht="14.1" customHeight="1" x14ac:dyDescent="0.2">
      <c r="A16" s="559"/>
      <c r="B16" s="476" t="s">
        <v>525</v>
      </c>
      <c r="C16" s="556"/>
      <c r="D16" s="532"/>
      <c r="E16" s="581"/>
      <c r="F16" s="343"/>
    </row>
    <row r="17" spans="1:7" ht="5.0999999999999996" customHeight="1" x14ac:dyDescent="0.2">
      <c r="A17" s="559"/>
      <c r="B17" s="476"/>
      <c r="C17" s="556"/>
      <c r="D17" s="532"/>
      <c r="E17" s="581"/>
      <c r="F17" s="343"/>
    </row>
    <row r="18" spans="1:7" ht="14.1" customHeight="1" x14ac:dyDescent="0.2">
      <c r="A18" s="559"/>
      <c r="B18" s="731" t="s">
        <v>572</v>
      </c>
      <c r="C18" s="556"/>
      <c r="D18" s="532"/>
      <c r="E18" s="581"/>
      <c r="F18" s="343"/>
    </row>
    <row r="19" spans="1:7" ht="5.0999999999999996" customHeight="1" x14ac:dyDescent="0.2">
      <c r="A19" s="565"/>
      <c r="B19" s="529"/>
      <c r="C19" s="533"/>
      <c r="D19" s="532"/>
      <c r="E19" s="117"/>
      <c r="F19" s="117"/>
      <c r="G19" s="20"/>
    </row>
    <row r="20" spans="1:7" ht="14.1" customHeight="1" x14ac:dyDescent="0.2">
      <c r="A20" s="565">
        <v>32.06</v>
      </c>
      <c r="B20" s="529" t="s">
        <v>532</v>
      </c>
      <c r="C20" s="533" t="s">
        <v>28</v>
      </c>
      <c r="D20" s="532">
        <f>'3100'!D19</f>
        <v>7920</v>
      </c>
      <c r="E20" s="761"/>
      <c r="F20" s="117">
        <f>D20*E20</f>
        <v>0</v>
      </c>
      <c r="G20" s="20"/>
    </row>
    <row r="21" spans="1:7" ht="14.1" customHeight="1" x14ac:dyDescent="0.2">
      <c r="A21" s="565"/>
      <c r="B21" s="531"/>
      <c r="C21" s="533"/>
      <c r="D21" s="532"/>
      <c r="E21" s="117"/>
      <c r="F21" s="117"/>
      <c r="G21" s="20"/>
    </row>
    <row r="22" spans="1:7" ht="14.1" customHeight="1" x14ac:dyDescent="0.2">
      <c r="A22" s="565"/>
      <c r="B22" s="531"/>
      <c r="C22" s="533"/>
      <c r="D22" s="532"/>
      <c r="E22" s="117"/>
      <c r="F22" s="117"/>
      <c r="G22" s="20"/>
    </row>
    <row r="23" spans="1:7" ht="14.1" customHeight="1" x14ac:dyDescent="0.2">
      <c r="A23" s="565"/>
      <c r="B23" s="531"/>
      <c r="C23" s="533"/>
      <c r="D23" s="532"/>
      <c r="E23" s="117"/>
      <c r="F23" s="117"/>
      <c r="G23" s="20"/>
    </row>
    <row r="24" spans="1:7" ht="14.1" customHeight="1" x14ac:dyDescent="0.2">
      <c r="A24" s="565"/>
      <c r="B24" s="531"/>
      <c r="C24" s="533"/>
      <c r="D24" s="532"/>
      <c r="E24" s="343"/>
      <c r="F24" s="343"/>
      <c r="G24" s="20"/>
    </row>
    <row r="25" spans="1:7" ht="14.1" customHeight="1" x14ac:dyDescent="0.2">
      <c r="A25" s="565"/>
      <c r="B25" s="531"/>
      <c r="C25" s="533"/>
      <c r="D25" s="532"/>
      <c r="E25" s="117"/>
      <c r="F25" s="117"/>
      <c r="G25" s="20"/>
    </row>
    <row r="26" spans="1:7" ht="14.1" customHeight="1" x14ac:dyDescent="0.2">
      <c r="A26" s="565"/>
      <c r="B26" s="531"/>
      <c r="C26" s="533"/>
      <c r="D26" s="532"/>
      <c r="E26" s="117"/>
      <c r="F26" s="117"/>
      <c r="G26" s="20"/>
    </row>
    <row r="27" spans="1:7" ht="14.1" customHeight="1" x14ac:dyDescent="0.2">
      <c r="A27" s="565"/>
      <c r="B27" s="531"/>
      <c r="C27" s="533"/>
      <c r="D27" s="532"/>
      <c r="E27" s="117"/>
      <c r="F27" s="117"/>
      <c r="G27" s="20"/>
    </row>
    <row r="28" spans="1:7" ht="14.1" customHeight="1" x14ac:dyDescent="0.2">
      <c r="A28" s="565"/>
      <c r="B28" s="531"/>
      <c r="C28" s="533"/>
      <c r="D28" s="532"/>
      <c r="E28" s="117"/>
      <c r="F28" s="117"/>
      <c r="G28" s="20"/>
    </row>
    <row r="29" spans="1:7" ht="14.1" customHeight="1" x14ac:dyDescent="0.2">
      <c r="A29" s="565"/>
      <c r="B29" s="529"/>
      <c r="C29" s="533"/>
      <c r="D29" s="532"/>
      <c r="E29" s="117"/>
      <c r="F29" s="117"/>
      <c r="G29" s="20"/>
    </row>
    <row r="30" spans="1:7" ht="14.1" customHeight="1" x14ac:dyDescent="0.2">
      <c r="A30" s="565"/>
      <c r="B30" s="531"/>
      <c r="C30" s="533"/>
      <c r="D30" s="532"/>
      <c r="E30" s="117"/>
      <c r="F30" s="117"/>
      <c r="G30" s="20"/>
    </row>
    <row r="31" spans="1:7" ht="14.1" customHeight="1" x14ac:dyDescent="0.2">
      <c r="A31" s="565"/>
      <c r="B31" s="566"/>
      <c r="C31" s="465"/>
      <c r="D31" s="532"/>
      <c r="E31" s="117"/>
      <c r="F31" s="117"/>
      <c r="G31" s="20"/>
    </row>
    <row r="32" spans="1:7" ht="14.1" customHeight="1" x14ac:dyDescent="0.2">
      <c r="A32" s="127"/>
      <c r="B32" s="567"/>
      <c r="C32" s="571"/>
      <c r="D32" s="569"/>
      <c r="E32" s="117"/>
      <c r="F32" s="117"/>
      <c r="G32" s="28"/>
    </row>
    <row r="33" spans="1:7" ht="14.1" customHeight="1" x14ac:dyDescent="0.2">
      <c r="A33" s="127"/>
      <c r="B33" s="570"/>
      <c r="C33" s="571"/>
      <c r="D33" s="569"/>
      <c r="E33" s="117"/>
      <c r="F33" s="117"/>
      <c r="G33" s="28"/>
    </row>
    <row r="34" spans="1:7" ht="14.1" customHeight="1" x14ac:dyDescent="0.2">
      <c r="A34" s="399"/>
      <c r="B34" s="570"/>
      <c r="C34" s="571"/>
      <c r="D34" s="569"/>
      <c r="E34" s="117"/>
      <c r="F34" s="117"/>
      <c r="G34" s="28"/>
    </row>
    <row r="35" spans="1:7" ht="14.1" customHeight="1" x14ac:dyDescent="0.2">
      <c r="A35" s="127"/>
      <c r="B35" s="572"/>
      <c r="C35" s="573"/>
      <c r="D35" s="574"/>
      <c r="E35" s="117"/>
      <c r="F35" s="117"/>
      <c r="G35" s="29"/>
    </row>
    <row r="36" spans="1:7" ht="14.1" customHeight="1" x14ac:dyDescent="0.2">
      <c r="A36" s="127"/>
      <c r="B36" s="572"/>
      <c r="C36" s="573"/>
      <c r="D36" s="574"/>
      <c r="E36" s="117"/>
      <c r="F36" s="117"/>
      <c r="G36" s="29"/>
    </row>
    <row r="37" spans="1:7" ht="14.1" customHeight="1" x14ac:dyDescent="0.2">
      <c r="A37" s="127"/>
      <c r="B37" s="572"/>
      <c r="C37" s="573"/>
      <c r="D37" s="574"/>
      <c r="E37" s="117"/>
      <c r="F37" s="117"/>
      <c r="G37" s="29"/>
    </row>
    <row r="38" spans="1:7" ht="14.1" customHeight="1" x14ac:dyDescent="0.2">
      <c r="A38" s="565"/>
      <c r="B38" s="529"/>
      <c r="C38" s="529"/>
      <c r="D38" s="561"/>
      <c r="E38" s="117"/>
      <c r="F38" s="117"/>
      <c r="G38" s="20"/>
    </row>
    <row r="39" spans="1:7" ht="14.1" customHeight="1" x14ac:dyDescent="0.2">
      <c r="A39" s="465"/>
      <c r="B39" s="531"/>
      <c r="C39" s="529"/>
      <c r="D39" s="561"/>
      <c r="E39" s="117"/>
      <c r="F39" s="117"/>
    </row>
    <row r="40" spans="1:7" ht="14.1" customHeight="1" x14ac:dyDescent="0.2">
      <c r="A40" s="565"/>
      <c r="B40" s="529"/>
      <c r="C40" s="529"/>
      <c r="D40" s="561"/>
      <c r="E40" s="117"/>
      <c r="F40" s="117"/>
    </row>
    <row r="41" spans="1:7" ht="14.1" customHeight="1" x14ac:dyDescent="0.2">
      <c r="A41" s="565"/>
      <c r="B41" s="531"/>
      <c r="C41" s="529"/>
      <c r="D41" s="561"/>
      <c r="E41" s="117"/>
      <c r="F41" s="117"/>
    </row>
    <row r="42" spans="1:7" ht="14.1" customHeight="1" x14ac:dyDescent="0.2">
      <c r="A42" s="565"/>
      <c r="B42" s="531"/>
      <c r="C42" s="533"/>
      <c r="D42" s="532"/>
      <c r="E42" s="117"/>
      <c r="F42" s="117"/>
    </row>
    <row r="43" spans="1:7" ht="14.1" customHeight="1" x14ac:dyDescent="0.2">
      <c r="A43" s="565"/>
      <c r="B43" s="529"/>
      <c r="C43" s="529"/>
      <c r="D43" s="532"/>
      <c r="E43" s="117"/>
      <c r="F43" s="117"/>
    </row>
    <row r="44" spans="1:7" ht="14.1" customHeight="1" x14ac:dyDescent="0.2">
      <c r="A44" s="465"/>
      <c r="B44" s="531"/>
      <c r="C44" s="575"/>
      <c r="D44" s="532"/>
      <c r="E44" s="117"/>
      <c r="F44" s="117"/>
    </row>
    <row r="45" spans="1:7" ht="14.1" customHeight="1" x14ac:dyDescent="0.2">
      <c r="A45" s="565"/>
      <c r="B45" s="529"/>
      <c r="C45" s="529"/>
      <c r="D45" s="532"/>
      <c r="E45" s="117"/>
      <c r="F45" s="117"/>
    </row>
    <row r="46" spans="1:7" ht="14.1" customHeight="1" x14ac:dyDescent="0.2">
      <c r="A46" s="565"/>
      <c r="B46" s="531"/>
      <c r="C46" s="533"/>
      <c r="D46" s="532"/>
      <c r="E46" s="117"/>
      <c r="F46" s="117"/>
    </row>
    <row r="47" spans="1:7" ht="14.1" customHeight="1" x14ac:dyDescent="0.2">
      <c r="A47" s="565"/>
      <c r="B47" s="529"/>
      <c r="C47" s="529"/>
      <c r="D47" s="561"/>
      <c r="E47" s="117"/>
      <c r="F47" s="117"/>
    </row>
    <row r="48" spans="1:7" ht="14.1" customHeight="1" x14ac:dyDescent="0.2">
      <c r="A48" s="465"/>
      <c r="B48" s="531"/>
      <c r="C48" s="529"/>
      <c r="D48" s="561"/>
      <c r="E48" s="117"/>
      <c r="F48" s="117"/>
    </row>
    <row r="49" spans="1:6" ht="14.1" customHeight="1" x14ac:dyDescent="0.2">
      <c r="A49" s="565"/>
      <c r="B49" s="529"/>
      <c r="C49" s="529"/>
      <c r="D49" s="561"/>
      <c r="E49" s="117"/>
      <c r="F49" s="117"/>
    </row>
    <row r="50" spans="1:6" ht="14.1" customHeight="1" x14ac:dyDescent="0.2">
      <c r="A50" s="565"/>
      <c r="B50" s="531"/>
      <c r="C50" s="533"/>
      <c r="D50" s="532"/>
      <c r="E50" s="117"/>
      <c r="F50" s="117"/>
    </row>
    <row r="51" spans="1:6" ht="14.1" customHeight="1" x14ac:dyDescent="0.2">
      <c r="A51" s="565"/>
      <c r="B51" s="531"/>
      <c r="C51" s="533"/>
      <c r="D51" s="532"/>
      <c r="E51" s="117"/>
      <c r="F51" s="117"/>
    </row>
    <row r="52" spans="1:6" ht="14.1" customHeight="1" x14ac:dyDescent="0.2">
      <c r="A52" s="565"/>
      <c r="B52" s="531"/>
      <c r="C52" s="533"/>
      <c r="D52" s="532"/>
      <c r="E52" s="117"/>
      <c r="F52" s="117"/>
    </row>
    <row r="53" spans="1:6" ht="14.1" customHeight="1" x14ac:dyDescent="0.2">
      <c r="A53" s="565"/>
      <c r="B53" s="531"/>
      <c r="C53" s="533"/>
      <c r="D53" s="532"/>
      <c r="E53" s="117"/>
      <c r="F53" s="117"/>
    </row>
    <row r="54" spans="1:6" ht="14.1" customHeight="1" x14ac:dyDescent="0.2">
      <c r="A54" s="565"/>
      <c r="B54" s="531"/>
      <c r="C54" s="533"/>
      <c r="D54" s="532"/>
      <c r="E54" s="117"/>
      <c r="F54" s="117"/>
    </row>
    <row r="55" spans="1:6" ht="14.1" customHeight="1" x14ac:dyDescent="0.2">
      <c r="A55" s="465"/>
      <c r="B55" s="531"/>
      <c r="C55" s="529"/>
      <c r="D55" s="561"/>
      <c r="E55" s="117"/>
      <c r="F55" s="117"/>
    </row>
    <row r="56" spans="1:6" ht="14.1" customHeight="1" x14ac:dyDescent="0.2">
      <c r="A56" s="565"/>
      <c r="B56" s="529"/>
      <c r="C56" s="529"/>
      <c r="D56" s="561"/>
      <c r="E56" s="117"/>
      <c r="F56" s="117"/>
    </row>
    <row r="57" spans="1:6" ht="14.1" customHeight="1" x14ac:dyDescent="0.2">
      <c r="A57" s="565"/>
      <c r="B57" s="529"/>
      <c r="C57" s="529"/>
      <c r="D57" s="529"/>
      <c r="E57" s="365"/>
      <c r="F57" s="365"/>
    </row>
    <row r="58" spans="1:6" s="136" customFormat="1" ht="20.100000000000001" customHeight="1" x14ac:dyDescent="0.2">
      <c r="A58" s="326">
        <v>3200</v>
      </c>
      <c r="B58" s="468" t="s">
        <v>106</v>
      </c>
      <c r="C58" s="469"/>
      <c r="D58" s="582"/>
      <c r="E58" s="583"/>
      <c r="F58" s="584">
        <f>SUM(F20:F55)</f>
        <v>0</v>
      </c>
    </row>
    <row r="120" spans="1:7" s="19" customFormat="1" x14ac:dyDescent="0.2">
      <c r="A120" s="20"/>
      <c r="B120" s="20"/>
      <c r="C120" s="20"/>
      <c r="D120" s="20"/>
      <c r="G120" s="14"/>
    </row>
  </sheetData>
  <sheetProtection algorithmName="SHA-512" hashValue="c7FHFZw+9+GKD+RKPmc/t8YgVnsxkZXUZg55IrPdU/M4+sEM5aUZyeIeUMEaLDCvlA1ibMGH1AQqUpJvvWMdFg==" saltValue="6GLwhb/6loGeTbdEH1Kwbg==" spinCount="100000" sheet="1" selectLockedCells="1"/>
  <mergeCells count="1">
    <mergeCell ref="A1:F1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78" fitToHeight="0" orientation="portrait" horizontalDpi="4294967293" r:id="rId1"/>
  <headerFooter alignWithMargins="0">
    <oddHeader>&amp;CC61.12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9"/>
  <dimension ref="A1:F119"/>
  <sheetViews>
    <sheetView view="pageBreakPreview" topLeftCell="A16" zoomScaleNormal="100" zoomScaleSheetLayoutView="100" workbookViewId="0">
      <selection activeCell="E19" sqref="E19"/>
    </sheetView>
  </sheetViews>
  <sheetFormatPr defaultRowHeight="12.75" x14ac:dyDescent="0.2"/>
  <cols>
    <col min="1" max="1" width="7.7109375" style="195" customWidth="1"/>
    <col min="2" max="2" width="46.7109375" style="195" customWidth="1"/>
    <col min="3" max="4" width="12.7109375" style="195" customWidth="1"/>
    <col min="5" max="5" width="13.85546875" style="194" customWidth="1"/>
    <col min="6" max="6" width="16.7109375" style="194" customWidth="1"/>
    <col min="7" max="16384" width="9.140625" style="195"/>
  </cols>
  <sheetData>
    <row r="1" spans="1:6" s="191" customFormat="1" ht="14.1" customHeight="1" x14ac:dyDescent="0.2">
      <c r="A1" s="849" t="str">
        <f>'3200'!A1:F1</f>
        <v>CONSTRUCTION OF AGISANANG INTERNAL ROADS AND STORMWATER PHASE 1 - WARD 8</v>
      </c>
      <c r="B1" s="849"/>
      <c r="C1" s="849"/>
      <c r="D1" s="849"/>
      <c r="E1" s="849"/>
      <c r="F1" s="849"/>
    </row>
    <row r="2" spans="1:6" s="192" customFormat="1" ht="14.1" customHeight="1" x14ac:dyDescent="0.2">
      <c r="A2" s="482" t="s">
        <v>10</v>
      </c>
      <c r="B2" s="585"/>
      <c r="C2" s="585"/>
      <c r="D2" s="585"/>
      <c r="E2" s="348"/>
      <c r="F2" s="348"/>
    </row>
    <row r="3" spans="1:6" s="193" customFormat="1" ht="14.1" customHeight="1" x14ac:dyDescent="0.2">
      <c r="A3" s="586" t="s">
        <v>33</v>
      </c>
      <c r="B3" s="587"/>
      <c r="C3" s="587"/>
      <c r="D3" s="587"/>
      <c r="E3" s="348"/>
      <c r="F3" s="348"/>
    </row>
    <row r="4" spans="1:6" s="193" customFormat="1" ht="14.1" customHeight="1" x14ac:dyDescent="0.2">
      <c r="A4" s="588" t="s">
        <v>34</v>
      </c>
      <c r="B4" s="588"/>
      <c r="C4" s="589"/>
      <c r="D4" s="590"/>
      <c r="E4" s="348"/>
      <c r="F4" s="348"/>
    </row>
    <row r="5" spans="1:6" s="60" customFormat="1" ht="14.1" customHeight="1" x14ac:dyDescent="0.2">
      <c r="A5" s="383"/>
      <c r="B5" s="423"/>
      <c r="C5" s="383"/>
      <c r="D5" s="424"/>
      <c r="E5" s="424"/>
      <c r="F5" s="424"/>
    </row>
    <row r="6" spans="1:6" s="111" customFormat="1" ht="20.100000000000001" customHeight="1" x14ac:dyDescent="0.2">
      <c r="A6" s="197" t="s">
        <v>62</v>
      </c>
      <c r="B6" s="197" t="s">
        <v>60</v>
      </c>
      <c r="C6" s="197" t="s">
        <v>70</v>
      </c>
      <c r="D6" s="197" t="s">
        <v>64</v>
      </c>
      <c r="E6" s="200" t="s">
        <v>65</v>
      </c>
      <c r="F6" s="327" t="s">
        <v>59</v>
      </c>
    </row>
    <row r="7" spans="1:6" s="194" customFormat="1" ht="5.0999999999999996" customHeight="1" x14ac:dyDescent="0.2">
      <c r="A7" s="127"/>
      <c r="B7" s="442"/>
      <c r="C7" s="127"/>
      <c r="D7" s="442"/>
      <c r="E7" s="461"/>
      <c r="F7" s="461"/>
    </row>
    <row r="8" spans="1:6" ht="14.1" customHeight="1" x14ac:dyDescent="0.2">
      <c r="A8" s="465"/>
      <c r="B8" s="524" t="s">
        <v>34</v>
      </c>
      <c r="C8" s="529"/>
      <c r="D8" s="529"/>
      <c r="E8" s="358"/>
      <c r="F8" s="358"/>
    </row>
    <row r="9" spans="1:6" ht="14.1" customHeight="1" x14ac:dyDescent="0.2">
      <c r="A9" s="565"/>
      <c r="B9" s="601" t="s">
        <v>522</v>
      </c>
      <c r="C9" s="529"/>
      <c r="D9" s="575"/>
      <c r="E9" s="364"/>
      <c r="F9" s="365"/>
    </row>
    <row r="10" spans="1:6" ht="14.1" customHeight="1" x14ac:dyDescent="0.2">
      <c r="A10" s="565"/>
      <c r="B10" s="601" t="s">
        <v>523</v>
      </c>
      <c r="C10" s="529"/>
      <c r="D10" s="575"/>
      <c r="E10" s="364"/>
      <c r="F10" s="365"/>
    </row>
    <row r="11" spans="1:6" ht="14.1" customHeight="1" x14ac:dyDescent="0.2">
      <c r="A11" s="565" t="s">
        <v>56</v>
      </c>
      <c r="B11" s="601" t="s">
        <v>524</v>
      </c>
      <c r="C11" s="529"/>
      <c r="D11" s="575"/>
      <c r="E11" s="364"/>
      <c r="F11" s="365"/>
    </row>
    <row r="12" spans="1:6" ht="14.1" customHeight="1" x14ac:dyDescent="0.2">
      <c r="A12" s="565"/>
      <c r="B12" s="601" t="s">
        <v>525</v>
      </c>
      <c r="C12" s="529"/>
      <c r="D12" s="591"/>
      <c r="E12" s="364"/>
      <c r="F12" s="365"/>
    </row>
    <row r="13" spans="1:6" ht="5.0999999999999996" customHeight="1" x14ac:dyDescent="0.2">
      <c r="A13" s="565"/>
      <c r="B13" s="531"/>
      <c r="C13" s="529"/>
      <c r="D13" s="592"/>
      <c r="E13" s="365"/>
      <c r="F13" s="365"/>
    </row>
    <row r="14" spans="1:6" ht="14.1" customHeight="1" x14ac:dyDescent="0.2">
      <c r="A14" s="565"/>
      <c r="B14" s="731" t="s">
        <v>572</v>
      </c>
      <c r="C14" s="593"/>
      <c r="D14" s="592"/>
      <c r="E14" s="365"/>
      <c r="F14" s="365"/>
    </row>
    <row r="15" spans="1:6" ht="5.0999999999999996" customHeight="1" x14ac:dyDescent="0.2">
      <c r="A15" s="565"/>
      <c r="B15" s="531"/>
      <c r="C15" s="116"/>
      <c r="D15" s="120"/>
      <c r="E15" s="440"/>
      <c r="F15" s="117"/>
    </row>
    <row r="16" spans="1:6" ht="14.1" customHeight="1" x14ac:dyDescent="0.2">
      <c r="A16" s="565" t="s">
        <v>274</v>
      </c>
      <c r="B16" s="529" t="s">
        <v>574</v>
      </c>
      <c r="C16" s="137"/>
      <c r="D16" s="120"/>
      <c r="E16" s="440"/>
      <c r="F16" s="117"/>
    </row>
    <row r="17" spans="1:6" ht="14.1" customHeight="1" x14ac:dyDescent="0.2">
      <c r="A17" s="565"/>
      <c r="B17" s="529" t="s">
        <v>277</v>
      </c>
      <c r="C17" s="137"/>
      <c r="D17" s="120"/>
      <c r="E17" s="440"/>
      <c r="F17" s="117"/>
    </row>
    <row r="18" spans="1:6" ht="5.0999999999999996" customHeight="1" x14ac:dyDescent="0.2">
      <c r="A18" s="565"/>
      <c r="B18" s="531"/>
      <c r="C18" s="137"/>
      <c r="D18" s="120"/>
      <c r="E18" s="440"/>
      <c r="F18" s="117"/>
    </row>
    <row r="19" spans="1:6" ht="14.1" customHeight="1" x14ac:dyDescent="0.2">
      <c r="A19" s="565"/>
      <c r="B19" s="566" t="s">
        <v>281</v>
      </c>
      <c r="C19" s="138" t="s">
        <v>28</v>
      </c>
      <c r="D19" s="120">
        <f>'3200'!D20</f>
        <v>7920</v>
      </c>
      <c r="E19" s="761"/>
      <c r="F19" s="117">
        <f>D19*E19</f>
        <v>0</v>
      </c>
    </row>
    <row r="20" spans="1:6" ht="5.0999999999999996" customHeight="1" x14ac:dyDescent="0.2">
      <c r="A20" s="399"/>
      <c r="B20" s="572"/>
      <c r="C20" s="137"/>
      <c r="D20" s="120"/>
      <c r="E20" s="440"/>
      <c r="F20" s="117"/>
    </row>
    <row r="21" spans="1:6" ht="14.1" customHeight="1" x14ac:dyDescent="0.2">
      <c r="A21" s="565" t="s">
        <v>275</v>
      </c>
      <c r="B21" s="366" t="s">
        <v>278</v>
      </c>
      <c r="C21" s="116" t="s">
        <v>28</v>
      </c>
      <c r="D21" s="120">
        <f>D19*2%</f>
        <v>158.4</v>
      </c>
      <c r="E21" s="761"/>
      <c r="F21" s="117">
        <f>D21*E21</f>
        <v>0</v>
      </c>
    </row>
    <row r="22" spans="1:6" ht="5.0999999999999996" customHeight="1" x14ac:dyDescent="0.2">
      <c r="A22" s="565"/>
      <c r="B22" s="594"/>
      <c r="C22" s="116"/>
      <c r="D22" s="120"/>
      <c r="E22" s="440"/>
      <c r="F22" s="117"/>
    </row>
    <row r="23" spans="1:6" ht="14.1" customHeight="1" x14ac:dyDescent="0.2">
      <c r="A23" s="565" t="s">
        <v>276</v>
      </c>
      <c r="B23" s="366" t="s">
        <v>136</v>
      </c>
      <c r="C23" s="116"/>
      <c r="D23" s="120"/>
      <c r="E23" s="117"/>
      <c r="F23" s="117"/>
    </row>
    <row r="24" spans="1:6" ht="14.1" customHeight="1" x14ac:dyDescent="0.2">
      <c r="A24" s="565"/>
      <c r="B24" s="366" t="s">
        <v>279</v>
      </c>
      <c r="C24" s="116"/>
      <c r="D24" s="120"/>
      <c r="E24" s="117"/>
      <c r="F24" s="117"/>
    </row>
    <row r="25" spans="1:6" ht="5.0999999999999996" customHeight="1" x14ac:dyDescent="0.2">
      <c r="A25" s="565"/>
      <c r="B25" s="531"/>
      <c r="C25" s="116"/>
      <c r="D25" s="120"/>
      <c r="E25" s="117"/>
      <c r="F25" s="117"/>
    </row>
    <row r="26" spans="1:6" ht="14.1" customHeight="1" x14ac:dyDescent="0.2">
      <c r="A26" s="565"/>
      <c r="B26" s="594" t="s">
        <v>533</v>
      </c>
      <c r="C26" s="116"/>
      <c r="D26" s="120"/>
      <c r="E26" s="117"/>
      <c r="F26" s="117"/>
    </row>
    <row r="27" spans="1:6" ht="14.1" customHeight="1" x14ac:dyDescent="0.2">
      <c r="A27" s="565"/>
      <c r="B27" s="531" t="s">
        <v>280</v>
      </c>
      <c r="C27" s="116" t="s">
        <v>28</v>
      </c>
      <c r="D27" s="120">
        <f>3200*5.6*0.15</f>
        <v>2688</v>
      </c>
      <c r="E27" s="761"/>
      <c r="F27" s="117">
        <f>D27*E27</f>
        <v>0</v>
      </c>
    </row>
    <row r="28" spans="1:6" ht="5.0999999999999996" customHeight="1" x14ac:dyDescent="0.2">
      <c r="A28" s="565"/>
      <c r="B28" s="531"/>
      <c r="C28" s="602"/>
      <c r="D28" s="603"/>
      <c r="E28" s="342"/>
      <c r="F28" s="117"/>
    </row>
    <row r="29" spans="1:6" ht="14.1" customHeight="1" x14ac:dyDescent="0.2">
      <c r="A29" s="565">
        <v>33.11</v>
      </c>
      <c r="B29" s="593" t="s">
        <v>534</v>
      </c>
      <c r="C29" s="529"/>
      <c r="D29" s="596"/>
      <c r="E29" s="370"/>
      <c r="F29" s="370"/>
    </row>
    <row r="30" spans="1:6" ht="5.0999999999999996" customHeight="1" x14ac:dyDescent="0.2">
      <c r="A30" s="565"/>
      <c r="B30" s="594"/>
      <c r="C30" s="529"/>
      <c r="D30" s="596"/>
      <c r="E30" s="370"/>
      <c r="F30" s="370"/>
    </row>
    <row r="31" spans="1:6" ht="14.1" customHeight="1" x14ac:dyDescent="0.2">
      <c r="A31" s="565"/>
      <c r="B31" s="594" t="s">
        <v>535</v>
      </c>
      <c r="C31" s="116" t="s">
        <v>134</v>
      </c>
      <c r="D31" s="597">
        <f>3200*5.6</f>
        <v>17920</v>
      </c>
      <c r="E31" s="761"/>
      <c r="F31" s="117">
        <f>D31*E31</f>
        <v>0</v>
      </c>
    </row>
    <row r="32" spans="1:6" s="817" customFormat="1" ht="14.1" customHeight="1" x14ac:dyDescent="0.2">
      <c r="A32" s="565"/>
      <c r="B32" s="594"/>
      <c r="C32" s="602"/>
      <c r="D32" s="597"/>
      <c r="E32" s="290"/>
      <c r="F32" s="117"/>
    </row>
    <row r="33" spans="1:6" s="817" customFormat="1" ht="14.1" customHeight="1" x14ac:dyDescent="0.2">
      <c r="A33" s="565"/>
      <c r="B33" s="594"/>
      <c r="C33" s="602"/>
      <c r="D33" s="597"/>
      <c r="E33" s="290"/>
      <c r="F33" s="117"/>
    </row>
    <row r="34" spans="1:6" s="817" customFormat="1" ht="14.1" customHeight="1" x14ac:dyDescent="0.2">
      <c r="A34" s="565"/>
      <c r="B34" s="594"/>
      <c r="C34" s="602"/>
      <c r="D34" s="597"/>
      <c r="E34" s="290"/>
      <c r="F34" s="117"/>
    </row>
    <row r="35" spans="1:6" s="817" customFormat="1" ht="14.1" customHeight="1" x14ac:dyDescent="0.2">
      <c r="A35" s="565"/>
      <c r="B35" s="594"/>
      <c r="C35" s="602"/>
      <c r="D35" s="597"/>
      <c r="E35" s="290"/>
      <c r="F35" s="117"/>
    </row>
    <row r="36" spans="1:6" s="817" customFormat="1" ht="14.1" customHeight="1" x14ac:dyDescent="0.2">
      <c r="A36" s="565"/>
      <c r="B36" s="594"/>
      <c r="C36" s="602"/>
      <c r="D36" s="597"/>
      <c r="E36" s="290"/>
      <c r="F36" s="117"/>
    </row>
    <row r="37" spans="1:6" s="817" customFormat="1" ht="14.1" customHeight="1" x14ac:dyDescent="0.2">
      <c r="A37" s="565"/>
      <c r="B37" s="594"/>
      <c r="C37" s="602"/>
      <c r="D37" s="597"/>
      <c r="E37" s="290"/>
      <c r="F37" s="117"/>
    </row>
    <row r="38" spans="1:6" s="817" customFormat="1" ht="14.1" customHeight="1" x14ac:dyDescent="0.2">
      <c r="A38" s="565"/>
      <c r="B38" s="594"/>
      <c r="C38" s="602"/>
      <c r="D38" s="597"/>
      <c r="E38" s="290"/>
      <c r="F38" s="117"/>
    </row>
    <row r="39" spans="1:6" s="817" customFormat="1" ht="14.1" customHeight="1" x14ac:dyDescent="0.2">
      <c r="A39" s="565"/>
      <c r="B39" s="594"/>
      <c r="C39" s="602"/>
      <c r="D39" s="597"/>
      <c r="E39" s="290"/>
      <c r="F39" s="117"/>
    </row>
    <row r="40" spans="1:6" s="817" customFormat="1" ht="14.1" customHeight="1" x14ac:dyDescent="0.2">
      <c r="A40" s="565"/>
      <c r="B40" s="594"/>
      <c r="C40" s="602"/>
      <c r="D40" s="597"/>
      <c r="E40" s="290"/>
      <c r="F40" s="117"/>
    </row>
    <row r="41" spans="1:6" s="817" customFormat="1" ht="14.1" customHeight="1" x14ac:dyDescent="0.2">
      <c r="A41" s="565"/>
      <c r="B41" s="594"/>
      <c r="C41" s="602"/>
      <c r="D41" s="597"/>
      <c r="E41" s="290"/>
      <c r="F41" s="117"/>
    </row>
    <row r="42" spans="1:6" s="817" customFormat="1" ht="14.1" customHeight="1" x14ac:dyDescent="0.2">
      <c r="A42" s="565"/>
      <c r="B42" s="594"/>
      <c r="C42" s="602"/>
      <c r="D42" s="597"/>
      <c r="E42" s="290"/>
      <c r="F42" s="117"/>
    </row>
    <row r="43" spans="1:6" s="817" customFormat="1" ht="14.1" customHeight="1" x14ac:dyDescent="0.2">
      <c r="A43" s="565"/>
      <c r="B43" s="594"/>
      <c r="C43" s="602"/>
      <c r="D43" s="597"/>
      <c r="E43" s="290"/>
      <c r="F43" s="117"/>
    </row>
    <row r="44" spans="1:6" s="817" customFormat="1" ht="14.1" customHeight="1" x14ac:dyDescent="0.2">
      <c r="A44" s="565"/>
      <c r="B44" s="594"/>
      <c r="C44" s="602"/>
      <c r="D44" s="597"/>
      <c r="E44" s="290"/>
      <c r="F44" s="117"/>
    </row>
    <row r="45" spans="1:6" s="817" customFormat="1" ht="14.1" customHeight="1" x14ac:dyDescent="0.2">
      <c r="A45" s="565"/>
      <c r="B45" s="594"/>
      <c r="C45" s="602"/>
      <c r="D45" s="597"/>
      <c r="E45" s="290"/>
      <c r="F45" s="117"/>
    </row>
    <row r="46" spans="1:6" s="817" customFormat="1" ht="14.1" customHeight="1" x14ac:dyDescent="0.2">
      <c r="A46" s="565"/>
      <c r="B46" s="594"/>
      <c r="C46" s="602"/>
      <c r="D46" s="597"/>
      <c r="E46" s="290"/>
      <c r="F46" s="117"/>
    </row>
    <row r="47" spans="1:6" s="817" customFormat="1" ht="14.1" customHeight="1" x14ac:dyDescent="0.2">
      <c r="A47" s="565"/>
      <c r="B47" s="594"/>
      <c r="C47" s="602"/>
      <c r="D47" s="597"/>
      <c r="E47" s="290"/>
      <c r="F47" s="117"/>
    </row>
    <row r="48" spans="1:6" s="817" customFormat="1" ht="14.1" customHeight="1" x14ac:dyDescent="0.2">
      <c r="A48" s="565"/>
      <c r="B48" s="594"/>
      <c r="C48" s="602"/>
      <c r="D48" s="597"/>
      <c r="E48" s="290"/>
      <c r="F48" s="117"/>
    </row>
    <row r="49" spans="1:6" s="817" customFormat="1" ht="14.1" customHeight="1" x14ac:dyDescent="0.2">
      <c r="A49" s="565"/>
      <c r="B49" s="594"/>
      <c r="C49" s="602"/>
      <c r="D49" s="597"/>
      <c r="E49" s="290"/>
      <c r="F49" s="117"/>
    </row>
    <row r="50" spans="1:6" s="817" customFormat="1" ht="14.1" customHeight="1" x14ac:dyDescent="0.2">
      <c r="A50" s="565"/>
      <c r="B50" s="594"/>
      <c r="C50" s="602"/>
      <c r="D50" s="597"/>
      <c r="E50" s="290"/>
      <c r="F50" s="117"/>
    </row>
    <row r="51" spans="1:6" s="817" customFormat="1" ht="14.1" customHeight="1" x14ac:dyDescent="0.2">
      <c r="A51" s="565"/>
      <c r="B51" s="594"/>
      <c r="C51" s="602"/>
      <c r="D51" s="597"/>
      <c r="E51" s="290"/>
      <c r="F51" s="117"/>
    </row>
    <row r="52" spans="1:6" s="817" customFormat="1" ht="14.1" customHeight="1" x14ac:dyDescent="0.2">
      <c r="A52" s="565"/>
      <c r="B52" s="594"/>
      <c r="C52" s="602"/>
      <c r="D52" s="597"/>
      <c r="E52" s="290"/>
      <c r="F52" s="117"/>
    </row>
    <row r="53" spans="1:6" s="817" customFormat="1" ht="14.1" customHeight="1" x14ac:dyDescent="0.2">
      <c r="A53" s="565"/>
      <c r="B53" s="594"/>
      <c r="C53" s="602"/>
      <c r="D53" s="597"/>
      <c r="E53" s="290"/>
      <c r="F53" s="117"/>
    </row>
    <row r="54" spans="1:6" s="817" customFormat="1" ht="14.1" customHeight="1" x14ac:dyDescent="0.2">
      <c r="A54" s="565"/>
      <c r="B54" s="594"/>
      <c r="C54" s="602"/>
      <c r="D54" s="597"/>
      <c r="E54" s="290"/>
      <c r="F54" s="117"/>
    </row>
    <row r="55" spans="1:6" s="817" customFormat="1" ht="14.1" customHeight="1" x14ac:dyDescent="0.2">
      <c r="A55" s="565"/>
      <c r="B55" s="594"/>
      <c r="C55" s="602"/>
      <c r="D55" s="597"/>
      <c r="E55" s="290"/>
      <c r="F55" s="117"/>
    </row>
    <row r="56" spans="1:6" s="817" customFormat="1" ht="14.1" customHeight="1" x14ac:dyDescent="0.2">
      <c r="A56" s="565"/>
      <c r="B56" s="594"/>
      <c r="C56" s="602"/>
      <c r="D56" s="597"/>
      <c r="E56" s="290"/>
      <c r="F56" s="117"/>
    </row>
    <row r="57" spans="1:6" s="817" customFormat="1" ht="14.1" customHeight="1" x14ac:dyDescent="0.2">
      <c r="A57" s="565"/>
      <c r="B57" s="594"/>
      <c r="C57" s="602"/>
      <c r="D57" s="597"/>
      <c r="E57" s="290"/>
      <c r="F57" s="117"/>
    </row>
    <row r="58" spans="1:6" s="817" customFormat="1" ht="14.1" customHeight="1" x14ac:dyDescent="0.2">
      <c r="A58" s="565"/>
      <c r="B58" s="594"/>
      <c r="C58" s="602"/>
      <c r="D58" s="597"/>
      <c r="E58" s="290"/>
      <c r="F58" s="117"/>
    </row>
    <row r="59" spans="1:6" s="817" customFormat="1" ht="14.1" customHeight="1" x14ac:dyDescent="0.2">
      <c r="A59" s="565"/>
      <c r="B59" s="594"/>
      <c r="C59" s="602"/>
      <c r="D59" s="597"/>
      <c r="E59" s="290"/>
      <c r="F59" s="117"/>
    </row>
    <row r="60" spans="1:6" s="817" customFormat="1" ht="14.1" customHeight="1" x14ac:dyDescent="0.2">
      <c r="A60" s="565"/>
      <c r="B60" s="594"/>
      <c r="C60" s="602"/>
      <c r="D60" s="597"/>
      <c r="E60" s="290"/>
      <c r="F60" s="117"/>
    </row>
    <row r="61" spans="1:6" s="817" customFormat="1" ht="20.100000000000001" customHeight="1" x14ac:dyDescent="0.2">
      <c r="A61" s="326">
        <v>3300</v>
      </c>
      <c r="B61" s="755" t="s">
        <v>106</v>
      </c>
      <c r="C61" s="469"/>
      <c r="D61" s="599"/>
      <c r="E61" s="600"/>
      <c r="F61" s="584">
        <f>SUM(F17:F58)</f>
        <v>0</v>
      </c>
    </row>
    <row r="62" spans="1:6" s="136" customFormat="1" ht="20.100000000000001" customHeight="1" x14ac:dyDescent="0.2">
      <c r="A62" s="195"/>
      <c r="B62" s="195"/>
      <c r="C62" s="195"/>
      <c r="D62" s="195"/>
      <c r="E62" s="194"/>
      <c r="F62" s="194"/>
    </row>
    <row r="63" spans="1:6" ht="14.1" customHeight="1" x14ac:dyDescent="0.2"/>
    <row r="119" spans="1:4" x14ac:dyDescent="0.2">
      <c r="A119" s="196"/>
      <c r="B119" s="196"/>
      <c r="C119" s="196"/>
      <c r="D119" s="196"/>
    </row>
  </sheetData>
  <sheetProtection algorithmName="SHA-512" hashValue="zMoUVeGN5I76Y6R8Voe5i1N0ODLUbnCVRZiCEtx188LEufGXnQsBH0s9954wd1Ogf8A44W0GGy0IrIANDZRMHg==" saltValue="qkTNWbe+Lt5Qo6l8ttw04g==" spinCount="100000" sheet="1" selectLockedCells="1"/>
  <mergeCells count="1">
    <mergeCell ref="A1:F1"/>
  </mergeCells>
  <phoneticPr fontId="0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0" orientation="portrait" horizontalDpi="4294967293" r:id="rId1"/>
  <headerFooter alignWithMargins="0">
    <oddHeader>&amp;CC61.13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>
    <pageSetUpPr fitToPage="1"/>
  </sheetPr>
  <dimension ref="A1:G79"/>
  <sheetViews>
    <sheetView view="pageBreakPreview" topLeftCell="A5" zoomScaleNormal="100" zoomScaleSheetLayoutView="100" workbookViewId="0">
      <selection activeCell="E21" sqref="E21"/>
    </sheetView>
  </sheetViews>
  <sheetFormatPr defaultRowHeight="12.75" x14ac:dyDescent="0.2"/>
  <cols>
    <col min="1" max="1" width="8.7109375" style="19" customWidth="1"/>
    <col min="2" max="2" width="59.42578125" style="19" customWidth="1"/>
    <col min="3" max="3" width="16.7109375" style="19" customWidth="1"/>
    <col min="4" max="4" width="16.7109375" style="13" customWidth="1"/>
    <col min="5" max="6" width="16.7109375" style="19" customWidth="1"/>
    <col min="7" max="16384" width="9.140625" style="19"/>
  </cols>
  <sheetData>
    <row r="1" spans="1:7" s="18" customFormat="1" ht="14.1" customHeight="1" x14ac:dyDescent="0.2">
      <c r="A1" s="840" t="str">
        <f>'3300'!A1:F1</f>
        <v>CONSTRUCTION OF AGISANANG INTERNAL ROADS AND STORMWATER PHASE 1 - WARD 8</v>
      </c>
      <c r="B1" s="840"/>
      <c r="C1" s="840"/>
      <c r="D1" s="840"/>
      <c r="E1" s="840"/>
      <c r="F1" s="840"/>
      <c r="G1" s="2"/>
    </row>
    <row r="2" spans="1:7" ht="14.1" customHeight="1" x14ac:dyDescent="0.2">
      <c r="A2" s="383" t="s">
        <v>10</v>
      </c>
      <c r="B2" s="546"/>
      <c r="C2" s="546"/>
      <c r="D2" s="546"/>
      <c r="E2" s="348"/>
      <c r="F2" s="348"/>
    </row>
    <row r="3" spans="1:7" ht="14.1" customHeight="1" x14ac:dyDescent="0.2">
      <c r="A3" s="547" t="s">
        <v>35</v>
      </c>
      <c r="B3" s="548"/>
      <c r="C3" s="548"/>
      <c r="D3" s="548"/>
      <c r="E3" s="348"/>
      <c r="F3" s="348"/>
    </row>
    <row r="4" spans="1:7" ht="14.1" customHeight="1" x14ac:dyDescent="0.2">
      <c r="A4" s="549" t="s">
        <v>76</v>
      </c>
      <c r="B4" s="549"/>
      <c r="C4" s="548"/>
      <c r="D4" s="548"/>
      <c r="E4" s="348"/>
      <c r="F4" s="348"/>
    </row>
    <row r="5" spans="1:7" s="18" customFormat="1" ht="4.5" customHeight="1" x14ac:dyDescent="0.2">
      <c r="A5" s="383"/>
      <c r="B5" s="423"/>
      <c r="C5" s="383"/>
      <c r="D5" s="424"/>
      <c r="E5" s="424"/>
      <c r="F5" s="424"/>
    </row>
    <row r="6" spans="1:7" s="111" customFormat="1" ht="20.100000000000001" customHeight="1" x14ac:dyDescent="0.2">
      <c r="A6" s="197" t="s">
        <v>62</v>
      </c>
      <c r="B6" s="197" t="s">
        <v>60</v>
      </c>
      <c r="C6" s="197" t="s">
        <v>70</v>
      </c>
      <c r="D6" s="197" t="s">
        <v>64</v>
      </c>
      <c r="E6" s="200" t="s">
        <v>65</v>
      </c>
      <c r="F6" s="327" t="s">
        <v>59</v>
      </c>
    </row>
    <row r="7" spans="1:7" ht="5.0999999999999996" customHeight="1" x14ac:dyDescent="0.2">
      <c r="A7" s="565"/>
      <c r="B7" s="529"/>
      <c r="C7" s="529"/>
      <c r="D7" s="575"/>
      <c r="E7" s="461"/>
      <c r="F7" s="461"/>
      <c r="G7" s="17"/>
    </row>
    <row r="8" spans="1:7" ht="14.1" customHeight="1" x14ac:dyDescent="0.2">
      <c r="A8" s="565"/>
      <c r="B8" s="462" t="s">
        <v>76</v>
      </c>
      <c r="C8" s="593"/>
      <c r="D8" s="575"/>
      <c r="E8" s="358"/>
      <c r="F8" s="358"/>
      <c r="G8" s="17"/>
    </row>
    <row r="9" spans="1:7" ht="14.1" customHeight="1" x14ac:dyDescent="0.2">
      <c r="A9" s="565"/>
      <c r="B9" s="601" t="s">
        <v>536</v>
      </c>
      <c r="C9" s="529"/>
      <c r="D9" s="575"/>
      <c r="E9" s="358"/>
      <c r="F9" s="358"/>
      <c r="G9" s="17"/>
    </row>
    <row r="10" spans="1:7" ht="14.1" customHeight="1" x14ac:dyDescent="0.2">
      <c r="A10" s="565"/>
      <c r="B10" s="601" t="s">
        <v>537</v>
      </c>
      <c r="C10" s="529"/>
      <c r="D10" s="605"/>
      <c r="E10" s="358"/>
      <c r="F10" s="358"/>
      <c r="G10" s="17"/>
    </row>
    <row r="11" spans="1:7" ht="14.1" customHeight="1" x14ac:dyDescent="0.2">
      <c r="A11" s="565"/>
      <c r="B11" s="601" t="s">
        <v>538</v>
      </c>
      <c r="C11" s="529"/>
      <c r="D11" s="605"/>
      <c r="E11" s="358"/>
      <c r="F11" s="358"/>
      <c r="G11" s="17"/>
    </row>
    <row r="12" spans="1:7" ht="5.0999999999999996" customHeight="1" x14ac:dyDescent="0.2">
      <c r="A12" s="565"/>
      <c r="B12" s="601"/>
      <c r="C12" s="529"/>
      <c r="D12" s="605"/>
      <c r="E12" s="358"/>
      <c r="F12" s="358"/>
      <c r="G12" s="17"/>
    </row>
    <row r="13" spans="1:7" ht="14.1" customHeight="1" x14ac:dyDescent="0.2">
      <c r="A13" s="565"/>
      <c r="B13" s="731" t="s">
        <v>572</v>
      </c>
      <c r="C13" s="593"/>
      <c r="D13" s="605"/>
      <c r="E13" s="358"/>
      <c r="F13" s="358"/>
      <c r="G13" s="17"/>
    </row>
    <row r="14" spans="1:7" ht="5.0999999999999996" customHeight="1" x14ac:dyDescent="0.2">
      <c r="A14" s="565"/>
      <c r="B14" s="601"/>
      <c r="C14" s="529"/>
      <c r="D14" s="605"/>
      <c r="E14" s="358"/>
      <c r="F14" s="358"/>
      <c r="G14" s="17"/>
    </row>
    <row r="15" spans="1:7" ht="14.1" customHeight="1" x14ac:dyDescent="0.2">
      <c r="A15" s="565" t="s">
        <v>282</v>
      </c>
      <c r="B15" s="529" t="s">
        <v>539</v>
      </c>
      <c r="C15" s="529"/>
      <c r="D15" s="605"/>
      <c r="E15" s="358"/>
      <c r="F15" s="358"/>
      <c r="G15" s="17"/>
    </row>
    <row r="16" spans="1:7" ht="14.1" customHeight="1" x14ac:dyDescent="0.2">
      <c r="A16" s="565"/>
      <c r="B16" s="529" t="s">
        <v>540</v>
      </c>
      <c r="C16" s="529"/>
      <c r="D16" s="605"/>
      <c r="E16" s="358"/>
      <c r="F16" s="358"/>
      <c r="G16" s="17"/>
    </row>
    <row r="17" spans="1:7" ht="5.0999999999999996" customHeight="1" x14ac:dyDescent="0.2">
      <c r="A17" s="565"/>
      <c r="B17" s="529"/>
      <c r="C17" s="529"/>
      <c r="D17" s="606"/>
      <c r="E17" s="358"/>
      <c r="F17" s="358"/>
      <c r="G17" s="17"/>
    </row>
    <row r="18" spans="1:7" ht="14.1" customHeight="1" x14ac:dyDescent="0.2">
      <c r="A18" s="565"/>
      <c r="B18" s="531" t="s">
        <v>283</v>
      </c>
      <c r="C18" s="529"/>
      <c r="D18" s="607"/>
      <c r="E18" s="369"/>
      <c r="F18" s="370"/>
      <c r="G18" s="17"/>
    </row>
    <row r="19" spans="1:7" ht="5.0999999999999996" customHeight="1" x14ac:dyDescent="0.2">
      <c r="A19" s="565"/>
      <c r="B19" s="531"/>
      <c r="C19" s="533"/>
      <c r="D19" s="608"/>
      <c r="E19" s="369"/>
      <c r="F19" s="370"/>
      <c r="G19" s="17"/>
    </row>
    <row r="20" spans="1:7" ht="14.1" customHeight="1" x14ac:dyDescent="0.2">
      <c r="A20" s="565"/>
      <c r="B20" s="531" t="s">
        <v>575</v>
      </c>
      <c r="C20" s="529"/>
      <c r="D20" s="607"/>
      <c r="E20" s="369"/>
      <c r="F20" s="370"/>
      <c r="G20" s="17"/>
    </row>
    <row r="21" spans="1:7" ht="14.1" customHeight="1" x14ac:dyDescent="0.2">
      <c r="A21" s="565"/>
      <c r="B21" s="531" t="s">
        <v>541</v>
      </c>
      <c r="C21" s="533" t="s">
        <v>28</v>
      </c>
      <c r="D21" s="532">
        <f>'3300'!D27</f>
        <v>2688</v>
      </c>
      <c r="E21" s="761"/>
      <c r="F21" s="117">
        <f>D21*E21</f>
        <v>0</v>
      </c>
      <c r="G21" s="17"/>
    </row>
    <row r="22" spans="1:7" ht="5.0999999999999996" customHeight="1" x14ac:dyDescent="0.2">
      <c r="A22" s="565"/>
      <c r="B22" s="531"/>
      <c r="C22" s="533"/>
      <c r="D22" s="607"/>
      <c r="E22" s="370"/>
      <c r="F22" s="117"/>
      <c r="G22" s="17"/>
    </row>
    <row r="23" spans="1:7" ht="14.1" customHeight="1" x14ac:dyDescent="0.2">
      <c r="A23" s="565"/>
      <c r="B23" s="531" t="s">
        <v>576</v>
      </c>
      <c r="C23" s="529"/>
      <c r="D23" s="607"/>
      <c r="E23" s="370"/>
      <c r="F23" s="370"/>
      <c r="G23" s="17"/>
    </row>
    <row r="24" spans="1:7" ht="5.0999999999999996" customHeight="1" x14ac:dyDescent="0.2">
      <c r="A24" s="565"/>
      <c r="B24" s="529"/>
      <c r="C24" s="529"/>
      <c r="D24" s="607"/>
      <c r="E24" s="370"/>
      <c r="F24" s="370"/>
      <c r="G24" s="17"/>
    </row>
    <row r="25" spans="1:7" ht="14.1" customHeight="1" x14ac:dyDescent="0.2">
      <c r="A25" s="565"/>
      <c r="B25" s="531" t="s">
        <v>577</v>
      </c>
      <c r="C25" s="529"/>
      <c r="D25" s="607"/>
      <c r="E25" s="370"/>
      <c r="F25" s="370"/>
      <c r="G25" s="17"/>
    </row>
    <row r="26" spans="1:7" ht="14.1" customHeight="1" x14ac:dyDescent="0.2">
      <c r="A26" s="565"/>
      <c r="B26" s="531" t="s">
        <v>542</v>
      </c>
      <c r="C26" s="533" t="s">
        <v>28</v>
      </c>
      <c r="D26" s="532">
        <f>D21</f>
        <v>2688</v>
      </c>
      <c r="E26" s="761"/>
      <c r="F26" s="117">
        <f>D26*E26</f>
        <v>0</v>
      </c>
      <c r="G26" s="17"/>
    </row>
    <row r="27" spans="1:7" ht="5.0999999999999996" customHeight="1" x14ac:dyDescent="0.2">
      <c r="A27" s="565"/>
      <c r="B27" s="531"/>
      <c r="C27" s="533"/>
      <c r="D27" s="604"/>
      <c r="E27" s="370"/>
      <c r="F27" s="370"/>
      <c r="G27" s="17"/>
    </row>
    <row r="28" spans="1:7" ht="14.1" customHeight="1" x14ac:dyDescent="0.2">
      <c r="A28" s="565"/>
      <c r="B28" s="531" t="s">
        <v>608</v>
      </c>
      <c r="C28" s="533"/>
      <c r="D28" s="607"/>
      <c r="E28" s="370"/>
      <c r="F28" s="370"/>
      <c r="G28" s="17"/>
    </row>
    <row r="29" spans="1:7" ht="5.0999999999999996" customHeight="1" x14ac:dyDescent="0.2">
      <c r="A29" s="465"/>
      <c r="B29" s="531"/>
      <c r="C29" s="533"/>
      <c r="D29" s="604"/>
      <c r="E29" s="370"/>
      <c r="F29" s="370"/>
      <c r="G29" s="17"/>
    </row>
    <row r="30" spans="1:7" ht="14.1" customHeight="1" x14ac:dyDescent="0.2">
      <c r="A30" s="465"/>
      <c r="B30" s="531" t="s">
        <v>544</v>
      </c>
      <c r="C30" s="529"/>
      <c r="D30" s="607"/>
      <c r="E30" s="370"/>
      <c r="F30" s="370"/>
      <c r="G30" s="17"/>
    </row>
    <row r="31" spans="1:7" ht="14.1" customHeight="1" x14ac:dyDescent="0.2">
      <c r="A31" s="465"/>
      <c r="B31" s="531" t="s">
        <v>543</v>
      </c>
      <c r="C31" s="533" t="s">
        <v>28</v>
      </c>
      <c r="D31" s="532">
        <f>D26</f>
        <v>2688</v>
      </c>
      <c r="E31" s="761"/>
      <c r="F31" s="117">
        <f>D31*E31</f>
        <v>0</v>
      </c>
      <c r="G31" s="17"/>
    </row>
    <row r="32" spans="1:7" ht="14.1" customHeight="1" x14ac:dyDescent="0.2">
      <c r="A32" s="465"/>
      <c r="B32" s="531"/>
      <c r="C32" s="529"/>
      <c r="D32" s="607"/>
      <c r="E32" s="370"/>
      <c r="F32" s="370"/>
      <c r="G32" s="17"/>
    </row>
    <row r="33" spans="1:7" ht="14.1" customHeight="1" x14ac:dyDescent="0.2">
      <c r="A33" s="465"/>
      <c r="B33" s="531"/>
      <c r="C33" s="533"/>
      <c r="D33" s="532"/>
      <c r="E33" s="370"/>
      <c r="F33" s="370"/>
      <c r="G33" s="17"/>
    </row>
    <row r="34" spans="1:7" ht="14.1" customHeight="1" x14ac:dyDescent="0.2">
      <c r="A34" s="565"/>
      <c r="B34" s="531"/>
      <c r="C34" s="465"/>
      <c r="D34" s="607"/>
      <c r="E34" s="370"/>
      <c r="F34" s="370"/>
      <c r="G34" s="17"/>
    </row>
    <row r="35" spans="1:7" ht="14.1" customHeight="1" x14ac:dyDescent="0.2">
      <c r="A35" s="565"/>
      <c r="B35" s="529"/>
      <c r="C35" s="609"/>
      <c r="D35" s="607"/>
      <c r="E35" s="370"/>
      <c r="F35" s="370"/>
      <c r="G35" s="17"/>
    </row>
    <row r="36" spans="1:7" ht="14.1" customHeight="1" x14ac:dyDescent="0.2">
      <c r="A36" s="565"/>
      <c r="B36" s="529"/>
      <c r="C36" s="465"/>
      <c r="D36" s="607"/>
      <c r="E36" s="370"/>
      <c r="F36" s="370"/>
      <c r="G36" s="17"/>
    </row>
    <row r="37" spans="1:7" ht="14.1" customHeight="1" x14ac:dyDescent="0.2">
      <c r="A37" s="565"/>
      <c r="B37" s="531"/>
      <c r="C37" s="593"/>
      <c r="D37" s="607"/>
      <c r="E37" s="370"/>
      <c r="F37" s="370"/>
      <c r="G37" s="17"/>
    </row>
    <row r="38" spans="1:7" ht="14.1" customHeight="1" x14ac:dyDescent="0.2">
      <c r="A38" s="465"/>
      <c r="B38" s="531"/>
      <c r="C38" s="533"/>
      <c r="D38" s="607"/>
      <c r="E38" s="370"/>
      <c r="F38" s="370"/>
      <c r="G38" s="17"/>
    </row>
    <row r="39" spans="1:7" ht="14.1" customHeight="1" x14ac:dyDescent="0.2">
      <c r="A39" s="565"/>
      <c r="B39" s="531"/>
      <c r="C39" s="529"/>
      <c r="D39" s="607"/>
      <c r="E39" s="370"/>
      <c r="F39" s="370"/>
      <c r="G39" s="17"/>
    </row>
    <row r="40" spans="1:7" ht="14.1" customHeight="1" x14ac:dyDescent="0.2">
      <c r="A40" s="565"/>
      <c r="B40" s="531"/>
      <c r="C40" s="533"/>
      <c r="D40" s="607"/>
      <c r="E40" s="370"/>
      <c r="F40" s="370"/>
      <c r="G40" s="17"/>
    </row>
    <row r="41" spans="1:7" ht="14.1" customHeight="1" x14ac:dyDescent="0.2">
      <c r="A41" s="565"/>
      <c r="B41" s="531"/>
      <c r="C41" s="533"/>
      <c r="D41" s="607"/>
      <c r="E41" s="370"/>
      <c r="F41" s="370"/>
      <c r="G41" s="17"/>
    </row>
    <row r="42" spans="1:7" ht="14.1" customHeight="1" x14ac:dyDescent="0.2">
      <c r="A42" s="565"/>
      <c r="B42" s="531"/>
      <c r="C42" s="533"/>
      <c r="D42" s="532"/>
      <c r="E42" s="370"/>
      <c r="F42" s="117"/>
      <c r="G42" s="17"/>
    </row>
    <row r="43" spans="1:7" ht="14.1" customHeight="1" x14ac:dyDescent="0.2">
      <c r="A43" s="465"/>
      <c r="B43" s="531"/>
      <c r="C43" s="533"/>
      <c r="D43" s="607"/>
      <c r="E43" s="370"/>
      <c r="F43" s="370"/>
      <c r="G43" s="17"/>
    </row>
    <row r="44" spans="1:7" ht="14.1" customHeight="1" x14ac:dyDescent="0.2">
      <c r="A44" s="565"/>
      <c r="B44" s="529"/>
      <c r="C44" s="529"/>
      <c r="D44" s="607"/>
      <c r="E44" s="370"/>
      <c r="F44" s="370"/>
      <c r="G44" s="17"/>
    </row>
    <row r="45" spans="1:7" ht="14.1" customHeight="1" x14ac:dyDescent="0.2">
      <c r="A45" s="565"/>
      <c r="B45" s="531"/>
      <c r="C45" s="533"/>
      <c r="D45" s="607"/>
      <c r="E45" s="370"/>
      <c r="F45" s="370"/>
      <c r="G45" s="17"/>
    </row>
    <row r="46" spans="1:7" ht="14.1" customHeight="1" x14ac:dyDescent="0.2">
      <c r="A46" s="565"/>
      <c r="B46" s="531"/>
      <c r="C46" s="533"/>
      <c r="D46" s="607"/>
      <c r="E46" s="370"/>
      <c r="F46" s="370"/>
      <c r="G46" s="17"/>
    </row>
    <row r="47" spans="1:7" ht="14.1" customHeight="1" x14ac:dyDescent="0.2">
      <c r="A47" s="565"/>
      <c r="B47" s="531"/>
      <c r="C47" s="533"/>
      <c r="D47" s="607"/>
      <c r="E47" s="370"/>
      <c r="F47" s="370"/>
      <c r="G47" s="17"/>
    </row>
    <row r="48" spans="1:7" ht="14.1" customHeight="1" x14ac:dyDescent="0.2">
      <c r="A48" s="565"/>
      <c r="B48" s="531"/>
      <c r="C48" s="533"/>
      <c r="D48" s="607"/>
      <c r="E48" s="370"/>
      <c r="F48" s="370"/>
      <c r="G48" s="17"/>
    </row>
    <row r="49" spans="1:7" ht="14.1" customHeight="1" x14ac:dyDescent="0.2">
      <c r="A49" s="565"/>
      <c r="B49" s="531"/>
      <c r="C49" s="533"/>
      <c r="D49" s="607"/>
      <c r="E49" s="370"/>
      <c r="F49" s="370"/>
      <c r="G49" s="17"/>
    </row>
    <row r="50" spans="1:7" ht="14.1" customHeight="1" x14ac:dyDescent="0.2">
      <c r="A50" s="565"/>
      <c r="B50" s="531"/>
      <c r="C50" s="533"/>
      <c r="D50" s="607"/>
      <c r="E50" s="370"/>
      <c r="F50" s="370"/>
      <c r="G50" s="17"/>
    </row>
    <row r="51" spans="1:7" ht="14.1" customHeight="1" x14ac:dyDescent="0.2">
      <c r="A51" s="565"/>
      <c r="B51" s="531"/>
      <c r="C51" s="533"/>
      <c r="D51" s="607"/>
      <c r="E51" s="370"/>
      <c r="F51" s="370"/>
      <c r="G51" s="17"/>
    </row>
    <row r="52" spans="1:7" ht="14.1" customHeight="1" x14ac:dyDescent="0.2">
      <c r="A52" s="565"/>
      <c r="B52" s="531"/>
      <c r="C52" s="533"/>
      <c r="D52" s="607"/>
      <c r="E52" s="370"/>
      <c r="F52" s="370"/>
      <c r="G52" s="17"/>
    </row>
    <row r="53" spans="1:7" ht="14.1" customHeight="1" x14ac:dyDescent="0.2">
      <c r="A53" s="565"/>
      <c r="B53" s="531"/>
      <c r="C53" s="533"/>
      <c r="D53" s="607"/>
      <c r="E53" s="370"/>
      <c r="F53" s="370"/>
      <c r="G53" s="17"/>
    </row>
    <row r="54" spans="1:7" ht="14.1" customHeight="1" x14ac:dyDescent="0.2">
      <c r="A54" s="565"/>
      <c r="B54" s="531"/>
      <c r="C54" s="533"/>
      <c r="D54" s="607"/>
      <c r="E54" s="370"/>
      <c r="F54" s="370"/>
      <c r="G54" s="17"/>
    </row>
    <row r="55" spans="1:7" ht="14.1" customHeight="1" x14ac:dyDescent="0.2">
      <c r="A55" s="565"/>
      <c r="B55" s="531"/>
      <c r="C55" s="533"/>
      <c r="D55" s="607"/>
      <c r="E55" s="370"/>
      <c r="F55" s="370"/>
      <c r="G55" s="17"/>
    </row>
    <row r="56" spans="1:7" ht="14.1" customHeight="1" x14ac:dyDescent="0.2">
      <c r="A56" s="565"/>
      <c r="B56" s="531"/>
      <c r="C56" s="533"/>
      <c r="D56" s="607"/>
      <c r="E56" s="370"/>
      <c r="F56" s="370"/>
      <c r="G56" s="17"/>
    </row>
    <row r="57" spans="1:7" ht="14.1" customHeight="1" x14ac:dyDescent="0.2">
      <c r="A57" s="565"/>
      <c r="B57" s="531"/>
      <c r="C57" s="533"/>
      <c r="D57" s="607"/>
      <c r="E57" s="370"/>
      <c r="F57" s="370"/>
      <c r="G57" s="17"/>
    </row>
    <row r="58" spans="1:7" ht="14.1" customHeight="1" x14ac:dyDescent="0.2">
      <c r="A58" s="565"/>
      <c r="B58" s="531"/>
      <c r="C58" s="533"/>
      <c r="D58" s="607"/>
      <c r="E58" s="370"/>
      <c r="F58" s="370"/>
      <c r="G58" s="17"/>
    </row>
    <row r="59" spans="1:7" ht="14.1" customHeight="1" x14ac:dyDescent="0.2">
      <c r="A59" s="565"/>
      <c r="B59" s="531"/>
      <c r="C59" s="533"/>
      <c r="D59" s="607"/>
      <c r="E59" s="370"/>
      <c r="F59" s="370"/>
      <c r="G59" s="17"/>
    </row>
    <row r="60" spans="1:7" ht="14.1" customHeight="1" x14ac:dyDescent="0.2">
      <c r="A60" s="565"/>
      <c r="B60" s="531"/>
      <c r="C60" s="533"/>
      <c r="D60" s="607"/>
      <c r="E60" s="370"/>
      <c r="F60" s="370"/>
      <c r="G60" s="17"/>
    </row>
    <row r="61" spans="1:7" ht="14.1" customHeight="1" x14ac:dyDescent="0.2">
      <c r="A61" s="565"/>
      <c r="B61" s="531"/>
      <c r="C61" s="533"/>
      <c r="D61" s="607"/>
      <c r="E61" s="370"/>
      <c r="F61" s="370"/>
      <c r="G61" s="17"/>
    </row>
    <row r="62" spans="1:7" ht="14.1" customHeight="1" x14ac:dyDescent="0.2">
      <c r="A62" s="565"/>
      <c r="B62" s="531"/>
      <c r="C62" s="533"/>
      <c r="D62" s="607"/>
      <c r="E62" s="370"/>
      <c r="F62" s="370"/>
      <c r="G62" s="17"/>
    </row>
    <row r="63" spans="1:7" ht="14.1" customHeight="1" x14ac:dyDescent="0.2">
      <c r="A63" s="565"/>
      <c r="B63" s="529"/>
      <c r="C63" s="529"/>
      <c r="D63" s="607"/>
      <c r="E63" s="610"/>
      <c r="F63" s="610"/>
      <c r="G63" s="17"/>
    </row>
    <row r="64" spans="1:7" ht="14.1" customHeight="1" x14ac:dyDescent="0.2">
      <c r="A64" s="465"/>
      <c r="B64" s="531"/>
      <c r="C64" s="533"/>
      <c r="D64" s="607"/>
      <c r="E64" s="370"/>
      <c r="F64" s="370"/>
      <c r="G64" s="17"/>
    </row>
    <row r="65" spans="1:7" ht="14.1" customHeight="1" x14ac:dyDescent="0.2">
      <c r="A65" s="465"/>
      <c r="B65" s="531"/>
      <c r="C65" s="533"/>
      <c r="D65" s="607"/>
      <c r="E65" s="370"/>
      <c r="F65" s="370"/>
      <c r="G65" s="17"/>
    </row>
    <row r="66" spans="1:7" ht="14.1" customHeight="1" x14ac:dyDescent="0.2">
      <c r="A66" s="565"/>
      <c r="B66" s="529"/>
      <c r="C66" s="529"/>
      <c r="D66" s="607"/>
      <c r="E66" s="370"/>
      <c r="F66" s="370"/>
      <c r="G66" s="17"/>
    </row>
    <row r="67" spans="1:7" ht="14.1" customHeight="1" x14ac:dyDescent="0.2">
      <c r="A67" s="565"/>
      <c r="B67" s="529"/>
      <c r="C67" s="529"/>
      <c r="D67" s="607"/>
      <c r="E67" s="370"/>
      <c r="F67" s="370"/>
      <c r="G67" s="17"/>
    </row>
    <row r="68" spans="1:7" ht="14.1" customHeight="1" x14ac:dyDescent="0.2">
      <c r="A68" s="744"/>
      <c r="B68" s="593"/>
      <c r="C68" s="529"/>
      <c r="D68" s="607"/>
      <c r="E68" s="370"/>
      <c r="F68" s="370"/>
      <c r="G68" s="17"/>
    </row>
    <row r="69" spans="1:7" ht="14.1" customHeight="1" x14ac:dyDescent="0.2">
      <c r="A69" s="744"/>
      <c r="B69" s="593"/>
      <c r="C69" s="529"/>
      <c r="D69" s="607"/>
      <c r="E69" s="370"/>
      <c r="F69" s="370"/>
      <c r="G69" s="17"/>
    </row>
    <row r="70" spans="1:7" ht="14.1" customHeight="1" x14ac:dyDescent="0.2">
      <c r="A70" s="744"/>
      <c r="B70" s="593"/>
      <c r="C70" s="529"/>
      <c r="D70" s="607"/>
      <c r="E70" s="370"/>
      <c r="F70" s="370"/>
      <c r="G70" s="17"/>
    </row>
    <row r="71" spans="1:7" ht="14.1" customHeight="1" x14ac:dyDescent="0.2">
      <c r="A71" s="744"/>
      <c r="B71" s="593"/>
      <c r="C71" s="529"/>
      <c r="D71" s="607"/>
      <c r="E71" s="370"/>
      <c r="F71" s="370"/>
      <c r="G71" s="17"/>
    </row>
    <row r="72" spans="1:7" ht="14.1" customHeight="1" x14ac:dyDescent="0.2">
      <c r="A72" s="744"/>
      <c r="B72" s="593"/>
      <c r="C72" s="529"/>
      <c r="D72" s="607"/>
      <c r="E72" s="370"/>
      <c r="F72" s="370"/>
      <c r="G72" s="17"/>
    </row>
    <row r="73" spans="1:7" ht="14.1" customHeight="1" x14ac:dyDescent="0.2">
      <c r="A73" s="744"/>
      <c r="B73" s="593"/>
      <c r="C73" s="529"/>
      <c r="D73" s="607"/>
      <c r="E73" s="370"/>
      <c r="F73" s="370"/>
      <c r="G73" s="17"/>
    </row>
    <row r="74" spans="1:7" s="114" customFormat="1" ht="20.100000000000001" customHeight="1" x14ac:dyDescent="0.2">
      <c r="A74" s="611">
        <v>3400</v>
      </c>
      <c r="B74" s="755" t="s">
        <v>106</v>
      </c>
      <c r="C74" s="469"/>
      <c r="D74" s="612"/>
      <c r="E74" s="600"/>
      <c r="F74" s="584">
        <f>SUM(F21:F69)</f>
        <v>0</v>
      </c>
      <c r="G74" s="139"/>
    </row>
    <row r="75" spans="1:7" x14ac:dyDescent="0.2">
      <c r="E75" s="94"/>
      <c r="F75" s="94"/>
    </row>
    <row r="76" spans="1:7" x14ac:dyDescent="0.2">
      <c r="E76" s="94"/>
      <c r="F76" s="94"/>
    </row>
    <row r="77" spans="1:7" x14ac:dyDescent="0.2">
      <c r="E77" s="94"/>
      <c r="F77" s="94"/>
    </row>
    <row r="78" spans="1:7" x14ac:dyDescent="0.2">
      <c r="E78" s="94"/>
      <c r="F78" s="94"/>
    </row>
    <row r="79" spans="1:7" x14ac:dyDescent="0.2">
      <c r="E79" s="95"/>
      <c r="F79" s="96"/>
    </row>
  </sheetData>
  <sheetProtection algorithmName="SHA-512" hashValue="MuzQ/nlHIDFuBn2flP68uHbe83kFJ5omzDjpX1kLFngbUmDj19maYzmtT5QMCq1w/rQKOrP2K5SFkcilGu53gg==" saltValue="5ahIi+FQfCRZ2RXaAgtGHw==" spinCount="100000" sheet="1" selectLockedCells="1"/>
  <mergeCells count="1">
    <mergeCell ref="A1:F1"/>
  </mergeCells>
  <phoneticPr fontId="0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65" fitToHeight="0" orientation="portrait" horizontalDpi="4294967293" r:id="rId1"/>
  <headerFooter alignWithMargins="0">
    <oddHeader>&amp;CC61.14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/>
  <dimension ref="A1:G56"/>
  <sheetViews>
    <sheetView view="pageBreakPreview" topLeftCell="A11" zoomScaleNormal="100" zoomScaleSheetLayoutView="100" workbookViewId="0">
      <selection activeCell="E17" sqref="E17"/>
    </sheetView>
  </sheetViews>
  <sheetFormatPr defaultRowHeight="12.75" x14ac:dyDescent="0.2"/>
  <cols>
    <col min="1" max="1" width="7.7109375" style="21" customWidth="1"/>
    <col min="2" max="2" width="46.7109375" style="21" customWidth="1"/>
    <col min="3" max="4" width="12.7109375" style="21" customWidth="1"/>
    <col min="5" max="5" width="14.28515625" style="19" customWidth="1"/>
    <col min="6" max="6" width="16.7109375" style="19" customWidth="1"/>
    <col min="7" max="16384" width="9.140625" style="21"/>
  </cols>
  <sheetData>
    <row r="1" spans="1:7" s="18" customFormat="1" ht="14.1" customHeight="1" x14ac:dyDescent="0.2">
      <c r="A1" s="840" t="str">
        <f>'3400 '!A1:F1</f>
        <v>CONSTRUCTION OF AGISANANG INTERNAL ROADS AND STORMWATER PHASE 1 - WARD 8</v>
      </c>
      <c r="B1" s="840"/>
      <c r="C1" s="840"/>
      <c r="D1" s="840"/>
      <c r="E1" s="840"/>
      <c r="F1" s="840"/>
    </row>
    <row r="2" spans="1:7" ht="14.1" customHeight="1" x14ac:dyDescent="0.2">
      <c r="A2" s="418" t="s">
        <v>10</v>
      </c>
      <c r="B2" s="396"/>
      <c r="C2" s="352"/>
      <c r="D2" s="352"/>
      <c r="E2" s="348"/>
      <c r="F2" s="348"/>
    </row>
    <row r="3" spans="1:7" ht="14.1" customHeight="1" x14ac:dyDescent="0.2">
      <c r="A3" s="423" t="s">
        <v>107</v>
      </c>
      <c r="B3" s="352"/>
      <c r="C3" s="352"/>
      <c r="D3" s="352"/>
      <c r="E3" s="348"/>
      <c r="F3" s="348"/>
    </row>
    <row r="4" spans="1:7" ht="14.1" customHeight="1" x14ac:dyDescent="0.2">
      <c r="A4" s="419" t="s">
        <v>108</v>
      </c>
      <c r="B4" s="396"/>
      <c r="C4" s="396"/>
      <c r="D4" s="352"/>
      <c r="E4" s="348"/>
      <c r="F4" s="348"/>
    </row>
    <row r="5" spans="1:7" s="18" customFormat="1" ht="4.5" customHeight="1" x14ac:dyDescent="0.2">
      <c r="A5" s="614"/>
      <c r="B5" s="448"/>
      <c r="C5" s="614"/>
      <c r="D5" s="424"/>
      <c r="E5" s="424"/>
      <c r="F5" s="424"/>
    </row>
    <row r="6" spans="1:7" s="111" customFormat="1" ht="20.100000000000001" customHeight="1" x14ac:dyDescent="0.2">
      <c r="A6" s="197" t="s">
        <v>62</v>
      </c>
      <c r="B6" s="197" t="s">
        <v>60</v>
      </c>
      <c r="C6" s="199" t="s">
        <v>70</v>
      </c>
      <c r="D6" s="197" t="s">
        <v>64</v>
      </c>
      <c r="E6" s="200" t="s">
        <v>65</v>
      </c>
      <c r="F6" s="327" t="s">
        <v>59</v>
      </c>
    </row>
    <row r="7" spans="1:7" s="19" customFormat="1" ht="14.1" customHeight="1" x14ac:dyDescent="0.2">
      <c r="A7" s="615"/>
      <c r="B7" s="615"/>
      <c r="C7" s="616"/>
      <c r="D7" s="617"/>
      <c r="E7" s="461"/>
      <c r="F7" s="461"/>
      <c r="G7" s="17"/>
    </row>
    <row r="8" spans="1:7" ht="14.1" customHeight="1" x14ac:dyDescent="0.2">
      <c r="A8" s="618"/>
      <c r="B8" s="360" t="s">
        <v>108</v>
      </c>
      <c r="C8" s="615"/>
      <c r="D8" s="619"/>
      <c r="E8" s="358"/>
      <c r="F8" s="358"/>
    </row>
    <row r="9" spans="1:7" ht="14.1" customHeight="1" x14ac:dyDescent="0.2">
      <c r="A9" s="116"/>
      <c r="B9" s="601" t="s">
        <v>522</v>
      </c>
      <c r="C9" s="615"/>
      <c r="D9" s="619"/>
      <c r="E9" s="358"/>
      <c r="F9" s="358"/>
    </row>
    <row r="10" spans="1:7" ht="14.1" customHeight="1" x14ac:dyDescent="0.2">
      <c r="A10" s="620"/>
      <c r="B10" s="601" t="s">
        <v>523</v>
      </c>
      <c r="C10" s="615"/>
      <c r="D10" s="619"/>
      <c r="E10" s="364"/>
      <c r="F10" s="365"/>
    </row>
    <row r="11" spans="1:7" ht="14.1" customHeight="1" x14ac:dyDescent="0.2">
      <c r="A11" s="620"/>
      <c r="B11" s="601" t="s">
        <v>524</v>
      </c>
      <c r="C11" s="116"/>
      <c r="D11" s="122"/>
      <c r="E11" s="622"/>
      <c r="F11" s="365"/>
    </row>
    <row r="12" spans="1:7" ht="14.1" customHeight="1" x14ac:dyDescent="0.2">
      <c r="A12" s="620"/>
      <c r="B12" s="601" t="s">
        <v>525</v>
      </c>
      <c r="C12" s="116"/>
      <c r="D12" s="122"/>
      <c r="E12" s="364"/>
      <c r="F12" s="365"/>
    </row>
    <row r="13" spans="1:7" ht="14.1" customHeight="1" x14ac:dyDescent="0.2">
      <c r="A13" s="620"/>
      <c r="B13" s="615"/>
      <c r="C13" s="116"/>
      <c r="D13" s="120"/>
      <c r="E13" s="117"/>
      <c r="F13" s="117"/>
    </row>
    <row r="14" spans="1:7" ht="14.1" customHeight="1" x14ac:dyDescent="0.2">
      <c r="A14" s="620" t="s">
        <v>109</v>
      </c>
      <c r="B14" s="621" t="s">
        <v>155</v>
      </c>
      <c r="C14" s="615"/>
      <c r="D14" s="619"/>
      <c r="E14" s="364"/>
      <c r="F14" s="365"/>
    </row>
    <row r="15" spans="1:7" ht="14.1" customHeight="1" x14ac:dyDescent="0.2">
      <c r="A15" s="620"/>
      <c r="B15" s="366" t="s">
        <v>156</v>
      </c>
      <c r="C15" s="116"/>
      <c r="D15" s="122"/>
      <c r="E15" s="622"/>
      <c r="F15" s="365"/>
    </row>
    <row r="16" spans="1:7" ht="14.1" customHeight="1" x14ac:dyDescent="0.2">
      <c r="A16" s="620"/>
      <c r="B16" s="615"/>
      <c r="C16" s="116"/>
      <c r="D16" s="120"/>
      <c r="E16" s="117"/>
      <c r="F16" s="117"/>
    </row>
    <row r="17" spans="1:6" ht="14.1" customHeight="1" x14ac:dyDescent="0.2">
      <c r="A17" s="620"/>
      <c r="B17" s="615" t="s">
        <v>545</v>
      </c>
      <c r="C17" s="116" t="s">
        <v>28</v>
      </c>
      <c r="D17" s="120">
        <f>'3400 '!D31</f>
        <v>2688</v>
      </c>
      <c r="E17" s="761"/>
      <c r="F17" s="813">
        <f>D17*E17</f>
        <v>0</v>
      </c>
    </row>
    <row r="18" spans="1:6" ht="14.1" customHeight="1" x14ac:dyDescent="0.2">
      <c r="A18" s="620"/>
      <c r="B18" s="615"/>
      <c r="C18" s="116"/>
      <c r="D18" s="120"/>
      <c r="E18" s="117"/>
      <c r="F18" s="813"/>
    </row>
    <row r="19" spans="1:6" ht="14.1" customHeight="1" x14ac:dyDescent="0.2">
      <c r="A19" s="620" t="s">
        <v>110</v>
      </c>
      <c r="B19" s="366" t="s">
        <v>111</v>
      </c>
      <c r="C19" s="116"/>
      <c r="D19" s="120"/>
      <c r="E19" s="117"/>
      <c r="F19" s="813"/>
    </row>
    <row r="20" spans="1:6" ht="14.1" customHeight="1" x14ac:dyDescent="0.2">
      <c r="A20" s="620"/>
      <c r="B20" s="615"/>
      <c r="C20" s="116"/>
      <c r="D20" s="120"/>
      <c r="E20" s="117"/>
      <c r="F20" s="813"/>
    </row>
    <row r="21" spans="1:6" ht="14.1" customHeight="1" x14ac:dyDescent="0.2">
      <c r="A21" s="620"/>
      <c r="B21" s="137" t="s">
        <v>549</v>
      </c>
      <c r="C21" s="116" t="s">
        <v>30</v>
      </c>
      <c r="D21" s="120">
        <f>'3400 '!D31*2082*3%/1000</f>
        <v>167.89247999999998</v>
      </c>
      <c r="E21" s="761"/>
      <c r="F21" s="813">
        <f>D21*E21</f>
        <v>0</v>
      </c>
    </row>
    <row r="22" spans="1:6" ht="14.1" customHeight="1" x14ac:dyDescent="0.2">
      <c r="A22" s="620"/>
      <c r="B22" s="601" t="s">
        <v>546</v>
      </c>
      <c r="C22" s="116"/>
      <c r="D22" s="120"/>
      <c r="E22" s="387"/>
      <c r="F22" s="813"/>
    </row>
    <row r="23" spans="1:6" ht="14.1" customHeight="1" x14ac:dyDescent="0.2">
      <c r="A23" s="620"/>
      <c r="B23" s="601" t="s">
        <v>547</v>
      </c>
      <c r="C23" s="116"/>
      <c r="D23" s="120"/>
      <c r="E23" s="387"/>
      <c r="F23" s="813"/>
    </row>
    <row r="24" spans="1:6" ht="14.1" customHeight="1" x14ac:dyDescent="0.2">
      <c r="A24" s="620"/>
      <c r="B24" s="601" t="s">
        <v>548</v>
      </c>
      <c r="C24" s="116"/>
      <c r="D24" s="120"/>
      <c r="E24" s="387"/>
      <c r="F24" s="813"/>
    </row>
    <row r="25" spans="1:6" ht="14.1" customHeight="1" x14ac:dyDescent="0.2">
      <c r="A25" s="620"/>
      <c r="B25" s="137"/>
      <c r="C25" s="116"/>
      <c r="D25" s="120"/>
      <c r="E25" s="387"/>
      <c r="F25" s="813"/>
    </row>
    <row r="26" spans="1:6" ht="14.1" customHeight="1" x14ac:dyDescent="0.2">
      <c r="A26" s="399">
        <v>35.04</v>
      </c>
      <c r="B26" s="624" t="s">
        <v>157</v>
      </c>
      <c r="C26" s="625" t="s">
        <v>32</v>
      </c>
      <c r="D26" s="574">
        <v>2400</v>
      </c>
      <c r="E26" s="761"/>
      <c r="F26" s="813">
        <f>D26*E26</f>
        <v>0</v>
      </c>
    </row>
    <row r="27" spans="1:6" ht="14.1" customHeight="1" x14ac:dyDescent="0.2">
      <c r="A27" s="116"/>
      <c r="B27" s="615"/>
      <c r="C27" s="615"/>
      <c r="D27" s="623"/>
      <c r="E27" s="117"/>
      <c r="F27" s="813"/>
    </row>
    <row r="28" spans="1:6" ht="14.1" customHeight="1" x14ac:dyDescent="0.2">
      <c r="A28" s="615"/>
      <c r="B28" s="615"/>
      <c r="C28" s="615"/>
      <c r="D28" s="619"/>
      <c r="E28" s="365"/>
      <c r="F28" s="816"/>
    </row>
    <row r="29" spans="1:6" ht="14.1" customHeight="1" x14ac:dyDescent="0.2">
      <c r="A29" s="615"/>
      <c r="B29" s="615"/>
      <c r="C29" s="626"/>
      <c r="D29" s="619"/>
      <c r="E29" s="365"/>
      <c r="F29" s="816"/>
    </row>
    <row r="30" spans="1:6" ht="14.1" customHeight="1" x14ac:dyDescent="0.2">
      <c r="A30" s="615"/>
      <c r="B30" s="615"/>
      <c r="C30" s="626"/>
      <c r="D30" s="619"/>
      <c r="E30" s="365"/>
      <c r="F30" s="816"/>
    </row>
    <row r="31" spans="1:6" ht="14.1" customHeight="1" x14ac:dyDescent="0.2">
      <c r="A31" s="615"/>
      <c r="B31" s="615"/>
      <c r="C31" s="626"/>
      <c r="D31" s="619"/>
      <c r="E31" s="365"/>
      <c r="F31" s="816"/>
    </row>
    <row r="32" spans="1:6" ht="14.1" customHeight="1" x14ac:dyDescent="0.2">
      <c r="A32" s="615"/>
      <c r="B32" s="615"/>
      <c r="C32" s="626"/>
      <c r="D32" s="619"/>
      <c r="E32" s="365"/>
      <c r="F32" s="816"/>
    </row>
    <row r="33" spans="1:6" ht="14.1" customHeight="1" x14ac:dyDescent="0.2">
      <c r="A33" s="615"/>
      <c r="B33" s="615"/>
      <c r="C33" s="626"/>
      <c r="D33" s="619"/>
      <c r="E33" s="365"/>
      <c r="F33" s="816"/>
    </row>
    <row r="34" spans="1:6" ht="14.1" customHeight="1" x14ac:dyDescent="0.2">
      <c r="A34" s="615"/>
      <c r="B34" s="615"/>
      <c r="C34" s="626"/>
      <c r="D34" s="619"/>
      <c r="E34" s="365"/>
      <c r="F34" s="816"/>
    </row>
    <row r="35" spans="1:6" ht="14.1" customHeight="1" x14ac:dyDescent="0.2">
      <c r="A35" s="615"/>
      <c r="B35" s="615"/>
      <c r="C35" s="626"/>
      <c r="D35" s="619"/>
      <c r="E35" s="365"/>
      <c r="F35" s="816"/>
    </row>
    <row r="36" spans="1:6" ht="14.1" customHeight="1" x14ac:dyDescent="0.2">
      <c r="A36" s="615"/>
      <c r="B36" s="615"/>
      <c r="C36" s="626"/>
      <c r="D36" s="619"/>
      <c r="E36" s="365"/>
      <c r="F36" s="816"/>
    </row>
    <row r="37" spans="1:6" ht="14.1" customHeight="1" x14ac:dyDescent="0.2">
      <c r="A37" s="615"/>
      <c r="B37" s="615"/>
      <c r="C37" s="626"/>
      <c r="D37" s="619"/>
      <c r="E37" s="365"/>
      <c r="F37" s="816"/>
    </row>
    <row r="38" spans="1:6" ht="14.1" customHeight="1" x14ac:dyDescent="0.2">
      <c r="A38" s="615"/>
      <c r="B38" s="615"/>
      <c r="C38" s="626"/>
      <c r="D38" s="619"/>
      <c r="E38" s="365"/>
      <c r="F38" s="816"/>
    </row>
    <row r="39" spans="1:6" ht="14.1" customHeight="1" x14ac:dyDescent="0.2">
      <c r="A39" s="615"/>
      <c r="B39" s="615"/>
      <c r="C39" s="626"/>
      <c r="D39" s="619"/>
      <c r="E39" s="365"/>
      <c r="F39" s="816"/>
    </row>
    <row r="40" spans="1:6" ht="14.1" customHeight="1" x14ac:dyDescent="0.2">
      <c r="A40" s="615"/>
      <c r="B40" s="615"/>
      <c r="C40" s="626"/>
      <c r="D40" s="619"/>
      <c r="E40" s="365"/>
      <c r="F40" s="816"/>
    </row>
    <row r="41" spans="1:6" ht="14.1" customHeight="1" x14ac:dyDescent="0.2">
      <c r="A41" s="615"/>
      <c r="B41" s="615"/>
      <c r="C41" s="626"/>
      <c r="D41" s="619"/>
      <c r="E41" s="365"/>
      <c r="F41" s="816"/>
    </row>
    <row r="42" spans="1:6" ht="14.1" customHeight="1" x14ac:dyDescent="0.2">
      <c r="A42" s="615"/>
      <c r="B42" s="615"/>
      <c r="C42" s="626"/>
      <c r="D42" s="619"/>
      <c r="E42" s="365"/>
      <c r="F42" s="816"/>
    </row>
    <row r="43" spans="1:6" ht="14.1" customHeight="1" x14ac:dyDescent="0.2">
      <c r="A43" s="615"/>
      <c r="B43" s="615"/>
      <c r="C43" s="626"/>
      <c r="D43" s="619"/>
      <c r="E43" s="365"/>
      <c r="F43" s="816"/>
    </row>
    <row r="44" spans="1:6" ht="14.1" customHeight="1" x14ac:dyDescent="0.2">
      <c r="A44" s="615"/>
      <c r="B44" s="615"/>
      <c r="C44" s="626"/>
      <c r="D44" s="619"/>
      <c r="E44" s="365"/>
      <c r="F44" s="816"/>
    </row>
    <row r="45" spans="1:6" ht="14.1" customHeight="1" x14ac:dyDescent="0.2">
      <c r="A45" s="615"/>
      <c r="B45" s="615"/>
      <c r="C45" s="626"/>
      <c r="D45" s="619"/>
      <c r="E45" s="365"/>
      <c r="F45" s="816"/>
    </row>
    <row r="46" spans="1:6" ht="14.1" customHeight="1" x14ac:dyDescent="0.2">
      <c r="A46" s="615"/>
      <c r="B46" s="615"/>
      <c r="C46" s="626"/>
      <c r="D46" s="619"/>
      <c r="E46" s="365"/>
      <c r="F46" s="816"/>
    </row>
    <row r="47" spans="1:6" ht="14.1" customHeight="1" x14ac:dyDescent="0.2">
      <c r="A47" s="615"/>
      <c r="B47" s="615"/>
      <c r="C47" s="626"/>
      <c r="D47" s="619"/>
      <c r="E47" s="365"/>
      <c r="F47" s="816"/>
    </row>
    <row r="48" spans="1:6" ht="14.1" customHeight="1" x14ac:dyDescent="0.2">
      <c r="A48" s="615"/>
      <c r="B48" s="615"/>
      <c r="C48" s="626"/>
      <c r="D48" s="619"/>
      <c r="E48" s="365"/>
      <c r="F48" s="816"/>
    </row>
    <row r="49" spans="1:6" ht="14.1" customHeight="1" x14ac:dyDescent="0.2">
      <c r="A49" s="615"/>
      <c r="B49" s="615"/>
      <c r="C49" s="626"/>
      <c r="D49" s="619"/>
      <c r="E49" s="365"/>
      <c r="F49" s="816"/>
    </row>
    <row r="50" spans="1:6" ht="14.1" customHeight="1" x14ac:dyDescent="0.2">
      <c r="A50" s="615"/>
      <c r="B50" s="615"/>
      <c r="C50" s="626"/>
      <c r="D50" s="619"/>
      <c r="E50" s="365"/>
      <c r="F50" s="816"/>
    </row>
    <row r="51" spans="1:6" ht="14.1" customHeight="1" x14ac:dyDescent="0.2">
      <c r="A51" s="615"/>
      <c r="B51" s="615"/>
      <c r="C51" s="626"/>
      <c r="D51" s="619"/>
      <c r="E51" s="365"/>
      <c r="F51" s="816"/>
    </row>
    <row r="52" spans="1:6" ht="14.1" customHeight="1" x14ac:dyDescent="0.2">
      <c r="A52" s="615"/>
      <c r="B52" s="615"/>
      <c r="C52" s="626"/>
      <c r="D52" s="619"/>
      <c r="E52" s="365"/>
      <c r="F52" s="816"/>
    </row>
    <row r="53" spans="1:6" ht="14.1" customHeight="1" x14ac:dyDescent="0.2">
      <c r="A53" s="615"/>
      <c r="B53" s="615"/>
      <c r="C53" s="626"/>
      <c r="D53" s="619"/>
      <c r="E53" s="365"/>
      <c r="F53" s="816"/>
    </row>
    <row r="54" spans="1:6" ht="14.1" customHeight="1" x14ac:dyDescent="0.2">
      <c r="A54" s="615"/>
      <c r="B54" s="615"/>
      <c r="C54" s="626"/>
      <c r="D54" s="619"/>
      <c r="E54" s="365"/>
      <c r="F54" s="816"/>
    </row>
    <row r="55" spans="1:6" ht="14.1" customHeight="1" x14ac:dyDescent="0.2">
      <c r="A55" s="615"/>
      <c r="B55" s="615"/>
      <c r="C55" s="626"/>
      <c r="D55" s="619"/>
      <c r="E55" s="365"/>
      <c r="F55" s="816"/>
    </row>
    <row r="56" spans="1:6" s="140" customFormat="1" ht="20.100000000000001" customHeight="1" x14ac:dyDescent="0.25">
      <c r="A56" s="627" t="s">
        <v>112</v>
      </c>
      <c r="B56" s="628" t="s">
        <v>106</v>
      </c>
      <c r="C56" s="629"/>
      <c r="D56" s="630"/>
      <c r="E56" s="631"/>
      <c r="F56" s="202">
        <f>SUM(F17:F52)</f>
        <v>0</v>
      </c>
    </row>
  </sheetData>
  <sheetProtection algorithmName="SHA-512" hashValue="oYIySaB+FOZzRiKrBGekXf4rmWTlwfepRWEb7l5Bn3/Ww9OerLCeVzdO8Mf7ch9qxn2xRenwDVHPK0uBfSAnUQ==" saltValue="x7ML88Ndz/MMPelLtEk0kg==" spinCount="100000" sheet="1" selectLockedCells="1"/>
  <mergeCells count="1">
    <mergeCell ref="A1:F1"/>
  </mergeCells>
  <phoneticPr fontId="0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0" orientation="portrait" horizontalDpi="4294967293" r:id="rId1"/>
  <headerFooter alignWithMargins="0">
    <oddHeader>&amp;CC61.15</oddHeader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4"/>
  <dimension ref="A1:F310"/>
  <sheetViews>
    <sheetView view="pageBreakPreview" topLeftCell="A6" zoomScaleNormal="100" zoomScaleSheetLayoutView="100" workbookViewId="0">
      <selection activeCell="E21" sqref="E21"/>
    </sheetView>
  </sheetViews>
  <sheetFormatPr defaultRowHeight="12.75" x14ac:dyDescent="0.2"/>
  <cols>
    <col min="1" max="1" width="7.7109375" style="23" customWidth="1"/>
    <col min="2" max="2" width="46.7109375" style="6" customWidth="1"/>
    <col min="3" max="3" width="12.7109375" style="23" customWidth="1"/>
    <col min="4" max="4" width="12.7109375" style="26" customWidth="1"/>
    <col min="5" max="5" width="14.28515625" style="19" customWidth="1"/>
    <col min="6" max="6" width="16.7109375" style="19" customWidth="1"/>
    <col min="7" max="16384" width="9.140625" style="99"/>
  </cols>
  <sheetData>
    <row r="1" spans="1:6" s="45" customFormat="1" ht="14.1" customHeight="1" x14ac:dyDescent="0.2">
      <c r="A1" s="852" t="str">
        <f>'3500'!A1:F1</f>
        <v>CONSTRUCTION OF AGISANANG INTERNAL ROADS AND STORMWATER PHASE 1 - WARD 8</v>
      </c>
      <c r="B1" s="852"/>
      <c r="C1" s="852"/>
      <c r="D1" s="852"/>
      <c r="E1" s="852"/>
      <c r="F1" s="852"/>
    </row>
    <row r="2" spans="1:6" s="45" customFormat="1" ht="14.1" customHeight="1" x14ac:dyDescent="0.2">
      <c r="A2" s="635" t="s">
        <v>10</v>
      </c>
      <c r="B2" s="635"/>
      <c r="C2" s="635"/>
      <c r="D2" s="635"/>
      <c r="E2" s="348"/>
      <c r="F2" s="348"/>
    </row>
    <row r="3" spans="1:6" s="45" customFormat="1" ht="14.1" customHeight="1" x14ac:dyDescent="0.2">
      <c r="A3" s="635" t="s">
        <v>36</v>
      </c>
      <c r="B3" s="635"/>
      <c r="C3" s="635"/>
      <c r="D3" s="635"/>
      <c r="E3" s="348"/>
      <c r="F3" s="348"/>
    </row>
    <row r="4" spans="1:6" s="45" customFormat="1" ht="14.1" customHeight="1" x14ac:dyDescent="0.2">
      <c r="A4" s="850" t="s">
        <v>137</v>
      </c>
      <c r="B4" s="851"/>
      <c r="C4" s="851"/>
      <c r="D4" s="851"/>
      <c r="E4" s="851"/>
      <c r="F4" s="851"/>
    </row>
    <row r="5" spans="1:6" s="42" customFormat="1" ht="3.75" customHeight="1" x14ac:dyDescent="0.2">
      <c r="A5" s="637"/>
      <c r="B5" s="637"/>
      <c r="C5" s="637"/>
      <c r="D5" s="424"/>
      <c r="E5" s="424"/>
      <c r="F5" s="424"/>
    </row>
    <row r="6" spans="1:6" s="143" customFormat="1" ht="20.100000000000001" customHeight="1" x14ac:dyDescent="0.25">
      <c r="A6" s="197" t="s">
        <v>62</v>
      </c>
      <c r="B6" s="197" t="s">
        <v>60</v>
      </c>
      <c r="C6" s="199" t="s">
        <v>70</v>
      </c>
      <c r="D6" s="197" t="s">
        <v>64</v>
      </c>
      <c r="E6" s="200" t="s">
        <v>65</v>
      </c>
      <c r="F6" s="327" t="s">
        <v>59</v>
      </c>
    </row>
    <row r="7" spans="1:6" s="42" customFormat="1" ht="5.0999999999999996" customHeight="1" x14ac:dyDescent="0.2">
      <c r="A7" s="615"/>
      <c r="B7" s="615"/>
      <c r="C7" s="615"/>
      <c r="D7" s="615"/>
      <c r="E7" s="358"/>
      <c r="F7" s="358"/>
    </row>
    <row r="8" spans="1:6" s="42" customFormat="1" ht="14.1" customHeight="1" x14ac:dyDescent="0.25">
      <c r="A8" s="619"/>
      <c r="B8" s="330" t="s">
        <v>150</v>
      </c>
      <c r="C8" s="619"/>
      <c r="D8" s="619"/>
      <c r="E8" s="364"/>
      <c r="F8" s="365"/>
    </row>
    <row r="9" spans="1:6" s="42" customFormat="1" ht="14.1" customHeight="1" x14ac:dyDescent="0.25">
      <c r="A9" s="619"/>
      <c r="B9" s="330" t="s">
        <v>151</v>
      </c>
      <c r="C9" s="619"/>
      <c r="D9" s="619"/>
      <c r="E9" s="364"/>
      <c r="F9" s="365"/>
    </row>
    <row r="10" spans="1:6" s="42" customFormat="1" ht="14.1" customHeight="1" x14ac:dyDescent="0.2">
      <c r="A10" s="619"/>
      <c r="B10" s="601" t="s">
        <v>522</v>
      </c>
      <c r="C10" s="619"/>
      <c r="D10" s="619"/>
      <c r="E10" s="364"/>
      <c r="F10" s="365"/>
    </row>
    <row r="11" spans="1:6" s="42" customFormat="1" ht="14.1" customHeight="1" x14ac:dyDescent="0.2">
      <c r="A11" s="619"/>
      <c r="B11" s="601" t="s">
        <v>523</v>
      </c>
      <c r="C11" s="619"/>
      <c r="D11" s="619"/>
      <c r="E11" s="364"/>
      <c r="F11" s="365"/>
    </row>
    <row r="12" spans="1:6" s="42" customFormat="1" ht="14.1" customHeight="1" x14ac:dyDescent="0.2">
      <c r="A12" s="619"/>
      <c r="B12" s="601" t="s">
        <v>524</v>
      </c>
      <c r="C12" s="619"/>
      <c r="D12" s="619"/>
      <c r="E12" s="364"/>
      <c r="F12" s="365"/>
    </row>
    <row r="13" spans="1:6" s="42" customFormat="1" ht="14.1" customHeight="1" x14ac:dyDescent="0.2">
      <c r="A13" s="619"/>
      <c r="B13" s="601" t="s">
        <v>525</v>
      </c>
      <c r="C13" s="619"/>
      <c r="D13" s="619"/>
      <c r="E13" s="364"/>
      <c r="F13" s="365"/>
    </row>
    <row r="14" spans="1:6" s="42" customFormat="1" ht="5.0999999999999996" customHeight="1" x14ac:dyDescent="0.2">
      <c r="A14" s="619"/>
      <c r="B14" s="601"/>
      <c r="C14" s="619"/>
      <c r="D14" s="619"/>
      <c r="E14" s="364"/>
      <c r="F14" s="365"/>
    </row>
    <row r="15" spans="1:6" s="42" customFormat="1" ht="14.1" customHeight="1" x14ac:dyDescent="0.2">
      <c r="A15" s="619"/>
      <c r="B15" s="731" t="s">
        <v>578</v>
      </c>
      <c r="C15" s="619"/>
      <c r="D15" s="619"/>
      <c r="E15" s="364"/>
      <c r="F15" s="365"/>
    </row>
    <row r="16" spans="1:6" s="42" customFormat="1" ht="5.0999999999999996" customHeight="1" x14ac:dyDescent="0.2">
      <c r="A16" s="494"/>
      <c r="B16" s="615"/>
      <c r="C16" s="619"/>
      <c r="D16" s="619"/>
      <c r="E16" s="364"/>
      <c r="F16" s="365"/>
    </row>
    <row r="17" spans="1:6" s="42" customFormat="1" ht="14.1" customHeight="1" x14ac:dyDescent="0.25">
      <c r="A17" s="638">
        <v>51.01</v>
      </c>
      <c r="B17" s="334" t="s">
        <v>37</v>
      </c>
      <c r="C17" s="619"/>
      <c r="D17" s="619"/>
      <c r="E17" s="365"/>
      <c r="F17" s="365"/>
    </row>
    <row r="18" spans="1:6" s="42" customFormat="1" ht="5.0999999999999996" customHeight="1" x14ac:dyDescent="0.2">
      <c r="A18" s="619"/>
      <c r="B18" s="595"/>
      <c r="C18" s="619"/>
      <c r="D18" s="619"/>
      <c r="E18" s="365"/>
      <c r="F18" s="365"/>
    </row>
    <row r="19" spans="1:6" s="42" customFormat="1" ht="14.1" customHeight="1" x14ac:dyDescent="0.2">
      <c r="A19" s="619" t="s">
        <v>131</v>
      </c>
      <c r="B19" s="615" t="s">
        <v>152</v>
      </c>
      <c r="C19" s="619"/>
      <c r="D19" s="619"/>
      <c r="E19" s="365"/>
      <c r="F19" s="365"/>
    </row>
    <row r="20" spans="1:6" s="42" customFormat="1" ht="5.0999999999999996" customHeight="1" x14ac:dyDescent="0.2">
      <c r="A20" s="619"/>
      <c r="B20" s="615"/>
      <c r="C20" s="619"/>
      <c r="D20" s="619"/>
      <c r="E20" s="365"/>
      <c r="F20" s="365"/>
    </row>
    <row r="21" spans="1:6" s="42" customFormat="1" ht="14.1" customHeight="1" x14ac:dyDescent="0.2">
      <c r="A21" s="619"/>
      <c r="B21" s="615" t="s">
        <v>153</v>
      </c>
      <c r="C21" s="619" t="s">
        <v>29</v>
      </c>
      <c r="D21" s="623">
        <v>100</v>
      </c>
      <c r="E21" s="761"/>
      <c r="F21" s="117">
        <f>D21*E21</f>
        <v>0</v>
      </c>
    </row>
    <row r="22" spans="1:6" s="42" customFormat="1" ht="5.0999999999999996" customHeight="1" x14ac:dyDescent="0.2">
      <c r="A22" s="619"/>
      <c r="B22" s="615"/>
      <c r="C22" s="619"/>
      <c r="D22" s="623"/>
      <c r="E22" s="117"/>
      <c r="F22" s="117"/>
    </row>
    <row r="23" spans="1:6" s="42" customFormat="1" ht="14.1" customHeight="1" x14ac:dyDescent="0.2">
      <c r="A23" s="619"/>
      <c r="B23" s="615" t="s">
        <v>154</v>
      </c>
      <c r="C23" s="619" t="s">
        <v>29</v>
      </c>
      <c r="D23" s="623">
        <v>100</v>
      </c>
      <c r="E23" s="761"/>
      <c r="F23" s="117">
        <f>D23*E23</f>
        <v>0</v>
      </c>
    </row>
    <row r="24" spans="1:6" s="42" customFormat="1" ht="5.0999999999999996" customHeight="1" x14ac:dyDescent="0.2">
      <c r="A24" s="619"/>
      <c r="B24" s="615"/>
      <c r="C24" s="619"/>
      <c r="D24" s="623"/>
      <c r="E24" s="117"/>
      <c r="F24" s="117"/>
    </row>
    <row r="25" spans="1:6" s="42" customFormat="1" ht="14.1" customHeight="1" x14ac:dyDescent="0.2">
      <c r="A25" s="494" t="s">
        <v>131</v>
      </c>
      <c r="B25" s="615" t="s">
        <v>38</v>
      </c>
      <c r="C25" s="619" t="s">
        <v>29</v>
      </c>
      <c r="D25" s="623">
        <v>220</v>
      </c>
      <c r="E25" s="761"/>
      <c r="F25" s="117">
        <f>D25*E25</f>
        <v>0</v>
      </c>
    </row>
    <row r="26" spans="1:6" s="42" customFormat="1" ht="5.0999999999999996" customHeight="1" x14ac:dyDescent="0.2">
      <c r="A26" s="619"/>
      <c r="B26" s="615"/>
      <c r="C26" s="619"/>
      <c r="D26" s="623"/>
      <c r="E26" s="117"/>
      <c r="F26" s="117"/>
    </row>
    <row r="27" spans="1:6" s="820" customFormat="1" ht="14.1" customHeight="1" x14ac:dyDescent="0.2">
      <c r="A27" s="818"/>
      <c r="B27" s="819"/>
      <c r="C27" s="818"/>
      <c r="D27" s="818"/>
      <c r="E27" s="816"/>
      <c r="F27" s="816"/>
    </row>
    <row r="28" spans="1:6" s="820" customFormat="1" ht="14.1" customHeight="1" x14ac:dyDescent="0.2">
      <c r="A28" s="818"/>
      <c r="B28" s="819"/>
      <c r="C28" s="818"/>
      <c r="D28" s="818"/>
      <c r="E28" s="816"/>
      <c r="F28" s="816"/>
    </row>
    <row r="29" spans="1:6" s="820" customFormat="1" ht="14.1" customHeight="1" x14ac:dyDescent="0.2">
      <c r="A29" s="818"/>
      <c r="B29" s="819"/>
      <c r="C29" s="818"/>
      <c r="D29" s="818"/>
      <c r="E29" s="816"/>
      <c r="F29" s="816"/>
    </row>
    <row r="30" spans="1:6" s="820" customFormat="1" ht="14.1" customHeight="1" x14ac:dyDescent="0.2">
      <c r="A30" s="818"/>
      <c r="B30" s="819"/>
      <c r="C30" s="818"/>
      <c r="D30" s="818"/>
      <c r="E30" s="816"/>
      <c r="F30" s="816"/>
    </row>
    <row r="31" spans="1:6" s="820" customFormat="1" ht="14.1" customHeight="1" x14ac:dyDescent="0.2">
      <c r="A31" s="818"/>
      <c r="B31" s="819"/>
      <c r="C31" s="818"/>
      <c r="D31" s="818"/>
      <c r="E31" s="813"/>
      <c r="F31" s="816"/>
    </row>
    <row r="32" spans="1:6" s="820" customFormat="1" ht="14.1" customHeight="1" x14ac:dyDescent="0.2">
      <c r="A32" s="818"/>
      <c r="B32" s="819"/>
      <c r="C32" s="818"/>
      <c r="D32" s="818"/>
      <c r="E32" s="816"/>
      <c r="F32" s="816"/>
    </row>
    <row r="33" spans="1:6" s="820" customFormat="1" ht="14.1" customHeight="1" x14ac:dyDescent="0.2">
      <c r="A33" s="818"/>
      <c r="B33" s="819"/>
      <c r="C33" s="818"/>
      <c r="D33" s="818"/>
      <c r="E33" s="816"/>
      <c r="F33" s="816"/>
    </row>
    <row r="34" spans="1:6" s="820" customFormat="1" ht="14.1" customHeight="1" x14ac:dyDescent="0.2">
      <c r="A34" s="818"/>
      <c r="B34" s="819"/>
      <c r="C34" s="818"/>
      <c r="D34" s="818"/>
      <c r="E34" s="816"/>
      <c r="F34" s="816"/>
    </row>
    <row r="35" spans="1:6" s="820" customFormat="1" ht="14.1" customHeight="1" x14ac:dyDescent="0.2">
      <c r="A35" s="818"/>
      <c r="B35" s="819"/>
      <c r="C35" s="818"/>
      <c r="D35" s="818"/>
      <c r="E35" s="816"/>
      <c r="F35" s="816"/>
    </row>
    <row r="36" spans="1:6" s="820" customFormat="1" ht="14.1" customHeight="1" x14ac:dyDescent="0.2">
      <c r="A36" s="818"/>
      <c r="B36" s="819"/>
      <c r="C36" s="818"/>
      <c r="D36" s="818"/>
      <c r="E36" s="816"/>
      <c r="F36" s="816"/>
    </row>
    <row r="37" spans="1:6" s="820" customFormat="1" ht="14.1" customHeight="1" x14ac:dyDescent="0.2">
      <c r="A37" s="818"/>
      <c r="B37" s="819"/>
      <c r="C37" s="818"/>
      <c r="D37" s="818"/>
      <c r="E37" s="816"/>
      <c r="F37" s="816"/>
    </row>
    <row r="38" spans="1:6" s="820" customFormat="1" ht="14.1" customHeight="1" x14ac:dyDescent="0.2">
      <c r="A38" s="818"/>
      <c r="B38" s="819"/>
      <c r="C38" s="818"/>
      <c r="D38" s="818"/>
      <c r="E38" s="816"/>
      <c r="F38" s="816"/>
    </row>
    <row r="39" spans="1:6" s="820" customFormat="1" ht="14.1" customHeight="1" x14ac:dyDescent="0.2">
      <c r="A39" s="818"/>
      <c r="B39" s="819"/>
      <c r="C39" s="818"/>
      <c r="D39" s="818"/>
      <c r="E39" s="816"/>
      <c r="F39" s="816"/>
    </row>
    <row r="40" spans="1:6" s="820" customFormat="1" ht="14.1" customHeight="1" x14ac:dyDescent="0.2">
      <c r="A40" s="818"/>
      <c r="B40" s="819"/>
      <c r="C40" s="818"/>
      <c r="D40" s="818"/>
      <c r="E40" s="816"/>
      <c r="F40" s="816"/>
    </row>
    <row r="41" spans="1:6" s="820" customFormat="1" ht="14.1" customHeight="1" x14ac:dyDescent="0.2">
      <c r="A41" s="818"/>
      <c r="B41" s="819"/>
      <c r="C41" s="818"/>
      <c r="D41" s="818"/>
      <c r="E41" s="816"/>
      <c r="F41" s="816"/>
    </row>
    <row r="42" spans="1:6" s="820" customFormat="1" ht="14.1" customHeight="1" x14ac:dyDescent="0.2">
      <c r="A42" s="819"/>
      <c r="B42" s="819"/>
      <c r="C42" s="819"/>
      <c r="D42" s="819"/>
      <c r="E42" s="816"/>
      <c r="F42" s="816"/>
    </row>
    <row r="43" spans="1:6" s="820" customFormat="1" ht="14.1" customHeight="1" x14ac:dyDescent="0.2">
      <c r="A43" s="819"/>
      <c r="B43" s="819"/>
      <c r="C43" s="819"/>
      <c r="D43" s="819"/>
      <c r="E43" s="816"/>
      <c r="F43" s="816"/>
    </row>
    <row r="44" spans="1:6" s="820" customFormat="1" ht="14.1" customHeight="1" x14ac:dyDescent="0.2">
      <c r="A44" s="819"/>
      <c r="B44" s="819"/>
      <c r="C44" s="819"/>
      <c r="D44" s="819"/>
      <c r="E44" s="816"/>
      <c r="F44" s="816"/>
    </row>
    <row r="45" spans="1:6" s="820" customFormat="1" ht="14.1" customHeight="1" x14ac:dyDescent="0.2">
      <c r="A45" s="819"/>
      <c r="B45" s="819"/>
      <c r="C45" s="819"/>
      <c r="D45" s="819"/>
      <c r="E45" s="816"/>
      <c r="F45" s="816"/>
    </row>
    <row r="46" spans="1:6" s="820" customFormat="1" ht="14.1" customHeight="1" x14ac:dyDescent="0.2">
      <c r="A46" s="819"/>
      <c r="B46" s="819"/>
      <c r="C46" s="819"/>
      <c r="D46" s="819"/>
      <c r="E46" s="816"/>
      <c r="F46" s="816"/>
    </row>
    <row r="47" spans="1:6" s="820" customFormat="1" ht="14.1" customHeight="1" x14ac:dyDescent="0.2">
      <c r="A47" s="819"/>
      <c r="B47" s="819"/>
      <c r="C47" s="819"/>
      <c r="D47" s="819"/>
      <c r="E47" s="816"/>
      <c r="F47" s="816"/>
    </row>
    <row r="48" spans="1:6" s="820" customFormat="1" ht="14.1" customHeight="1" x14ac:dyDescent="0.2">
      <c r="A48" s="819"/>
      <c r="B48" s="819"/>
      <c r="C48" s="819"/>
      <c r="D48" s="819"/>
      <c r="E48" s="816"/>
      <c r="F48" s="816"/>
    </row>
    <row r="49" spans="1:6" s="820" customFormat="1" ht="14.1" customHeight="1" x14ac:dyDescent="0.2">
      <c r="A49" s="819"/>
      <c r="B49" s="819"/>
      <c r="C49" s="819"/>
      <c r="D49" s="819"/>
      <c r="E49" s="816"/>
      <c r="F49" s="816"/>
    </row>
    <row r="50" spans="1:6" s="820" customFormat="1" ht="14.1" customHeight="1" x14ac:dyDescent="0.2">
      <c r="A50" s="819"/>
      <c r="B50" s="819"/>
      <c r="C50" s="819"/>
      <c r="D50" s="819"/>
      <c r="E50" s="816"/>
      <c r="F50" s="816"/>
    </row>
    <row r="51" spans="1:6" s="820" customFormat="1" ht="14.1" customHeight="1" x14ac:dyDescent="0.2">
      <c r="A51" s="819"/>
      <c r="B51" s="819"/>
      <c r="C51" s="819"/>
      <c r="D51" s="819"/>
      <c r="E51" s="816"/>
      <c r="F51" s="816"/>
    </row>
    <row r="52" spans="1:6" s="820" customFormat="1" ht="14.1" customHeight="1" x14ac:dyDescent="0.2">
      <c r="A52" s="819"/>
      <c r="B52" s="819"/>
      <c r="C52" s="819"/>
      <c r="D52" s="819"/>
      <c r="E52" s="816"/>
      <c r="F52" s="816"/>
    </row>
    <row r="53" spans="1:6" s="820" customFormat="1" ht="14.1" customHeight="1" x14ac:dyDescent="0.2">
      <c r="A53" s="819"/>
      <c r="B53" s="819"/>
      <c r="C53" s="819"/>
      <c r="D53" s="819"/>
      <c r="E53" s="816"/>
      <c r="F53" s="816"/>
    </row>
    <row r="54" spans="1:6" s="820" customFormat="1" ht="14.1" customHeight="1" x14ac:dyDescent="0.2">
      <c r="A54" s="819"/>
      <c r="B54" s="819"/>
      <c r="C54" s="819"/>
      <c r="D54" s="819"/>
      <c r="E54" s="816"/>
      <c r="F54" s="816"/>
    </row>
    <row r="55" spans="1:6" s="820" customFormat="1" ht="14.1" customHeight="1" x14ac:dyDescent="0.2">
      <c r="A55" s="819"/>
      <c r="B55" s="819"/>
      <c r="C55" s="819"/>
      <c r="D55" s="819"/>
      <c r="E55" s="816"/>
      <c r="F55" s="816"/>
    </row>
    <row r="56" spans="1:6" s="820" customFormat="1" ht="14.1" customHeight="1" x14ac:dyDescent="0.2">
      <c r="A56" s="819"/>
      <c r="B56" s="819"/>
      <c r="C56" s="819"/>
      <c r="D56" s="819"/>
      <c r="E56" s="816"/>
      <c r="F56" s="816"/>
    </row>
    <row r="57" spans="1:6" s="820" customFormat="1" ht="14.1" customHeight="1" x14ac:dyDescent="0.2">
      <c r="A57" s="819"/>
      <c r="B57" s="819"/>
      <c r="C57" s="819"/>
      <c r="D57" s="819"/>
      <c r="E57" s="816"/>
      <c r="F57" s="816"/>
    </row>
    <row r="58" spans="1:6" s="820" customFormat="1" ht="14.1" customHeight="1" x14ac:dyDescent="0.2">
      <c r="A58" s="819"/>
      <c r="B58" s="819"/>
      <c r="C58" s="819"/>
      <c r="D58" s="819"/>
      <c r="E58" s="816"/>
      <c r="F58" s="816"/>
    </row>
    <row r="59" spans="1:6" s="820" customFormat="1" ht="14.1" customHeight="1" x14ac:dyDescent="0.2">
      <c r="A59" s="819"/>
      <c r="B59" s="819"/>
      <c r="C59" s="819"/>
      <c r="D59" s="819"/>
      <c r="E59" s="816"/>
      <c r="F59" s="816"/>
    </row>
    <row r="60" spans="1:6" s="820" customFormat="1" ht="14.1" customHeight="1" x14ac:dyDescent="0.2">
      <c r="A60" s="819"/>
      <c r="B60" s="819"/>
      <c r="C60" s="819"/>
      <c r="D60" s="819"/>
      <c r="E60" s="816"/>
      <c r="F60" s="816"/>
    </row>
    <row r="61" spans="1:6" s="820" customFormat="1" ht="14.1" customHeight="1" x14ac:dyDescent="0.2">
      <c r="A61" s="819"/>
      <c r="B61" s="819"/>
      <c r="C61" s="819"/>
      <c r="D61" s="819"/>
      <c r="E61" s="816"/>
      <c r="F61" s="816"/>
    </row>
    <row r="62" spans="1:6" s="825" customFormat="1" ht="20.100000000000001" customHeight="1" x14ac:dyDescent="0.2">
      <c r="A62" s="821" t="s">
        <v>39</v>
      </c>
      <c r="B62" s="822" t="s">
        <v>106</v>
      </c>
      <c r="C62" s="823"/>
      <c r="D62" s="823"/>
      <c r="E62" s="824"/>
      <c r="F62" s="815">
        <f>SUM(F21:F54)</f>
        <v>0</v>
      </c>
    </row>
    <row r="63" spans="1:6" s="42" customFormat="1" x14ac:dyDescent="0.2">
      <c r="E63" s="19"/>
      <c r="F63" s="19"/>
    </row>
    <row r="136" ht="11.25" customHeight="1" x14ac:dyDescent="0.2"/>
    <row r="137" ht="11.25" customHeight="1" x14ac:dyDescent="0.2"/>
    <row r="138" ht="11.25" customHeight="1" x14ac:dyDescent="0.2"/>
    <row r="139" ht="11.25" customHeight="1" x14ac:dyDescent="0.2"/>
    <row r="140" ht="11.25" customHeight="1" x14ac:dyDescent="0.2"/>
    <row r="141" ht="11.25" customHeight="1" x14ac:dyDescent="0.2"/>
    <row r="142" ht="11.25" customHeight="1" x14ac:dyDescent="0.2"/>
    <row r="143" ht="11.25" customHeight="1" x14ac:dyDescent="0.2"/>
    <row r="144" ht="11.25" customHeight="1" x14ac:dyDescent="0.2"/>
    <row r="151" ht="15" customHeight="1" x14ac:dyDescent="0.2"/>
    <row r="204" ht="15" customHeight="1" x14ac:dyDescent="0.2"/>
    <row r="257" spans="1:6" s="100" customFormat="1" ht="14.25" x14ac:dyDescent="0.2">
      <c r="A257" s="27"/>
      <c r="B257" s="27"/>
      <c r="C257" s="27"/>
      <c r="D257" s="27"/>
      <c r="E257" s="19"/>
      <c r="F257" s="19"/>
    </row>
    <row r="310" spans="1:4" x14ac:dyDescent="0.2">
      <c r="A310" s="17"/>
      <c r="B310" s="17"/>
      <c r="C310" s="17"/>
      <c r="D310" s="17"/>
    </row>
  </sheetData>
  <sheetProtection algorithmName="SHA-512" hashValue="sao0PGxY5Ejj1IcjtlceY2j7PvqAYf+buqInH2w7E6OIjnsmqjfE5USdKN1/vsVMlUM63j5KpxZZNs5Blb1QOw==" saltValue="E59Iig1MXBwW26+g2QHQOA==" spinCount="100000" sheet="1" selectLockedCells="1"/>
  <mergeCells count="2">
    <mergeCell ref="A4:F4"/>
    <mergeCell ref="A1:F1"/>
  </mergeCells>
  <phoneticPr fontId="0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0" orientation="portrait" horizontalDpi="4294967293" r:id="rId1"/>
  <headerFooter alignWithMargins="0">
    <oddHeader>&amp;CC61.18</oddHeader>
  </headerFooter>
  <rowBreaks count="8" manualBreakCount="8">
    <brk id="62" max="5" man="1"/>
    <brk id="100" max="5" man="1"/>
    <brk id="150" max="5" man="1"/>
    <brk id="203" max="5" man="1"/>
    <brk id="256" max="5" man="1"/>
    <brk id="309" max="5" man="1"/>
    <brk id="364" max="5" man="1"/>
    <brk id="416" max="5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4"/>
  <dimension ref="A1:F65"/>
  <sheetViews>
    <sheetView view="pageBreakPreview" topLeftCell="A9" zoomScaleNormal="100" zoomScaleSheetLayoutView="100" workbookViewId="0">
      <selection activeCell="E18" sqref="E18"/>
    </sheetView>
  </sheetViews>
  <sheetFormatPr defaultRowHeight="12.75" x14ac:dyDescent="0.2"/>
  <cols>
    <col min="1" max="1" width="7.7109375" style="19" customWidth="1"/>
    <col min="2" max="2" width="46.7109375" style="19" customWidth="1"/>
    <col min="3" max="4" width="12.7109375" style="19" customWidth="1"/>
    <col min="5" max="5" width="14.7109375" style="19" customWidth="1"/>
    <col min="6" max="6" width="16.7109375" style="19" customWidth="1"/>
    <col min="7" max="16384" width="9.140625" style="19"/>
  </cols>
  <sheetData>
    <row r="1" spans="1:6" s="53" customFormat="1" ht="14.1" customHeight="1" x14ac:dyDescent="0.2">
      <c r="A1" s="853" t="str">
        <f>'5100'!A1:F1</f>
        <v>CONSTRUCTION OF AGISANANG INTERNAL ROADS AND STORMWATER PHASE 1 - WARD 8</v>
      </c>
      <c r="B1" s="853"/>
      <c r="C1" s="853"/>
      <c r="D1" s="853"/>
      <c r="E1" s="853"/>
      <c r="F1" s="853"/>
    </row>
    <row r="2" spans="1:6" s="53" customFormat="1" ht="14.1" customHeight="1" x14ac:dyDescent="0.2">
      <c r="A2" s="639" t="s">
        <v>10</v>
      </c>
      <c r="B2" s="639"/>
      <c r="C2" s="639"/>
      <c r="D2" s="639"/>
      <c r="E2" s="348"/>
      <c r="F2" s="348"/>
    </row>
    <row r="3" spans="1:6" s="53" customFormat="1" ht="14.1" customHeight="1" x14ac:dyDescent="0.2">
      <c r="A3" s="639" t="s">
        <v>127</v>
      </c>
      <c r="B3" s="639"/>
      <c r="C3" s="639"/>
      <c r="D3" s="639"/>
      <c r="E3" s="348"/>
      <c r="F3" s="348"/>
    </row>
    <row r="4" spans="1:6" s="53" customFormat="1" ht="14.1" customHeight="1" x14ac:dyDescent="0.2">
      <c r="A4" s="639" t="s">
        <v>128</v>
      </c>
      <c r="B4" s="639"/>
      <c r="C4" s="639"/>
      <c r="D4" s="639"/>
      <c r="E4" s="348"/>
      <c r="F4" s="348"/>
    </row>
    <row r="5" spans="1:6" s="54" customFormat="1" ht="14.1" customHeight="1" x14ac:dyDescent="0.2">
      <c r="A5" s="640"/>
      <c r="B5" s="640"/>
      <c r="C5" s="640"/>
      <c r="D5" s="640"/>
      <c r="E5" s="348"/>
      <c r="F5" s="348"/>
    </row>
    <row r="6" spans="1:6" s="145" customFormat="1" ht="20.100000000000001" customHeight="1" x14ac:dyDescent="0.2">
      <c r="A6" s="197" t="s">
        <v>62</v>
      </c>
      <c r="B6" s="197" t="s">
        <v>60</v>
      </c>
      <c r="C6" s="197" t="s">
        <v>70</v>
      </c>
      <c r="D6" s="197" t="s">
        <v>64</v>
      </c>
      <c r="E6" s="519" t="s">
        <v>65</v>
      </c>
      <c r="F6" s="327" t="s">
        <v>59</v>
      </c>
    </row>
    <row r="7" spans="1:6" s="53" customFormat="1" ht="5.0999999999999996" customHeight="1" x14ac:dyDescent="0.2">
      <c r="A7" s="641"/>
      <c r="B7" s="642"/>
      <c r="C7" s="642"/>
      <c r="D7" s="642"/>
      <c r="E7" s="358"/>
      <c r="F7" s="358"/>
    </row>
    <row r="8" spans="1:6" s="54" customFormat="1" ht="14.1" customHeight="1" x14ac:dyDescent="0.2">
      <c r="A8" s="641"/>
      <c r="B8" s="643" t="s">
        <v>128</v>
      </c>
      <c r="C8" s="642"/>
      <c r="D8" s="642"/>
      <c r="E8" s="358"/>
      <c r="F8" s="358"/>
    </row>
    <row r="9" spans="1:6" s="54" customFormat="1" ht="14.1" customHeight="1" x14ac:dyDescent="0.2">
      <c r="A9" s="641"/>
      <c r="B9" s="601" t="s">
        <v>522</v>
      </c>
      <c r="C9" s="642"/>
      <c r="D9" s="641"/>
      <c r="E9" s="358"/>
      <c r="F9" s="358"/>
    </row>
    <row r="10" spans="1:6" s="54" customFormat="1" ht="14.1" customHeight="1" x14ac:dyDescent="0.2">
      <c r="A10" s="644"/>
      <c r="B10" s="601" t="s">
        <v>523</v>
      </c>
      <c r="C10" s="642"/>
      <c r="D10" s="641"/>
      <c r="E10" s="358"/>
      <c r="F10" s="358"/>
    </row>
    <row r="11" spans="1:6" s="54" customFormat="1" ht="14.1" customHeight="1" x14ac:dyDescent="0.2">
      <c r="A11" s="644"/>
      <c r="B11" s="601" t="s">
        <v>524</v>
      </c>
      <c r="C11" s="642"/>
      <c r="D11" s="641"/>
      <c r="E11" s="358"/>
      <c r="F11" s="358"/>
    </row>
    <row r="12" spans="1:6" s="54" customFormat="1" ht="14.1" customHeight="1" x14ac:dyDescent="0.2">
      <c r="A12" s="644"/>
      <c r="B12" s="601" t="s">
        <v>525</v>
      </c>
      <c r="C12" s="642"/>
      <c r="D12" s="641"/>
      <c r="E12" s="358"/>
      <c r="F12" s="358"/>
    </row>
    <row r="13" spans="1:6" s="54" customFormat="1" ht="5.0999999999999996" customHeight="1" x14ac:dyDescent="0.2">
      <c r="A13" s="644"/>
      <c r="B13" s="601"/>
      <c r="C13" s="642"/>
      <c r="D13" s="641"/>
      <c r="E13" s="358"/>
      <c r="F13" s="358"/>
    </row>
    <row r="14" spans="1:6" s="54" customFormat="1" ht="14.1" customHeight="1" x14ac:dyDescent="0.2">
      <c r="A14" s="644"/>
      <c r="B14" s="731" t="s">
        <v>578</v>
      </c>
      <c r="C14" s="642"/>
      <c r="D14" s="641"/>
      <c r="E14" s="358"/>
      <c r="F14" s="358"/>
    </row>
    <row r="15" spans="1:6" s="54" customFormat="1" ht="5.0999999999999996" customHeight="1" x14ac:dyDescent="0.2">
      <c r="A15" s="641"/>
      <c r="B15" s="642"/>
      <c r="C15" s="642"/>
      <c r="D15" s="641"/>
      <c r="E15" s="358"/>
      <c r="F15" s="358"/>
    </row>
    <row r="16" spans="1:6" s="54" customFormat="1" ht="14.1" customHeight="1" x14ac:dyDescent="0.2">
      <c r="A16" s="644">
        <v>54.01</v>
      </c>
      <c r="B16" s="645" t="s">
        <v>284</v>
      </c>
      <c r="C16" s="642"/>
      <c r="D16" s="641"/>
      <c r="E16" s="358"/>
      <c r="F16" s="358"/>
    </row>
    <row r="17" spans="1:6" s="54" customFormat="1" ht="5.0999999999999996" customHeight="1" x14ac:dyDescent="0.2">
      <c r="A17" s="641"/>
      <c r="B17" s="642"/>
      <c r="C17" s="642"/>
      <c r="D17" s="641"/>
      <c r="E17" s="358"/>
      <c r="F17" s="358"/>
    </row>
    <row r="18" spans="1:6" s="54" customFormat="1" ht="14.1" customHeight="1" x14ac:dyDescent="0.2">
      <c r="A18" s="641" t="s">
        <v>131</v>
      </c>
      <c r="B18" s="646" t="s">
        <v>286</v>
      </c>
      <c r="C18" s="641" t="s">
        <v>14</v>
      </c>
      <c r="D18" s="647">
        <v>0</v>
      </c>
      <c r="E18" s="761"/>
      <c r="F18" s="117">
        <f>D18*E18</f>
        <v>0</v>
      </c>
    </row>
    <row r="19" spans="1:6" s="54" customFormat="1" ht="5.0999999999999996" customHeight="1" x14ac:dyDescent="0.2">
      <c r="A19" s="641"/>
      <c r="B19" s="646"/>
      <c r="C19" s="641"/>
      <c r="D19" s="647"/>
      <c r="E19" s="117"/>
      <c r="F19" s="117"/>
    </row>
    <row r="20" spans="1:6" s="54" customFormat="1" ht="14.1" customHeight="1" x14ac:dyDescent="0.2">
      <c r="A20" s="641"/>
      <c r="B20" s="646" t="s">
        <v>550</v>
      </c>
      <c r="C20" s="641" t="s">
        <v>14</v>
      </c>
      <c r="D20" s="647">
        <v>0</v>
      </c>
      <c r="E20" s="761"/>
      <c r="F20" s="117">
        <f>D20*E20</f>
        <v>0</v>
      </c>
    </row>
    <row r="21" spans="1:6" s="54" customFormat="1" ht="5.0999999999999996" customHeight="1" x14ac:dyDescent="0.2">
      <c r="A21" s="494"/>
      <c r="B21" s="642"/>
      <c r="C21" s="641"/>
      <c r="D21" s="647"/>
      <c r="E21" s="387"/>
      <c r="F21" s="117"/>
    </row>
    <row r="22" spans="1:6" s="54" customFormat="1" ht="14.1" customHeight="1" x14ac:dyDescent="0.2">
      <c r="A22" s="648">
        <v>54.02</v>
      </c>
      <c r="B22" s="645" t="s">
        <v>129</v>
      </c>
      <c r="C22" s="641"/>
      <c r="D22" s="647"/>
      <c r="E22" s="387"/>
      <c r="F22" s="117"/>
    </row>
    <row r="23" spans="1:6" s="54" customFormat="1" ht="5.0999999999999996" customHeight="1" x14ac:dyDescent="0.2">
      <c r="A23" s="494"/>
      <c r="B23" s="642"/>
      <c r="C23" s="641"/>
      <c r="D23" s="647"/>
      <c r="E23" s="387"/>
      <c r="F23" s="117"/>
    </row>
    <row r="24" spans="1:6" s="54" customFormat="1" ht="14.1" customHeight="1" x14ac:dyDescent="0.2">
      <c r="A24" s="641" t="s">
        <v>131</v>
      </c>
      <c r="B24" s="642" t="s">
        <v>287</v>
      </c>
      <c r="C24" s="641" t="s">
        <v>103</v>
      </c>
      <c r="D24" s="647">
        <v>0</v>
      </c>
      <c r="E24" s="761"/>
      <c r="F24" s="117">
        <f>D24*E24</f>
        <v>0</v>
      </c>
    </row>
    <row r="25" spans="1:6" s="54" customFormat="1" ht="5.0999999999999996" customHeight="1" x14ac:dyDescent="0.2">
      <c r="A25" s="641"/>
      <c r="B25" s="642"/>
      <c r="C25" s="641"/>
      <c r="D25" s="647"/>
      <c r="E25" s="387"/>
      <c r="F25" s="117"/>
    </row>
    <row r="26" spans="1:6" s="54" customFormat="1" ht="14.1" customHeight="1" x14ac:dyDescent="0.2">
      <c r="A26" s="641" t="s">
        <v>131</v>
      </c>
      <c r="B26" s="642" t="s">
        <v>288</v>
      </c>
      <c r="C26" s="641" t="s">
        <v>103</v>
      </c>
      <c r="D26" s="647">
        <v>0</v>
      </c>
      <c r="E26" s="761"/>
      <c r="F26" s="117">
        <f>D26*E26</f>
        <v>0</v>
      </c>
    </row>
    <row r="27" spans="1:6" s="54" customFormat="1" ht="5.0999999999999996" customHeight="1" x14ac:dyDescent="0.2">
      <c r="A27" s="641"/>
      <c r="B27" s="642"/>
      <c r="C27" s="641"/>
      <c r="D27" s="647"/>
      <c r="E27" s="117"/>
      <c r="F27" s="117"/>
    </row>
    <row r="28" spans="1:6" s="54" customFormat="1" ht="14.1" customHeight="1" x14ac:dyDescent="0.2">
      <c r="A28" s="494" t="s">
        <v>131</v>
      </c>
      <c r="B28" s="642" t="s">
        <v>289</v>
      </c>
      <c r="C28" s="641"/>
      <c r="D28" s="647"/>
      <c r="E28" s="117"/>
      <c r="F28" s="117"/>
    </row>
    <row r="29" spans="1:6" s="54" customFormat="1" ht="14.1" customHeight="1" x14ac:dyDescent="0.2">
      <c r="A29" s="641"/>
      <c r="B29" s="642" t="s">
        <v>290</v>
      </c>
      <c r="C29" s="641"/>
      <c r="D29" s="647"/>
      <c r="E29" s="117"/>
      <c r="F29" s="117"/>
    </row>
    <row r="30" spans="1:6" s="54" customFormat="1" ht="14.1" customHeight="1" x14ac:dyDescent="0.2">
      <c r="A30" s="494"/>
      <c r="B30" s="642" t="s">
        <v>291</v>
      </c>
      <c r="C30" s="641" t="s">
        <v>103</v>
      </c>
      <c r="D30" s="647">
        <v>0</v>
      </c>
      <c r="E30" s="761"/>
      <c r="F30" s="117">
        <f>D30*E30</f>
        <v>0</v>
      </c>
    </row>
    <row r="31" spans="1:6" s="54" customFormat="1" ht="5.0999999999999996" customHeight="1" x14ac:dyDescent="0.2">
      <c r="A31" s="641"/>
      <c r="B31" s="642"/>
      <c r="C31" s="641"/>
      <c r="D31" s="647"/>
      <c r="E31" s="117"/>
      <c r="F31" s="117"/>
    </row>
    <row r="32" spans="1:6" s="54" customFormat="1" ht="14.1" customHeight="1" x14ac:dyDescent="0.2">
      <c r="A32" s="641" t="s">
        <v>131</v>
      </c>
      <c r="B32" s="642" t="s">
        <v>292</v>
      </c>
      <c r="C32" s="641"/>
      <c r="D32" s="647"/>
      <c r="E32" s="117"/>
      <c r="F32" s="117"/>
    </row>
    <row r="33" spans="1:6" s="54" customFormat="1" ht="14.1" customHeight="1" x14ac:dyDescent="0.2">
      <c r="A33" s="641"/>
      <c r="B33" s="642" t="s">
        <v>293</v>
      </c>
      <c r="C33" s="641"/>
      <c r="D33" s="647"/>
      <c r="E33" s="117"/>
      <c r="F33" s="117"/>
    </row>
    <row r="34" spans="1:6" s="54" customFormat="1" ht="14.1" customHeight="1" x14ac:dyDescent="0.2">
      <c r="A34" s="641"/>
      <c r="B34" s="642" t="s">
        <v>294</v>
      </c>
      <c r="C34" s="641" t="s">
        <v>103</v>
      </c>
      <c r="D34" s="647">
        <v>0</v>
      </c>
      <c r="E34" s="761"/>
      <c r="F34" s="117">
        <f>D34*E34</f>
        <v>0</v>
      </c>
    </row>
    <row r="35" spans="1:6" s="54" customFormat="1" ht="5.0999999999999996" customHeight="1" x14ac:dyDescent="0.2">
      <c r="A35" s="641"/>
      <c r="B35" s="642"/>
      <c r="C35" s="641"/>
      <c r="D35" s="647"/>
      <c r="E35" s="117"/>
      <c r="F35" s="117"/>
    </row>
    <row r="36" spans="1:6" s="54" customFormat="1" ht="14.1" customHeight="1" x14ac:dyDescent="0.2">
      <c r="A36" s="648">
        <v>54.03</v>
      </c>
      <c r="B36" s="645" t="s">
        <v>285</v>
      </c>
      <c r="C36" s="641"/>
      <c r="D36" s="647"/>
      <c r="E36" s="117"/>
      <c r="F36" s="117"/>
    </row>
    <row r="37" spans="1:6" s="54" customFormat="1" ht="5.0999999999999996" customHeight="1" x14ac:dyDescent="0.2">
      <c r="A37" s="641"/>
      <c r="B37" s="642"/>
      <c r="C37" s="641"/>
      <c r="D37" s="647"/>
      <c r="E37" s="117"/>
      <c r="F37" s="117"/>
    </row>
    <row r="38" spans="1:6" s="54" customFormat="1" ht="14.1" customHeight="1" x14ac:dyDescent="0.2">
      <c r="A38" s="494" t="s">
        <v>131</v>
      </c>
      <c r="B38" s="642" t="s">
        <v>295</v>
      </c>
      <c r="C38" s="641" t="s">
        <v>103</v>
      </c>
      <c r="D38" s="647">
        <v>0</v>
      </c>
      <c r="E38" s="761"/>
      <c r="F38" s="117">
        <f>D38*E38</f>
        <v>0</v>
      </c>
    </row>
    <row r="39" spans="1:6" s="54" customFormat="1" ht="5.0999999999999996" customHeight="1" x14ac:dyDescent="0.2">
      <c r="A39" s="641"/>
      <c r="B39" s="642"/>
      <c r="C39" s="641"/>
      <c r="D39" s="647"/>
      <c r="E39" s="117"/>
      <c r="F39" s="117"/>
    </row>
    <row r="40" spans="1:6" s="54" customFormat="1" ht="14.1" customHeight="1" x14ac:dyDescent="0.2">
      <c r="A40" s="644">
        <v>54.04</v>
      </c>
      <c r="B40" s="645" t="s">
        <v>130</v>
      </c>
      <c r="C40" s="641" t="s">
        <v>103</v>
      </c>
      <c r="D40" s="647">
        <v>0</v>
      </c>
      <c r="E40" s="761"/>
      <c r="F40" s="117">
        <f>D40*E40</f>
        <v>0</v>
      </c>
    </row>
    <row r="41" spans="1:6" s="54" customFormat="1" ht="14.1" customHeight="1" x14ac:dyDescent="0.2">
      <c r="A41" s="641" t="s">
        <v>131</v>
      </c>
      <c r="B41" s="642"/>
      <c r="C41" s="641"/>
      <c r="D41" s="647"/>
      <c r="E41" s="117"/>
      <c r="F41" s="117"/>
    </row>
    <row r="42" spans="1:6" s="54" customFormat="1" ht="14.1" customHeight="1" x14ac:dyDescent="0.2">
      <c r="A42" s="641"/>
      <c r="B42" s="642"/>
      <c r="C42" s="641"/>
      <c r="D42" s="647"/>
      <c r="E42" s="117"/>
      <c r="F42" s="117"/>
    </row>
    <row r="43" spans="1:6" s="54" customFormat="1" ht="14.1" customHeight="1" x14ac:dyDescent="0.2">
      <c r="A43" s="641"/>
      <c r="B43" s="642"/>
      <c r="C43" s="641"/>
      <c r="D43" s="647"/>
      <c r="E43" s="117"/>
      <c r="F43" s="117"/>
    </row>
    <row r="44" spans="1:6" s="54" customFormat="1" ht="14.1" customHeight="1" x14ac:dyDescent="0.2">
      <c r="A44" s="641"/>
      <c r="B44" s="642"/>
      <c r="C44" s="642"/>
      <c r="D44" s="642"/>
      <c r="E44" s="365"/>
      <c r="F44" s="365"/>
    </row>
    <row r="45" spans="1:6" s="54" customFormat="1" ht="14.1" customHeight="1" x14ac:dyDescent="0.2">
      <c r="A45" s="641"/>
      <c r="B45" s="642"/>
      <c r="C45" s="642"/>
      <c r="D45" s="642"/>
      <c r="E45" s="365"/>
      <c r="F45" s="365"/>
    </row>
    <row r="46" spans="1:6" s="54" customFormat="1" ht="14.1" customHeight="1" x14ac:dyDescent="0.2">
      <c r="A46" s="641"/>
      <c r="B46" s="642"/>
      <c r="C46" s="642"/>
      <c r="D46" s="642"/>
      <c r="E46" s="365"/>
      <c r="F46" s="365"/>
    </row>
    <row r="47" spans="1:6" s="54" customFormat="1" ht="14.1" customHeight="1" x14ac:dyDescent="0.2">
      <c r="A47" s="641"/>
      <c r="B47" s="642"/>
      <c r="C47" s="642"/>
      <c r="D47" s="642"/>
      <c r="E47" s="365"/>
      <c r="F47" s="365"/>
    </row>
    <row r="48" spans="1:6" s="54" customFormat="1" ht="14.1" customHeight="1" x14ac:dyDescent="0.2">
      <c r="A48" s="641"/>
      <c r="B48" s="642"/>
      <c r="C48" s="642"/>
      <c r="D48" s="642"/>
      <c r="E48" s="365"/>
      <c r="F48" s="365"/>
    </row>
    <row r="49" spans="1:6" s="54" customFormat="1" ht="14.1" customHeight="1" x14ac:dyDescent="0.2">
      <c r="A49" s="641"/>
      <c r="B49" s="642"/>
      <c r="C49" s="642"/>
      <c r="D49" s="642"/>
      <c r="E49" s="365"/>
      <c r="F49" s="365"/>
    </row>
    <row r="50" spans="1:6" s="54" customFormat="1" ht="14.1" customHeight="1" x14ac:dyDescent="0.2">
      <c r="A50" s="641"/>
      <c r="B50" s="642"/>
      <c r="C50" s="642"/>
      <c r="D50" s="642"/>
      <c r="E50" s="365"/>
      <c r="F50" s="365"/>
    </row>
    <row r="51" spans="1:6" s="54" customFormat="1" ht="14.1" customHeight="1" x14ac:dyDescent="0.2">
      <c r="A51" s="641"/>
      <c r="B51" s="642"/>
      <c r="C51" s="642"/>
      <c r="D51" s="642"/>
      <c r="E51" s="365"/>
      <c r="F51" s="365"/>
    </row>
    <row r="52" spans="1:6" s="54" customFormat="1" ht="14.1" customHeight="1" x14ac:dyDescent="0.2">
      <c r="A52" s="641"/>
      <c r="B52" s="642"/>
      <c r="C52" s="642"/>
      <c r="D52" s="642"/>
      <c r="E52" s="365"/>
      <c r="F52" s="365"/>
    </row>
    <row r="53" spans="1:6" s="54" customFormat="1" ht="14.1" customHeight="1" x14ac:dyDescent="0.2">
      <c r="A53" s="641"/>
      <c r="B53" s="642"/>
      <c r="C53" s="642"/>
      <c r="D53" s="642"/>
      <c r="E53" s="365"/>
      <c r="F53" s="365"/>
    </row>
    <row r="54" spans="1:6" s="54" customFormat="1" ht="14.1" customHeight="1" x14ac:dyDescent="0.2">
      <c r="A54" s="641"/>
      <c r="B54" s="642"/>
      <c r="C54" s="642"/>
      <c r="D54" s="642"/>
      <c r="E54" s="365"/>
      <c r="F54" s="365"/>
    </row>
    <row r="55" spans="1:6" s="54" customFormat="1" ht="14.1" customHeight="1" x14ac:dyDescent="0.2">
      <c r="A55" s="642"/>
      <c r="B55" s="642"/>
      <c r="C55" s="642"/>
      <c r="D55" s="642"/>
      <c r="E55" s="365"/>
      <c r="F55" s="365"/>
    </row>
    <row r="56" spans="1:6" s="54" customFormat="1" ht="14.1" customHeight="1" x14ac:dyDescent="0.2">
      <c r="A56" s="642"/>
      <c r="B56" s="642"/>
      <c r="C56" s="642"/>
      <c r="D56" s="642"/>
      <c r="E56" s="365"/>
      <c r="F56" s="365"/>
    </row>
    <row r="57" spans="1:6" s="54" customFormat="1" ht="14.1" customHeight="1" x14ac:dyDescent="0.2">
      <c r="A57" s="642"/>
      <c r="B57" s="642"/>
      <c r="C57" s="642"/>
      <c r="D57" s="642"/>
      <c r="E57" s="365"/>
      <c r="F57" s="365"/>
    </row>
    <row r="58" spans="1:6" s="54" customFormat="1" ht="14.1" customHeight="1" x14ac:dyDescent="0.2">
      <c r="A58" s="642"/>
      <c r="B58" s="642"/>
      <c r="C58" s="642"/>
      <c r="D58" s="642"/>
      <c r="E58" s="365"/>
      <c r="F58" s="365"/>
    </row>
    <row r="59" spans="1:6" s="54" customFormat="1" ht="14.1" customHeight="1" x14ac:dyDescent="0.2">
      <c r="A59" s="642"/>
      <c r="B59" s="642"/>
      <c r="C59" s="642"/>
      <c r="D59" s="642"/>
      <c r="E59" s="365"/>
      <c r="F59" s="365"/>
    </row>
    <row r="60" spans="1:6" s="54" customFormat="1" ht="14.1" customHeight="1" x14ac:dyDescent="0.2">
      <c r="A60" s="642"/>
      <c r="B60" s="642"/>
      <c r="C60" s="642"/>
      <c r="D60" s="642"/>
      <c r="E60" s="365"/>
      <c r="F60" s="365"/>
    </row>
    <row r="61" spans="1:6" s="54" customFormat="1" ht="14.1" customHeight="1" x14ac:dyDescent="0.2">
      <c r="A61" s="642"/>
      <c r="B61" s="642"/>
      <c r="C61" s="642"/>
      <c r="D61" s="642"/>
      <c r="E61" s="365"/>
      <c r="F61" s="365"/>
    </row>
    <row r="62" spans="1:6" s="54" customFormat="1" ht="14.1" customHeight="1" x14ac:dyDescent="0.2">
      <c r="A62" s="642"/>
      <c r="B62" s="642"/>
      <c r="C62" s="642"/>
      <c r="D62" s="642"/>
      <c r="E62" s="365"/>
      <c r="F62" s="365"/>
    </row>
    <row r="63" spans="1:6" s="54" customFormat="1" ht="14.1" customHeight="1" x14ac:dyDescent="0.2">
      <c r="A63" s="642"/>
      <c r="B63" s="642"/>
      <c r="C63" s="642"/>
      <c r="D63" s="642"/>
      <c r="E63" s="365"/>
      <c r="F63" s="365"/>
    </row>
    <row r="64" spans="1:6" s="173" customFormat="1" ht="20.100000000000001" customHeight="1" x14ac:dyDescent="0.2">
      <c r="A64" s="649">
        <v>5400</v>
      </c>
      <c r="B64" s="650" t="s">
        <v>106</v>
      </c>
      <c r="C64" s="650"/>
      <c r="D64" s="650"/>
      <c r="E64" s="651"/>
      <c r="F64" s="475">
        <f>SUM(F18:F60)</f>
        <v>0</v>
      </c>
    </row>
    <row r="65" spans="1:6" s="17" customFormat="1" x14ac:dyDescent="0.2">
      <c r="A65" s="19"/>
      <c r="B65" s="19"/>
      <c r="C65" s="19"/>
      <c r="D65" s="19"/>
      <c r="E65" s="19"/>
      <c r="F65" s="19"/>
    </row>
  </sheetData>
  <sheetProtection algorithmName="SHA-512" hashValue="F1Ps2Ve21pivWoHeKUmL/Pf8K8xHg1TKAFQWl9GE6VNRXmlLqoCqBl4eup32LZcMP1Q090AEvHvYLk9Zpfn3aA==" saltValue="864C3BLzK74vbxb2O5cf1A==" spinCount="100000" sheet="1" selectLockedCells="1"/>
  <mergeCells count="1">
    <mergeCell ref="A1:F1"/>
  </mergeCells>
  <pageMargins left="0.94488188976377963" right="0.35433070866141736" top="0.78740157480314965" bottom="0.78740157480314965" header="0.51181102362204722" footer="0.51181102362204722"/>
  <pageSetup paperSize="9" scale="80" orientation="portrait" horizontalDpi="4294967293" r:id="rId1"/>
  <headerFooter alignWithMargins="0">
    <oddHeader>&amp;CC61.20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17"/>
  <dimension ref="A1:G81"/>
  <sheetViews>
    <sheetView view="pageBreakPreview" zoomScaleNormal="100" zoomScaleSheetLayoutView="100" workbookViewId="0">
      <selection activeCell="E22" sqref="E22"/>
    </sheetView>
  </sheetViews>
  <sheetFormatPr defaultRowHeight="12.75" x14ac:dyDescent="0.2"/>
  <cols>
    <col min="1" max="1" width="7.7109375" style="19" customWidth="1"/>
    <col min="2" max="2" width="60.42578125" style="19" customWidth="1"/>
    <col min="3" max="3" width="13.140625" style="19" customWidth="1"/>
    <col min="4" max="4" width="12.85546875" style="19" customWidth="1"/>
    <col min="5" max="5" width="14.5703125" style="19" customWidth="1"/>
    <col min="6" max="6" width="17.28515625" style="19" customWidth="1"/>
    <col min="7" max="16384" width="9.140625" style="19"/>
  </cols>
  <sheetData>
    <row r="1" spans="1:7" s="41" customFormat="1" ht="14.1" customHeight="1" x14ac:dyDescent="0.2">
      <c r="A1" s="852" t="str">
        <f>'5400'!A1:F1</f>
        <v>CONSTRUCTION OF AGISANANG INTERNAL ROADS AND STORMWATER PHASE 1 - WARD 8</v>
      </c>
      <c r="B1" s="852"/>
      <c r="C1" s="852"/>
      <c r="D1" s="852"/>
      <c r="E1" s="852"/>
      <c r="F1" s="852"/>
    </row>
    <row r="2" spans="1:7" s="41" customFormat="1" ht="14.1" customHeight="1" x14ac:dyDescent="0.2">
      <c r="A2" s="635" t="s">
        <v>10</v>
      </c>
      <c r="B2" s="635"/>
      <c r="C2" s="636"/>
      <c r="D2" s="636"/>
      <c r="E2" s="348"/>
      <c r="F2" s="348"/>
    </row>
    <row r="3" spans="1:7" s="41" customFormat="1" ht="14.1" customHeight="1" x14ac:dyDescent="0.2">
      <c r="A3" s="635" t="s">
        <v>40</v>
      </c>
      <c r="B3" s="635"/>
      <c r="C3" s="636"/>
      <c r="D3" s="636"/>
      <c r="E3" s="348"/>
      <c r="F3" s="348"/>
    </row>
    <row r="4" spans="1:7" s="41" customFormat="1" ht="14.1" customHeight="1" x14ac:dyDescent="0.2">
      <c r="A4" s="635" t="s">
        <v>41</v>
      </c>
      <c r="B4" s="635"/>
      <c r="C4" s="636"/>
      <c r="D4" s="636"/>
      <c r="E4" s="348"/>
      <c r="F4" s="348"/>
    </row>
    <row r="5" spans="1:7" s="41" customFormat="1" ht="3.75" customHeight="1" x14ac:dyDescent="0.2">
      <c r="A5" s="637"/>
      <c r="B5" s="637"/>
      <c r="C5" s="637"/>
      <c r="D5" s="637"/>
      <c r="E5" s="348"/>
      <c r="F5" s="348"/>
    </row>
    <row r="6" spans="1:7" s="148" customFormat="1" ht="20.100000000000001" customHeight="1" x14ac:dyDescent="0.2">
      <c r="A6" s="197" t="s">
        <v>62</v>
      </c>
      <c r="B6" s="197" t="s">
        <v>60</v>
      </c>
      <c r="C6" s="197" t="s">
        <v>70</v>
      </c>
      <c r="D6" s="197" t="s">
        <v>64</v>
      </c>
      <c r="E6" s="519" t="s">
        <v>65</v>
      </c>
      <c r="F6" s="327" t="s">
        <v>59</v>
      </c>
      <c r="G6" s="147"/>
    </row>
    <row r="7" spans="1:7" s="41" customFormat="1" ht="5.0999999999999996" customHeight="1" x14ac:dyDescent="0.2">
      <c r="A7" s="619"/>
      <c r="B7" s="615"/>
      <c r="C7" s="615"/>
      <c r="D7" s="615"/>
      <c r="E7" s="461"/>
      <c r="F7" s="461"/>
      <c r="G7" s="42"/>
    </row>
    <row r="8" spans="1:7" s="41" customFormat="1" ht="14.1" customHeight="1" x14ac:dyDescent="0.2">
      <c r="A8" s="619"/>
      <c r="B8" s="655" t="s">
        <v>41</v>
      </c>
      <c r="C8" s="615"/>
      <c r="D8" s="615"/>
      <c r="E8" s="358"/>
      <c r="F8" s="358"/>
      <c r="G8" s="42"/>
    </row>
    <row r="9" spans="1:7" s="41" customFormat="1" ht="14.1" customHeight="1" x14ac:dyDescent="0.2">
      <c r="A9" s="619"/>
      <c r="B9" s="601" t="s">
        <v>536</v>
      </c>
      <c r="C9" s="358"/>
      <c r="D9" s="634"/>
      <c r="E9" s="358"/>
      <c r="F9" s="358"/>
      <c r="G9" s="42"/>
    </row>
    <row r="10" spans="1:7" s="41" customFormat="1" ht="14.1" customHeight="1" x14ac:dyDescent="0.2">
      <c r="A10" s="619"/>
      <c r="B10" s="601" t="s">
        <v>553</v>
      </c>
      <c r="C10" s="358"/>
      <c r="D10" s="634"/>
      <c r="E10" s="358"/>
      <c r="F10" s="358"/>
      <c r="G10" s="42"/>
    </row>
    <row r="11" spans="1:7" s="41" customFormat="1" ht="14.1" customHeight="1" x14ac:dyDescent="0.2">
      <c r="A11" s="619"/>
      <c r="B11" s="601" t="s">
        <v>554</v>
      </c>
      <c r="C11" s="358"/>
      <c r="D11" s="634"/>
      <c r="E11" s="358"/>
      <c r="F11" s="358"/>
      <c r="G11" s="42"/>
    </row>
    <row r="12" spans="1:7" s="41" customFormat="1" ht="5.0999999999999996" customHeight="1" x14ac:dyDescent="0.2">
      <c r="A12" s="619"/>
      <c r="B12" s="615"/>
      <c r="C12" s="615"/>
      <c r="D12" s="615"/>
      <c r="E12" s="358"/>
      <c r="F12" s="358"/>
      <c r="G12" s="42"/>
    </row>
    <row r="13" spans="1:7" s="41" customFormat="1" ht="14.1" customHeight="1" x14ac:dyDescent="0.2">
      <c r="A13" s="648" t="s">
        <v>551</v>
      </c>
      <c r="B13" s="656" t="s">
        <v>138</v>
      </c>
      <c r="C13" s="619"/>
      <c r="D13" s="623"/>
      <c r="E13" s="117"/>
      <c r="F13" s="117"/>
      <c r="G13" s="42"/>
    </row>
    <row r="14" spans="1:7" s="41" customFormat="1" ht="5.0999999999999996" customHeight="1" x14ac:dyDescent="0.2">
      <c r="A14" s="648"/>
      <c r="B14" s="656"/>
      <c r="C14" s="619"/>
      <c r="D14" s="623"/>
      <c r="E14" s="117"/>
      <c r="F14" s="117"/>
      <c r="G14" s="42"/>
    </row>
    <row r="15" spans="1:7" s="41" customFormat="1" ht="14.1" customHeight="1" x14ac:dyDescent="0.2">
      <c r="A15" s="648"/>
      <c r="B15" s="731" t="s">
        <v>579</v>
      </c>
      <c r="C15" s="619"/>
      <c r="D15" s="623"/>
      <c r="E15" s="117"/>
      <c r="F15" s="117"/>
      <c r="G15" s="42"/>
    </row>
    <row r="16" spans="1:7" s="41" customFormat="1" ht="14.1" customHeight="1" x14ac:dyDescent="0.2">
      <c r="A16" s="648"/>
      <c r="B16" s="731" t="s">
        <v>580</v>
      </c>
      <c r="C16" s="619"/>
      <c r="D16" s="623"/>
      <c r="E16" s="117"/>
      <c r="F16" s="117"/>
      <c r="G16" s="42"/>
    </row>
    <row r="17" spans="1:7" s="41" customFormat="1" ht="5.0999999999999996" customHeight="1" x14ac:dyDescent="0.2">
      <c r="A17" s="494"/>
      <c r="B17" s="615"/>
      <c r="C17" s="619"/>
      <c r="D17" s="623"/>
      <c r="E17" s="117"/>
      <c r="F17" s="117"/>
      <c r="G17" s="42"/>
    </row>
    <row r="18" spans="1:7" s="41" customFormat="1" ht="14.1" customHeight="1" x14ac:dyDescent="0.2">
      <c r="A18" s="494" t="s">
        <v>131</v>
      </c>
      <c r="B18" s="615" t="s">
        <v>581</v>
      </c>
      <c r="C18" s="619"/>
      <c r="D18" s="623"/>
      <c r="E18" s="117"/>
      <c r="F18" s="117"/>
      <c r="G18" s="42"/>
    </row>
    <row r="19" spans="1:7" s="41" customFormat="1" ht="14.1" customHeight="1" x14ac:dyDescent="0.2">
      <c r="A19" s="494"/>
      <c r="B19" s="615" t="s">
        <v>555</v>
      </c>
      <c r="C19" s="619"/>
      <c r="D19" s="623"/>
      <c r="E19" s="117"/>
      <c r="F19" s="117"/>
      <c r="G19" s="42"/>
    </row>
    <row r="20" spans="1:7" s="41" customFormat="1" ht="14.1" customHeight="1" x14ac:dyDescent="0.2">
      <c r="A20" s="494"/>
      <c r="B20" s="615" t="s">
        <v>618</v>
      </c>
      <c r="C20" s="619"/>
      <c r="D20" s="623"/>
      <c r="E20" s="117"/>
      <c r="F20" s="117"/>
      <c r="G20" s="42"/>
    </row>
    <row r="21" spans="1:7" s="41" customFormat="1" ht="14.1" customHeight="1" x14ac:dyDescent="0.2">
      <c r="A21" s="494"/>
      <c r="B21" s="615" t="s">
        <v>556</v>
      </c>
      <c r="C21" s="619"/>
      <c r="D21" s="623"/>
      <c r="E21" s="117"/>
      <c r="F21" s="117"/>
      <c r="G21" s="42"/>
    </row>
    <row r="22" spans="1:7" s="41" customFormat="1" ht="14.1" customHeight="1" x14ac:dyDescent="0.2">
      <c r="A22" s="494"/>
      <c r="B22" s="615" t="s">
        <v>619</v>
      </c>
      <c r="C22" s="619" t="s">
        <v>53</v>
      </c>
      <c r="D22" s="623">
        <v>18</v>
      </c>
      <c r="E22" s="761"/>
      <c r="F22" s="117">
        <f>D22*E22</f>
        <v>0</v>
      </c>
      <c r="G22" s="42"/>
    </row>
    <row r="23" spans="1:7" s="41" customFormat="1" ht="5.0999999999999996" customHeight="1" x14ac:dyDescent="0.2">
      <c r="A23" s="494"/>
      <c r="B23" s="615"/>
      <c r="C23" s="619"/>
      <c r="D23" s="623"/>
      <c r="E23" s="117"/>
      <c r="F23" s="117"/>
      <c r="G23" s="42"/>
    </row>
    <row r="24" spans="1:7" s="41" customFormat="1" ht="14.1" customHeight="1" x14ac:dyDescent="0.2">
      <c r="A24" s="494" t="s">
        <v>131</v>
      </c>
      <c r="B24" s="615" t="s">
        <v>582</v>
      </c>
      <c r="C24" s="619"/>
      <c r="D24" s="623"/>
      <c r="E24" s="117"/>
      <c r="F24" s="117"/>
      <c r="G24" s="42"/>
    </row>
    <row r="25" spans="1:7" s="41" customFormat="1" ht="14.1" customHeight="1" x14ac:dyDescent="0.2">
      <c r="A25" s="494"/>
      <c r="B25" s="615" t="s">
        <v>555</v>
      </c>
      <c r="C25" s="619"/>
      <c r="D25" s="623"/>
      <c r="E25" s="117"/>
      <c r="F25" s="117"/>
      <c r="G25" s="42"/>
    </row>
    <row r="26" spans="1:7" s="41" customFormat="1" ht="14.1" customHeight="1" x14ac:dyDescent="0.2">
      <c r="A26" s="657"/>
      <c r="B26" s="615" t="s">
        <v>620</v>
      </c>
      <c r="C26" s="619"/>
      <c r="D26" s="623"/>
      <c r="E26" s="117"/>
      <c r="F26" s="117"/>
      <c r="G26" s="42"/>
    </row>
    <row r="27" spans="1:7" s="41" customFormat="1" ht="14.1" customHeight="1" x14ac:dyDescent="0.2">
      <c r="A27" s="657"/>
      <c r="B27" s="615" t="s">
        <v>556</v>
      </c>
      <c r="C27" s="619"/>
      <c r="D27" s="623"/>
      <c r="E27" s="117"/>
      <c r="F27" s="117"/>
      <c r="G27" s="42"/>
    </row>
    <row r="28" spans="1:7" s="41" customFormat="1" ht="14.1" customHeight="1" x14ac:dyDescent="0.2">
      <c r="A28" s="657"/>
      <c r="B28" s="615" t="s">
        <v>621</v>
      </c>
      <c r="C28" s="619" t="s">
        <v>53</v>
      </c>
      <c r="D28" s="623">
        <v>18</v>
      </c>
      <c r="E28" s="761"/>
      <c r="F28" s="117">
        <f>D28*E28</f>
        <v>0</v>
      </c>
      <c r="G28" s="42"/>
    </row>
    <row r="29" spans="1:7" s="41" customFormat="1" ht="5.0999999999999996" customHeight="1" x14ac:dyDescent="0.2">
      <c r="A29" s="657"/>
      <c r="B29" s="615"/>
      <c r="C29" s="619"/>
      <c r="D29" s="623"/>
      <c r="E29" s="290"/>
      <c r="F29" s="117"/>
      <c r="G29" s="42"/>
    </row>
    <row r="30" spans="1:7" s="41" customFormat="1" ht="14.1" customHeight="1" x14ac:dyDescent="0.2">
      <c r="A30" s="494" t="s">
        <v>131</v>
      </c>
      <c r="B30" s="615" t="s">
        <v>583</v>
      </c>
      <c r="C30" s="619"/>
      <c r="D30" s="623"/>
      <c r="E30" s="290"/>
      <c r="F30" s="117"/>
      <c r="G30" s="42"/>
    </row>
    <row r="31" spans="1:7" s="41" customFormat="1" ht="14.1" customHeight="1" x14ac:dyDescent="0.2">
      <c r="A31" s="657"/>
      <c r="B31" s="615" t="s">
        <v>584</v>
      </c>
      <c r="C31" s="619"/>
      <c r="D31" s="623"/>
      <c r="E31" s="290"/>
      <c r="F31" s="117"/>
      <c r="G31" s="42"/>
    </row>
    <row r="32" spans="1:7" s="41" customFormat="1" ht="14.1" customHeight="1" x14ac:dyDescent="0.2">
      <c r="A32" s="657"/>
      <c r="B32" s="615" t="s">
        <v>585</v>
      </c>
      <c r="C32" s="619"/>
      <c r="D32" s="623"/>
      <c r="E32" s="290"/>
      <c r="F32" s="117"/>
      <c r="G32" s="42"/>
    </row>
    <row r="33" spans="1:7" s="665" customFormat="1" ht="14.1" customHeight="1" x14ac:dyDescent="0.2">
      <c r="A33" s="662"/>
      <c r="B33" s="615" t="s">
        <v>622</v>
      </c>
      <c r="C33" s="625"/>
      <c r="D33" s="574"/>
      <c r="E33" s="290"/>
      <c r="F33" s="387"/>
      <c r="G33" s="664"/>
    </row>
    <row r="34" spans="1:7" s="665" customFormat="1" ht="14.1" customHeight="1" x14ac:dyDescent="0.2">
      <c r="A34" s="662"/>
      <c r="B34" s="615" t="s">
        <v>623</v>
      </c>
      <c r="C34" s="619" t="s">
        <v>53</v>
      </c>
      <c r="D34" s="623">
        <v>16</v>
      </c>
      <c r="E34" s="761"/>
      <c r="F34" s="117">
        <f>D34*E34</f>
        <v>0</v>
      </c>
      <c r="G34" s="664"/>
    </row>
    <row r="35" spans="1:7" s="665" customFormat="1" ht="14.1" customHeight="1" x14ac:dyDescent="0.2">
      <c r="A35" s="662"/>
      <c r="B35" s="615"/>
      <c r="C35" s="619"/>
      <c r="D35" s="623"/>
      <c r="E35" s="342"/>
      <c r="F35" s="117"/>
      <c r="G35" s="664"/>
    </row>
    <row r="36" spans="1:7" s="665" customFormat="1" ht="14.1" customHeight="1" x14ac:dyDescent="0.2">
      <c r="A36" s="662"/>
      <c r="B36" s="615"/>
      <c r="C36" s="619"/>
      <c r="D36" s="623"/>
      <c r="E36" s="342"/>
      <c r="F36" s="117"/>
      <c r="G36" s="664"/>
    </row>
    <row r="37" spans="1:7" s="665" customFormat="1" ht="14.1" customHeight="1" x14ac:dyDescent="0.2">
      <c r="A37" s="662"/>
      <c r="B37" s="615"/>
      <c r="C37" s="619"/>
      <c r="D37" s="623"/>
      <c r="E37" s="342"/>
      <c r="F37" s="117"/>
      <c r="G37" s="664"/>
    </row>
    <row r="38" spans="1:7" s="665" customFormat="1" ht="14.1" customHeight="1" x14ac:dyDescent="0.2">
      <c r="A38" s="662"/>
      <c r="B38" s="615"/>
      <c r="C38" s="619"/>
      <c r="D38" s="623"/>
      <c r="E38" s="342"/>
      <c r="F38" s="117"/>
      <c r="G38" s="664"/>
    </row>
    <row r="39" spans="1:7" s="665" customFormat="1" ht="14.1" customHeight="1" x14ac:dyDescent="0.2">
      <c r="A39" s="662"/>
      <c r="B39" s="615"/>
      <c r="C39" s="619"/>
      <c r="D39" s="623"/>
      <c r="E39" s="342"/>
      <c r="F39" s="117"/>
      <c r="G39" s="664"/>
    </row>
    <row r="40" spans="1:7" s="665" customFormat="1" ht="14.1" customHeight="1" x14ac:dyDescent="0.2">
      <c r="A40" s="662"/>
      <c r="B40" s="615"/>
      <c r="C40" s="619"/>
      <c r="D40" s="623"/>
      <c r="E40" s="342"/>
      <c r="F40" s="117"/>
      <c r="G40" s="664"/>
    </row>
    <row r="41" spans="1:7" s="665" customFormat="1" ht="14.1" customHeight="1" x14ac:dyDescent="0.2">
      <c r="A41" s="662"/>
      <c r="B41" s="615"/>
      <c r="C41" s="619"/>
      <c r="D41" s="623"/>
      <c r="E41" s="342"/>
      <c r="F41" s="117"/>
      <c r="G41" s="664"/>
    </row>
    <row r="42" spans="1:7" s="665" customFormat="1" ht="14.1" customHeight="1" x14ac:dyDescent="0.2">
      <c r="A42" s="662"/>
      <c r="B42" s="615"/>
      <c r="C42" s="619"/>
      <c r="D42" s="623"/>
      <c r="E42" s="342"/>
      <c r="F42" s="117"/>
      <c r="G42" s="664"/>
    </row>
    <row r="43" spans="1:7" s="665" customFormat="1" ht="14.1" customHeight="1" x14ac:dyDescent="0.2">
      <c r="A43" s="662"/>
      <c r="B43" s="615"/>
      <c r="C43" s="619"/>
      <c r="D43" s="623"/>
      <c r="E43" s="342"/>
      <c r="F43" s="117"/>
      <c r="G43" s="664"/>
    </row>
    <row r="44" spans="1:7" s="665" customFormat="1" ht="14.1" customHeight="1" x14ac:dyDescent="0.2">
      <c r="A44" s="662"/>
      <c r="B44" s="615"/>
      <c r="C44" s="619"/>
      <c r="D44" s="623"/>
      <c r="E44" s="342"/>
      <c r="F44" s="117"/>
      <c r="G44" s="664"/>
    </row>
    <row r="45" spans="1:7" s="665" customFormat="1" ht="14.1" customHeight="1" x14ac:dyDescent="0.2">
      <c r="A45" s="662"/>
      <c r="B45" s="615"/>
      <c r="C45" s="619"/>
      <c r="D45" s="623"/>
      <c r="E45" s="342"/>
      <c r="F45" s="117"/>
      <c r="G45" s="664"/>
    </row>
    <row r="46" spans="1:7" s="665" customFormat="1" ht="14.1" customHeight="1" x14ac:dyDescent="0.2">
      <c r="A46" s="662"/>
      <c r="B46" s="615"/>
      <c r="C46" s="619"/>
      <c r="D46" s="623"/>
      <c r="E46" s="342"/>
      <c r="F46" s="117"/>
      <c r="G46" s="664"/>
    </row>
    <row r="47" spans="1:7" s="665" customFormat="1" ht="14.1" customHeight="1" x14ac:dyDescent="0.2">
      <c r="A47" s="662"/>
      <c r="B47" s="615"/>
      <c r="C47" s="619"/>
      <c r="D47" s="623"/>
      <c r="E47" s="342"/>
      <c r="F47" s="117"/>
      <c r="G47" s="664"/>
    </row>
    <row r="48" spans="1:7" s="665" customFormat="1" ht="14.1" customHeight="1" x14ac:dyDescent="0.2">
      <c r="A48" s="662"/>
      <c r="B48" s="615"/>
      <c r="C48" s="619"/>
      <c r="D48" s="623"/>
      <c r="E48" s="342"/>
      <c r="F48" s="117"/>
      <c r="G48" s="664"/>
    </row>
    <row r="49" spans="1:7" s="665" customFormat="1" ht="14.1" customHeight="1" x14ac:dyDescent="0.2">
      <c r="A49" s="662"/>
      <c r="B49" s="615"/>
      <c r="C49" s="619"/>
      <c r="D49" s="623"/>
      <c r="E49" s="342"/>
      <c r="F49" s="117"/>
      <c r="G49" s="664"/>
    </row>
    <row r="50" spans="1:7" s="665" customFormat="1" ht="14.1" customHeight="1" x14ac:dyDescent="0.2">
      <c r="A50" s="662"/>
      <c r="B50" s="615"/>
      <c r="C50" s="619"/>
      <c r="D50" s="623"/>
      <c r="E50" s="342"/>
      <c r="F50" s="117"/>
      <c r="G50" s="664"/>
    </row>
    <row r="51" spans="1:7" s="665" customFormat="1" ht="14.1" customHeight="1" x14ac:dyDescent="0.2">
      <c r="A51" s="662"/>
      <c r="B51" s="615"/>
      <c r="C51" s="619"/>
      <c r="D51" s="623"/>
      <c r="E51" s="342"/>
      <c r="F51" s="117"/>
      <c r="G51" s="664"/>
    </row>
    <row r="52" spans="1:7" s="665" customFormat="1" ht="14.1" customHeight="1" x14ac:dyDescent="0.2">
      <c r="A52" s="662"/>
      <c r="B52" s="615"/>
      <c r="C52" s="619"/>
      <c r="D52" s="623"/>
      <c r="E52" s="342"/>
      <c r="F52" s="117"/>
      <c r="G52" s="664"/>
    </row>
    <row r="53" spans="1:7" s="665" customFormat="1" ht="14.1" customHeight="1" x14ac:dyDescent="0.2">
      <c r="A53" s="662"/>
      <c r="B53" s="615"/>
      <c r="C53" s="619"/>
      <c r="D53" s="623"/>
      <c r="E53" s="342"/>
      <c r="F53" s="117"/>
      <c r="G53" s="664"/>
    </row>
    <row r="54" spans="1:7" s="665" customFormat="1" ht="14.1" customHeight="1" x14ac:dyDescent="0.2">
      <c r="A54" s="662"/>
      <c r="B54" s="615"/>
      <c r="C54" s="619"/>
      <c r="D54" s="623"/>
      <c r="E54" s="342"/>
      <c r="F54" s="117"/>
      <c r="G54" s="664"/>
    </row>
    <row r="55" spans="1:7" s="665" customFormat="1" ht="14.1" customHeight="1" x14ac:dyDescent="0.2">
      <c r="A55" s="662"/>
      <c r="B55" s="615"/>
      <c r="C55" s="619"/>
      <c r="D55" s="623"/>
      <c r="E55" s="342"/>
      <c r="F55" s="117"/>
      <c r="G55" s="664"/>
    </row>
    <row r="56" spans="1:7" s="665" customFormat="1" ht="14.1" customHeight="1" x14ac:dyDescent="0.2">
      <c r="A56" s="662"/>
      <c r="B56" s="615"/>
      <c r="C56" s="619"/>
      <c r="D56" s="623"/>
      <c r="E56" s="342"/>
      <c r="F56" s="117"/>
      <c r="G56" s="664"/>
    </row>
    <row r="57" spans="1:7" s="665" customFormat="1" ht="14.1" customHeight="1" x14ac:dyDescent="0.2">
      <c r="A57" s="662"/>
      <c r="B57" s="615"/>
      <c r="C57" s="619"/>
      <c r="D57" s="623"/>
      <c r="E57" s="342"/>
      <c r="F57" s="117"/>
      <c r="G57" s="664"/>
    </row>
    <row r="58" spans="1:7" s="665" customFormat="1" ht="14.1" customHeight="1" x14ac:dyDescent="0.2">
      <c r="A58" s="662"/>
      <c r="B58" s="615"/>
      <c r="C58" s="619"/>
      <c r="D58" s="623"/>
      <c r="E58" s="342"/>
      <c r="F58" s="117"/>
      <c r="G58" s="664"/>
    </row>
    <row r="59" spans="1:7" s="665" customFormat="1" ht="14.1" customHeight="1" x14ac:dyDescent="0.2">
      <c r="A59" s="662"/>
      <c r="B59" s="615"/>
      <c r="C59" s="619"/>
      <c r="D59" s="623"/>
      <c r="E59" s="342"/>
      <c r="F59" s="117"/>
      <c r="G59" s="664"/>
    </row>
    <row r="60" spans="1:7" s="665" customFormat="1" ht="14.1" customHeight="1" x14ac:dyDescent="0.2">
      <c r="A60" s="662"/>
      <c r="B60" s="615"/>
      <c r="C60" s="619"/>
      <c r="D60" s="623"/>
      <c r="E60" s="342"/>
      <c r="F60" s="117"/>
      <c r="G60" s="664"/>
    </row>
    <row r="61" spans="1:7" s="665" customFormat="1" ht="14.1" customHeight="1" x14ac:dyDescent="0.2">
      <c r="A61" s="662"/>
      <c r="B61" s="615"/>
      <c r="C61" s="619"/>
      <c r="D61" s="623"/>
      <c r="E61" s="342"/>
      <c r="F61" s="117"/>
      <c r="G61" s="664"/>
    </row>
    <row r="62" spans="1:7" s="665" customFormat="1" ht="14.1" customHeight="1" x14ac:dyDescent="0.2">
      <c r="A62" s="662"/>
      <c r="B62" s="615"/>
      <c r="C62" s="619"/>
      <c r="D62" s="623"/>
      <c r="E62" s="342"/>
      <c r="F62" s="117"/>
      <c r="G62" s="664"/>
    </row>
    <row r="63" spans="1:7" s="665" customFormat="1" ht="14.1" customHeight="1" x14ac:dyDescent="0.2">
      <c r="A63" s="662"/>
      <c r="B63" s="615"/>
      <c r="C63" s="619"/>
      <c r="D63" s="623"/>
      <c r="E63" s="342"/>
      <c r="F63" s="117"/>
      <c r="G63" s="664"/>
    </row>
    <row r="64" spans="1:7" s="665" customFormat="1" ht="14.1" customHeight="1" x14ac:dyDescent="0.2">
      <c r="A64" s="662"/>
      <c r="B64" s="615"/>
      <c r="C64" s="619"/>
      <c r="D64" s="623"/>
      <c r="E64" s="342"/>
      <c r="F64" s="117"/>
      <c r="G64" s="664"/>
    </row>
    <row r="65" spans="1:7" s="665" customFormat="1" ht="14.1" customHeight="1" x14ac:dyDescent="0.2">
      <c r="A65" s="662"/>
      <c r="B65" s="615"/>
      <c r="C65" s="619"/>
      <c r="D65" s="623"/>
      <c r="E65" s="342"/>
      <c r="F65" s="117"/>
      <c r="G65" s="664"/>
    </row>
    <row r="66" spans="1:7" s="665" customFormat="1" ht="14.1" customHeight="1" x14ac:dyDescent="0.2">
      <c r="A66" s="662"/>
      <c r="B66" s="615"/>
      <c r="C66" s="619"/>
      <c r="D66" s="623"/>
      <c r="E66" s="342"/>
      <c r="F66" s="117"/>
      <c r="G66" s="664"/>
    </row>
    <row r="67" spans="1:7" s="41" customFormat="1" ht="14.1" customHeight="1" x14ac:dyDescent="0.2">
      <c r="A67" s="615"/>
      <c r="B67" s="663"/>
      <c r="C67" s="625"/>
      <c r="D67" s="574"/>
      <c r="E67" s="342"/>
      <c r="F67" s="387"/>
      <c r="G67" s="42"/>
    </row>
    <row r="68" spans="1:7" s="150" customFormat="1" ht="20.100000000000001" customHeight="1" x14ac:dyDescent="0.2">
      <c r="A68" s="658">
        <v>5600</v>
      </c>
      <c r="B68" s="627" t="s">
        <v>106</v>
      </c>
      <c r="C68" s="659"/>
      <c r="D68" s="660"/>
      <c r="E68" s="661"/>
      <c r="F68" s="470">
        <f>SUM(F22:F64)</f>
        <v>0</v>
      </c>
      <c r="G68" s="149"/>
    </row>
    <row r="69" spans="1:7" s="41" customFormat="1" ht="15" customHeight="1" x14ac:dyDescent="0.2">
      <c r="A69" s="42"/>
      <c r="B69" s="42"/>
      <c r="C69" s="42"/>
      <c r="D69" s="42"/>
      <c r="E69" s="19"/>
      <c r="F69" s="19"/>
      <c r="G69" s="42"/>
    </row>
    <row r="70" spans="1:7" s="41" customFormat="1" x14ac:dyDescent="0.2">
      <c r="E70" s="19"/>
      <c r="F70" s="19"/>
    </row>
    <row r="71" spans="1:7" s="41" customFormat="1" x14ac:dyDescent="0.2">
      <c r="E71" s="19"/>
      <c r="F71" s="19"/>
    </row>
    <row r="72" spans="1:7" s="41" customFormat="1" x14ac:dyDescent="0.2">
      <c r="E72" s="19"/>
      <c r="F72" s="19"/>
    </row>
    <row r="73" spans="1:7" s="41" customFormat="1" x14ac:dyDescent="0.2">
      <c r="E73" s="19"/>
      <c r="F73" s="19"/>
    </row>
    <row r="74" spans="1:7" s="41" customFormat="1" x14ac:dyDescent="0.2">
      <c r="E74" s="19"/>
      <c r="F74" s="19"/>
    </row>
    <row r="75" spans="1:7" s="41" customFormat="1" x14ac:dyDescent="0.2">
      <c r="E75" s="19"/>
      <c r="F75" s="19"/>
    </row>
    <row r="76" spans="1:7" s="41" customFormat="1" x14ac:dyDescent="0.2">
      <c r="E76" s="19"/>
      <c r="F76" s="19"/>
    </row>
    <row r="77" spans="1:7" s="41" customFormat="1" x14ac:dyDescent="0.2">
      <c r="E77" s="19"/>
      <c r="F77" s="19"/>
    </row>
    <row r="78" spans="1:7" s="41" customFormat="1" x14ac:dyDescent="0.2">
      <c r="E78" s="19"/>
      <c r="F78" s="19"/>
    </row>
    <row r="79" spans="1:7" s="41" customFormat="1" x14ac:dyDescent="0.2">
      <c r="E79" s="19"/>
      <c r="F79" s="19"/>
    </row>
    <row r="80" spans="1:7" s="41" customFormat="1" x14ac:dyDescent="0.2">
      <c r="E80" s="19"/>
      <c r="F80" s="19"/>
    </row>
    <row r="81" spans="1:6" s="41" customFormat="1" x14ac:dyDescent="0.2">
      <c r="A81" s="19"/>
      <c r="B81" s="19"/>
      <c r="C81" s="19"/>
      <c r="D81" s="19"/>
      <c r="E81" s="19"/>
      <c r="F81" s="19"/>
    </row>
  </sheetData>
  <sheetProtection algorithmName="SHA-512" hashValue="s5NtC8Pt8/m5tynuG64xH7xyYP4wB5j8IrPSh54Ecn+t5wXFNgE2Nq0RNOTSSlD9LdJ+lLV1HWTv0oM84V1g2A==" saltValue="3QUombFN1R+E9IDsr6urNA==" spinCount="100000" sheet="1" selectLockedCells="1"/>
  <mergeCells count="1">
    <mergeCell ref="A1:F1"/>
  </mergeCells>
  <phoneticPr fontId="0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69" orientation="portrait" horizontalDpi="4294967293" r:id="rId1"/>
  <headerFooter alignWithMargins="0">
    <oddHeader>&amp;CC61.22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8"/>
  <dimension ref="A1:H67"/>
  <sheetViews>
    <sheetView view="pageBreakPreview" topLeftCell="A46" zoomScaleNormal="100" zoomScaleSheetLayoutView="100" workbookViewId="0">
      <selection activeCell="I68" sqref="I68"/>
    </sheetView>
  </sheetViews>
  <sheetFormatPr defaultColWidth="14.28515625" defaultRowHeight="12" customHeight="1" x14ac:dyDescent="0.2"/>
  <cols>
    <col min="1" max="1" width="7.7109375" style="47" customWidth="1"/>
    <col min="2" max="3" width="4.85546875" style="47" customWidth="1"/>
    <col min="4" max="4" width="44.28515625" style="47" customWidth="1"/>
    <col min="5" max="5" width="11.5703125" style="48" customWidth="1"/>
    <col min="6" max="6" width="12.7109375" style="50" customWidth="1"/>
    <col min="7" max="7" width="15.7109375" style="19" customWidth="1"/>
    <col min="8" max="8" width="16.7109375" style="19" customWidth="1"/>
    <col min="9" max="16384" width="14.28515625" style="49"/>
  </cols>
  <sheetData>
    <row r="1" spans="1:8" ht="14.1" customHeight="1" x14ac:dyDescent="0.2">
      <c r="A1" s="852" t="str">
        <f>'5600'!A1:F1</f>
        <v>CONSTRUCTION OF AGISANANG INTERNAL ROADS AND STORMWATER PHASE 1 - WARD 8</v>
      </c>
      <c r="B1" s="852"/>
      <c r="C1" s="852"/>
      <c r="D1" s="852"/>
      <c r="E1" s="852"/>
      <c r="F1" s="852"/>
      <c r="G1" s="852"/>
      <c r="H1" s="852"/>
    </row>
    <row r="2" spans="1:8" ht="14.1" customHeight="1" x14ac:dyDescent="0.2">
      <c r="A2" s="635" t="s">
        <v>132</v>
      </c>
      <c r="B2" s="667"/>
      <c r="C2" s="667"/>
      <c r="D2" s="667"/>
      <c r="E2" s="668"/>
      <c r="F2" s="669"/>
      <c r="G2" s="348"/>
      <c r="H2" s="348"/>
    </row>
    <row r="3" spans="1:8" ht="14.1" customHeight="1" x14ac:dyDescent="0.2">
      <c r="A3" s="635" t="s">
        <v>114</v>
      </c>
      <c r="B3" s="667"/>
      <c r="C3" s="667"/>
      <c r="D3" s="667"/>
      <c r="E3" s="668"/>
      <c r="F3" s="669"/>
      <c r="G3" s="348"/>
      <c r="H3" s="348"/>
    </row>
    <row r="4" spans="1:8" ht="14.1" customHeight="1" x14ac:dyDescent="0.2">
      <c r="A4" s="635" t="s">
        <v>115</v>
      </c>
      <c r="B4" s="670"/>
      <c r="C4" s="670"/>
      <c r="D4" s="667"/>
      <c r="E4" s="668"/>
      <c r="F4" s="671"/>
      <c r="G4" s="345"/>
      <c r="H4" s="348"/>
    </row>
    <row r="5" spans="1:8" ht="4.5" customHeight="1" x14ac:dyDescent="0.2">
      <c r="A5" s="667"/>
      <c r="B5" s="667"/>
      <c r="C5" s="667"/>
      <c r="D5" s="667"/>
      <c r="E5" s="668"/>
      <c r="F5" s="671"/>
      <c r="G5" s="345"/>
      <c r="H5" s="345"/>
    </row>
    <row r="6" spans="1:8" s="151" customFormat="1" ht="20.100000000000001" customHeight="1" x14ac:dyDescent="0.2">
      <c r="A6" s="197" t="s">
        <v>62</v>
      </c>
      <c r="B6" s="857" t="s">
        <v>60</v>
      </c>
      <c r="C6" s="858"/>
      <c r="D6" s="859"/>
      <c r="E6" s="197" t="s">
        <v>70</v>
      </c>
      <c r="F6" s="197" t="s">
        <v>64</v>
      </c>
      <c r="G6" s="519" t="s">
        <v>65</v>
      </c>
      <c r="H6" s="327" t="s">
        <v>59</v>
      </c>
    </row>
    <row r="7" spans="1:8" ht="5.0999999999999996" customHeight="1" x14ac:dyDescent="0.2">
      <c r="A7" s="672"/>
      <c r="B7" s="673"/>
      <c r="C7" s="674"/>
      <c r="D7" s="675"/>
      <c r="E7" s="676"/>
      <c r="F7" s="677"/>
      <c r="G7" s="461"/>
      <c r="H7" s="461"/>
    </row>
    <row r="8" spans="1:8" ht="14.1" customHeight="1" x14ac:dyDescent="0.2">
      <c r="A8" s="678"/>
      <c r="B8" s="679" t="s">
        <v>115</v>
      </c>
      <c r="C8" s="680"/>
      <c r="D8" s="681"/>
      <c r="E8" s="682"/>
      <c r="F8" s="683"/>
      <c r="G8" s="358"/>
      <c r="H8" s="358"/>
    </row>
    <row r="9" spans="1:8" ht="14.1" customHeight="1" x14ac:dyDescent="0.2">
      <c r="A9" s="678"/>
      <c r="B9" s="601" t="s">
        <v>536</v>
      </c>
      <c r="C9" s="680"/>
      <c r="D9" s="681"/>
      <c r="E9" s="682"/>
      <c r="F9" s="683"/>
      <c r="G9" s="358"/>
      <c r="H9" s="358"/>
    </row>
    <row r="10" spans="1:8" ht="14.1" customHeight="1" x14ac:dyDescent="0.2">
      <c r="A10" s="678"/>
      <c r="B10" s="601" t="s">
        <v>553</v>
      </c>
      <c r="C10" s="680"/>
      <c r="D10" s="681"/>
      <c r="E10" s="682"/>
      <c r="F10" s="683"/>
      <c r="G10" s="358"/>
      <c r="H10" s="358"/>
    </row>
    <row r="11" spans="1:8" ht="14.1" customHeight="1" x14ac:dyDescent="0.2">
      <c r="A11" s="678"/>
      <c r="B11" s="601" t="s">
        <v>554</v>
      </c>
      <c r="C11" s="680"/>
      <c r="D11" s="681"/>
      <c r="E11" s="682"/>
      <c r="F11" s="683"/>
      <c r="G11" s="358"/>
      <c r="H11" s="816"/>
    </row>
    <row r="12" spans="1:8" ht="5.0999999999999996" customHeight="1" x14ac:dyDescent="0.2">
      <c r="A12" s="678"/>
      <c r="B12" s="679"/>
      <c r="C12" s="680"/>
      <c r="D12" s="681"/>
      <c r="E12" s="682"/>
      <c r="F12" s="683"/>
      <c r="G12" s="358"/>
      <c r="H12" s="816"/>
    </row>
    <row r="13" spans="1:8" ht="14.1" customHeight="1" x14ac:dyDescent="0.2">
      <c r="A13" s="684">
        <v>57.02</v>
      </c>
      <c r="B13" s="685" t="s">
        <v>142</v>
      </c>
      <c r="C13" s="686"/>
      <c r="D13" s="681"/>
      <c r="E13" s="682"/>
      <c r="F13" s="683"/>
      <c r="G13" s="358"/>
      <c r="H13" s="816"/>
    </row>
    <row r="14" spans="1:8" ht="14.1" customHeight="1" x14ac:dyDescent="0.2">
      <c r="A14" s="687"/>
      <c r="B14" s="860" t="s">
        <v>557</v>
      </c>
      <c r="C14" s="861"/>
      <c r="D14" s="862"/>
      <c r="E14" s="682"/>
      <c r="F14" s="683"/>
      <c r="G14" s="358"/>
      <c r="H14" s="816"/>
    </row>
    <row r="15" spans="1:8" s="666" customFormat="1" ht="14.1" customHeight="1" x14ac:dyDescent="0.2">
      <c r="A15" s="688"/>
      <c r="B15" s="689" t="s">
        <v>552</v>
      </c>
      <c r="C15" s="690"/>
      <c r="D15" s="691"/>
      <c r="E15" s="692"/>
      <c r="F15" s="693"/>
      <c r="G15" s="694"/>
      <c r="H15" s="826"/>
    </row>
    <row r="16" spans="1:8" s="666" customFormat="1" ht="14.1" customHeight="1" x14ac:dyDescent="0.2">
      <c r="A16" s="688"/>
      <c r="B16" s="689" t="s">
        <v>143</v>
      </c>
      <c r="C16" s="690"/>
      <c r="D16" s="691"/>
      <c r="E16" s="692"/>
      <c r="F16" s="693"/>
      <c r="G16" s="694"/>
      <c r="H16" s="826"/>
    </row>
    <row r="17" spans="1:8" ht="5.0999999999999996" customHeight="1" x14ac:dyDescent="0.2">
      <c r="A17" s="684"/>
      <c r="B17" s="695"/>
      <c r="C17" s="696"/>
      <c r="D17" s="681"/>
      <c r="E17" s="682"/>
      <c r="F17" s="683"/>
      <c r="G17" s="358"/>
      <c r="H17" s="816"/>
    </row>
    <row r="18" spans="1:8" ht="14.1" customHeight="1" x14ac:dyDescent="0.2">
      <c r="A18" s="697" t="s">
        <v>131</v>
      </c>
      <c r="B18" s="695" t="s">
        <v>87</v>
      </c>
      <c r="C18" s="696" t="s">
        <v>116</v>
      </c>
      <c r="D18" s="681"/>
      <c r="E18" s="682"/>
      <c r="F18" s="683"/>
      <c r="G18" s="364"/>
      <c r="H18" s="816"/>
    </row>
    <row r="19" spans="1:8" ht="5.0999999999999996" customHeight="1" x14ac:dyDescent="0.2">
      <c r="A19" s="684"/>
      <c r="B19" s="685"/>
      <c r="C19" s="686"/>
      <c r="D19" s="681"/>
      <c r="E19" s="682"/>
      <c r="F19" s="683"/>
      <c r="G19" s="364"/>
      <c r="H19" s="816"/>
    </row>
    <row r="20" spans="1:8" ht="14.1" customHeight="1" x14ac:dyDescent="0.2">
      <c r="A20" s="490"/>
      <c r="B20" s="685"/>
      <c r="C20" s="696" t="s">
        <v>91</v>
      </c>
      <c r="D20" s="681" t="s">
        <v>117</v>
      </c>
      <c r="E20" s="682" t="s">
        <v>31</v>
      </c>
      <c r="F20" s="120">
        <f>3.2</f>
        <v>3.2</v>
      </c>
      <c r="G20" s="761"/>
      <c r="H20" s="813">
        <f>F20*G20</f>
        <v>0</v>
      </c>
    </row>
    <row r="21" spans="1:8" ht="5.0999999999999996" customHeight="1" x14ac:dyDescent="0.2">
      <c r="A21" s="684"/>
      <c r="B21" s="685"/>
      <c r="C21" s="696"/>
      <c r="D21" s="681"/>
      <c r="E21" s="682"/>
      <c r="F21" s="120"/>
      <c r="G21" s="117"/>
      <c r="H21" s="813"/>
    </row>
    <row r="22" spans="1:8" ht="14.1" customHeight="1" x14ac:dyDescent="0.2">
      <c r="A22" s="490"/>
      <c r="B22" s="685"/>
      <c r="C22" s="696" t="s">
        <v>94</v>
      </c>
      <c r="D22" s="681" t="s">
        <v>118</v>
      </c>
      <c r="E22" s="682" t="s">
        <v>31</v>
      </c>
      <c r="F22" s="120">
        <f>3.2</f>
        <v>3.2</v>
      </c>
      <c r="G22" s="761"/>
      <c r="H22" s="813">
        <f>F22*G22</f>
        <v>0</v>
      </c>
    </row>
    <row r="23" spans="1:8" ht="5.0999999999999996" customHeight="1" x14ac:dyDescent="0.2">
      <c r="A23" s="684"/>
      <c r="B23" s="685"/>
      <c r="C23" s="696"/>
      <c r="D23" s="681"/>
      <c r="E23" s="682"/>
      <c r="F23" s="120"/>
      <c r="G23" s="117"/>
      <c r="H23" s="813"/>
    </row>
    <row r="24" spans="1:8" ht="14.1" customHeight="1" x14ac:dyDescent="0.2">
      <c r="A24" s="490" t="s">
        <v>131</v>
      </c>
      <c r="B24" s="695" t="s">
        <v>104</v>
      </c>
      <c r="C24" s="696" t="s">
        <v>119</v>
      </c>
      <c r="D24" s="681"/>
      <c r="E24" s="682" t="s">
        <v>29</v>
      </c>
      <c r="F24" s="120">
        <v>18</v>
      </c>
      <c r="G24" s="761"/>
      <c r="H24" s="813">
        <f>F24*G24</f>
        <v>0</v>
      </c>
    </row>
    <row r="25" spans="1:8" ht="5.0999999999999996" customHeight="1" x14ac:dyDescent="0.2">
      <c r="A25" s="684"/>
      <c r="B25" s="685"/>
      <c r="C25" s="696"/>
      <c r="D25" s="681"/>
      <c r="E25" s="682"/>
      <c r="F25" s="120"/>
      <c r="G25" s="117"/>
      <c r="H25" s="813"/>
    </row>
    <row r="26" spans="1:8" ht="14.1" customHeight="1" x14ac:dyDescent="0.2">
      <c r="A26" s="684">
        <v>57.06</v>
      </c>
      <c r="B26" s="685" t="s">
        <v>558</v>
      </c>
      <c r="C26" s="696"/>
      <c r="D26" s="681"/>
      <c r="E26" s="682"/>
      <c r="F26" s="120"/>
      <c r="G26" s="117"/>
      <c r="H26" s="813"/>
    </row>
    <row r="27" spans="1:8" ht="14.1" customHeight="1" x14ac:dyDescent="0.2">
      <c r="A27" s="684"/>
      <c r="B27" s="685" t="s">
        <v>559</v>
      </c>
      <c r="C27" s="696"/>
      <c r="D27" s="681"/>
      <c r="E27" s="682" t="s">
        <v>31</v>
      </c>
      <c r="F27" s="120">
        <f>F20</f>
        <v>3.2</v>
      </c>
      <c r="G27" s="761"/>
      <c r="H27" s="813">
        <f>F27*G27</f>
        <v>0</v>
      </c>
    </row>
    <row r="28" spans="1:8" ht="5.0999999999999996" customHeight="1" x14ac:dyDescent="0.2">
      <c r="A28" s="684"/>
      <c r="B28" s="685"/>
      <c r="C28" s="696"/>
      <c r="D28" s="681"/>
      <c r="E28" s="682"/>
      <c r="F28" s="120"/>
      <c r="G28" s="117"/>
      <c r="H28" s="813"/>
    </row>
    <row r="29" spans="1:8" ht="14.1" customHeight="1" x14ac:dyDescent="0.2">
      <c r="A29" s="684">
        <v>57.07</v>
      </c>
      <c r="B29" s="652" t="s">
        <v>139</v>
      </c>
      <c r="C29" s="391"/>
      <c r="D29" s="398"/>
      <c r="E29" s="682"/>
      <c r="F29" s="120"/>
      <c r="G29" s="117"/>
      <c r="H29" s="813"/>
    </row>
    <row r="30" spans="1:8" ht="14.1" customHeight="1" x14ac:dyDescent="0.2">
      <c r="A30" s="684"/>
      <c r="B30" s="652" t="s">
        <v>140</v>
      </c>
      <c r="C30" s="391"/>
      <c r="D30" s="398"/>
      <c r="E30" s="152" t="s">
        <v>141</v>
      </c>
      <c r="F30" s="152">
        <v>1</v>
      </c>
      <c r="G30" s="761"/>
      <c r="H30" s="813">
        <f>F30*G30</f>
        <v>0</v>
      </c>
    </row>
    <row r="31" spans="1:8" ht="14.1" customHeight="1" x14ac:dyDescent="0.2">
      <c r="A31" s="684"/>
      <c r="B31" s="652"/>
      <c r="C31" s="391"/>
      <c r="D31" s="398"/>
      <c r="E31" s="152"/>
      <c r="F31" s="152"/>
      <c r="G31" s="342"/>
      <c r="H31" s="813"/>
    </row>
    <row r="32" spans="1:8" ht="14.1" customHeight="1" x14ac:dyDescent="0.2">
      <c r="A32" s="684"/>
      <c r="B32" s="652"/>
      <c r="C32" s="391"/>
      <c r="D32" s="398"/>
      <c r="E32" s="152"/>
      <c r="F32" s="152"/>
      <c r="G32" s="342"/>
      <c r="H32" s="813"/>
    </row>
    <row r="33" spans="1:8" ht="14.1" customHeight="1" x14ac:dyDescent="0.2">
      <c r="A33" s="684"/>
      <c r="B33" s="652"/>
      <c r="C33" s="391"/>
      <c r="D33" s="398"/>
      <c r="E33" s="152"/>
      <c r="F33" s="152"/>
      <c r="G33" s="342"/>
      <c r="H33" s="813"/>
    </row>
    <row r="34" spans="1:8" ht="14.1" customHeight="1" x14ac:dyDescent="0.2">
      <c r="A34" s="684"/>
      <c r="B34" s="652"/>
      <c r="C34" s="391"/>
      <c r="D34" s="398"/>
      <c r="E34" s="152"/>
      <c r="F34" s="152"/>
      <c r="G34" s="342"/>
      <c r="H34" s="813"/>
    </row>
    <row r="35" spans="1:8" ht="14.1" customHeight="1" x14ac:dyDescent="0.2">
      <c r="A35" s="684"/>
      <c r="B35" s="652"/>
      <c r="C35" s="391"/>
      <c r="D35" s="398"/>
      <c r="E35" s="152"/>
      <c r="F35" s="152"/>
      <c r="G35" s="342"/>
      <c r="H35" s="813"/>
    </row>
    <row r="36" spans="1:8" ht="14.1" customHeight="1" x14ac:dyDescent="0.2">
      <c r="A36" s="684"/>
      <c r="B36" s="652"/>
      <c r="C36" s="391"/>
      <c r="D36" s="398"/>
      <c r="E36" s="152"/>
      <c r="F36" s="152"/>
      <c r="G36" s="342"/>
      <c r="H36" s="813"/>
    </row>
    <row r="37" spans="1:8" ht="14.1" customHeight="1" x14ac:dyDescent="0.2">
      <c r="A37" s="684"/>
      <c r="B37" s="652"/>
      <c r="C37" s="391"/>
      <c r="D37" s="398"/>
      <c r="E37" s="152"/>
      <c r="F37" s="152"/>
      <c r="G37" s="342"/>
      <c r="H37" s="813"/>
    </row>
    <row r="38" spans="1:8" ht="14.1" customHeight="1" x14ac:dyDescent="0.2">
      <c r="A38" s="684"/>
      <c r="B38" s="652"/>
      <c r="C38" s="391"/>
      <c r="D38" s="398"/>
      <c r="E38" s="152"/>
      <c r="F38" s="152"/>
      <c r="G38" s="342"/>
      <c r="H38" s="813"/>
    </row>
    <row r="39" spans="1:8" ht="14.1" customHeight="1" x14ac:dyDescent="0.2">
      <c r="A39" s="684"/>
      <c r="B39" s="652"/>
      <c r="C39" s="391"/>
      <c r="D39" s="398"/>
      <c r="E39" s="152"/>
      <c r="F39" s="152"/>
      <c r="G39" s="342"/>
      <c r="H39" s="813"/>
    </row>
    <row r="40" spans="1:8" ht="14.1" customHeight="1" x14ac:dyDescent="0.2">
      <c r="A40" s="684"/>
      <c r="B40" s="652"/>
      <c r="C40" s="391"/>
      <c r="D40" s="398"/>
      <c r="E40" s="152"/>
      <c r="F40" s="152"/>
      <c r="G40" s="342"/>
      <c r="H40" s="813"/>
    </row>
    <row r="41" spans="1:8" ht="14.1" customHeight="1" x14ac:dyDescent="0.2">
      <c r="A41" s="684"/>
      <c r="B41" s="652"/>
      <c r="C41" s="391"/>
      <c r="D41" s="398"/>
      <c r="E41" s="152"/>
      <c r="F41" s="152"/>
      <c r="G41" s="342"/>
      <c r="H41" s="813"/>
    </row>
    <row r="42" spans="1:8" ht="14.1" customHeight="1" x14ac:dyDescent="0.2">
      <c r="A42" s="684"/>
      <c r="B42" s="652"/>
      <c r="C42" s="391"/>
      <c r="D42" s="398"/>
      <c r="E42" s="152"/>
      <c r="F42" s="152"/>
      <c r="G42" s="342"/>
      <c r="H42" s="813"/>
    </row>
    <row r="43" spans="1:8" ht="14.1" customHeight="1" x14ac:dyDescent="0.2">
      <c r="A43" s="684"/>
      <c r="B43" s="652"/>
      <c r="C43" s="391"/>
      <c r="D43" s="398"/>
      <c r="E43" s="152"/>
      <c r="F43" s="152"/>
      <c r="G43" s="342"/>
      <c r="H43" s="813"/>
    </row>
    <row r="44" spans="1:8" ht="14.1" customHeight="1" x14ac:dyDescent="0.2">
      <c r="A44" s="684"/>
      <c r="B44" s="652"/>
      <c r="C44" s="391"/>
      <c r="D44" s="398"/>
      <c r="E44" s="152"/>
      <c r="F44" s="152"/>
      <c r="G44" s="342"/>
      <c r="H44" s="813"/>
    </row>
    <row r="45" spans="1:8" ht="14.1" customHeight="1" x14ac:dyDescent="0.2">
      <c r="A45" s="684"/>
      <c r="B45" s="652"/>
      <c r="C45" s="391"/>
      <c r="D45" s="398"/>
      <c r="E45" s="152"/>
      <c r="F45" s="152"/>
      <c r="G45" s="342"/>
      <c r="H45" s="813"/>
    </row>
    <row r="46" spans="1:8" ht="14.1" customHeight="1" x14ac:dyDescent="0.2">
      <c r="A46" s="684"/>
      <c r="B46" s="652"/>
      <c r="C46" s="391"/>
      <c r="D46" s="398"/>
      <c r="E46" s="152"/>
      <c r="F46" s="152"/>
      <c r="G46" s="342"/>
      <c r="H46" s="813"/>
    </row>
    <row r="47" spans="1:8" ht="14.1" customHeight="1" x14ac:dyDescent="0.2">
      <c r="A47" s="684"/>
      <c r="B47" s="652"/>
      <c r="C47" s="391"/>
      <c r="D47" s="398"/>
      <c r="E47" s="152"/>
      <c r="F47" s="152"/>
      <c r="G47" s="342"/>
      <c r="H47" s="813"/>
    </row>
    <row r="48" spans="1:8" ht="14.1" customHeight="1" x14ac:dyDescent="0.2">
      <c r="A48" s="684"/>
      <c r="B48" s="652"/>
      <c r="C48" s="391"/>
      <c r="D48" s="398"/>
      <c r="E48" s="152"/>
      <c r="F48" s="152"/>
      <c r="G48" s="342"/>
      <c r="H48" s="813"/>
    </row>
    <row r="49" spans="1:8" ht="14.1" customHeight="1" x14ac:dyDescent="0.2">
      <c r="A49" s="684"/>
      <c r="B49" s="652"/>
      <c r="C49" s="391"/>
      <c r="D49" s="398"/>
      <c r="E49" s="152"/>
      <c r="F49" s="152"/>
      <c r="G49" s="342"/>
      <c r="H49" s="813"/>
    </row>
    <row r="50" spans="1:8" ht="14.1" customHeight="1" x14ac:dyDescent="0.2">
      <c r="A50" s="684"/>
      <c r="B50" s="652"/>
      <c r="C50" s="391"/>
      <c r="D50" s="398"/>
      <c r="E50" s="152"/>
      <c r="F50" s="152"/>
      <c r="G50" s="342"/>
      <c r="H50" s="813"/>
    </row>
    <row r="51" spans="1:8" ht="14.1" customHeight="1" x14ac:dyDescent="0.2">
      <c r="A51" s="684"/>
      <c r="B51" s="652"/>
      <c r="C51" s="391"/>
      <c r="D51" s="398"/>
      <c r="E51" s="152"/>
      <c r="F51" s="152"/>
      <c r="G51" s="342"/>
      <c r="H51" s="813"/>
    </row>
    <row r="52" spans="1:8" ht="14.1" customHeight="1" x14ac:dyDescent="0.2">
      <c r="A52" s="684"/>
      <c r="B52" s="652"/>
      <c r="C52" s="391"/>
      <c r="D52" s="398"/>
      <c r="E52" s="152"/>
      <c r="F52" s="152"/>
      <c r="G52" s="342"/>
      <c r="H52" s="813"/>
    </row>
    <row r="53" spans="1:8" ht="14.1" customHeight="1" x14ac:dyDescent="0.2">
      <c r="A53" s="684"/>
      <c r="B53" s="652"/>
      <c r="C53" s="391"/>
      <c r="D53" s="398"/>
      <c r="E53" s="152"/>
      <c r="F53" s="152"/>
      <c r="G53" s="342"/>
      <c r="H53" s="813"/>
    </row>
    <row r="54" spans="1:8" ht="14.1" customHeight="1" x14ac:dyDescent="0.2">
      <c r="A54" s="684"/>
      <c r="B54" s="652"/>
      <c r="C54" s="391"/>
      <c r="D54" s="398"/>
      <c r="E54" s="152"/>
      <c r="F54" s="152"/>
      <c r="G54" s="342"/>
      <c r="H54" s="813"/>
    </row>
    <row r="55" spans="1:8" ht="14.1" customHeight="1" x14ac:dyDescent="0.2">
      <c r="A55" s="684"/>
      <c r="B55" s="652"/>
      <c r="C55" s="391"/>
      <c r="D55" s="398"/>
      <c r="E55" s="152"/>
      <c r="F55" s="152"/>
      <c r="G55" s="342"/>
      <c r="H55" s="813"/>
    </row>
    <row r="56" spans="1:8" ht="14.1" customHeight="1" x14ac:dyDescent="0.2">
      <c r="A56" s="684"/>
      <c r="B56" s="652"/>
      <c r="C56" s="391"/>
      <c r="D56" s="398"/>
      <c r="E56" s="152"/>
      <c r="F56" s="152"/>
      <c r="G56" s="342"/>
      <c r="H56" s="813"/>
    </row>
    <row r="57" spans="1:8" ht="14.1" customHeight="1" x14ac:dyDescent="0.2">
      <c r="A57" s="684"/>
      <c r="B57" s="652"/>
      <c r="C57" s="391"/>
      <c r="D57" s="398"/>
      <c r="E57" s="152"/>
      <c r="F57" s="152"/>
      <c r="G57" s="342"/>
      <c r="H57" s="813"/>
    </row>
    <row r="58" spans="1:8" ht="14.1" customHeight="1" x14ac:dyDescent="0.2">
      <c r="A58" s="684"/>
      <c r="B58" s="652"/>
      <c r="C58" s="391"/>
      <c r="D58" s="398"/>
      <c r="E58" s="152"/>
      <c r="F58" s="152"/>
      <c r="G58" s="342"/>
      <c r="H58" s="813"/>
    </row>
    <row r="59" spans="1:8" ht="14.1" customHeight="1" x14ac:dyDescent="0.2">
      <c r="A59" s="684"/>
      <c r="B59" s="652"/>
      <c r="C59" s="391"/>
      <c r="D59" s="398"/>
      <c r="E59" s="152"/>
      <c r="F59" s="152"/>
      <c r="G59" s="342"/>
      <c r="H59" s="813"/>
    </row>
    <row r="60" spans="1:8" ht="14.1" customHeight="1" x14ac:dyDescent="0.2">
      <c r="A60" s="684"/>
      <c r="B60" s="652"/>
      <c r="C60" s="391"/>
      <c r="D60" s="398"/>
      <c r="E60" s="152"/>
      <c r="F60" s="152"/>
      <c r="G60" s="342"/>
      <c r="H60" s="813"/>
    </row>
    <row r="61" spans="1:8" ht="14.1" customHeight="1" x14ac:dyDescent="0.2">
      <c r="A61" s="684"/>
      <c r="B61" s="652"/>
      <c r="C61" s="391"/>
      <c r="D61" s="398"/>
      <c r="E61" s="152"/>
      <c r="F61" s="152"/>
      <c r="G61" s="342"/>
      <c r="H61" s="813"/>
    </row>
    <row r="62" spans="1:8" ht="14.1" customHeight="1" x14ac:dyDescent="0.2">
      <c r="A62" s="684"/>
      <c r="B62" s="652"/>
      <c r="C62" s="391"/>
      <c r="D62" s="398"/>
      <c r="E62" s="152"/>
      <c r="F62" s="152"/>
      <c r="G62" s="342"/>
      <c r="H62" s="813"/>
    </row>
    <row r="63" spans="1:8" ht="14.1" customHeight="1" x14ac:dyDescent="0.2">
      <c r="A63" s="684"/>
      <c r="B63" s="652"/>
      <c r="C63" s="391"/>
      <c r="D63" s="398"/>
      <c r="E63" s="152"/>
      <c r="F63" s="152"/>
      <c r="G63" s="342"/>
      <c r="H63" s="813"/>
    </row>
    <row r="64" spans="1:8" ht="14.1" customHeight="1" x14ac:dyDescent="0.2">
      <c r="A64" s="684"/>
      <c r="B64" s="652"/>
      <c r="C64" s="391"/>
      <c r="D64" s="398"/>
      <c r="E64" s="152"/>
      <c r="F64" s="152"/>
      <c r="G64" s="342"/>
      <c r="H64" s="813"/>
    </row>
    <row r="65" spans="1:8" ht="14.1" customHeight="1" x14ac:dyDescent="0.2">
      <c r="A65" s="684"/>
      <c r="B65" s="652"/>
      <c r="C65" s="391"/>
      <c r="D65" s="398"/>
      <c r="E65" s="152"/>
      <c r="F65" s="152"/>
      <c r="G65" s="342"/>
      <c r="H65" s="813"/>
    </row>
    <row r="66" spans="1:8" s="174" customFormat="1" ht="20.100000000000001" customHeight="1" x14ac:dyDescent="0.2">
      <c r="A66" s="698" t="s">
        <v>120</v>
      </c>
      <c r="B66" s="854" t="s">
        <v>106</v>
      </c>
      <c r="C66" s="855"/>
      <c r="D66" s="855"/>
      <c r="E66" s="855"/>
      <c r="F66" s="855"/>
      <c r="G66" s="856"/>
      <c r="H66" s="815">
        <f>SUM(H20:H59)</f>
        <v>0</v>
      </c>
    </row>
    <row r="67" spans="1:8" ht="12" customHeight="1" x14ac:dyDescent="0.2">
      <c r="A67" s="52"/>
      <c r="B67" s="52"/>
      <c r="C67" s="52"/>
      <c r="D67" s="51"/>
      <c r="E67" s="101"/>
      <c r="F67" s="102"/>
      <c r="G67" s="103"/>
      <c r="H67" s="103"/>
    </row>
  </sheetData>
  <sheetProtection algorithmName="SHA-512" hashValue="PhK0bpAZoUxNi1/TVdK9otDZ4uwrDEY74P2ebTEXAGC5uUTfTwKwNbFlLS3aEAtJBGP/LgRH7uffg6BStyxbvw==" saltValue="fTMjp/VZOuXULrkGGYzV6g==" spinCount="100000" sheet="1" selectLockedCells="1"/>
  <mergeCells count="4">
    <mergeCell ref="B66:G66"/>
    <mergeCell ref="B6:D6"/>
    <mergeCell ref="B14:D14"/>
    <mergeCell ref="A1:H1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73" firstPageNumber="47" orientation="portrait" useFirstPageNumber="1" horizontalDpi="4294967293" r:id="rId1"/>
  <headerFooter alignWithMargins="0">
    <oddHeader>&amp;CC61.23</oddHeader>
  </headerFooter>
  <rowBreaks count="1" manualBreakCount="1">
    <brk id="71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19"/>
  <dimension ref="A1:G59"/>
  <sheetViews>
    <sheetView view="pageBreakPreview" topLeftCell="A17" zoomScaleNormal="100" zoomScaleSheetLayoutView="100" workbookViewId="0">
      <selection activeCell="E17" sqref="E17"/>
    </sheetView>
  </sheetViews>
  <sheetFormatPr defaultRowHeight="12.75" x14ac:dyDescent="0.2"/>
  <cols>
    <col min="1" max="1" width="7.7109375" style="19" customWidth="1"/>
    <col min="2" max="2" width="46.7109375" style="19" customWidth="1"/>
    <col min="3" max="4" width="12.7109375" style="19" customWidth="1"/>
    <col min="5" max="5" width="14.28515625" style="19" customWidth="1"/>
    <col min="6" max="6" width="16.7109375" style="19" customWidth="1"/>
    <col min="7" max="16384" width="9.140625" style="19"/>
  </cols>
  <sheetData>
    <row r="1" spans="1:7" s="44" customFormat="1" ht="14.1" customHeight="1" x14ac:dyDescent="0.2">
      <c r="A1" s="852" t="str">
        <f>'5700'!A1:H1</f>
        <v>CONSTRUCTION OF AGISANANG INTERNAL ROADS AND STORMWATER PHASE 1 - WARD 8</v>
      </c>
      <c r="B1" s="852"/>
      <c r="C1" s="852"/>
      <c r="D1" s="852"/>
      <c r="E1" s="852"/>
      <c r="F1" s="852"/>
    </row>
    <row r="2" spans="1:7" s="44" customFormat="1" ht="14.1" customHeight="1" x14ac:dyDescent="0.2">
      <c r="A2" s="635" t="s">
        <v>10</v>
      </c>
      <c r="B2" s="635"/>
      <c r="C2" s="635"/>
      <c r="D2" s="635"/>
      <c r="E2" s="348"/>
      <c r="F2" s="348"/>
    </row>
    <row r="3" spans="1:7" s="44" customFormat="1" ht="14.1" customHeight="1" x14ac:dyDescent="0.2">
      <c r="A3" s="635" t="s">
        <v>42</v>
      </c>
      <c r="B3" s="635"/>
      <c r="C3" s="635"/>
      <c r="D3" s="635"/>
      <c r="E3" s="348"/>
      <c r="F3" s="348"/>
    </row>
    <row r="4" spans="1:7" s="44" customFormat="1" ht="14.1" customHeight="1" x14ac:dyDescent="0.2">
      <c r="A4" s="635" t="s">
        <v>73</v>
      </c>
      <c r="B4" s="635"/>
      <c r="C4" s="635"/>
      <c r="D4" s="635"/>
      <c r="E4" s="348"/>
      <c r="F4" s="348"/>
    </row>
    <row r="5" spans="1:7" s="44" customFormat="1" ht="6.75" customHeight="1" x14ac:dyDescent="0.2">
      <c r="A5" s="702"/>
      <c r="B5" s="702"/>
      <c r="C5" s="702"/>
      <c r="D5" s="702"/>
      <c r="E5" s="348"/>
      <c r="F5" s="348"/>
    </row>
    <row r="6" spans="1:7" s="44" customFormat="1" ht="20.100000000000001" customHeight="1" x14ac:dyDescent="0.2">
      <c r="A6" s="197" t="s">
        <v>62</v>
      </c>
      <c r="B6" s="197" t="s">
        <v>60</v>
      </c>
      <c r="C6" s="197" t="s">
        <v>70</v>
      </c>
      <c r="D6" s="197" t="s">
        <v>64</v>
      </c>
      <c r="E6" s="519" t="s">
        <v>65</v>
      </c>
      <c r="F6" s="327" t="s">
        <v>59</v>
      </c>
      <c r="G6" s="45"/>
    </row>
    <row r="7" spans="1:7" s="44" customFormat="1" ht="5.0999999999999996" customHeight="1" x14ac:dyDescent="0.2">
      <c r="A7" s="619"/>
      <c r="B7" s="615"/>
      <c r="C7" s="615"/>
      <c r="D7" s="615"/>
      <c r="E7" s="358"/>
      <c r="F7" s="358"/>
      <c r="G7" s="45"/>
    </row>
    <row r="8" spans="1:7" s="41" customFormat="1" ht="14.1" customHeight="1" x14ac:dyDescent="0.2">
      <c r="A8" s="619"/>
      <c r="B8" s="360" t="s">
        <v>144</v>
      </c>
      <c r="C8" s="137"/>
      <c r="D8" s="398"/>
      <c r="E8" s="358"/>
      <c r="F8" s="358"/>
      <c r="G8" s="42"/>
    </row>
    <row r="9" spans="1:7" s="41" customFormat="1" ht="14.1" customHeight="1" x14ac:dyDescent="0.2">
      <c r="A9" s="619"/>
      <c r="B9" s="360" t="s">
        <v>145</v>
      </c>
      <c r="C9" s="137"/>
      <c r="D9" s="398"/>
      <c r="E9" s="364"/>
      <c r="F9" s="365"/>
      <c r="G9" s="42"/>
    </row>
    <row r="10" spans="1:7" s="41" customFormat="1" ht="14.1" customHeight="1" x14ac:dyDescent="0.2">
      <c r="A10" s="619"/>
      <c r="B10" s="601" t="s">
        <v>522</v>
      </c>
      <c r="C10" s="699"/>
      <c r="D10" s="681"/>
      <c r="E10" s="364"/>
      <c r="F10" s="365"/>
      <c r="G10" s="42"/>
    </row>
    <row r="11" spans="1:7" s="41" customFormat="1" ht="14.1" customHeight="1" x14ac:dyDescent="0.2">
      <c r="A11" s="619"/>
      <c r="B11" s="601" t="s">
        <v>523</v>
      </c>
      <c r="C11" s="699"/>
      <c r="D11" s="681"/>
      <c r="E11" s="364"/>
      <c r="F11" s="365"/>
      <c r="G11" s="42"/>
    </row>
    <row r="12" spans="1:7" s="41" customFormat="1" ht="14.1" customHeight="1" x14ac:dyDescent="0.2">
      <c r="A12" s="619"/>
      <c r="B12" s="601" t="s">
        <v>524</v>
      </c>
      <c r="C12" s="699"/>
      <c r="D12" s="681"/>
      <c r="E12" s="364"/>
      <c r="F12" s="365"/>
      <c r="G12" s="42"/>
    </row>
    <row r="13" spans="1:7" s="41" customFormat="1" ht="14.1" customHeight="1" x14ac:dyDescent="0.2">
      <c r="A13" s="619"/>
      <c r="B13" s="601" t="s">
        <v>525</v>
      </c>
      <c r="C13" s="137"/>
      <c r="D13" s="398"/>
      <c r="E13" s="364"/>
      <c r="F13" s="365"/>
      <c r="G13" s="42"/>
    </row>
    <row r="14" spans="1:7" s="41" customFormat="1" ht="5.0999999999999996" customHeight="1" x14ac:dyDescent="0.2">
      <c r="A14" s="619"/>
      <c r="B14" s="360"/>
      <c r="C14" s="137"/>
      <c r="D14" s="398"/>
      <c r="E14" s="364"/>
      <c r="F14" s="365"/>
      <c r="G14" s="42"/>
    </row>
    <row r="15" spans="1:7" s="41" customFormat="1" ht="14.1" customHeight="1" x14ac:dyDescent="0.2">
      <c r="A15" s="638">
        <v>59.01</v>
      </c>
      <c r="B15" s="366" t="s">
        <v>146</v>
      </c>
      <c r="C15" s="137"/>
      <c r="D15" s="398"/>
      <c r="E15" s="364"/>
      <c r="F15" s="816"/>
      <c r="G15" s="42"/>
    </row>
    <row r="16" spans="1:7" s="41" customFormat="1" ht="5.0999999999999996" customHeight="1" x14ac:dyDescent="0.2">
      <c r="A16" s="619"/>
      <c r="B16" s="360"/>
      <c r="C16" s="137"/>
      <c r="D16" s="398"/>
      <c r="E16" s="364"/>
      <c r="F16" s="816"/>
      <c r="G16" s="42"/>
    </row>
    <row r="17" spans="1:7" s="41" customFormat="1" ht="14.1" customHeight="1" x14ac:dyDescent="0.2">
      <c r="A17" s="619"/>
      <c r="B17" s="615" t="s">
        <v>560</v>
      </c>
      <c r="C17" s="619" t="s">
        <v>31</v>
      </c>
      <c r="D17" s="623">
        <f>3.2*2</f>
        <v>6.4</v>
      </c>
      <c r="E17" s="761"/>
      <c r="F17" s="813">
        <f>D17*E17</f>
        <v>0</v>
      </c>
      <c r="G17" s="42"/>
    </row>
    <row r="18" spans="1:7" s="41" customFormat="1" ht="5.0999999999999996" customHeight="1" x14ac:dyDescent="0.2">
      <c r="A18" s="619"/>
      <c r="B18" s="615"/>
      <c r="C18" s="619"/>
      <c r="D18" s="623"/>
      <c r="E18" s="387"/>
      <c r="F18" s="813"/>
      <c r="G18" s="42"/>
    </row>
    <row r="19" spans="1:7" s="41" customFormat="1" ht="14.1" customHeight="1" x14ac:dyDescent="0.2">
      <c r="A19" s="638">
        <v>59.02</v>
      </c>
      <c r="B19" s="621" t="s">
        <v>147</v>
      </c>
      <c r="C19" s="619"/>
      <c r="D19" s="623"/>
      <c r="E19" s="117"/>
      <c r="F19" s="813"/>
      <c r="G19" s="42"/>
    </row>
    <row r="20" spans="1:7" s="41" customFormat="1" ht="14.1" customHeight="1" x14ac:dyDescent="0.2">
      <c r="A20" s="619"/>
      <c r="B20" s="621" t="s">
        <v>148</v>
      </c>
      <c r="C20" s="116" t="s">
        <v>31</v>
      </c>
      <c r="D20" s="120">
        <f>3.2*2</f>
        <v>6.4</v>
      </c>
      <c r="E20" s="761"/>
      <c r="F20" s="813">
        <f>D20*E20</f>
        <v>0</v>
      </c>
      <c r="G20" s="42"/>
    </row>
    <row r="21" spans="1:7" s="41" customFormat="1" ht="14.1" customHeight="1" x14ac:dyDescent="0.2">
      <c r="A21" s="619"/>
      <c r="B21" s="615"/>
      <c r="C21" s="615"/>
      <c r="D21" s="623"/>
      <c r="E21" s="117"/>
      <c r="F21" s="813"/>
      <c r="G21" s="42"/>
    </row>
    <row r="22" spans="1:7" s="41" customFormat="1" ht="14.1" customHeight="1" x14ac:dyDescent="0.2">
      <c r="A22" s="619"/>
      <c r="B22" s="615"/>
      <c r="C22" s="615"/>
      <c r="D22" s="623"/>
      <c r="E22" s="117"/>
      <c r="F22" s="813"/>
      <c r="G22" s="42"/>
    </row>
    <row r="23" spans="1:7" s="41" customFormat="1" ht="14.1" customHeight="1" x14ac:dyDescent="0.2">
      <c r="A23" s="619"/>
      <c r="B23" s="615"/>
      <c r="C23" s="615"/>
      <c r="D23" s="623"/>
      <c r="E23" s="117"/>
      <c r="F23" s="813"/>
      <c r="G23" s="42"/>
    </row>
    <row r="24" spans="1:7" s="41" customFormat="1" ht="14.1" customHeight="1" x14ac:dyDescent="0.2">
      <c r="A24" s="619"/>
      <c r="B24" s="615"/>
      <c r="C24" s="615"/>
      <c r="D24" s="623"/>
      <c r="E24" s="117"/>
      <c r="F24" s="813"/>
      <c r="G24" s="42"/>
    </row>
    <row r="25" spans="1:7" s="41" customFormat="1" ht="14.1" customHeight="1" x14ac:dyDescent="0.2">
      <c r="A25" s="619"/>
      <c r="B25" s="615"/>
      <c r="C25" s="615"/>
      <c r="D25" s="623"/>
      <c r="E25" s="117"/>
      <c r="F25" s="813"/>
      <c r="G25" s="42"/>
    </row>
    <row r="26" spans="1:7" s="41" customFormat="1" ht="14.1" customHeight="1" x14ac:dyDescent="0.2">
      <c r="A26" s="619"/>
      <c r="B26" s="615"/>
      <c r="C26" s="615"/>
      <c r="D26" s="623"/>
      <c r="E26" s="117"/>
      <c r="F26" s="813"/>
      <c r="G26" s="42"/>
    </row>
    <row r="27" spans="1:7" s="41" customFormat="1" ht="14.1" customHeight="1" x14ac:dyDescent="0.2">
      <c r="A27" s="619"/>
      <c r="B27" s="615"/>
      <c r="C27" s="615"/>
      <c r="D27" s="623"/>
      <c r="E27" s="117"/>
      <c r="F27" s="813"/>
      <c r="G27" s="42"/>
    </row>
    <row r="28" spans="1:7" s="41" customFormat="1" ht="14.1" customHeight="1" x14ac:dyDescent="0.2">
      <c r="A28" s="619"/>
      <c r="B28" s="615"/>
      <c r="C28" s="615"/>
      <c r="D28" s="623"/>
      <c r="E28" s="117"/>
      <c r="F28" s="813"/>
      <c r="G28" s="42"/>
    </row>
    <row r="29" spans="1:7" s="41" customFormat="1" ht="14.1" customHeight="1" x14ac:dyDescent="0.2">
      <c r="A29" s="619"/>
      <c r="B29" s="615"/>
      <c r="C29" s="615"/>
      <c r="D29" s="623"/>
      <c r="E29" s="117"/>
      <c r="F29" s="813"/>
      <c r="G29" s="42"/>
    </row>
    <row r="30" spans="1:7" s="41" customFormat="1" ht="14.1" customHeight="1" x14ac:dyDescent="0.2">
      <c r="A30" s="619"/>
      <c r="B30" s="615"/>
      <c r="C30" s="615"/>
      <c r="D30" s="623"/>
      <c r="E30" s="117"/>
      <c r="F30" s="813"/>
      <c r="G30" s="42"/>
    </row>
    <row r="31" spans="1:7" s="41" customFormat="1" ht="14.1" customHeight="1" x14ac:dyDescent="0.2">
      <c r="A31" s="619"/>
      <c r="B31" s="615"/>
      <c r="C31" s="615"/>
      <c r="D31" s="623"/>
      <c r="E31" s="117"/>
      <c r="F31" s="813"/>
      <c r="G31" s="42"/>
    </row>
    <row r="32" spans="1:7" s="41" customFormat="1" ht="14.1" customHeight="1" x14ac:dyDescent="0.2">
      <c r="A32" s="619" t="s">
        <v>56</v>
      </c>
      <c r="B32" s="615" t="s">
        <v>56</v>
      </c>
      <c r="C32" s="615" t="s">
        <v>56</v>
      </c>
      <c r="D32" s="623"/>
      <c r="E32" s="117"/>
      <c r="F32" s="813"/>
      <c r="G32" s="42"/>
    </row>
    <row r="33" spans="1:7" s="41" customFormat="1" ht="14.1" customHeight="1" x14ac:dyDescent="0.2">
      <c r="A33" s="619"/>
      <c r="B33" s="615" t="s">
        <v>56</v>
      </c>
      <c r="C33" s="615"/>
      <c r="D33" s="623"/>
      <c r="E33" s="117"/>
      <c r="F33" s="813"/>
      <c r="G33" s="42"/>
    </row>
    <row r="34" spans="1:7" s="41" customFormat="1" ht="14.1" customHeight="1" x14ac:dyDescent="0.2">
      <c r="A34" s="619"/>
      <c r="B34" s="615" t="s">
        <v>56</v>
      </c>
      <c r="C34" s="615"/>
      <c r="D34" s="623"/>
      <c r="E34" s="117"/>
      <c r="F34" s="813"/>
      <c r="G34" s="42"/>
    </row>
    <row r="35" spans="1:7" s="41" customFormat="1" ht="14.1" customHeight="1" x14ac:dyDescent="0.2">
      <c r="A35" s="619"/>
      <c r="B35" s="615" t="s">
        <v>56</v>
      </c>
      <c r="C35" s="615"/>
      <c r="D35" s="623"/>
      <c r="E35" s="117"/>
      <c r="F35" s="813"/>
      <c r="G35" s="42"/>
    </row>
    <row r="36" spans="1:7" s="41" customFormat="1" ht="14.1" customHeight="1" x14ac:dyDescent="0.2">
      <c r="A36" s="619"/>
      <c r="B36" s="615"/>
      <c r="C36" s="615"/>
      <c r="D36" s="623"/>
      <c r="E36" s="117"/>
      <c r="F36" s="813"/>
      <c r="G36" s="42"/>
    </row>
    <row r="37" spans="1:7" s="41" customFormat="1" ht="14.1" customHeight="1" x14ac:dyDescent="0.2">
      <c r="A37" s="619"/>
      <c r="B37" s="615"/>
      <c r="C37" s="615"/>
      <c r="D37" s="623"/>
      <c r="E37" s="117"/>
      <c r="F37" s="813"/>
      <c r="G37" s="42"/>
    </row>
    <row r="38" spans="1:7" s="41" customFormat="1" ht="14.1" customHeight="1" x14ac:dyDescent="0.2">
      <c r="A38" s="619"/>
      <c r="B38" s="615"/>
      <c r="C38" s="615"/>
      <c r="D38" s="623"/>
      <c r="E38" s="117"/>
      <c r="F38" s="813"/>
      <c r="G38" s="42"/>
    </row>
    <row r="39" spans="1:7" s="41" customFormat="1" ht="14.1" customHeight="1" x14ac:dyDescent="0.2">
      <c r="A39" s="619"/>
      <c r="B39" s="615"/>
      <c r="C39" s="615"/>
      <c r="D39" s="623"/>
      <c r="E39" s="117"/>
      <c r="F39" s="813"/>
      <c r="G39" s="42"/>
    </row>
    <row r="40" spans="1:7" s="41" customFormat="1" ht="14.1" customHeight="1" x14ac:dyDescent="0.2">
      <c r="A40" s="619"/>
      <c r="B40" s="615"/>
      <c r="C40" s="615"/>
      <c r="D40" s="623"/>
      <c r="E40" s="117"/>
      <c r="F40" s="813"/>
      <c r="G40" s="42"/>
    </row>
    <row r="41" spans="1:7" s="41" customFormat="1" ht="14.1" customHeight="1" x14ac:dyDescent="0.2">
      <c r="A41" s="619"/>
      <c r="B41" s="615"/>
      <c r="C41" s="615"/>
      <c r="D41" s="623"/>
      <c r="E41" s="117"/>
      <c r="F41" s="813"/>
      <c r="G41" s="42"/>
    </row>
    <row r="42" spans="1:7" s="41" customFormat="1" ht="14.1" customHeight="1" x14ac:dyDescent="0.2">
      <c r="A42" s="619"/>
      <c r="B42" s="615"/>
      <c r="C42" s="615"/>
      <c r="D42" s="623"/>
      <c r="E42" s="117"/>
      <c r="F42" s="813"/>
      <c r="G42" s="42"/>
    </row>
    <row r="43" spans="1:7" s="41" customFormat="1" ht="14.1" customHeight="1" x14ac:dyDescent="0.2">
      <c r="A43" s="619"/>
      <c r="B43" s="615"/>
      <c r="C43" s="615"/>
      <c r="D43" s="623"/>
      <c r="E43" s="117"/>
      <c r="F43" s="813"/>
      <c r="G43" s="42"/>
    </row>
    <row r="44" spans="1:7" s="41" customFormat="1" ht="14.1" customHeight="1" x14ac:dyDescent="0.2">
      <c r="A44" s="619"/>
      <c r="B44" s="615"/>
      <c r="C44" s="615"/>
      <c r="D44" s="623"/>
      <c r="E44" s="117"/>
      <c r="F44" s="813"/>
      <c r="G44" s="42"/>
    </row>
    <row r="45" spans="1:7" s="41" customFormat="1" ht="14.1" customHeight="1" x14ac:dyDescent="0.2">
      <c r="A45" s="619"/>
      <c r="B45" s="615"/>
      <c r="C45" s="615"/>
      <c r="D45" s="623"/>
      <c r="E45" s="117"/>
      <c r="F45" s="813"/>
      <c r="G45" s="42"/>
    </row>
    <row r="46" spans="1:7" s="41" customFormat="1" ht="14.1" customHeight="1" x14ac:dyDescent="0.2">
      <c r="A46" s="619"/>
      <c r="B46" s="615"/>
      <c r="C46" s="615"/>
      <c r="D46" s="623"/>
      <c r="E46" s="117"/>
      <c r="F46" s="813"/>
      <c r="G46" s="42"/>
    </row>
    <row r="47" spans="1:7" s="41" customFormat="1" ht="14.1" customHeight="1" x14ac:dyDescent="0.2">
      <c r="A47" s="619"/>
      <c r="B47" s="615"/>
      <c r="C47" s="615"/>
      <c r="D47" s="623"/>
      <c r="E47" s="117"/>
      <c r="F47" s="813"/>
      <c r="G47" s="42"/>
    </row>
    <row r="48" spans="1:7" s="41" customFormat="1" ht="14.1" customHeight="1" x14ac:dyDescent="0.2">
      <c r="A48" s="619"/>
      <c r="B48" s="615"/>
      <c r="C48" s="615"/>
      <c r="D48" s="623"/>
      <c r="E48" s="117"/>
      <c r="F48" s="813"/>
      <c r="G48" s="42"/>
    </row>
    <row r="49" spans="1:7" s="41" customFormat="1" ht="14.1" customHeight="1" x14ac:dyDescent="0.2">
      <c r="A49" s="619"/>
      <c r="B49" s="615"/>
      <c r="C49" s="615"/>
      <c r="D49" s="623"/>
      <c r="E49" s="117"/>
      <c r="F49" s="813"/>
      <c r="G49" s="42"/>
    </row>
    <row r="50" spans="1:7" s="41" customFormat="1" ht="14.1" customHeight="1" x14ac:dyDescent="0.2">
      <c r="A50" s="619"/>
      <c r="B50" s="615"/>
      <c r="C50" s="615"/>
      <c r="D50" s="623"/>
      <c r="E50" s="117"/>
      <c r="F50" s="813"/>
      <c r="G50" s="42"/>
    </row>
    <row r="51" spans="1:7" s="41" customFormat="1" ht="14.1" customHeight="1" x14ac:dyDescent="0.2">
      <c r="A51" s="619"/>
      <c r="B51" s="615"/>
      <c r="C51" s="615"/>
      <c r="D51" s="623"/>
      <c r="E51" s="117"/>
      <c r="F51" s="813"/>
      <c r="G51" s="42"/>
    </row>
    <row r="52" spans="1:7" s="41" customFormat="1" ht="14.1" customHeight="1" x14ac:dyDescent="0.2">
      <c r="A52" s="619"/>
      <c r="B52" s="615"/>
      <c r="C52" s="615"/>
      <c r="D52" s="623"/>
      <c r="E52" s="117"/>
      <c r="F52" s="813"/>
      <c r="G52" s="42"/>
    </row>
    <row r="53" spans="1:7" s="41" customFormat="1" ht="14.1" customHeight="1" x14ac:dyDescent="0.2">
      <c r="A53" s="619"/>
      <c r="B53" s="615"/>
      <c r="C53" s="615"/>
      <c r="D53" s="623"/>
      <c r="E53" s="117"/>
      <c r="F53" s="813"/>
      <c r="G53" s="42"/>
    </row>
    <row r="54" spans="1:7" s="41" customFormat="1" ht="14.1" customHeight="1" x14ac:dyDescent="0.2">
      <c r="A54" s="619"/>
      <c r="B54" s="615"/>
      <c r="C54" s="615"/>
      <c r="D54" s="623"/>
      <c r="E54" s="117"/>
      <c r="F54" s="813"/>
      <c r="G54" s="42"/>
    </row>
    <row r="55" spans="1:7" s="41" customFormat="1" ht="14.1" customHeight="1" x14ac:dyDescent="0.2">
      <c r="A55" s="619"/>
      <c r="B55" s="615"/>
      <c r="C55" s="615"/>
      <c r="D55" s="623"/>
      <c r="E55" s="117"/>
      <c r="F55" s="813"/>
      <c r="G55" s="42"/>
    </row>
    <row r="56" spans="1:7" s="150" customFormat="1" ht="20.100000000000001" customHeight="1" x14ac:dyDescent="0.2">
      <c r="A56" s="703" t="s">
        <v>43</v>
      </c>
      <c r="B56" s="628" t="s">
        <v>69</v>
      </c>
      <c r="C56" s="632"/>
      <c r="D56" s="632"/>
      <c r="E56" s="704"/>
      <c r="F56" s="815">
        <f>SUM(F16:F52)</f>
        <v>0</v>
      </c>
      <c r="G56" s="149"/>
    </row>
    <row r="57" spans="1:7" s="41" customFormat="1" ht="14.1" customHeight="1" x14ac:dyDescent="0.2">
      <c r="A57" s="46"/>
      <c r="B57" s="42"/>
      <c r="C57" s="42"/>
      <c r="D57" s="42"/>
      <c r="E57" s="91"/>
      <c r="F57" s="92"/>
      <c r="G57" s="42"/>
    </row>
    <row r="58" spans="1:7" s="44" customFormat="1" ht="15" customHeight="1" x14ac:dyDescent="0.2">
      <c r="A58" s="13"/>
      <c r="B58" s="19"/>
      <c r="C58" s="19"/>
      <c r="D58" s="19"/>
      <c r="E58" s="19"/>
      <c r="F58" s="19"/>
      <c r="G58" s="45"/>
    </row>
    <row r="59" spans="1:7" s="41" customFormat="1" x14ac:dyDescent="0.2">
      <c r="A59" s="19"/>
      <c r="B59" s="19"/>
      <c r="C59" s="19"/>
      <c r="D59" s="19"/>
      <c r="E59" s="19"/>
      <c r="F59" s="19"/>
    </row>
  </sheetData>
  <sheetProtection algorithmName="SHA-512" hashValue="PAZc+V8iLrwRfhdo2LhgP102RtHKI7jDD0uN0ssxW3Bobk4IHicY2bULOdoWF101Ml7iSuSpiAA9xT60QJclcw==" saltValue="hwYmB6SJtlQE4S1t09gE5g==" spinCount="100000" sheet="1" selectLockedCells="1"/>
  <mergeCells count="1">
    <mergeCell ref="A1:F1"/>
  </mergeCells>
  <phoneticPr fontId="0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0" orientation="portrait" horizontalDpi="4294967293" r:id="rId1"/>
  <headerFooter alignWithMargins="0">
    <oddHeader>&amp;CC61.24</odd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29"/>
  <dimension ref="A1:G65"/>
  <sheetViews>
    <sheetView view="pageBreakPreview" topLeftCell="A19" zoomScaleNormal="100" zoomScaleSheetLayoutView="100" workbookViewId="0">
      <selection activeCell="E17" sqref="E17"/>
    </sheetView>
  </sheetViews>
  <sheetFormatPr defaultRowHeight="12.75" x14ac:dyDescent="0.2"/>
  <cols>
    <col min="1" max="1" width="7.7109375" style="23" customWidth="1"/>
    <col min="2" max="2" width="51.140625" style="6" customWidth="1"/>
    <col min="3" max="4" width="12.7109375" style="23" customWidth="1"/>
    <col min="5" max="5" width="11.5703125" style="19" customWidth="1"/>
    <col min="6" max="6" width="14.85546875" style="19" customWidth="1"/>
    <col min="7" max="16384" width="9.140625" style="23"/>
  </cols>
  <sheetData>
    <row r="1" spans="1:7" s="44" customFormat="1" ht="14.1" customHeight="1" x14ac:dyDescent="0.2">
      <c r="A1" s="852" t="str">
        <f>'5900'!A1:F1</f>
        <v>CONSTRUCTION OF AGISANANG INTERNAL ROADS AND STORMWATER PHASE 1 - WARD 8</v>
      </c>
      <c r="B1" s="852"/>
      <c r="C1" s="852"/>
      <c r="D1" s="852"/>
      <c r="E1" s="852"/>
      <c r="F1" s="852"/>
    </row>
    <row r="2" spans="1:7" s="44" customFormat="1" ht="14.1" customHeight="1" x14ac:dyDescent="0.2">
      <c r="A2" s="635" t="s">
        <v>10</v>
      </c>
      <c r="B2" s="635"/>
      <c r="C2" s="635"/>
      <c r="D2" s="635"/>
      <c r="E2" s="348"/>
      <c r="F2" s="348"/>
    </row>
    <row r="3" spans="1:7" s="44" customFormat="1" ht="14.1" customHeight="1" x14ac:dyDescent="0.2">
      <c r="A3" s="635" t="s">
        <v>123</v>
      </c>
      <c r="B3" s="635"/>
      <c r="C3" s="635"/>
      <c r="D3" s="635"/>
      <c r="E3" s="348"/>
      <c r="F3" s="348"/>
    </row>
    <row r="4" spans="1:7" s="44" customFormat="1" ht="14.1" customHeight="1" x14ac:dyDescent="0.2">
      <c r="A4" s="863" t="s">
        <v>122</v>
      </c>
      <c r="B4" s="863"/>
      <c r="C4" s="702"/>
      <c r="D4" s="635"/>
      <c r="E4" s="348"/>
      <c r="F4" s="348"/>
    </row>
    <row r="5" spans="1:7" s="44" customFormat="1" ht="4.5" customHeight="1" x14ac:dyDescent="0.2">
      <c r="A5" s="702"/>
      <c r="B5" s="702"/>
      <c r="C5" s="702"/>
      <c r="D5" s="702"/>
      <c r="E5" s="348"/>
      <c r="F5" s="348"/>
    </row>
    <row r="6" spans="1:7" s="155" customFormat="1" ht="20.100000000000001" customHeight="1" x14ac:dyDescent="0.25">
      <c r="A6" s="197" t="s">
        <v>62</v>
      </c>
      <c r="B6" s="197" t="s">
        <v>60</v>
      </c>
      <c r="C6" s="197" t="s">
        <v>70</v>
      </c>
      <c r="D6" s="197" t="s">
        <v>64</v>
      </c>
      <c r="E6" s="519" t="s">
        <v>65</v>
      </c>
      <c r="F6" s="327" t="s">
        <v>59</v>
      </c>
      <c r="G6" s="143"/>
    </row>
    <row r="7" spans="1:7" s="44" customFormat="1" ht="5.0999999999999996" customHeight="1" x14ac:dyDescent="0.2">
      <c r="A7" s="615"/>
      <c r="B7" s="615"/>
      <c r="C7" s="615"/>
      <c r="D7" s="615"/>
      <c r="E7" s="461"/>
      <c r="F7" s="461"/>
      <c r="G7" s="45"/>
    </row>
    <row r="8" spans="1:7" s="41" customFormat="1" ht="14.1" customHeight="1" x14ac:dyDescent="0.2">
      <c r="A8" s="523">
        <v>7300</v>
      </c>
      <c r="B8" s="524" t="s">
        <v>307</v>
      </c>
      <c r="C8" s="528"/>
      <c r="D8" s="528"/>
      <c r="E8" s="358"/>
      <c r="F8" s="358"/>
      <c r="G8" s="42"/>
    </row>
    <row r="9" spans="1:7" s="41" customFormat="1" ht="14.1" customHeight="1" x14ac:dyDescent="0.2">
      <c r="A9" s="527"/>
      <c r="B9" s="601" t="s">
        <v>522</v>
      </c>
      <c r="C9" s="525"/>
      <c r="D9" s="528"/>
      <c r="E9" s="358"/>
      <c r="F9" s="358"/>
      <c r="G9" s="42"/>
    </row>
    <row r="10" spans="1:7" s="41" customFormat="1" ht="14.1" customHeight="1" x14ac:dyDescent="0.2">
      <c r="A10" s="527"/>
      <c r="B10" s="601" t="s">
        <v>523</v>
      </c>
      <c r="C10" s="525"/>
      <c r="D10" s="528"/>
      <c r="E10" s="358"/>
      <c r="F10" s="358"/>
      <c r="G10" s="42"/>
    </row>
    <row r="11" spans="1:7" s="41" customFormat="1" ht="14.1" customHeight="1" x14ac:dyDescent="0.2">
      <c r="A11" s="527"/>
      <c r="B11" s="601" t="s">
        <v>524</v>
      </c>
      <c r="C11" s="525"/>
      <c r="D11" s="528"/>
      <c r="E11" s="358"/>
      <c r="F11" s="358"/>
      <c r="G11" s="42"/>
    </row>
    <row r="12" spans="1:7" s="41" customFormat="1" ht="14.1" customHeight="1" x14ac:dyDescent="0.2">
      <c r="A12" s="527"/>
      <c r="B12" s="601" t="s">
        <v>525</v>
      </c>
      <c r="C12" s="525"/>
      <c r="D12" s="528"/>
      <c r="E12" s="358"/>
      <c r="F12" s="358"/>
      <c r="G12" s="42"/>
    </row>
    <row r="13" spans="1:7" s="41" customFormat="1" ht="5.0999999999999996" customHeight="1" x14ac:dyDescent="0.2">
      <c r="A13" s="527"/>
      <c r="B13" s="525"/>
      <c r="C13" s="525"/>
      <c r="D13" s="528"/>
      <c r="E13" s="358"/>
      <c r="F13" s="358"/>
      <c r="G13" s="42"/>
    </row>
    <row r="14" spans="1:7" s="41" customFormat="1" ht="14.1" customHeight="1" x14ac:dyDescent="0.2">
      <c r="A14" s="565">
        <v>73.010000000000005</v>
      </c>
      <c r="B14" s="529" t="s">
        <v>297</v>
      </c>
      <c r="C14" s="528"/>
      <c r="D14" s="528"/>
      <c r="E14" s="364"/>
      <c r="F14" s="365"/>
      <c r="G14" s="42"/>
    </row>
    <row r="15" spans="1:7" s="41" customFormat="1" ht="5.0999999999999996" customHeight="1" x14ac:dyDescent="0.2">
      <c r="A15" s="705"/>
      <c r="B15" s="525"/>
      <c r="C15" s="525"/>
      <c r="D15" s="528"/>
      <c r="E15" s="364"/>
      <c r="F15" s="365"/>
      <c r="G15" s="42"/>
    </row>
    <row r="16" spans="1:7" s="41" customFormat="1" ht="14.1" customHeight="1" x14ac:dyDescent="0.2">
      <c r="A16" s="494" t="s">
        <v>131</v>
      </c>
      <c r="B16" s="531" t="s">
        <v>609</v>
      </c>
      <c r="C16" s="533"/>
      <c r="D16" s="533"/>
      <c r="E16" s="364"/>
      <c r="F16" s="365"/>
      <c r="G16" s="42"/>
    </row>
    <row r="17" spans="1:7" s="41" customFormat="1" ht="14.1" customHeight="1" x14ac:dyDescent="0.2">
      <c r="A17" s="706"/>
      <c r="B17" s="525" t="s">
        <v>593</v>
      </c>
      <c r="C17" s="528" t="s">
        <v>29</v>
      </c>
      <c r="D17" s="532">
        <f>3200*6</f>
        <v>19200</v>
      </c>
      <c r="E17" s="761"/>
      <c r="F17" s="117">
        <f>D17*E17</f>
        <v>0</v>
      </c>
      <c r="G17" s="42"/>
    </row>
    <row r="18" spans="1:7" s="41" customFormat="1" ht="5.0999999999999996" customHeight="1" x14ac:dyDescent="0.2">
      <c r="A18" s="465"/>
      <c r="B18" s="531"/>
      <c r="C18" s="528"/>
      <c r="D18" s="530"/>
      <c r="E18" s="117"/>
      <c r="F18" s="117"/>
      <c r="G18" s="42"/>
    </row>
    <row r="19" spans="1:7" s="154" customFormat="1" ht="14.1" customHeight="1" x14ac:dyDescent="0.2">
      <c r="A19" s="494" t="s">
        <v>131</v>
      </c>
      <c r="B19" s="531" t="s">
        <v>306</v>
      </c>
      <c r="C19" s="533" t="s">
        <v>29</v>
      </c>
      <c r="D19" s="532">
        <f>D17</f>
        <v>19200</v>
      </c>
      <c r="E19" s="761"/>
      <c r="F19" s="117">
        <f>D19*E19</f>
        <v>0</v>
      </c>
      <c r="G19" s="153"/>
    </row>
    <row r="20" spans="1:7" s="41" customFormat="1" ht="5.0999999999999996" customHeight="1" x14ac:dyDescent="0.2">
      <c r="A20" s="565"/>
      <c r="B20" s="531"/>
      <c r="C20" s="528"/>
      <c r="D20" s="530"/>
      <c r="E20" s="117"/>
      <c r="F20" s="117"/>
      <c r="G20" s="42"/>
    </row>
    <row r="21" spans="1:7" s="41" customFormat="1" ht="14.1" customHeight="1" x14ac:dyDescent="0.2">
      <c r="A21" s="465" t="s">
        <v>131</v>
      </c>
      <c r="B21" s="531" t="s">
        <v>586</v>
      </c>
      <c r="C21" s="528" t="s">
        <v>29</v>
      </c>
      <c r="D21" s="530">
        <f>D19</f>
        <v>19200</v>
      </c>
      <c r="E21" s="761"/>
      <c r="F21" s="117">
        <f>D21*E21</f>
        <v>0</v>
      </c>
      <c r="G21" s="42"/>
    </row>
    <row r="22" spans="1:7" s="41" customFormat="1" ht="5.0999999999999996" customHeight="1" x14ac:dyDescent="0.2">
      <c r="A22" s="565"/>
      <c r="B22" s="531"/>
      <c r="C22" s="528"/>
      <c r="D22" s="530"/>
      <c r="E22" s="117"/>
      <c r="F22" s="117"/>
      <c r="G22" s="42"/>
    </row>
    <row r="23" spans="1:7" s="41" customFormat="1" ht="14.1" customHeight="1" x14ac:dyDescent="0.2">
      <c r="A23" s="565">
        <v>73.02</v>
      </c>
      <c r="B23" s="529" t="s">
        <v>298</v>
      </c>
      <c r="C23" s="528"/>
      <c r="D23" s="530"/>
      <c r="E23" s="117"/>
      <c r="F23" s="117"/>
      <c r="G23" s="42"/>
    </row>
    <row r="24" spans="1:7" s="41" customFormat="1" ht="14.1" customHeight="1" x14ac:dyDescent="0.2">
      <c r="A24" s="619"/>
      <c r="B24" s="529" t="s">
        <v>299</v>
      </c>
      <c r="C24" s="528"/>
      <c r="D24" s="530"/>
      <c r="E24" s="117"/>
      <c r="F24" s="117"/>
      <c r="G24" s="42"/>
    </row>
    <row r="25" spans="1:7" s="41" customFormat="1" ht="5.0999999999999996" customHeight="1" x14ac:dyDescent="0.2">
      <c r="A25" s="494"/>
      <c r="B25" s="531"/>
      <c r="C25" s="533"/>
      <c r="D25" s="532"/>
      <c r="E25" s="117"/>
      <c r="F25" s="117"/>
      <c r="G25" s="42"/>
    </row>
    <row r="26" spans="1:7" s="41" customFormat="1" ht="14.1" customHeight="1" x14ac:dyDescent="0.2">
      <c r="A26" s="494" t="s">
        <v>131</v>
      </c>
      <c r="B26" s="531" t="s">
        <v>561</v>
      </c>
      <c r="C26" s="533"/>
      <c r="D26" s="532"/>
      <c r="E26" s="117"/>
      <c r="F26" s="117"/>
      <c r="G26" s="42"/>
    </row>
    <row r="27" spans="1:7" s="41" customFormat="1" ht="14.1" customHeight="1" x14ac:dyDescent="0.2">
      <c r="A27" s="706"/>
      <c r="B27" s="525" t="s">
        <v>300</v>
      </c>
      <c r="C27" s="528" t="s">
        <v>28</v>
      </c>
      <c r="D27" s="530">
        <f>0.2*0.3*6*30</f>
        <v>10.799999999999999</v>
      </c>
      <c r="E27" s="761"/>
      <c r="F27" s="117">
        <f>D27*E27</f>
        <v>0</v>
      </c>
      <c r="G27" s="42"/>
    </row>
    <row r="28" spans="1:7" s="41" customFormat="1" ht="5.0999999999999996" customHeight="1" x14ac:dyDescent="0.2">
      <c r="A28" s="705"/>
      <c r="B28" s="531"/>
      <c r="C28" s="528"/>
      <c r="D28" s="530"/>
      <c r="E28" s="117"/>
      <c r="F28" s="117"/>
      <c r="G28" s="42"/>
    </row>
    <row r="29" spans="1:7" s="41" customFormat="1" ht="14.1" customHeight="1" x14ac:dyDescent="0.2">
      <c r="A29" s="705">
        <v>73.03</v>
      </c>
      <c r="B29" s="529" t="s">
        <v>301</v>
      </c>
      <c r="C29" s="533"/>
      <c r="D29" s="532"/>
      <c r="E29" s="117"/>
      <c r="F29" s="117"/>
      <c r="G29" s="42"/>
    </row>
    <row r="30" spans="1:7" s="41" customFormat="1" ht="14.1" customHeight="1" x14ac:dyDescent="0.2">
      <c r="A30" s="638"/>
      <c r="B30" s="621" t="s">
        <v>302</v>
      </c>
      <c r="C30" s="619" t="s">
        <v>149</v>
      </c>
      <c r="D30" s="530">
        <f>D19*2</f>
        <v>38400</v>
      </c>
      <c r="E30" s="761"/>
      <c r="F30" s="117">
        <f>D30*E30</f>
        <v>0</v>
      </c>
      <c r="G30" s="42"/>
    </row>
    <row r="31" spans="1:7" s="41" customFormat="1" ht="5.0999999999999996" customHeight="1" x14ac:dyDescent="0.2">
      <c r="A31" s="638"/>
      <c r="B31" s="621"/>
      <c r="C31" s="619"/>
      <c r="D31" s="623"/>
      <c r="E31" s="117"/>
      <c r="F31" s="117"/>
      <c r="G31" s="42"/>
    </row>
    <row r="32" spans="1:7" s="41" customFormat="1" ht="14.1" customHeight="1" x14ac:dyDescent="0.2">
      <c r="A32" s="638">
        <v>73.040000000000006</v>
      </c>
      <c r="B32" s="621" t="s">
        <v>303</v>
      </c>
      <c r="C32" s="619"/>
      <c r="D32" s="623"/>
      <c r="E32" s="117"/>
      <c r="F32" s="117"/>
      <c r="G32" s="42"/>
    </row>
    <row r="33" spans="1:7" s="41" customFormat="1" ht="14.1" customHeight="1" x14ac:dyDescent="0.2">
      <c r="A33" s="619" t="s">
        <v>131</v>
      </c>
      <c r="B33" s="707" t="s">
        <v>304</v>
      </c>
      <c r="C33" s="619"/>
      <c r="D33" s="623"/>
      <c r="E33" s="117"/>
      <c r="F33" s="117"/>
      <c r="G33" s="42"/>
    </row>
    <row r="34" spans="1:7" s="41" customFormat="1" ht="14.1" customHeight="1" x14ac:dyDescent="0.2">
      <c r="A34" s="638"/>
      <c r="B34" s="621" t="s">
        <v>305</v>
      </c>
      <c r="C34" s="619" t="s">
        <v>103</v>
      </c>
      <c r="D34" s="530">
        <v>9</v>
      </c>
      <c r="E34" s="761"/>
      <c r="F34" s="117">
        <f>D34*E34</f>
        <v>0</v>
      </c>
      <c r="G34" s="42"/>
    </row>
    <row r="35" spans="1:7" s="41" customFormat="1" ht="14.1" customHeight="1" x14ac:dyDescent="0.2">
      <c r="A35" s="638"/>
      <c r="B35" s="621"/>
      <c r="C35" s="619"/>
      <c r="D35" s="530"/>
      <c r="E35" s="290"/>
      <c r="F35" s="117"/>
      <c r="G35" s="42"/>
    </row>
    <row r="36" spans="1:7" s="41" customFormat="1" ht="14.1" customHeight="1" x14ac:dyDescent="0.2">
      <c r="A36" s="638"/>
      <c r="B36" s="621"/>
      <c r="C36" s="619"/>
      <c r="D36" s="530"/>
      <c r="E36" s="290"/>
      <c r="F36" s="117"/>
      <c r="G36" s="42"/>
    </row>
    <row r="37" spans="1:7" s="41" customFormat="1" ht="14.1" customHeight="1" x14ac:dyDescent="0.2">
      <c r="A37" s="638"/>
      <c r="B37" s="621"/>
      <c r="C37" s="619"/>
      <c r="D37" s="530"/>
      <c r="E37" s="290"/>
      <c r="F37" s="117"/>
      <c r="G37" s="42"/>
    </row>
    <row r="38" spans="1:7" s="41" customFormat="1" ht="14.1" customHeight="1" x14ac:dyDescent="0.2">
      <c r="A38" s="638"/>
      <c r="B38" s="621"/>
      <c r="C38" s="619"/>
      <c r="D38" s="530"/>
      <c r="E38" s="290"/>
      <c r="F38" s="117"/>
      <c r="G38" s="42"/>
    </row>
    <row r="39" spans="1:7" s="41" customFormat="1" ht="14.1" customHeight="1" x14ac:dyDescent="0.2">
      <c r="A39" s="638"/>
      <c r="B39" s="621"/>
      <c r="C39" s="619"/>
      <c r="D39" s="530"/>
      <c r="E39" s="290"/>
      <c r="F39" s="117"/>
      <c r="G39" s="42"/>
    </row>
    <row r="40" spans="1:7" s="41" customFormat="1" ht="14.1" customHeight="1" x14ac:dyDescent="0.2">
      <c r="A40" s="638"/>
      <c r="B40" s="621"/>
      <c r="C40" s="619"/>
      <c r="D40" s="530"/>
      <c r="E40" s="290"/>
      <c r="F40" s="117"/>
      <c r="G40" s="42"/>
    </row>
    <row r="41" spans="1:7" s="41" customFormat="1" ht="14.1" customHeight="1" x14ac:dyDescent="0.2">
      <c r="A41" s="638"/>
      <c r="B41" s="621"/>
      <c r="C41" s="619"/>
      <c r="D41" s="530"/>
      <c r="E41" s="290"/>
      <c r="F41" s="117"/>
      <c r="G41" s="42"/>
    </row>
    <row r="42" spans="1:7" s="41" customFormat="1" ht="14.1" customHeight="1" x14ac:dyDescent="0.2">
      <c r="A42" s="638"/>
      <c r="B42" s="621"/>
      <c r="C42" s="619"/>
      <c r="D42" s="530"/>
      <c r="E42" s="290"/>
      <c r="F42" s="117"/>
      <c r="G42" s="42"/>
    </row>
    <row r="43" spans="1:7" s="41" customFormat="1" ht="14.1" customHeight="1" x14ac:dyDescent="0.2">
      <c r="A43" s="638"/>
      <c r="B43" s="621"/>
      <c r="C43" s="619"/>
      <c r="D43" s="530"/>
      <c r="E43" s="290"/>
      <c r="F43" s="117"/>
      <c r="G43" s="42"/>
    </row>
    <row r="44" spans="1:7" s="41" customFormat="1" ht="14.1" customHeight="1" x14ac:dyDescent="0.2">
      <c r="A44" s="638"/>
      <c r="B44" s="621"/>
      <c r="C44" s="619"/>
      <c r="D44" s="530"/>
      <c r="E44" s="290"/>
      <c r="F44" s="117"/>
      <c r="G44" s="42"/>
    </row>
    <row r="45" spans="1:7" s="41" customFormat="1" ht="14.1" customHeight="1" x14ac:dyDescent="0.2">
      <c r="A45" s="638"/>
      <c r="B45" s="621"/>
      <c r="C45" s="619"/>
      <c r="D45" s="530"/>
      <c r="E45" s="290"/>
      <c r="F45" s="117"/>
      <c r="G45" s="42"/>
    </row>
    <row r="46" spans="1:7" s="41" customFormat="1" ht="14.1" customHeight="1" x14ac:dyDescent="0.2">
      <c r="A46" s="638"/>
      <c r="B46" s="621"/>
      <c r="C46" s="619"/>
      <c r="D46" s="530"/>
      <c r="E46" s="290"/>
      <c r="F46" s="117"/>
      <c r="G46" s="42"/>
    </row>
    <row r="47" spans="1:7" s="41" customFormat="1" ht="14.1" customHeight="1" x14ac:dyDescent="0.2">
      <c r="A47" s="638"/>
      <c r="B47" s="621"/>
      <c r="C47" s="619"/>
      <c r="D47" s="530"/>
      <c r="E47" s="290"/>
      <c r="F47" s="117"/>
      <c r="G47" s="42"/>
    </row>
    <row r="48" spans="1:7" s="41" customFormat="1" ht="14.1" customHeight="1" x14ac:dyDescent="0.2">
      <c r="A48" s="638"/>
      <c r="B48" s="621"/>
      <c r="C48" s="619"/>
      <c r="D48" s="530"/>
      <c r="E48" s="290"/>
      <c r="F48" s="117"/>
      <c r="G48" s="42"/>
    </row>
    <row r="49" spans="1:7" s="41" customFormat="1" ht="14.1" customHeight="1" x14ac:dyDescent="0.2">
      <c r="A49" s="638"/>
      <c r="B49" s="621"/>
      <c r="C49" s="619"/>
      <c r="D49" s="530"/>
      <c r="E49" s="290"/>
      <c r="F49" s="117"/>
      <c r="G49" s="42"/>
    </row>
    <row r="50" spans="1:7" s="41" customFormat="1" ht="14.1" customHeight="1" x14ac:dyDescent="0.2">
      <c r="A50" s="638"/>
      <c r="B50" s="621"/>
      <c r="C50" s="619"/>
      <c r="D50" s="530"/>
      <c r="E50" s="290"/>
      <c r="F50" s="117"/>
      <c r="G50" s="42"/>
    </row>
    <row r="51" spans="1:7" s="41" customFormat="1" ht="14.1" customHeight="1" x14ac:dyDescent="0.2">
      <c r="A51" s="638"/>
      <c r="B51" s="621"/>
      <c r="C51" s="619"/>
      <c r="D51" s="530"/>
      <c r="E51" s="290"/>
      <c r="F51" s="117"/>
      <c r="G51" s="42"/>
    </row>
    <row r="52" spans="1:7" s="41" customFormat="1" ht="14.1" customHeight="1" x14ac:dyDescent="0.2">
      <c r="A52" s="638"/>
      <c r="B52" s="621"/>
      <c r="C52" s="619"/>
      <c r="D52" s="530"/>
      <c r="E52" s="290"/>
      <c r="F52" s="117"/>
      <c r="G52" s="42"/>
    </row>
    <row r="53" spans="1:7" s="41" customFormat="1" ht="14.1" customHeight="1" x14ac:dyDescent="0.2">
      <c r="A53" s="638"/>
      <c r="B53" s="621"/>
      <c r="C53" s="619"/>
      <c r="D53" s="530"/>
      <c r="E53" s="290"/>
      <c r="F53" s="117"/>
      <c r="G53" s="42"/>
    </row>
    <row r="54" spans="1:7" s="41" customFormat="1" ht="14.1" customHeight="1" x14ac:dyDescent="0.2">
      <c r="A54" s="638"/>
      <c r="B54" s="621"/>
      <c r="C54" s="619"/>
      <c r="D54" s="530"/>
      <c r="E54" s="290"/>
      <c r="F54" s="117"/>
      <c r="G54" s="42"/>
    </row>
    <row r="55" spans="1:7" s="41" customFormat="1" ht="14.1" customHeight="1" x14ac:dyDescent="0.2">
      <c r="A55" s="638"/>
      <c r="B55" s="621"/>
      <c r="C55" s="619"/>
      <c r="D55" s="530"/>
      <c r="E55" s="290"/>
      <c r="F55" s="117"/>
      <c r="G55" s="42"/>
    </row>
    <row r="56" spans="1:7" s="41" customFormat="1" ht="14.1" customHeight="1" x14ac:dyDescent="0.2">
      <c r="A56" s="638"/>
      <c r="B56" s="621"/>
      <c r="C56" s="619"/>
      <c r="D56" s="530"/>
      <c r="E56" s="290"/>
      <c r="F56" s="117"/>
      <c r="G56" s="42"/>
    </row>
    <row r="57" spans="1:7" s="41" customFormat="1" ht="14.1" customHeight="1" x14ac:dyDescent="0.2">
      <c r="A57" s="638"/>
      <c r="B57" s="621"/>
      <c r="C57" s="619"/>
      <c r="D57" s="530"/>
      <c r="E57" s="290"/>
      <c r="F57" s="117"/>
      <c r="G57" s="42"/>
    </row>
    <row r="58" spans="1:7" s="41" customFormat="1" ht="14.1" customHeight="1" x14ac:dyDescent="0.2">
      <c r="A58" s="638"/>
      <c r="B58" s="621"/>
      <c r="C58" s="619"/>
      <c r="D58" s="530"/>
      <c r="E58" s="290"/>
      <c r="F58" s="117"/>
      <c r="G58" s="42"/>
    </row>
    <row r="59" spans="1:7" s="41" customFormat="1" ht="14.1" customHeight="1" x14ac:dyDescent="0.2">
      <c r="A59" s="638"/>
      <c r="B59" s="621"/>
      <c r="C59" s="619"/>
      <c r="D59" s="623"/>
      <c r="E59" s="117"/>
      <c r="F59" s="117"/>
      <c r="G59" s="42"/>
    </row>
    <row r="60" spans="1:7" s="41" customFormat="1" ht="14.1" customHeight="1" x14ac:dyDescent="0.2">
      <c r="A60" s="638"/>
      <c r="B60" s="615"/>
      <c r="C60" s="615"/>
      <c r="D60" s="623"/>
      <c r="E60" s="117"/>
      <c r="F60" s="117"/>
      <c r="G60" s="42"/>
    </row>
    <row r="61" spans="1:7" s="41" customFormat="1" ht="14.1" customHeight="1" x14ac:dyDescent="0.2">
      <c r="A61" s="615"/>
      <c r="B61" s="615"/>
      <c r="C61" s="615"/>
      <c r="D61" s="623"/>
      <c r="E61" s="117"/>
      <c r="F61" s="117"/>
      <c r="G61" s="42"/>
    </row>
    <row r="62" spans="1:7" s="150" customFormat="1" ht="20.100000000000001" customHeight="1" x14ac:dyDescent="0.2">
      <c r="A62" s="710">
        <v>7300</v>
      </c>
      <c r="B62" s="628" t="s">
        <v>106</v>
      </c>
      <c r="C62" s="632"/>
      <c r="D62" s="632"/>
      <c r="E62" s="631"/>
      <c r="F62" s="584">
        <f>SUM(F17:F59)</f>
        <v>0</v>
      </c>
      <c r="G62" s="149"/>
    </row>
    <row r="63" spans="1:7" s="41" customFormat="1" ht="14.25" customHeight="1" x14ac:dyDescent="0.2">
      <c r="A63" s="42"/>
      <c r="B63" s="42"/>
      <c r="C63" s="42"/>
      <c r="D63" s="42"/>
      <c r="E63" s="93"/>
      <c r="F63" s="93"/>
      <c r="G63" s="42"/>
    </row>
    <row r="64" spans="1:7" s="41" customFormat="1" x14ac:dyDescent="0.2">
      <c r="E64" s="94"/>
      <c r="F64" s="94"/>
    </row>
    <row r="65" spans="1:6" s="41" customFormat="1" x14ac:dyDescent="0.2">
      <c r="A65" s="23"/>
      <c r="B65" s="6"/>
      <c r="C65" s="23"/>
      <c r="D65" s="23"/>
      <c r="E65" s="95"/>
      <c r="F65" s="96"/>
    </row>
  </sheetData>
  <sheetProtection algorithmName="SHA-512" hashValue="8oVYPfnmYOY7/ewaKTR1ZLLS138F4pDGFaTgM4+V/xTH5ob75k7y5u5A44ruHzkQZ9Gl6KUPvH12DHFjH+9Sdg==" saltValue="oXFTjHYLUCKdaCXpxd+NkA==" spinCount="100000" sheet="1" selectLockedCells="1"/>
  <mergeCells count="2">
    <mergeCell ref="A4:B4"/>
    <mergeCell ref="A1:F1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0" orientation="portrait" horizontalDpi="4294967293" r:id="rId1"/>
  <headerFooter alignWithMargins="0">
    <oddHeader>&amp;CC61.25</oddHead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0"/>
  <dimension ref="A1:G60"/>
  <sheetViews>
    <sheetView view="pageBreakPreview" topLeftCell="A16" zoomScaleNormal="100" zoomScaleSheetLayoutView="100" workbookViewId="0">
      <selection activeCell="E20" sqref="E20"/>
    </sheetView>
  </sheetViews>
  <sheetFormatPr defaultRowHeight="12.75" x14ac:dyDescent="0.2"/>
  <cols>
    <col min="1" max="1" width="7.7109375" style="23" customWidth="1"/>
    <col min="2" max="2" width="46.7109375" style="6" customWidth="1"/>
    <col min="3" max="4" width="12.7109375" style="23" customWidth="1"/>
    <col min="5" max="5" width="13.7109375" style="19" customWidth="1"/>
    <col min="6" max="6" width="16.7109375" style="19" customWidth="1"/>
    <col min="7" max="16384" width="9.140625" style="23"/>
  </cols>
  <sheetData>
    <row r="1" spans="1:7" s="44" customFormat="1" ht="14.1" customHeight="1" x14ac:dyDescent="0.2">
      <c r="A1" s="864" t="str">
        <f>'7300'!A1:F1</f>
        <v>CONSTRUCTION OF AGISANANG INTERNAL ROADS AND STORMWATER PHASE 1 - WARD 8</v>
      </c>
      <c r="B1" s="864"/>
      <c r="C1" s="864"/>
      <c r="D1" s="864"/>
      <c r="E1" s="864"/>
      <c r="F1" s="864"/>
    </row>
    <row r="2" spans="1:7" s="44" customFormat="1" ht="14.1" customHeight="1" x14ac:dyDescent="0.2">
      <c r="A2" s="44" t="s">
        <v>10</v>
      </c>
      <c r="E2" s="19"/>
      <c r="F2" s="19"/>
    </row>
    <row r="3" spans="1:7" s="44" customFormat="1" ht="14.1" customHeight="1" x14ac:dyDescent="0.2">
      <c r="A3" s="44" t="s">
        <v>44</v>
      </c>
      <c r="E3" s="19"/>
      <c r="F3" s="19"/>
    </row>
    <row r="4" spans="1:7" s="44" customFormat="1" ht="14.1" customHeight="1" x14ac:dyDescent="0.2">
      <c r="A4" s="44" t="s">
        <v>45</v>
      </c>
      <c r="E4" s="19"/>
      <c r="F4" s="19"/>
    </row>
    <row r="5" spans="1:7" s="44" customFormat="1" ht="4.5" customHeight="1" x14ac:dyDescent="0.2">
      <c r="A5" s="45"/>
      <c r="B5" s="45"/>
      <c r="C5" s="45"/>
      <c r="D5" s="45"/>
      <c r="E5" s="19"/>
      <c r="F5" s="19"/>
    </row>
    <row r="6" spans="1:7" s="44" customFormat="1" ht="20.100000000000001" customHeight="1" x14ac:dyDescent="0.2">
      <c r="A6" s="107" t="s">
        <v>62</v>
      </c>
      <c r="B6" s="107" t="s">
        <v>60</v>
      </c>
      <c r="C6" s="107" t="s">
        <v>70</v>
      </c>
      <c r="D6" s="107" t="s">
        <v>64</v>
      </c>
      <c r="E6" s="135" t="s">
        <v>65</v>
      </c>
      <c r="F6" s="113" t="s">
        <v>59</v>
      </c>
      <c r="G6" s="45"/>
    </row>
    <row r="7" spans="1:7" s="41" customFormat="1" ht="5.0999999999999996" customHeight="1" x14ac:dyDescent="0.2">
      <c r="A7" s="97"/>
      <c r="B7" s="97"/>
      <c r="C7" s="97"/>
      <c r="D7" s="97"/>
      <c r="E7" s="69"/>
      <c r="F7" s="69"/>
      <c r="G7" s="42"/>
    </row>
    <row r="8" spans="1:7" s="41" customFormat="1" ht="14.1" customHeight="1" x14ac:dyDescent="0.2">
      <c r="A8" s="97"/>
      <c r="B8" s="146" t="s">
        <v>45</v>
      </c>
      <c r="C8" s="97"/>
      <c r="D8" s="97"/>
      <c r="E8" s="70"/>
      <c r="F8" s="70"/>
      <c r="G8" s="42"/>
    </row>
    <row r="9" spans="1:7" s="41" customFormat="1" ht="14.1" customHeight="1" x14ac:dyDescent="0.2">
      <c r="A9" s="104"/>
      <c r="B9" s="601" t="s">
        <v>522</v>
      </c>
      <c r="C9" s="97"/>
      <c r="D9" s="97"/>
      <c r="E9" s="70"/>
      <c r="F9" s="70"/>
      <c r="G9" s="42"/>
    </row>
    <row r="10" spans="1:7" s="41" customFormat="1" ht="14.1" customHeight="1" x14ac:dyDescent="0.2">
      <c r="A10" s="104"/>
      <c r="B10" s="601" t="s">
        <v>523</v>
      </c>
      <c r="C10" s="97"/>
      <c r="D10" s="97"/>
      <c r="E10" s="70"/>
      <c r="F10" s="70"/>
      <c r="G10" s="42"/>
    </row>
    <row r="11" spans="1:7" s="41" customFormat="1" ht="14.1" customHeight="1" x14ac:dyDescent="0.2">
      <c r="A11" s="104"/>
      <c r="B11" s="601" t="s">
        <v>524</v>
      </c>
      <c r="C11" s="97"/>
      <c r="D11" s="97"/>
      <c r="E11" s="70"/>
      <c r="F11" s="70"/>
      <c r="G11" s="42"/>
    </row>
    <row r="12" spans="1:7" s="41" customFormat="1" ht="14.1" customHeight="1" x14ac:dyDescent="0.2">
      <c r="A12" s="97"/>
      <c r="B12" s="601" t="s">
        <v>525</v>
      </c>
      <c r="C12" s="98"/>
      <c r="D12" s="98"/>
      <c r="E12" s="73"/>
      <c r="F12" s="74"/>
      <c r="G12" s="42"/>
    </row>
    <row r="13" spans="1:7" s="41" customFormat="1" ht="5.0999999999999996" customHeight="1" x14ac:dyDescent="0.2">
      <c r="A13" s="97"/>
      <c r="B13" s="97"/>
      <c r="C13" s="98"/>
      <c r="D13" s="141"/>
      <c r="E13" s="105"/>
      <c r="F13" s="119"/>
      <c r="G13" s="42"/>
    </row>
    <row r="14" spans="1:7" s="41" customFormat="1" ht="14.1" customHeight="1" x14ac:dyDescent="0.2">
      <c r="A14" s="104" t="s">
        <v>46</v>
      </c>
      <c r="B14" s="104" t="s">
        <v>47</v>
      </c>
      <c r="C14" s="97"/>
      <c r="D14" s="97"/>
      <c r="E14" s="70"/>
      <c r="F14" s="70"/>
      <c r="G14" s="42"/>
    </row>
    <row r="15" spans="1:7" s="41" customFormat="1" ht="14.1" customHeight="1" x14ac:dyDescent="0.2">
      <c r="A15" s="104"/>
      <c r="B15" s="104" t="s">
        <v>48</v>
      </c>
      <c r="C15" s="97"/>
      <c r="D15" s="97"/>
      <c r="E15" s="70"/>
      <c r="F15" s="70"/>
      <c r="G15" s="42"/>
    </row>
    <row r="16" spans="1:7" s="41" customFormat="1" ht="5.0999999999999996" customHeight="1" x14ac:dyDescent="0.2">
      <c r="A16" s="97"/>
      <c r="B16" s="97"/>
      <c r="C16" s="98"/>
      <c r="D16" s="98"/>
      <c r="E16" s="73"/>
      <c r="F16" s="74"/>
      <c r="G16" s="42"/>
    </row>
    <row r="17" spans="1:7" s="41" customFormat="1" ht="14.1" customHeight="1" x14ac:dyDescent="0.2">
      <c r="A17" s="97"/>
      <c r="B17" s="97" t="s">
        <v>49</v>
      </c>
      <c r="C17" s="98" t="s">
        <v>309</v>
      </c>
      <c r="D17" s="141">
        <v>1</v>
      </c>
      <c r="E17" s="105">
        <v>100000</v>
      </c>
      <c r="F17" s="119">
        <f>D17*E17</f>
        <v>100000</v>
      </c>
      <c r="G17" s="42"/>
    </row>
    <row r="18" spans="1:7" s="41" customFormat="1" ht="5.0999999999999996" customHeight="1" x14ac:dyDescent="0.2">
      <c r="A18" s="97"/>
      <c r="B18" s="97"/>
      <c r="C18" s="98"/>
      <c r="D18" s="141"/>
      <c r="E18" s="105"/>
      <c r="F18" s="119"/>
      <c r="G18" s="42"/>
    </row>
    <row r="19" spans="1:7" s="41" customFormat="1" ht="14.1" customHeight="1" x14ac:dyDescent="0.2">
      <c r="A19" s="97"/>
      <c r="B19" s="97" t="s">
        <v>50</v>
      </c>
      <c r="C19" s="98"/>
      <c r="D19" s="141"/>
      <c r="E19" s="119"/>
      <c r="F19" s="119"/>
      <c r="G19" s="42"/>
    </row>
    <row r="20" spans="1:7" s="41" customFormat="1" ht="14.1" customHeight="1" x14ac:dyDescent="0.2">
      <c r="A20" s="97"/>
      <c r="B20" s="97" t="s">
        <v>308</v>
      </c>
      <c r="C20" s="98" t="s">
        <v>57</v>
      </c>
      <c r="D20" s="141">
        <f>E17</f>
        <v>100000</v>
      </c>
      <c r="E20" s="756"/>
      <c r="F20" s="119">
        <f>D20*E20</f>
        <v>0</v>
      </c>
      <c r="G20" s="42"/>
    </row>
    <row r="21" spans="1:7" s="41" customFormat="1" ht="14.1" customHeight="1" x14ac:dyDescent="0.2">
      <c r="A21" s="97"/>
      <c r="B21" s="97"/>
      <c r="C21" s="98"/>
      <c r="D21" s="141"/>
      <c r="E21" s="119"/>
      <c r="F21" s="119"/>
      <c r="G21" s="42"/>
    </row>
    <row r="22" spans="1:7" s="41" customFormat="1" ht="14.1" customHeight="1" x14ac:dyDescent="0.2">
      <c r="A22" s="97"/>
      <c r="B22" s="97"/>
      <c r="C22" s="97"/>
      <c r="D22" s="141"/>
      <c r="E22" s="119"/>
      <c r="F22" s="119"/>
      <c r="G22" s="42"/>
    </row>
    <row r="23" spans="1:7" s="41" customFormat="1" ht="14.1" customHeight="1" x14ac:dyDescent="0.2">
      <c r="A23" s="43"/>
      <c r="B23" s="43"/>
      <c r="C23" s="43"/>
      <c r="D23" s="157"/>
      <c r="E23" s="158"/>
      <c r="F23" s="158"/>
      <c r="G23" s="42"/>
    </row>
    <row r="24" spans="1:7" s="41" customFormat="1" ht="14.1" customHeight="1" x14ac:dyDescent="0.2">
      <c r="A24" s="43"/>
      <c r="B24" s="43"/>
      <c r="C24" s="43"/>
      <c r="D24" s="157"/>
      <c r="E24" s="158"/>
      <c r="F24" s="158"/>
      <c r="G24" s="42"/>
    </row>
    <row r="25" spans="1:7" s="41" customFormat="1" ht="14.1" customHeight="1" x14ac:dyDescent="0.2">
      <c r="A25" s="43"/>
      <c r="B25" s="43"/>
      <c r="C25" s="43"/>
      <c r="D25" s="157"/>
      <c r="E25" s="158"/>
      <c r="F25" s="158"/>
      <c r="G25" s="42"/>
    </row>
    <row r="26" spans="1:7" s="41" customFormat="1" ht="14.1" customHeight="1" x14ac:dyDescent="0.2">
      <c r="A26" s="43"/>
      <c r="B26" s="43"/>
      <c r="C26" s="43"/>
      <c r="D26" s="157"/>
      <c r="E26" s="158"/>
      <c r="F26" s="158"/>
      <c r="G26" s="42"/>
    </row>
    <row r="27" spans="1:7" s="41" customFormat="1" ht="14.1" customHeight="1" x14ac:dyDescent="0.2">
      <c r="A27" s="43"/>
      <c r="B27" s="43"/>
      <c r="C27" s="43"/>
      <c r="D27" s="157"/>
      <c r="E27" s="158"/>
      <c r="F27" s="158"/>
      <c r="G27" s="42"/>
    </row>
    <row r="28" spans="1:7" s="41" customFormat="1" ht="14.1" customHeight="1" x14ac:dyDescent="0.2">
      <c r="A28" s="43"/>
      <c r="B28" s="43"/>
      <c r="C28" s="43"/>
      <c r="D28" s="157"/>
      <c r="E28" s="158"/>
      <c r="F28" s="158"/>
      <c r="G28" s="42"/>
    </row>
    <row r="29" spans="1:7" s="41" customFormat="1" ht="14.1" customHeight="1" x14ac:dyDescent="0.2">
      <c r="A29" s="43"/>
      <c r="B29" s="43"/>
      <c r="C29" s="43"/>
      <c r="D29" s="157"/>
      <c r="E29" s="158"/>
      <c r="F29" s="158"/>
      <c r="G29" s="42"/>
    </row>
    <row r="30" spans="1:7" s="41" customFormat="1" ht="14.1" customHeight="1" x14ac:dyDescent="0.2">
      <c r="A30" s="43"/>
      <c r="B30" s="43"/>
      <c r="C30" s="43"/>
      <c r="D30" s="157"/>
      <c r="E30" s="158"/>
      <c r="F30" s="158"/>
      <c r="G30" s="42"/>
    </row>
    <row r="31" spans="1:7" s="41" customFormat="1" ht="14.1" customHeight="1" x14ac:dyDescent="0.2">
      <c r="A31" s="43"/>
      <c r="B31" s="43"/>
      <c r="C31" s="43"/>
      <c r="D31" s="157"/>
      <c r="E31" s="158"/>
      <c r="F31" s="158"/>
      <c r="G31" s="42"/>
    </row>
    <row r="32" spans="1:7" s="41" customFormat="1" ht="14.1" customHeight="1" x14ac:dyDescent="0.2">
      <c r="A32" s="43"/>
      <c r="B32" s="43"/>
      <c r="C32" s="43"/>
      <c r="D32" s="157"/>
      <c r="E32" s="158"/>
      <c r="F32" s="158"/>
      <c r="G32" s="42"/>
    </row>
    <row r="33" spans="1:7" s="41" customFormat="1" ht="14.1" customHeight="1" x14ac:dyDescent="0.2">
      <c r="A33" s="43"/>
      <c r="B33" s="43"/>
      <c r="C33" s="43"/>
      <c r="D33" s="157"/>
      <c r="E33" s="158"/>
      <c r="F33" s="158"/>
      <c r="G33" s="42"/>
    </row>
    <row r="34" spans="1:7" s="41" customFormat="1" ht="14.1" customHeight="1" x14ac:dyDescent="0.2">
      <c r="A34" s="43"/>
      <c r="B34" s="43"/>
      <c r="C34" s="43"/>
      <c r="D34" s="157"/>
      <c r="E34" s="158"/>
      <c r="F34" s="158"/>
      <c r="G34" s="42"/>
    </row>
    <row r="35" spans="1:7" s="41" customFormat="1" ht="14.1" customHeight="1" x14ac:dyDescent="0.2">
      <c r="A35" s="43"/>
      <c r="B35" s="43"/>
      <c r="C35" s="43"/>
      <c r="D35" s="157"/>
      <c r="E35" s="158"/>
      <c r="F35" s="158"/>
      <c r="G35" s="42"/>
    </row>
    <row r="36" spans="1:7" s="41" customFormat="1" ht="14.1" customHeight="1" x14ac:dyDescent="0.2">
      <c r="A36" s="43"/>
      <c r="B36" s="43"/>
      <c r="C36" s="43"/>
      <c r="D36" s="157"/>
      <c r="E36" s="158"/>
      <c r="F36" s="158"/>
      <c r="G36" s="42"/>
    </row>
    <row r="37" spans="1:7" s="41" customFormat="1" ht="14.1" customHeight="1" x14ac:dyDescent="0.2">
      <c r="A37" s="43"/>
      <c r="B37" s="43"/>
      <c r="C37" s="43"/>
      <c r="D37" s="157"/>
      <c r="E37" s="158"/>
      <c r="F37" s="158"/>
      <c r="G37" s="42"/>
    </row>
    <row r="38" spans="1:7" s="41" customFormat="1" ht="14.1" customHeight="1" x14ac:dyDescent="0.2">
      <c r="A38" s="43"/>
      <c r="B38" s="43"/>
      <c r="C38" s="43"/>
      <c r="D38" s="157"/>
      <c r="E38" s="158"/>
      <c r="F38" s="158"/>
      <c r="G38" s="42"/>
    </row>
    <row r="39" spans="1:7" s="41" customFormat="1" ht="14.1" customHeight="1" x14ac:dyDescent="0.2">
      <c r="A39" s="43"/>
      <c r="B39" s="43"/>
      <c r="C39" s="43"/>
      <c r="D39" s="157"/>
      <c r="E39" s="158"/>
      <c r="F39" s="158"/>
      <c r="G39" s="42"/>
    </row>
    <row r="40" spans="1:7" s="41" customFormat="1" ht="14.1" customHeight="1" x14ac:dyDescent="0.2">
      <c r="A40" s="43"/>
      <c r="B40" s="43"/>
      <c r="C40" s="43"/>
      <c r="D40" s="157"/>
      <c r="E40" s="158"/>
      <c r="F40" s="158"/>
      <c r="G40" s="42"/>
    </row>
    <row r="41" spans="1:7" s="41" customFormat="1" ht="14.1" customHeight="1" x14ac:dyDescent="0.2">
      <c r="A41" s="43"/>
      <c r="B41" s="43"/>
      <c r="C41" s="43"/>
      <c r="D41" s="157"/>
      <c r="E41" s="158"/>
      <c r="F41" s="158"/>
      <c r="G41" s="42"/>
    </row>
    <row r="42" spans="1:7" s="41" customFormat="1" ht="14.1" customHeight="1" x14ac:dyDescent="0.2">
      <c r="A42" s="43"/>
      <c r="B42" s="43"/>
      <c r="C42" s="43"/>
      <c r="D42" s="157"/>
      <c r="E42" s="158"/>
      <c r="F42" s="158"/>
      <c r="G42" s="42"/>
    </row>
    <row r="43" spans="1:7" s="41" customFormat="1" ht="14.1" customHeight="1" x14ac:dyDescent="0.2">
      <c r="A43" s="43"/>
      <c r="B43" s="43"/>
      <c r="C43" s="43"/>
      <c r="D43" s="157"/>
      <c r="E43" s="158"/>
      <c r="F43" s="158"/>
      <c r="G43" s="42"/>
    </row>
    <row r="44" spans="1:7" s="41" customFormat="1" ht="14.1" customHeight="1" x14ac:dyDescent="0.2">
      <c r="A44" s="43"/>
      <c r="B44" s="43"/>
      <c r="C44" s="43"/>
      <c r="D44" s="157"/>
      <c r="E44" s="158"/>
      <c r="F44" s="158"/>
      <c r="G44" s="42"/>
    </row>
    <row r="45" spans="1:7" s="41" customFormat="1" ht="14.1" customHeight="1" x14ac:dyDescent="0.2">
      <c r="A45" s="43"/>
      <c r="B45" s="43"/>
      <c r="C45" s="43"/>
      <c r="D45" s="157"/>
      <c r="E45" s="158"/>
      <c r="F45" s="158"/>
      <c r="G45" s="42"/>
    </row>
    <row r="46" spans="1:7" s="41" customFormat="1" ht="14.1" customHeight="1" x14ac:dyDescent="0.2">
      <c r="A46" s="43"/>
      <c r="B46" s="43"/>
      <c r="C46" s="43"/>
      <c r="D46" s="157"/>
      <c r="E46" s="158"/>
      <c r="F46" s="158"/>
      <c r="G46" s="42"/>
    </row>
    <row r="47" spans="1:7" s="41" customFormat="1" ht="14.1" customHeight="1" x14ac:dyDescent="0.2">
      <c r="A47" s="43"/>
      <c r="B47" s="43"/>
      <c r="C47" s="43"/>
      <c r="D47" s="157"/>
      <c r="E47" s="158"/>
      <c r="F47" s="158"/>
      <c r="G47" s="42"/>
    </row>
    <row r="48" spans="1:7" s="41" customFormat="1" ht="14.1" customHeight="1" x14ac:dyDescent="0.2">
      <c r="A48" s="43"/>
      <c r="B48" s="43"/>
      <c r="C48" s="43"/>
      <c r="D48" s="157"/>
      <c r="E48" s="158"/>
      <c r="F48" s="158"/>
      <c r="G48" s="42"/>
    </row>
    <row r="49" spans="1:7" s="41" customFormat="1" ht="14.1" customHeight="1" x14ac:dyDescent="0.2">
      <c r="A49" s="43"/>
      <c r="B49" s="43"/>
      <c r="C49" s="43"/>
      <c r="D49" s="157"/>
      <c r="E49" s="158"/>
      <c r="F49" s="158"/>
      <c r="G49" s="42"/>
    </row>
    <row r="50" spans="1:7" s="41" customFormat="1" ht="14.1" customHeight="1" x14ac:dyDescent="0.2">
      <c r="A50" s="43"/>
      <c r="B50" s="43"/>
      <c r="C50" s="43"/>
      <c r="D50" s="157"/>
      <c r="E50" s="158"/>
      <c r="F50" s="158"/>
      <c r="G50" s="42"/>
    </row>
    <row r="51" spans="1:7" s="41" customFormat="1" ht="14.1" customHeight="1" x14ac:dyDescent="0.2">
      <c r="A51" s="43"/>
      <c r="B51" s="43"/>
      <c r="C51" s="43"/>
      <c r="D51" s="157"/>
      <c r="E51" s="158"/>
      <c r="F51" s="158"/>
      <c r="G51" s="42"/>
    </row>
    <row r="52" spans="1:7" s="41" customFormat="1" ht="14.1" customHeight="1" x14ac:dyDescent="0.2">
      <c r="A52" s="43"/>
      <c r="B52" s="43"/>
      <c r="C52" s="43"/>
      <c r="D52" s="157"/>
      <c r="E52" s="158"/>
      <c r="F52" s="158"/>
      <c r="G52" s="42"/>
    </row>
    <row r="53" spans="1:7" s="41" customFormat="1" ht="14.1" customHeight="1" x14ac:dyDescent="0.2">
      <c r="A53" s="43"/>
      <c r="B53" s="43"/>
      <c r="C53" s="43"/>
      <c r="D53" s="157"/>
      <c r="E53" s="158"/>
      <c r="F53" s="158"/>
      <c r="G53" s="42"/>
    </row>
    <row r="54" spans="1:7" s="41" customFormat="1" ht="14.1" customHeight="1" x14ac:dyDescent="0.2">
      <c r="A54" s="43"/>
      <c r="B54" s="43"/>
      <c r="C54" s="43"/>
      <c r="D54" s="157"/>
      <c r="E54" s="158"/>
      <c r="F54" s="158"/>
      <c r="G54" s="42"/>
    </row>
    <row r="55" spans="1:7" s="41" customFormat="1" ht="14.1" customHeight="1" x14ac:dyDescent="0.2">
      <c r="A55" s="43"/>
      <c r="B55" s="43"/>
      <c r="C55" s="43"/>
      <c r="D55" s="157"/>
      <c r="E55" s="158"/>
      <c r="F55" s="158"/>
      <c r="G55" s="42"/>
    </row>
    <row r="56" spans="1:7" s="41" customFormat="1" ht="14.1" customHeight="1" x14ac:dyDescent="0.2">
      <c r="A56" s="43"/>
      <c r="B56" s="43"/>
      <c r="C56" s="43"/>
      <c r="D56" s="157"/>
      <c r="E56" s="158"/>
      <c r="F56" s="158"/>
      <c r="G56" s="42"/>
    </row>
    <row r="57" spans="1:7" s="41" customFormat="1" ht="14.1" customHeight="1" x14ac:dyDescent="0.2">
      <c r="A57" s="43"/>
      <c r="B57" s="43"/>
      <c r="C57" s="43"/>
      <c r="D57" s="157"/>
      <c r="E57" s="158"/>
      <c r="F57" s="158"/>
      <c r="G57" s="42"/>
    </row>
    <row r="58" spans="1:7" s="156" customFormat="1" ht="20.100000000000001" customHeight="1" x14ac:dyDescent="0.2">
      <c r="A58" s="653" t="s">
        <v>51</v>
      </c>
      <c r="B58" s="700" t="s">
        <v>106</v>
      </c>
      <c r="C58" s="701"/>
      <c r="D58" s="708"/>
      <c r="E58" s="709"/>
      <c r="F58" s="654">
        <f>SUM(F17:F53)</f>
        <v>100000</v>
      </c>
      <c r="G58" s="144"/>
    </row>
    <row r="59" spans="1:7" s="41" customFormat="1" x14ac:dyDescent="0.2">
      <c r="A59" s="42"/>
      <c r="B59" s="42"/>
      <c r="C59" s="42"/>
      <c r="D59" s="42"/>
      <c r="E59" s="19"/>
      <c r="F59" s="19"/>
    </row>
    <row r="60" spans="1:7" s="41" customFormat="1" x14ac:dyDescent="0.2">
      <c r="E60" s="19"/>
      <c r="F60" s="19"/>
    </row>
  </sheetData>
  <sheetProtection algorithmName="SHA-512" hashValue="M0qrPNFQyDSt/YzvYbYXgj+CKyCCDEzDndc08Sjlete4fu6cSbRt16fskUjdkD+day0FzwAwkbOO4KvJinU7Qg==" saltValue="i0zU5Qe/2TP76QaNRjs71A==" spinCount="100000" sheet="1" selectLockedCells="1"/>
  <mergeCells count="1">
    <mergeCell ref="A1:F1"/>
  </mergeCells>
  <phoneticPr fontId="0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0" orientation="portrait" horizontalDpi="4294967293" r:id="rId1"/>
  <headerFooter alignWithMargins="0">
    <oddHeader>&amp;CC61.26</oddHead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26"/>
  <dimension ref="A1:I49"/>
  <sheetViews>
    <sheetView view="pageBreakPreview" topLeftCell="A38" zoomScaleNormal="100" zoomScaleSheetLayoutView="100" workbookViewId="0">
      <selection activeCell="C27" sqref="A1:C27"/>
    </sheetView>
  </sheetViews>
  <sheetFormatPr defaultRowHeight="14.25" x14ac:dyDescent="0.2"/>
  <cols>
    <col min="1" max="1" width="10.42578125" style="166" customWidth="1"/>
    <col min="2" max="2" width="91.5703125" style="142" customWidth="1"/>
    <col min="3" max="3" width="22.42578125" style="172" customWidth="1"/>
    <col min="4" max="4" width="9.140625" style="142"/>
    <col min="5" max="5" width="14.7109375" style="142" customWidth="1"/>
    <col min="6" max="6" width="9.140625" style="142"/>
    <col min="7" max="7" width="15" style="142" bestFit="1" customWidth="1"/>
    <col min="8" max="8" width="14" style="142" bestFit="1" customWidth="1"/>
    <col min="9" max="9" width="15" style="142" bestFit="1" customWidth="1"/>
    <col min="10" max="16384" width="9.140625" style="142"/>
  </cols>
  <sheetData>
    <row r="1" spans="1:5" s="159" customFormat="1" ht="24.95" customHeight="1" x14ac:dyDescent="0.2">
      <c r="A1" s="874" t="str">
        <f>'8100'!A1:F1</f>
        <v>CONSTRUCTION OF AGISANANG INTERNAL ROADS AND STORMWATER PHASE 1 - WARD 8</v>
      </c>
      <c r="B1" s="874"/>
      <c r="C1" s="874"/>
    </row>
    <row r="2" spans="1:5" s="136" customFormat="1" ht="24.95" customHeight="1" thickBot="1" x14ac:dyDescent="0.25">
      <c r="A2" s="873" t="s">
        <v>82</v>
      </c>
      <c r="B2" s="873"/>
      <c r="C2" s="873"/>
    </row>
    <row r="3" spans="1:5" s="171" customFormat="1" ht="27.95" customHeight="1" thickTop="1" thickBot="1" x14ac:dyDescent="0.25">
      <c r="A3" s="711" t="s">
        <v>62</v>
      </c>
      <c r="B3" s="712" t="s">
        <v>60</v>
      </c>
      <c r="C3" s="713" t="s">
        <v>59</v>
      </c>
      <c r="D3" s="170"/>
    </row>
    <row r="4" spans="1:5" s="164" customFormat="1" ht="27.95" customHeight="1" thickTop="1" thickBot="1" x14ac:dyDescent="0.25">
      <c r="A4" s="714"/>
      <c r="B4" s="715" t="s">
        <v>83</v>
      </c>
      <c r="C4" s="716"/>
    </row>
    <row r="5" spans="1:5" s="164" customFormat="1" ht="27.95" customHeight="1" thickTop="1" x14ac:dyDescent="0.2">
      <c r="A5" s="789">
        <v>1200</v>
      </c>
      <c r="B5" s="802" t="s">
        <v>61</v>
      </c>
      <c r="C5" s="791">
        <f>'1200'!G249</f>
        <v>980700</v>
      </c>
    </row>
    <row r="6" spans="1:5" s="164" customFormat="1" ht="27.95" customHeight="1" x14ac:dyDescent="0.2">
      <c r="A6" s="792">
        <v>1300</v>
      </c>
      <c r="B6" s="795" t="s">
        <v>75</v>
      </c>
      <c r="C6" s="794">
        <f>'1300'!F73</f>
        <v>0</v>
      </c>
    </row>
    <row r="7" spans="1:5" s="164" customFormat="1" ht="27.95" customHeight="1" thickBot="1" x14ac:dyDescent="0.25">
      <c r="A7" s="799">
        <v>1400</v>
      </c>
      <c r="B7" s="803" t="s">
        <v>86</v>
      </c>
      <c r="C7" s="804">
        <f>'1400'!F155</f>
        <v>123400</v>
      </c>
      <c r="E7" s="165"/>
    </row>
    <row r="8" spans="1:5" s="164" customFormat="1" ht="27.95" customHeight="1" thickTop="1" thickBot="1" x14ac:dyDescent="0.25">
      <c r="A8" s="717"/>
      <c r="B8" s="718" t="s">
        <v>5</v>
      </c>
      <c r="C8" s="719">
        <f>SUM(C5:C7)</f>
        <v>1104100</v>
      </c>
    </row>
    <row r="9" spans="1:5" s="164" customFormat="1" ht="27.95" customHeight="1" thickTop="1" thickBot="1" x14ac:dyDescent="0.25">
      <c r="A9" s="714"/>
      <c r="B9" s="715" t="s">
        <v>84</v>
      </c>
      <c r="C9" s="720"/>
    </row>
    <row r="10" spans="1:5" s="164" customFormat="1" ht="27.95" customHeight="1" thickTop="1" x14ac:dyDescent="0.2">
      <c r="A10" s="789">
        <v>1500</v>
      </c>
      <c r="B10" s="790" t="s">
        <v>12</v>
      </c>
      <c r="C10" s="791">
        <f>'1500'!F67</f>
        <v>0</v>
      </c>
    </row>
    <row r="11" spans="1:5" s="164" customFormat="1" ht="27.95" customHeight="1" x14ac:dyDescent="0.2">
      <c r="A11" s="792">
        <v>1700</v>
      </c>
      <c r="B11" s="793" t="s">
        <v>16</v>
      </c>
      <c r="C11" s="794">
        <f>'1700'!F65</f>
        <v>0</v>
      </c>
    </row>
    <row r="12" spans="1:5" s="164" customFormat="1" ht="27.95" customHeight="1" x14ac:dyDescent="0.2">
      <c r="A12" s="792">
        <v>2100</v>
      </c>
      <c r="B12" s="793" t="s">
        <v>20</v>
      </c>
      <c r="C12" s="794">
        <f>'2100'!F60</f>
        <v>0</v>
      </c>
    </row>
    <row r="13" spans="1:5" s="164" customFormat="1" ht="27.95" customHeight="1" x14ac:dyDescent="0.2">
      <c r="A13" s="792">
        <v>2200</v>
      </c>
      <c r="B13" s="793" t="s">
        <v>80</v>
      </c>
      <c r="C13" s="794">
        <f>'2200 '!H69</f>
        <v>0</v>
      </c>
    </row>
    <row r="14" spans="1:5" s="164" customFormat="1" ht="27.95" customHeight="1" x14ac:dyDescent="0.2">
      <c r="A14" s="792">
        <v>2300</v>
      </c>
      <c r="B14" s="793" t="s">
        <v>125</v>
      </c>
      <c r="C14" s="794">
        <f>'2300'!F62</f>
        <v>0</v>
      </c>
    </row>
    <row r="15" spans="1:5" s="164" customFormat="1" ht="27.95" customHeight="1" x14ac:dyDescent="0.2">
      <c r="A15" s="792">
        <v>3100</v>
      </c>
      <c r="B15" s="795" t="s">
        <v>81</v>
      </c>
      <c r="C15" s="794">
        <f>'3100'!F62</f>
        <v>140000</v>
      </c>
    </row>
    <row r="16" spans="1:5" s="164" customFormat="1" ht="27.95" customHeight="1" x14ac:dyDescent="0.2">
      <c r="A16" s="792">
        <v>3200</v>
      </c>
      <c r="B16" s="795" t="s">
        <v>310</v>
      </c>
      <c r="C16" s="794">
        <f>'3200'!F58</f>
        <v>0</v>
      </c>
    </row>
    <row r="17" spans="1:9" s="164" customFormat="1" ht="27.95" customHeight="1" x14ac:dyDescent="0.2">
      <c r="A17" s="792">
        <v>3300</v>
      </c>
      <c r="B17" s="795" t="s">
        <v>34</v>
      </c>
      <c r="C17" s="794">
        <f>'3300'!F61</f>
        <v>0</v>
      </c>
    </row>
    <row r="18" spans="1:9" s="164" customFormat="1" ht="27.95" customHeight="1" x14ac:dyDescent="0.2">
      <c r="A18" s="792">
        <v>3400</v>
      </c>
      <c r="B18" s="795" t="s">
        <v>76</v>
      </c>
      <c r="C18" s="794">
        <f>'3400 '!F74</f>
        <v>0</v>
      </c>
    </row>
    <row r="19" spans="1:9" s="164" customFormat="1" ht="27.95" customHeight="1" x14ac:dyDescent="0.2">
      <c r="A19" s="792">
        <v>3500</v>
      </c>
      <c r="B19" s="795" t="s">
        <v>113</v>
      </c>
      <c r="C19" s="794">
        <f>'3500'!F56</f>
        <v>0</v>
      </c>
    </row>
    <row r="20" spans="1:9" s="164" customFormat="1" ht="27.95" customHeight="1" x14ac:dyDescent="0.2">
      <c r="A20" s="792">
        <v>5100</v>
      </c>
      <c r="B20" s="796" t="s">
        <v>77</v>
      </c>
      <c r="C20" s="797">
        <f>'5100'!F62</f>
        <v>0</v>
      </c>
    </row>
    <row r="21" spans="1:9" s="164" customFormat="1" ht="27.95" customHeight="1" x14ac:dyDescent="0.2">
      <c r="A21" s="792">
        <v>5400</v>
      </c>
      <c r="B21" s="796" t="s">
        <v>128</v>
      </c>
      <c r="C21" s="797">
        <f>'5400'!F64</f>
        <v>0</v>
      </c>
    </row>
    <row r="22" spans="1:9" s="164" customFormat="1" ht="27.95" customHeight="1" x14ac:dyDescent="0.2">
      <c r="A22" s="792">
        <v>5600</v>
      </c>
      <c r="B22" s="798" t="s">
        <v>41</v>
      </c>
      <c r="C22" s="797">
        <f>'5600'!F68</f>
        <v>0</v>
      </c>
    </row>
    <row r="23" spans="1:9" s="164" customFormat="1" ht="27.95" customHeight="1" x14ac:dyDescent="0.2">
      <c r="A23" s="792">
        <v>5700</v>
      </c>
      <c r="B23" s="798" t="s">
        <v>115</v>
      </c>
      <c r="C23" s="797">
        <f>'5700'!H66</f>
        <v>0</v>
      </c>
    </row>
    <row r="24" spans="1:9" s="164" customFormat="1" ht="27.95" customHeight="1" x14ac:dyDescent="0.2">
      <c r="A24" s="792">
        <v>5900</v>
      </c>
      <c r="B24" s="796" t="s">
        <v>78</v>
      </c>
      <c r="C24" s="797">
        <f>'5900'!F56</f>
        <v>0</v>
      </c>
    </row>
    <row r="25" spans="1:9" s="164" customFormat="1" ht="27.95" customHeight="1" x14ac:dyDescent="0.2">
      <c r="A25" s="792">
        <v>7300</v>
      </c>
      <c r="B25" s="795" t="s">
        <v>122</v>
      </c>
      <c r="C25" s="797">
        <f>'7300'!F62</f>
        <v>0</v>
      </c>
    </row>
    <row r="26" spans="1:9" s="164" customFormat="1" ht="27.95" customHeight="1" thickBot="1" x14ac:dyDescent="0.25">
      <c r="A26" s="799">
        <v>8100</v>
      </c>
      <c r="B26" s="800" t="s">
        <v>45</v>
      </c>
      <c r="C26" s="801">
        <f>'8100'!F58</f>
        <v>100000</v>
      </c>
    </row>
    <row r="27" spans="1:9" s="164" customFormat="1" ht="27.95" customHeight="1" thickTop="1" thickBot="1" x14ac:dyDescent="0.25">
      <c r="A27" s="717"/>
      <c r="B27" s="721" t="s">
        <v>311</v>
      </c>
      <c r="C27" s="719">
        <f>SUM(C10:C26)</f>
        <v>240000</v>
      </c>
      <c r="E27" s="165"/>
      <c r="G27" s="165"/>
      <c r="H27" s="165"/>
      <c r="I27" s="165"/>
    </row>
    <row r="28" spans="1:9" ht="24.95" customHeight="1" thickTop="1" thickBot="1" x14ac:dyDescent="0.3">
      <c r="A28" s="167"/>
      <c r="B28" s="168"/>
    </row>
    <row r="29" spans="1:9" s="164" customFormat="1" ht="24.95" customHeight="1" thickTop="1" thickBot="1" x14ac:dyDescent="0.25">
      <c r="A29" s="868" t="s">
        <v>133</v>
      </c>
      <c r="B29" s="869"/>
      <c r="C29" s="870"/>
      <c r="E29" s="165"/>
      <c r="G29" s="165"/>
      <c r="H29" s="165"/>
      <c r="I29" s="165"/>
    </row>
    <row r="30" spans="1:9" ht="24.95" customHeight="1" thickTop="1" thickBot="1" x14ac:dyDescent="0.25">
      <c r="A30" s="867"/>
      <c r="B30" s="867"/>
      <c r="C30" s="867"/>
    </row>
    <row r="31" spans="1:9" ht="24.95" customHeight="1" thickTop="1" thickBot="1" x14ac:dyDescent="0.25">
      <c r="A31" s="875" t="s">
        <v>60</v>
      </c>
      <c r="B31" s="876"/>
      <c r="C31" s="828" t="s">
        <v>59</v>
      </c>
    </row>
    <row r="32" spans="1:9" ht="24.95" customHeight="1" thickTop="1" x14ac:dyDescent="0.2">
      <c r="A32" s="877" t="s">
        <v>54</v>
      </c>
      <c r="B32" s="878"/>
      <c r="C32" s="751">
        <f>C8</f>
        <v>1104100</v>
      </c>
    </row>
    <row r="33" spans="1:3" ht="24.95" customHeight="1" thickBot="1" x14ac:dyDescent="0.25">
      <c r="A33" s="871" t="s">
        <v>55</v>
      </c>
      <c r="B33" s="872"/>
      <c r="C33" s="752">
        <f>C27</f>
        <v>240000</v>
      </c>
    </row>
    <row r="34" spans="1:3" ht="24.95" customHeight="1" thickTop="1" thickBot="1" x14ac:dyDescent="0.25">
      <c r="A34" s="865" t="s">
        <v>3</v>
      </c>
      <c r="B34" s="866"/>
      <c r="C34" s="829">
        <f>C32+C33</f>
        <v>1344100</v>
      </c>
    </row>
    <row r="35" spans="1:3" ht="24.95" customHeight="1" thickTop="1" thickBot="1" x14ac:dyDescent="0.25">
      <c r="A35" s="871" t="s">
        <v>601</v>
      </c>
      <c r="B35" s="872"/>
      <c r="C35" s="752">
        <f>C34*10%</f>
        <v>134410</v>
      </c>
    </row>
    <row r="36" spans="1:3" ht="24.95" customHeight="1" thickTop="1" thickBot="1" x14ac:dyDescent="0.25">
      <c r="A36" s="865" t="s">
        <v>1</v>
      </c>
      <c r="B36" s="866"/>
      <c r="C36" s="829">
        <f>C34+C35</f>
        <v>1478510</v>
      </c>
    </row>
    <row r="37" spans="1:3" ht="24.95" customHeight="1" thickTop="1" thickBot="1" x14ac:dyDescent="0.25">
      <c r="A37" s="871" t="s">
        <v>602</v>
      </c>
      <c r="B37" s="872"/>
      <c r="C37" s="752">
        <f>C36*15%</f>
        <v>221776.5</v>
      </c>
    </row>
    <row r="38" spans="1:3" ht="24.95" customHeight="1" thickTop="1" thickBot="1" x14ac:dyDescent="0.25">
      <c r="A38" s="865" t="s">
        <v>2</v>
      </c>
      <c r="B38" s="866"/>
      <c r="C38" s="829">
        <f>C36+C37</f>
        <v>1700286.5</v>
      </c>
    </row>
    <row r="39" spans="1:3" ht="24.95" customHeight="1" thickTop="1" thickBot="1" x14ac:dyDescent="0.25">
      <c r="A39" s="865" t="s">
        <v>312</v>
      </c>
      <c r="B39" s="866"/>
      <c r="C39" s="829">
        <f>C38</f>
        <v>1700286.5</v>
      </c>
    </row>
    <row r="40" spans="1:3" ht="15.75" thickTop="1" x14ac:dyDescent="0.25">
      <c r="A40" s="745"/>
      <c r="B40" s="177"/>
      <c r="C40" s="746"/>
    </row>
    <row r="41" spans="1:3" ht="15" x14ac:dyDescent="0.25">
      <c r="A41" s="747"/>
      <c r="B41" s="184"/>
      <c r="C41" s="748"/>
    </row>
    <row r="42" spans="1:3" ht="15" x14ac:dyDescent="0.25">
      <c r="A42" s="749"/>
      <c r="B42" s="184"/>
      <c r="C42" s="748"/>
    </row>
    <row r="43" spans="1:3" ht="15" x14ac:dyDescent="0.25">
      <c r="A43" s="747"/>
      <c r="B43" s="184"/>
      <c r="C43" s="748"/>
    </row>
    <row r="44" spans="1:3" ht="15" x14ac:dyDescent="0.25">
      <c r="A44" s="62"/>
      <c r="B44" s="184"/>
      <c r="C44" s="750"/>
    </row>
    <row r="45" spans="1:3" x14ac:dyDescent="0.2">
      <c r="A45" s="62"/>
      <c r="B45" s="62"/>
      <c r="C45" s="750"/>
    </row>
    <row r="46" spans="1:3" x14ac:dyDescent="0.2">
      <c r="A46" s="62"/>
      <c r="B46" s="62"/>
      <c r="C46" s="750"/>
    </row>
    <row r="47" spans="1:3" x14ac:dyDescent="0.2">
      <c r="A47" s="62"/>
      <c r="B47" s="62"/>
      <c r="C47" s="750"/>
    </row>
    <row r="48" spans="1:3" x14ac:dyDescent="0.2">
      <c r="A48" s="62"/>
      <c r="B48" s="62"/>
      <c r="C48" s="750"/>
    </row>
    <row r="49" spans="1:3" x14ac:dyDescent="0.2">
      <c r="A49" s="62"/>
      <c r="B49" s="62"/>
      <c r="C49" s="750"/>
    </row>
  </sheetData>
  <sheetProtection algorithmName="SHA-512" hashValue="uJNtYaxgIvAT4FRv4hNRAslw7hxJHj+C6mTI2a5tzARw4RKx1yjCaLfFfA61M/rta1lU12chrHsQfZ8L4uoCwQ==" saltValue="dWSQ95z2eory/S/fmk3JRQ==" spinCount="100000" sheet="1" selectLockedCells="1"/>
  <mergeCells count="13">
    <mergeCell ref="A2:C2"/>
    <mergeCell ref="A1:C1"/>
    <mergeCell ref="A31:B31"/>
    <mergeCell ref="A32:B32"/>
    <mergeCell ref="A33:B33"/>
    <mergeCell ref="A39:B39"/>
    <mergeCell ref="A30:C30"/>
    <mergeCell ref="A29:C29"/>
    <mergeCell ref="A34:B34"/>
    <mergeCell ref="A35:B35"/>
    <mergeCell ref="A36:B36"/>
    <mergeCell ref="A37:B37"/>
    <mergeCell ref="A38:B38"/>
  </mergeCells>
  <phoneticPr fontId="0" type="noConversion"/>
  <printOptions horizontalCentered="1"/>
  <pageMargins left="0.70866141732283472" right="0.70866141732283472" top="0.74803149606299213" bottom="0.74803149606299213" header="0.31496062992125984" footer="4.2519685039370083"/>
  <pageSetup paperSize="9" scale="71" orientation="portrait" horizontalDpi="4294967293" r:id="rId1"/>
  <headerFooter alignWithMargins="0">
    <oddHeader>&amp;CC61.27</oddHead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27">
    <pageSetUpPr fitToPage="1"/>
  </sheetPr>
  <dimension ref="A1:D35"/>
  <sheetViews>
    <sheetView tabSelected="1" view="pageBreakPreview" topLeftCell="A11" zoomScaleNormal="100" zoomScaleSheetLayoutView="100" workbookViewId="0">
      <selection activeCell="C34" sqref="A1:C34"/>
    </sheetView>
  </sheetViews>
  <sheetFormatPr defaultRowHeight="14.25" x14ac:dyDescent="0.2"/>
  <cols>
    <col min="1" max="1" width="66.28515625" style="178" customWidth="1"/>
    <col min="2" max="2" width="4.7109375" style="178" customWidth="1"/>
    <col min="3" max="3" width="29.42578125" style="172" customWidth="1"/>
    <col min="4" max="4" width="1.140625" style="169" customWidth="1"/>
    <col min="5" max="16384" width="9.140625" style="142"/>
  </cols>
  <sheetData>
    <row r="1" spans="1:4" ht="15" thickBot="1" x14ac:dyDescent="0.25"/>
    <row r="2" spans="1:4" s="159" customFormat="1" ht="21.75" customHeight="1" thickTop="1" x14ac:dyDescent="0.2">
      <c r="A2" s="882" t="str">
        <f>'GENERAL SUMMARY'!A1</f>
        <v>CONSTRUCTION OF AGISANANG INTERNAL ROADS AND STORMWATER PHASE 1 - WARD 8</v>
      </c>
      <c r="B2" s="883"/>
      <c r="C2" s="884"/>
      <c r="D2" s="169"/>
    </row>
    <row r="3" spans="1:4" s="159" customFormat="1" ht="26.25" customHeight="1" x14ac:dyDescent="0.2">
      <c r="A3" s="885"/>
      <c r="B3" s="886"/>
      <c r="C3" s="887"/>
      <c r="D3" s="169"/>
    </row>
    <row r="4" spans="1:4" s="159" customFormat="1" ht="12" customHeight="1" x14ac:dyDescent="0.25">
      <c r="A4" s="179"/>
      <c r="B4" s="160"/>
      <c r="C4" s="185"/>
      <c r="D4" s="169"/>
    </row>
    <row r="5" spans="1:4" s="161" customFormat="1" ht="20.25" x14ac:dyDescent="0.3">
      <c r="A5" s="888" t="s">
        <v>133</v>
      </c>
      <c r="B5" s="889"/>
      <c r="C5" s="890"/>
      <c r="D5" s="7"/>
    </row>
    <row r="6" spans="1:4" ht="15" thickBot="1" x14ac:dyDescent="0.25">
      <c r="A6" s="61"/>
      <c r="B6" s="62"/>
      <c r="C6" s="186"/>
      <c r="D6" s="175"/>
    </row>
    <row r="7" spans="1:4" s="136" customFormat="1" ht="19.5" customHeight="1" thickTop="1" thickBot="1" x14ac:dyDescent="0.25">
      <c r="A7" s="764" t="s">
        <v>60</v>
      </c>
      <c r="B7" s="765"/>
      <c r="C7" s="766" t="s">
        <v>59</v>
      </c>
      <c r="D7" s="162"/>
    </row>
    <row r="8" spans="1:4" s="176" customFormat="1" ht="21.75" customHeight="1" thickTop="1" x14ac:dyDescent="0.25">
      <c r="A8" s="767"/>
      <c r="B8" s="768"/>
      <c r="C8" s="769"/>
      <c r="D8" s="7"/>
    </row>
    <row r="9" spans="1:4" s="164" customFormat="1" ht="24" customHeight="1" x14ac:dyDescent="0.2">
      <c r="A9" s="770" t="s">
        <v>54</v>
      </c>
      <c r="B9" s="771" t="s">
        <v>4</v>
      </c>
      <c r="C9" s="772">
        <f>'GENERAL SUMMARY'!C8</f>
        <v>1104100</v>
      </c>
      <c r="D9" s="163"/>
    </row>
    <row r="10" spans="1:4" s="164" customFormat="1" ht="24" customHeight="1" x14ac:dyDescent="0.2">
      <c r="A10" s="773"/>
      <c r="B10" s="774"/>
      <c r="C10" s="775"/>
      <c r="D10" s="163"/>
    </row>
    <row r="11" spans="1:4" s="164" customFormat="1" ht="24" customHeight="1" x14ac:dyDescent="0.2">
      <c r="A11" s="776" t="s">
        <v>55</v>
      </c>
      <c r="B11" s="777" t="s">
        <v>4</v>
      </c>
      <c r="C11" s="778">
        <f>'GENERAL SUMMARY'!C27</f>
        <v>240000</v>
      </c>
      <c r="D11" s="163"/>
    </row>
    <row r="12" spans="1:4" s="164" customFormat="1" ht="24" customHeight="1" thickBot="1" x14ac:dyDescent="0.25">
      <c r="A12" s="773"/>
      <c r="B12" s="774"/>
      <c r="C12" s="775"/>
      <c r="D12" s="163"/>
    </row>
    <row r="13" spans="1:4" s="136" customFormat="1" ht="24" customHeight="1" thickTop="1" thickBot="1" x14ac:dyDescent="0.25">
      <c r="A13" s="779" t="s">
        <v>3</v>
      </c>
      <c r="B13" s="780" t="s">
        <v>4</v>
      </c>
      <c r="C13" s="781">
        <f>C9+C11</f>
        <v>1344100</v>
      </c>
      <c r="D13" s="163"/>
    </row>
    <row r="14" spans="1:4" s="136" customFormat="1" ht="24" customHeight="1" thickTop="1" x14ac:dyDescent="0.2">
      <c r="A14" s="782"/>
      <c r="B14" s="774"/>
      <c r="C14" s="775"/>
      <c r="D14" s="163"/>
    </row>
    <row r="15" spans="1:4" s="136" customFormat="1" ht="24" customHeight="1" x14ac:dyDescent="0.2">
      <c r="A15" s="783" t="s">
        <v>611</v>
      </c>
      <c r="B15" s="777" t="s">
        <v>4</v>
      </c>
      <c r="C15" s="778">
        <f>C13*10%</f>
        <v>134410</v>
      </c>
      <c r="D15" s="163"/>
    </row>
    <row r="16" spans="1:4" s="136" customFormat="1" ht="18" customHeight="1" thickBot="1" x14ac:dyDescent="0.25">
      <c r="A16" s="773"/>
      <c r="B16" s="774"/>
      <c r="C16" s="775"/>
      <c r="D16" s="163"/>
    </row>
    <row r="17" spans="1:4" s="136" customFormat="1" ht="24" customHeight="1" thickTop="1" thickBot="1" x14ac:dyDescent="0.25">
      <c r="A17" s="779" t="s">
        <v>1</v>
      </c>
      <c r="B17" s="780" t="s">
        <v>4</v>
      </c>
      <c r="C17" s="781">
        <f>C13+C15</f>
        <v>1478510</v>
      </c>
      <c r="D17" s="163"/>
    </row>
    <row r="18" spans="1:4" s="136" customFormat="1" ht="24" customHeight="1" thickTop="1" x14ac:dyDescent="0.2">
      <c r="A18" s="782"/>
      <c r="B18" s="774"/>
      <c r="C18" s="775"/>
      <c r="D18" s="163"/>
    </row>
    <row r="19" spans="1:4" s="136" customFormat="1" ht="24" customHeight="1" x14ac:dyDescent="0.2">
      <c r="A19" s="783" t="s">
        <v>612</v>
      </c>
      <c r="B19" s="777"/>
      <c r="C19" s="778">
        <f>C17*15%</f>
        <v>221776.5</v>
      </c>
      <c r="D19" s="163"/>
    </row>
    <row r="20" spans="1:4" s="136" customFormat="1" ht="20.25" customHeight="1" thickBot="1" x14ac:dyDescent="0.25">
      <c r="A20" s="782"/>
      <c r="B20" s="774"/>
      <c r="C20" s="775"/>
      <c r="D20" s="163"/>
    </row>
    <row r="21" spans="1:4" s="136" customFormat="1" ht="24" customHeight="1" thickTop="1" thickBot="1" x14ac:dyDescent="0.25">
      <c r="A21" s="779" t="s">
        <v>2</v>
      </c>
      <c r="B21" s="780" t="s">
        <v>4</v>
      </c>
      <c r="C21" s="781">
        <f>C17+C19</f>
        <v>1700286.5</v>
      </c>
      <c r="D21" s="163"/>
    </row>
    <row r="22" spans="1:4" ht="16.5" thickTop="1" x14ac:dyDescent="0.25">
      <c r="A22" s="784"/>
      <c r="B22" s="785"/>
      <c r="C22" s="786"/>
    </row>
    <row r="23" spans="1:4" ht="16.5" thickBot="1" x14ac:dyDescent="0.3">
      <c r="A23" s="784"/>
      <c r="B23" s="785"/>
      <c r="C23" s="786"/>
    </row>
    <row r="24" spans="1:4" s="136" customFormat="1" ht="24.75" customHeight="1" thickTop="1" thickBot="1" x14ac:dyDescent="0.25">
      <c r="A24" s="787" t="s">
        <v>312</v>
      </c>
      <c r="B24" s="780" t="s">
        <v>4</v>
      </c>
      <c r="C24" s="781">
        <f>C21</f>
        <v>1700286.5</v>
      </c>
      <c r="D24" s="163"/>
    </row>
    <row r="25" spans="1:4" ht="15.75" thickTop="1" x14ac:dyDescent="0.25">
      <c r="A25" s="180"/>
      <c r="B25" s="177"/>
      <c r="C25" s="187"/>
    </row>
    <row r="26" spans="1:4" ht="45.75" customHeight="1" x14ac:dyDescent="0.25">
      <c r="A26" s="894" t="s">
        <v>613</v>
      </c>
      <c r="B26" s="895"/>
      <c r="C26" s="896"/>
    </row>
    <row r="27" spans="1:4" ht="15" x14ac:dyDescent="0.25">
      <c r="A27" s="181"/>
      <c r="B27" s="184"/>
      <c r="C27" s="185"/>
    </row>
    <row r="28" spans="1:4" x14ac:dyDescent="0.2">
      <c r="A28" s="61"/>
      <c r="B28" s="62"/>
      <c r="C28" s="186"/>
    </row>
    <row r="29" spans="1:4" ht="15" x14ac:dyDescent="0.25">
      <c r="A29" s="894" t="s">
        <v>614</v>
      </c>
      <c r="B29" s="895"/>
      <c r="C29" s="896"/>
    </row>
    <row r="30" spans="1:4" x14ac:dyDescent="0.2">
      <c r="A30" s="891"/>
      <c r="B30" s="892"/>
      <c r="C30" s="893"/>
    </row>
    <row r="31" spans="1:4" x14ac:dyDescent="0.2">
      <c r="A31" s="891"/>
      <c r="B31" s="892"/>
      <c r="C31" s="893"/>
    </row>
    <row r="32" spans="1:4" ht="15.75" customHeight="1" x14ac:dyDescent="0.2">
      <c r="A32" s="788" t="s">
        <v>615</v>
      </c>
      <c r="B32" s="897" t="s">
        <v>616</v>
      </c>
      <c r="C32" s="898"/>
    </row>
    <row r="33" spans="1:3" ht="15" customHeight="1" x14ac:dyDescent="0.2">
      <c r="A33" s="879"/>
      <c r="B33" s="880"/>
      <c r="C33" s="881"/>
    </row>
    <row r="34" spans="1:3" ht="15" thickBot="1" x14ac:dyDescent="0.25">
      <c r="A34" s="182"/>
      <c r="B34" s="183"/>
      <c r="C34" s="188"/>
    </row>
    <row r="35" spans="1:3" ht="15" thickTop="1" x14ac:dyDescent="0.2"/>
  </sheetData>
  <sheetProtection algorithmName="SHA-512" hashValue="FZFhqoXviJB3ev47wn3CStuWol5SgiJzNA1l02jgh8/PDMyZdrY9YUDCWHkVcqXuLSIgzac+EjKqEpguWK+xDA==" saltValue="+PXjE02O7l8yFGtAnO8mpQ==" spinCount="100000" sheet="1" selectLockedCells="1"/>
  <mergeCells count="8">
    <mergeCell ref="A33:C33"/>
    <mergeCell ref="A2:C3"/>
    <mergeCell ref="A5:C5"/>
    <mergeCell ref="A30:C30"/>
    <mergeCell ref="A31:C31"/>
    <mergeCell ref="A26:C26"/>
    <mergeCell ref="A29:C29"/>
    <mergeCell ref="B32:C32"/>
  </mergeCells>
  <phoneticPr fontId="0" type="noConversion"/>
  <printOptions horizontalCentered="1"/>
  <pageMargins left="0.94488188976377963" right="0.35433070866141736" top="0.78740157480314965" bottom="0.78740157480314965" header="0.51181102362204722" footer="0.51181102362204722"/>
  <pageSetup paperSize="9" scale="89" fitToHeight="0" orientation="portrait" horizontalDpi="4294967293" r:id="rId1"/>
  <headerFooter alignWithMargins="0">
    <oddHeader>&amp;CC61.28</oddHeader>
  </headerFooter>
  <rowBreaks count="2" manualBreakCount="2">
    <brk id="66" max="1" man="1"/>
    <brk id="106" max="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22</vt:i4>
      </vt:variant>
      <vt:variant>
        <vt:lpstr>Named Ranges</vt:lpstr>
      </vt:variant>
      <vt:variant>
        <vt:i4>27</vt:i4>
      </vt:variant>
    </vt:vector>
  </HeadingPairs>
  <TitlesOfParts>
    <vt:vector size="49" baseType="lpstr">
      <vt:lpstr>1200</vt:lpstr>
      <vt:lpstr>1300</vt:lpstr>
      <vt:lpstr>1400</vt:lpstr>
      <vt:lpstr>1500</vt:lpstr>
      <vt:lpstr>1700</vt:lpstr>
      <vt:lpstr>2100</vt:lpstr>
      <vt:lpstr>2200 </vt:lpstr>
      <vt:lpstr>2300</vt:lpstr>
      <vt:lpstr>3100</vt:lpstr>
      <vt:lpstr>3200</vt:lpstr>
      <vt:lpstr>3300</vt:lpstr>
      <vt:lpstr>3400 </vt:lpstr>
      <vt:lpstr>3500</vt:lpstr>
      <vt:lpstr>5100</vt:lpstr>
      <vt:lpstr>5400</vt:lpstr>
      <vt:lpstr>5600</vt:lpstr>
      <vt:lpstr>5700</vt:lpstr>
      <vt:lpstr>5900</vt:lpstr>
      <vt:lpstr>7300</vt:lpstr>
      <vt:lpstr>8100</vt:lpstr>
      <vt:lpstr>GENERAL SUMMARY</vt:lpstr>
      <vt:lpstr>SUMMARY</vt:lpstr>
      <vt:lpstr>'1200'!Print_Area</vt:lpstr>
      <vt:lpstr>'1300'!Print_Area</vt:lpstr>
      <vt:lpstr>'1400'!Print_Area</vt:lpstr>
      <vt:lpstr>'1500'!Print_Area</vt:lpstr>
      <vt:lpstr>'1700'!Print_Area</vt:lpstr>
      <vt:lpstr>'2100'!Print_Area</vt:lpstr>
      <vt:lpstr>'2200 '!Print_Area</vt:lpstr>
      <vt:lpstr>'2300'!Print_Area</vt:lpstr>
      <vt:lpstr>'3100'!Print_Area</vt:lpstr>
      <vt:lpstr>'3200'!Print_Area</vt:lpstr>
      <vt:lpstr>'3300'!Print_Area</vt:lpstr>
      <vt:lpstr>'3400 '!Print_Area</vt:lpstr>
      <vt:lpstr>'3500'!Print_Area</vt:lpstr>
      <vt:lpstr>'5100'!Print_Area</vt:lpstr>
      <vt:lpstr>'5400'!Print_Area</vt:lpstr>
      <vt:lpstr>'5600'!Print_Area</vt:lpstr>
      <vt:lpstr>'5700'!Print_Area</vt:lpstr>
      <vt:lpstr>'5900'!Print_Area</vt:lpstr>
      <vt:lpstr>'7300'!Print_Area</vt:lpstr>
      <vt:lpstr>'8100'!Print_Area</vt:lpstr>
      <vt:lpstr>'GENERAL SUMMARY'!Print_Area</vt:lpstr>
      <vt:lpstr>SUMMARY!Print_Area</vt:lpstr>
      <vt:lpstr>'1200'!Print_Titles</vt:lpstr>
      <vt:lpstr>'1400'!Print_Titles</vt:lpstr>
      <vt:lpstr>'1500'!Print_Titles</vt:lpstr>
      <vt:lpstr>'2100'!Print_Titles</vt:lpstr>
      <vt:lpstr>'2300'!Print_Titles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TLM Bill of Quantities</dc:subject>
  <dc:creator>Motubatse Maserumule</dc:creator>
  <dc:description>Issued for Tender</dc:description>
  <cp:lastModifiedBy>Motubatse Bauba Maserumule</cp:lastModifiedBy>
  <cp:lastPrinted>2022-07-19T07:09:19Z</cp:lastPrinted>
  <dcterms:created xsi:type="dcterms:W3CDTF">2003-07-16T09:10:29Z</dcterms:created>
  <dcterms:modified xsi:type="dcterms:W3CDTF">2022-07-19T23:43:00Z</dcterms:modified>
  <cp:category>Tender BoQ</cp:category>
</cp:coreProperties>
</file>