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d.docs.live.net/7bdacaa8d9fd1eed/Documents/GG006 - Caroline Sewer/5. DOCUMENTATION ^0 PROCUMENT (D^0P0/5.1 Tender Documents/tender/"/>
    </mc:Choice>
  </mc:AlternateContent>
  <xr:revisionPtr revIDLastSave="0" documentId="8_{28C2E214-A57B-4798-BB6A-9E86830077A4}" xr6:coauthVersionLast="47" xr6:coauthVersionMax="47" xr10:uidLastSave="{00000000-0000-0000-0000-000000000000}"/>
  <bookViews>
    <workbookView xWindow="-108" yWindow="-108" windowWidth="23256" windowHeight="12456" xr2:uid="{00000000-000D-0000-FFFF-FFFF00000000}"/>
  </bookViews>
  <sheets>
    <sheet name="A" sheetId="1" r:id="rId1"/>
    <sheet name="C" sheetId="4" r:id="rId2"/>
    <sheet name="D" sheetId="7" r:id="rId3"/>
    <sheet name="DB" sheetId="8" r:id="rId4"/>
    <sheet name="DK" sheetId="9" r:id="rId5"/>
    <sheet name="GA" sheetId="13" r:id="rId6"/>
    <sheet name="LB" sheetId="11" r:id="rId7"/>
    <sheet name="REINSTATEMENT" sheetId="14" state="hidden" r:id="rId8"/>
    <sheet name="LD" sheetId="12" r:id="rId9"/>
    <sheet name="Summary" sheetId="2" r:id="rId10"/>
  </sheets>
  <definedNames>
    <definedName name="_xlnm.Print_Area" localSheetId="0">A!$B$1:$H$261</definedName>
    <definedName name="_xlnm.Print_Area" localSheetId="1">'C'!$A$1:$H$41</definedName>
    <definedName name="_xlnm.Print_Area" localSheetId="2">D!$B$1:$H$54</definedName>
    <definedName name="_xlnm.Print_Area" localSheetId="3">DB!$B$1:$H$89</definedName>
    <definedName name="_xlnm.Print_Area" localSheetId="4">DK!$B$1:$H$30</definedName>
    <definedName name="_xlnm.Print_Area" localSheetId="5">GA!$B$1:$H$48</definedName>
    <definedName name="_xlnm.Print_Area" localSheetId="6">LB!$B$1:$H$38</definedName>
    <definedName name="_xlnm.Print_Area" localSheetId="8">LD!$B$1:$H$137</definedName>
    <definedName name="_xlnm.Print_Area" localSheetId="7">REINSTATEMENT!$A$1:$H$91</definedName>
    <definedName name="_xlnm.Print_Area" localSheetId="9">Summary!$B$1:$G$39</definedName>
  </definedNames>
  <calcPr calcId="191029" calcMode="manual"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1" l="1"/>
  <c r="F136" i="1"/>
  <c r="F140" i="1"/>
  <c r="G160" i="1"/>
  <c r="G79" i="1"/>
  <c r="G81" i="1"/>
  <c r="H235" i="1"/>
  <c r="F26" i="7"/>
  <c r="F18" i="7"/>
  <c r="F14" i="7"/>
  <c r="F10" i="7"/>
  <c r="F29" i="13"/>
  <c r="J29" i="13"/>
  <c r="J31" i="13" s="1"/>
  <c r="F11" i="13"/>
  <c r="F29" i="8"/>
  <c r="F39" i="8" s="1"/>
  <c r="F25" i="8"/>
  <c r="F39" i="4"/>
  <c r="F37" i="4"/>
  <c r="F27" i="4"/>
  <c r="F29" i="4" s="1"/>
  <c r="F25" i="11"/>
  <c r="F19" i="11"/>
  <c r="F31" i="12"/>
  <c r="F9" i="4"/>
  <c r="F237" i="1"/>
  <c r="H160" i="1"/>
  <c r="F162" i="1" s="1"/>
  <c r="G156" i="1"/>
  <c r="H156" i="1" s="1"/>
  <c r="F158" i="1" s="1"/>
  <c r="G152" i="1"/>
  <c r="H152" i="1" s="1"/>
  <c r="F154" i="1" s="1"/>
  <c r="H81" i="1"/>
  <c r="H39" i="1"/>
  <c r="H79" i="1"/>
  <c r="F27" i="12"/>
  <c r="H64" i="14"/>
  <c r="H62" i="14"/>
  <c r="H60" i="14"/>
  <c r="H58" i="14"/>
  <c r="H56" i="14"/>
  <c r="H54" i="14"/>
  <c r="H30" i="14"/>
  <c r="H28" i="14"/>
  <c r="H26" i="14"/>
  <c r="H24" i="14"/>
  <c r="H22" i="14"/>
  <c r="H20" i="14"/>
  <c r="H18" i="14"/>
  <c r="H16" i="14"/>
  <c r="H12" i="14"/>
  <c r="H30" i="7"/>
  <c r="H186" i="1"/>
  <c r="H172" i="1"/>
  <c r="F174" i="1" s="1"/>
  <c r="H168" i="1"/>
  <c r="F170" i="1" s="1"/>
  <c r="H164" i="1"/>
  <c r="H138" i="1"/>
  <c r="H134" i="1"/>
  <c r="H130" i="1"/>
  <c r="H128" i="1"/>
  <c r="B56" i="1"/>
  <c r="B105" i="1" s="1"/>
  <c r="B144" i="1" s="1"/>
  <c r="B179" i="1" s="1"/>
  <c r="B226" i="1" s="1"/>
  <c r="G105" i="1"/>
  <c r="G144" i="1" s="1"/>
  <c r="G179" i="1" s="1"/>
  <c r="G226" i="1" s="1"/>
  <c r="G1" i="4" s="1"/>
  <c r="G1" i="7" s="1"/>
  <c r="G1" i="8" s="1"/>
  <c r="G48" i="8" s="1"/>
  <c r="G1" i="9" s="1"/>
  <c r="G1" i="13" s="1"/>
  <c r="G1" i="11" s="1"/>
  <c r="G1" i="12" s="1"/>
  <c r="G1" i="2" s="1"/>
  <c r="F27" i="11" l="1"/>
  <c r="F31" i="11"/>
  <c r="F21" i="11"/>
  <c r="J155" i="1"/>
  <c r="F27" i="8"/>
  <c r="B1" i="2"/>
  <c r="B1" i="4"/>
  <c r="B1" i="7" s="1"/>
  <c r="B1" i="8" s="1"/>
  <c r="B48" i="8" s="1"/>
  <c r="B1" i="9" s="1"/>
  <c r="B1" i="13" s="1"/>
  <c r="B1" i="11" s="1"/>
  <c r="B1" i="12" s="1"/>
  <c r="B1" i="14" s="1"/>
  <c r="B43" i="14" s="1"/>
  <c r="G1" i="14"/>
  <c r="G43" i="14" s="1"/>
  <c r="G41" i="12"/>
  <c r="G81" i="12" s="1"/>
  <c r="G112" i="12" s="1"/>
  <c r="F188" i="1"/>
  <c r="F166" i="1"/>
  <c r="F35" i="11" l="1"/>
  <c r="B41" i="12"/>
  <c r="B81" i="12" s="1"/>
  <c r="B112" i="12" s="1"/>
  <c r="F37" i="8"/>
  <c r="F35" i="8"/>
  <c r="H54" i="8" l="1"/>
</calcChain>
</file>

<file path=xl/sharedStrings.xml><?xml version="1.0" encoding="utf-8"?>
<sst xmlns="http://schemas.openxmlformats.org/spreadsheetml/2006/main" count="1220" uniqueCount="692">
  <si>
    <t>Rate=G</t>
  </si>
  <si>
    <t>PAYMENT</t>
  </si>
  <si>
    <t>DESCRIPTION</t>
  </si>
  <si>
    <t>UNIT</t>
  </si>
  <si>
    <t>QTY</t>
  </si>
  <si>
    <t>RATE</t>
  </si>
  <si>
    <t>SANS 
1200 A</t>
  </si>
  <si>
    <t>8.3</t>
  </si>
  <si>
    <t>8.3.1</t>
  </si>
  <si>
    <t>Sum</t>
  </si>
  <si>
    <t>8.3.2</t>
  </si>
  <si>
    <t>8.3.2.2</t>
  </si>
  <si>
    <t>8.3.3</t>
  </si>
  <si>
    <t>...................................................................</t>
  </si>
  <si>
    <t>..................................................................</t>
  </si>
  <si>
    <t>8.3.4</t>
  </si>
  <si>
    <t xml:space="preserve"> Total Carried Forward</t>
  </si>
  <si>
    <t xml:space="preserve"> Brought Forward</t>
  </si>
  <si>
    <t>8.4</t>
  </si>
  <si>
    <t>8.4.1</t>
  </si>
  <si>
    <t>8.4.2</t>
  </si>
  <si>
    <t>8.4.2.1</t>
  </si>
  <si>
    <t>8.4.2.2</t>
  </si>
  <si>
    <t>8.4.3</t>
  </si>
  <si>
    <t>8.4.4</t>
  </si>
  <si>
    <t>8.4.5</t>
  </si>
  <si>
    <t>8.5</t>
  </si>
  <si>
    <t>%</t>
  </si>
  <si>
    <t>Allow for repairs to damaged, unknown services carried out by the Contractor.</t>
  </si>
  <si>
    <t>Allow for ancillary works within private properties including removal/relocation, reconstruction etc.</t>
  </si>
  <si>
    <t>8.7</t>
  </si>
  <si>
    <t>hr</t>
  </si>
  <si>
    <t>8.8</t>
  </si>
  <si>
    <t>8.8.4</t>
  </si>
  <si>
    <t>8.8.4 (a)</t>
  </si>
  <si>
    <t>8.8.4 (b)</t>
  </si>
  <si>
    <t>Scan proposed pipeline route for known/unknown cables using approved cable locating devices.</t>
  </si>
  <si>
    <t>m</t>
  </si>
  <si>
    <t>8.8.4 (c)</t>
  </si>
  <si>
    <t>m³</t>
  </si>
  <si>
    <t>8.8.4 (d)</t>
  </si>
  <si>
    <t>Supply and erect 1.8m high galvanised Bonnox Wire temporary fencing. Fencing to be removed when no longer required.</t>
  </si>
  <si>
    <t>8.8.5</t>
  </si>
  <si>
    <t>8.8.5 (b)</t>
  </si>
  <si>
    <t>SANS 
1200 C</t>
  </si>
  <si>
    <t>8.2.1</t>
  </si>
  <si>
    <t>8.2.2</t>
  </si>
  <si>
    <t>Remove and dispose of trees of girth:</t>
  </si>
  <si>
    <t>No.</t>
  </si>
  <si>
    <t>8.2.5</t>
  </si>
  <si>
    <t>8.2.10</t>
  </si>
  <si>
    <t>m²</t>
  </si>
  <si>
    <t>SANS
1200 D</t>
  </si>
  <si>
    <t>8.3.1.1</t>
  </si>
  <si>
    <t>SANS
1200 DB</t>
  </si>
  <si>
    <t>8.3.3.1</t>
  </si>
  <si>
    <t>8.3.3.3</t>
  </si>
  <si>
    <t>8.3.5</t>
  </si>
  <si>
    <t>ℓ</t>
  </si>
  <si>
    <t>SANS
1200 DK</t>
  </si>
  <si>
    <t>8.2.6</t>
  </si>
  <si>
    <t>t</t>
  </si>
  <si>
    <t>SANS
1200 LB</t>
  </si>
  <si>
    <t>8.2.2.3</t>
  </si>
  <si>
    <t>SANS
1200 LD</t>
  </si>
  <si>
    <t>8.2.3</t>
  </si>
  <si>
    <t>8.2.4</t>
  </si>
  <si>
    <t>8.2.11</t>
  </si>
  <si>
    <t xml:space="preserve">AMOUNT </t>
  </si>
  <si>
    <t>R</t>
  </si>
  <si>
    <t>AMOUNT R</t>
  </si>
  <si>
    <t>GENERAL</t>
  </si>
  <si>
    <t>Total Brought Forward</t>
  </si>
  <si>
    <t xml:space="preserve"> Total Brought Forward</t>
  </si>
  <si>
    <t>SITE CLEARANCE</t>
  </si>
  <si>
    <t xml:space="preserve"> EARTHWORKS</t>
  </si>
  <si>
    <t>EARTHWORKS (PIPE TRENCHES)</t>
  </si>
  <si>
    <t>GABIONS AND PITCHING</t>
  </si>
  <si>
    <t>BEDDING (PIPES)</t>
  </si>
  <si>
    <t>SEWERS</t>
  </si>
  <si>
    <t>1.</t>
  </si>
  <si>
    <t>1.1</t>
  </si>
  <si>
    <t>1.2</t>
  </si>
  <si>
    <t>1.2.1</t>
  </si>
  <si>
    <t>1.2.1.1</t>
  </si>
  <si>
    <t>1.2.1.2</t>
  </si>
  <si>
    <t>1.2.1.3</t>
  </si>
  <si>
    <t>1.2.2</t>
  </si>
  <si>
    <t>1.2.2.1</t>
  </si>
  <si>
    <t>1.2.2.2</t>
  </si>
  <si>
    <t>1.2.2.3</t>
  </si>
  <si>
    <t>1.2.2.4</t>
  </si>
  <si>
    <t>1.2.2.5</t>
  </si>
  <si>
    <t>1.2.2.6</t>
  </si>
  <si>
    <t>1.2.2.7</t>
  </si>
  <si>
    <t>1.2.2.8</t>
  </si>
  <si>
    <t>1.2.2.9</t>
  </si>
  <si>
    <t>1.2.2.10</t>
  </si>
  <si>
    <t>1.3</t>
  </si>
  <si>
    <t>1.3.1</t>
  </si>
  <si>
    <t>1.3.2</t>
  </si>
  <si>
    <t>1.4</t>
  </si>
  <si>
    <t>1.5</t>
  </si>
  <si>
    <t>1.6</t>
  </si>
  <si>
    <t>1.7</t>
  </si>
  <si>
    <t>2.</t>
  </si>
  <si>
    <t>2.1</t>
  </si>
  <si>
    <t>2.2</t>
  </si>
  <si>
    <t>1.8</t>
  </si>
  <si>
    <t>1.9</t>
  </si>
  <si>
    <t>1.10</t>
  </si>
  <si>
    <t>1.9.1</t>
  </si>
  <si>
    <t>1.9.2</t>
  </si>
  <si>
    <t>1.9.3</t>
  </si>
  <si>
    <t>1.9.4</t>
  </si>
  <si>
    <t>1.9.5</t>
  </si>
  <si>
    <t>1.9.6</t>
  </si>
  <si>
    <t>1.9.7</t>
  </si>
  <si>
    <t>1.9.8</t>
  </si>
  <si>
    <t>1.9.9</t>
  </si>
  <si>
    <t>1.10.1</t>
  </si>
  <si>
    <t>1.10.2</t>
  </si>
  <si>
    <t>1.10.3</t>
  </si>
  <si>
    <t>1.10.4</t>
  </si>
  <si>
    <t>1.10.5</t>
  </si>
  <si>
    <t>1.10.6</t>
  </si>
  <si>
    <t>1.10.7</t>
  </si>
  <si>
    <t>1.10.8</t>
  </si>
  <si>
    <t>1.10.9</t>
  </si>
  <si>
    <t>1.10.10</t>
  </si>
  <si>
    <t>1.10.11</t>
  </si>
  <si>
    <t>1.10.12</t>
  </si>
  <si>
    <t>1.10.13</t>
  </si>
  <si>
    <t>1.10.14</t>
  </si>
  <si>
    <t>1.11</t>
  </si>
  <si>
    <t>1.11.1</t>
  </si>
  <si>
    <t>1.11.2</t>
  </si>
  <si>
    <t>1.11.3</t>
  </si>
  <si>
    <t>1.11.4</t>
  </si>
  <si>
    <t>1.11.5</t>
  </si>
  <si>
    <t>1.11.6</t>
  </si>
  <si>
    <t>1.12</t>
  </si>
  <si>
    <t>1.12.1</t>
  </si>
  <si>
    <t>2.3</t>
  </si>
  <si>
    <t>2.4</t>
  </si>
  <si>
    <t>2.5</t>
  </si>
  <si>
    <t>2.6</t>
  </si>
  <si>
    <t>2.7</t>
  </si>
  <si>
    <t>2.8</t>
  </si>
  <si>
    <t>3.</t>
  </si>
  <si>
    <t>3.1</t>
  </si>
  <si>
    <t>3.2</t>
  </si>
  <si>
    <t>3.3</t>
  </si>
  <si>
    <t>4.</t>
  </si>
  <si>
    <t>4.1</t>
  </si>
  <si>
    <t>4.2</t>
  </si>
  <si>
    <t>4.3</t>
  </si>
  <si>
    <t>4.4</t>
  </si>
  <si>
    <t>4.5</t>
  </si>
  <si>
    <t>4.5.1</t>
  </si>
  <si>
    <t>4.5.2</t>
  </si>
  <si>
    <t>5.</t>
  </si>
  <si>
    <t>5.1</t>
  </si>
  <si>
    <t>5.2</t>
  </si>
  <si>
    <t>5.1.1</t>
  </si>
  <si>
    <t>5.1.2</t>
  </si>
  <si>
    <t>5.2.1</t>
  </si>
  <si>
    <t>6.</t>
  </si>
  <si>
    <t>7.</t>
  </si>
  <si>
    <t>7.1</t>
  </si>
  <si>
    <t>7.1.1</t>
  </si>
  <si>
    <t>7.1.2</t>
  </si>
  <si>
    <t>7.2</t>
  </si>
  <si>
    <t>7.2.1</t>
  </si>
  <si>
    <t>7.2.1.1</t>
  </si>
  <si>
    <t>7.2.1.2</t>
  </si>
  <si>
    <t>7.2.1.3</t>
  </si>
  <si>
    <t>8.</t>
  </si>
  <si>
    <t>8.1</t>
  </si>
  <si>
    <t>8.1.1</t>
  </si>
  <si>
    <t>8.2</t>
  </si>
  <si>
    <t>8.6</t>
  </si>
  <si>
    <t>EARTHWORKS</t>
  </si>
  <si>
    <t>10% CONTINGENCIES</t>
  </si>
  <si>
    <t>ESCALATION</t>
  </si>
  <si>
    <t>SUBTOTAL 2</t>
  </si>
  <si>
    <t xml:space="preserve">Contractor's initial obligations in terms of the Water Use License issued by the Department of Water and Sanitation. </t>
  </si>
  <si>
    <t>All time related works to be completed for compliance with the site specific Environmental Management Programme (EMPr) including all reports, meetings, approvals and general compliance in all regards.</t>
  </si>
  <si>
    <t xml:space="preserve">Contractor's time-related obligations in terms of the Water Use License issued by the Department of Water and Sanitation. </t>
  </si>
  <si>
    <t>Allow for additional tacheometry survey works to be undertaken by a Surveyor as directed by the Engineer.</t>
  </si>
  <si>
    <t>Excavate by hand in soft material to expose existing services.</t>
  </si>
  <si>
    <t>Temporary protection of all existing services exposed.</t>
  </si>
  <si>
    <t>Existing Services.</t>
  </si>
  <si>
    <t>Supply or hire of specialist cable detecting equipment for the detection of electrical and/or tele-communications cables.</t>
  </si>
  <si>
    <t>Contractual Requirements.</t>
  </si>
  <si>
    <t>Facilities for Engineer:</t>
  </si>
  <si>
    <t xml:space="preserve">Establishment of Facilities on the Site </t>
  </si>
  <si>
    <t>Facilities for Contractor:</t>
  </si>
  <si>
    <t>Other Fixed-Charge Obligations (List Below):</t>
  </si>
  <si>
    <t>Removal of Site Establishment.</t>
  </si>
  <si>
    <t>Submission of Health and Safety file on completion of works to the satisfaction of the Employer.</t>
  </si>
  <si>
    <t>Operation and maintenance of facilities on site for duration of construction, except where otherwise stated.</t>
  </si>
  <si>
    <t>Company and head office overheads for the duration of the contract.</t>
  </si>
  <si>
    <t>Other Time Related Obligations (List Below):</t>
  </si>
  <si>
    <t>Allow for payment to the Community Liaison Officer (CLO).</t>
  </si>
  <si>
    <t>Allow for relocation of services by the respective service provider where directed by Engineer.</t>
  </si>
  <si>
    <t>Plant, Trucks &amp; Equipment.</t>
  </si>
  <si>
    <t>Tractor loader backhoe.</t>
  </si>
  <si>
    <t>Plate compactor.</t>
  </si>
  <si>
    <t>Pedestrian vibrating roller.</t>
  </si>
  <si>
    <t>Bulldozer (D6 or similar).</t>
  </si>
  <si>
    <t>Truck with 6m³ capacity.</t>
  </si>
  <si>
    <t>Truck with 10m³ capacity.</t>
  </si>
  <si>
    <t>Water tanker.</t>
  </si>
  <si>
    <t>Light delivery vehicle (1 Ton).</t>
  </si>
  <si>
    <t>Labour.</t>
  </si>
  <si>
    <t>Artisan.</t>
  </si>
  <si>
    <t>Foreman.</t>
  </si>
  <si>
    <t>Skilled labour.</t>
  </si>
  <si>
    <t>Unskilled labour.</t>
  </si>
  <si>
    <t>1.9.2.1</t>
  </si>
  <si>
    <t>1.9.2.1.1</t>
  </si>
  <si>
    <t>1.9.2.1.2</t>
  </si>
  <si>
    <t>1.9.2.2</t>
  </si>
  <si>
    <t>1.9.2.2.1</t>
  </si>
  <si>
    <t>1.9.2.2.2</t>
  </si>
  <si>
    <t>1.9.2.2.3</t>
  </si>
  <si>
    <t>1.9.2.2.4</t>
  </si>
  <si>
    <t>1.9.2.2.5</t>
  </si>
  <si>
    <t>1.9.2.2.6</t>
  </si>
  <si>
    <t>1.9.2.2.7</t>
  </si>
  <si>
    <t>1.9.2.2.8</t>
  </si>
  <si>
    <t>1.9.2.2.9</t>
  </si>
  <si>
    <t>1.9.2.2.10</t>
  </si>
  <si>
    <t>1.9.5.1</t>
  </si>
  <si>
    <t>1.9.5.2</t>
  </si>
  <si>
    <t>Overheads, charges and profit on item 1.10.1 above.</t>
  </si>
  <si>
    <t>Overheads, charges and profit on item 1.10.3 above.</t>
  </si>
  <si>
    <t>Overheads, charges and profit on item 1.10.5 above.</t>
  </si>
  <si>
    <t>1.10.15</t>
  </si>
  <si>
    <t>1.10.16</t>
  </si>
  <si>
    <t>1.10.17</t>
  </si>
  <si>
    <t>1.10.18</t>
  </si>
  <si>
    <t>Overheads, charges and profit on item 1.10.15 above.</t>
  </si>
  <si>
    <t>Overheads, charges and profit on item 1.10.17 above.</t>
  </si>
  <si>
    <t>1.11.7</t>
  </si>
  <si>
    <t>1.11.8</t>
  </si>
  <si>
    <t>1.11.9</t>
  </si>
  <si>
    <t>1.11.10</t>
  </si>
  <si>
    <t>1.11.11</t>
  </si>
  <si>
    <t>1.11.12</t>
  </si>
  <si>
    <t>1.11.13</t>
  </si>
  <si>
    <t>1.11.14</t>
  </si>
  <si>
    <t>1.12.1.1</t>
  </si>
  <si>
    <t>1.12.1.2</t>
  </si>
  <si>
    <t>1.12.1.3</t>
  </si>
  <si>
    <t>1.12.1.4</t>
  </si>
  <si>
    <t>1.12.1.5</t>
  </si>
  <si>
    <t>1.13</t>
  </si>
  <si>
    <t>1.13.1</t>
  </si>
  <si>
    <t>1.13.2</t>
  </si>
  <si>
    <t>1.13.3</t>
  </si>
  <si>
    <t>Erf Connections:</t>
  </si>
  <si>
    <t>Manholes:</t>
  </si>
  <si>
    <t>1.13.4</t>
  </si>
  <si>
    <t>ITEM
NO.</t>
  </si>
  <si>
    <t>Bulk Excavation:</t>
  </si>
  <si>
    <t>Clear and strip site.</t>
  </si>
  <si>
    <t>Supply G5 material from commercial sources and construct subbase layer compacted to 95% MOD AASHTO.</t>
  </si>
  <si>
    <t>Shore trench adjacent to structures and services  as per requirements of Occupational Health and Safety Act.</t>
  </si>
  <si>
    <t>Make up deficiency in backfill material (provisional).</t>
  </si>
  <si>
    <t>High-tensile steel bars.</t>
  </si>
  <si>
    <t>Non-shrink grout (Epoxy type 618 compound or similar approved).</t>
  </si>
  <si>
    <t>Unformed surface finishes.</t>
  </si>
  <si>
    <t>8.5.1</t>
  </si>
  <si>
    <t>8.5.1.1</t>
  </si>
  <si>
    <t>8.5.2</t>
  </si>
  <si>
    <t>8.5.2.1</t>
  </si>
  <si>
    <t>8.5.3</t>
  </si>
  <si>
    <t>8.5.5</t>
  </si>
  <si>
    <t>8.5.6</t>
  </si>
  <si>
    <t>8.5.8</t>
  </si>
  <si>
    <t>8.5.4.1</t>
  </si>
  <si>
    <t>8.5.4.2</t>
  </si>
  <si>
    <t>Provision of bedding from trench excavation:</t>
  </si>
  <si>
    <t>Supply only of bedding by importation.</t>
  </si>
  <si>
    <t>From commercial sources:</t>
  </si>
  <si>
    <t>PS.5.3</t>
  </si>
  <si>
    <t>PS.6</t>
  </si>
  <si>
    <t>PS.5.4</t>
  </si>
  <si>
    <t>PS.2</t>
  </si>
  <si>
    <t>PS.19</t>
  </si>
  <si>
    <t>PSA-5.1.1</t>
  </si>
  <si>
    <t>PSA-5.1.3</t>
  </si>
  <si>
    <t>Allow for works to be undertaken by an accredited sub-contractor for landscaping, planting of trees and vegetation for the site.</t>
  </si>
  <si>
    <t>Allow for works to be undertaken by a nominated laboratory for additional quality control testing where required by Engineer.</t>
  </si>
  <si>
    <t xml:space="preserve">Remove existing fences, maintain on site and reinstall to the satisfaction of the property owner (inclusive of replacing any damaged panels):
</t>
  </si>
  <si>
    <t>2.3.1</t>
  </si>
  <si>
    <t>2.3.2</t>
  </si>
  <si>
    <t xml:space="preserve">Remove existing concrete kerbs, store on site and re-install to its original condition.    </t>
  </si>
  <si>
    <t>Remove existing concrete sidewalk, store on site and re-install to its original condition.</t>
  </si>
  <si>
    <t>Remove topsoil to nominal depth of 150mm and stockpile on site for re-use.</t>
  </si>
  <si>
    <t>Demolish existing brick/block wall and spoil at an approved dump site (rate to include haulage).</t>
  </si>
  <si>
    <t>2.9</t>
  </si>
  <si>
    <t>Clear vegetation and trees of girth up to 1m in sensitive areas (maximum width = 10m).</t>
  </si>
  <si>
    <t>2.4.1</t>
  </si>
  <si>
    <t>2.4.2</t>
  </si>
  <si>
    <t>2.4.3</t>
  </si>
  <si>
    <t xml:space="preserve">For OD 160mm pipes: </t>
  </si>
  <si>
    <t>4.1.1</t>
  </si>
  <si>
    <t>4.1.2</t>
  </si>
  <si>
    <t>4.1.3</t>
  </si>
  <si>
    <t>4.1.4</t>
  </si>
  <si>
    <t>4.1.5</t>
  </si>
  <si>
    <t>Extra-over items 4.1.1 to 4.1.5 for :-</t>
  </si>
  <si>
    <t xml:space="preserve">Excavation in hard rock (no blasting permitted)._x000D_   </t>
  </si>
  <si>
    <t>Excavate and dispose of unsuitable material from trench bottom (Provisional)._x000D_</t>
  </si>
  <si>
    <t>4.2.1</t>
  </si>
  <si>
    <t>4.2.2</t>
  </si>
  <si>
    <t>4.2.3</t>
  </si>
  <si>
    <t>Existing Services_x000D_</t>
  </si>
  <si>
    <t>8.3.5(a)</t>
  </si>
  <si>
    <t>8.3.5(b)</t>
  </si>
  <si>
    <t>Services that adjoin a trench:</t>
  </si>
  <si>
    <t>8.3.6</t>
  </si>
  <si>
    <t>Finishing</t>
  </si>
  <si>
    <t>Grassing</t>
  </si>
  <si>
    <t xml:space="preserve">Uplift grass sods (overall width 1m), place clear of excavation for later relaying after completion of backfill. Rate to include for watering of grass sods to ensure that they do not dry out. </t>
  </si>
  <si>
    <t>Re-lay stored topsoil to a depth of 150mm. Surplus material to be spread on site.</t>
  </si>
  <si>
    <t>Replace stockpiled grass sods, tamp down and water regularly until grass has re-established.</t>
  </si>
  <si>
    <t>4.3.1</t>
  </si>
  <si>
    <t>4.3.1.1</t>
  </si>
  <si>
    <t>4.3.1.2</t>
  </si>
  <si>
    <t>4.3.2</t>
  </si>
  <si>
    <t>Particular Items</t>
  </si>
  <si>
    <t>Excavation Ancillaries</t>
  </si>
  <si>
    <t>4.4.1</t>
  </si>
  <si>
    <t>Supply and lay new:</t>
  </si>
  <si>
    <t xml:space="preserve">Saw-cut existing asphalt surface (maximum width =  1m and maximum thickness = 80mm) and spoil material at an approved dump site (rate to include for cutting road/pavement with diamond saw and haulage)._x000D_   </t>
  </si>
  <si>
    <t>Rip subgrade layer to a depth of 150mm and 
re-compact to 93% MOD AASHTO.</t>
  </si>
  <si>
    <t>Supply G2 material from commercial sources and construct base layer (150mm) and compact to 98% MOD AASHTO.</t>
  </si>
  <si>
    <t>Reinstate sidewalks:</t>
  </si>
  <si>
    <t>PSDB-8.3.8</t>
  </si>
  <si>
    <t>8.3.4(a)</t>
  </si>
  <si>
    <t xml:space="preserve">8.3.2(c) </t>
  </si>
  <si>
    <t>8.3.2(b)(2)</t>
  </si>
  <si>
    <t xml:space="preserve">8.3.2(a) </t>
  </si>
  <si>
    <t>Surface preparation for gabions including levelling, bedding, filling and compacting to create a firm base.</t>
  </si>
  <si>
    <t>Supply, assemble, align and fill PVC galvanised wire coated gabion baskets and reno mattresses.</t>
  </si>
  <si>
    <t>Supply, cut, lay, join, overlap and fasten U24 geofabric / Grade A2 bidem material / similar approved. Rate to include for cutting, waste, placing, joining, overlapping and fastening into position.</t>
  </si>
  <si>
    <t>7.2.1.4</t>
  </si>
  <si>
    <t>7.2.1.5</t>
  </si>
  <si>
    <t>3.1.1</t>
  </si>
  <si>
    <t>Site Preparation:</t>
  </si>
  <si>
    <t>3.2.1</t>
  </si>
  <si>
    <t>3.2.2</t>
  </si>
  <si>
    <t>3.2.2.1</t>
  </si>
  <si>
    <t>3.2.2.2</t>
  </si>
  <si>
    <t>3.2.2.3</t>
  </si>
  <si>
    <t>3.3.1</t>
  </si>
  <si>
    <t>SANS
1200 GA</t>
  </si>
  <si>
    <t>CONCRETE (SMALL WORKS)</t>
  </si>
  <si>
    <t>Reinforcement</t>
  </si>
  <si>
    <t>Concrete</t>
  </si>
  <si>
    <t>Smooth.</t>
  </si>
  <si>
    <t>Rough.</t>
  </si>
  <si>
    <t>HD Bolts and Miscellaneous Metal Work</t>
  </si>
  <si>
    <t>5.2.2</t>
  </si>
  <si>
    <t>5.3</t>
  </si>
  <si>
    <t>8.9</t>
  </si>
  <si>
    <t>8.10</t>
  </si>
  <si>
    <t>Additional site survey:</t>
  </si>
  <si>
    <t>8.5.9</t>
  </si>
  <si>
    <t>Compaction in roadways to 93% MOD AASHTO for areas subject to vehicular loading.</t>
  </si>
  <si>
    <t>4.3.3</t>
  </si>
  <si>
    <t>DCP testing to confirm rock depths along the stream.</t>
  </si>
  <si>
    <t xml:space="preserve">Supply Y20 high-tensile steel bars and dowel 2m into bedrock with Epoxy type 618 or similar approved. </t>
  </si>
  <si>
    <t xml:space="preserve">     a) Offices and Storage Sheds.</t>
  </si>
  <si>
    <t xml:space="preserve">     a) Over 1m and up to and including 2m.</t>
  </si>
  <si>
    <t xml:space="preserve">     b) Over 2m and up to and including 3m.</t>
  </si>
  <si>
    <t xml:space="preserve">     b) Precast concrete fencing to a maximum 
          height of 1.8m.</t>
  </si>
  <si>
    <t xml:space="preserve">     (a) Cavities filled with approved excavated 
           material or rock.</t>
  </si>
  <si>
    <t xml:space="preserve">     (b) Cavities filled with 15 MPa concrete 
           (provisional).</t>
  </si>
  <si>
    <t xml:space="preserve">     (a) Wood-floated finish.</t>
  </si>
  <si>
    <t xml:space="preserve">     (b) Steel-floated finish.</t>
  </si>
  <si>
    <t xml:space="preserve">     (a) Selected granular material (Provisional).</t>
  </si>
  <si>
    <t xml:space="preserve">     (a) Selected granular material.</t>
  </si>
  <si>
    <t xml:space="preserve">     (b) Selected fill material.</t>
  </si>
  <si>
    <t xml:space="preserve">     (c) Engineering fill material.</t>
  </si>
  <si>
    <t xml:space="preserve">     (d) Dust free 19mm stone aggregate 
          (Provisional).</t>
  </si>
  <si>
    <t xml:space="preserve">     (e) Dumprock (Provisional).</t>
  </si>
  <si>
    <t xml:space="preserve">     v) Type 'B' benching.</t>
  </si>
  <si>
    <t xml:space="preserve">     b) Nameboards (1 No.).</t>
  </si>
  <si>
    <t xml:space="preserve">     c) Shaded Carport.</t>
  </si>
  <si>
    <t xml:space="preserve">     b) Laboratories.</t>
  </si>
  <si>
    <t xml:space="preserve">     c) Ablution and Latrine Facilities.</t>
  </si>
  <si>
    <t xml:space="preserve">     d) Tools and Equipment.</t>
  </si>
  <si>
    <t xml:space="preserve">     e) Water Supplies, Electric Power &amp;   
         Communications.</t>
  </si>
  <si>
    <t xml:space="preserve">     g) Access to Works (Sub-Clause 5.8).</t>
  </si>
  <si>
    <t xml:space="preserve">     i) Maintaining Access for Residents.</t>
  </si>
  <si>
    <t xml:space="preserve">     e) Water Supplies, Electric Power &amp; 
         Communications.</t>
  </si>
  <si>
    <t>Allow for monthly compliance audits and monitoring by an Environmental Control Officer.</t>
  </si>
  <si>
    <t xml:space="preserve">Protect existing underground and overhead services during construction. </t>
  </si>
  <si>
    <t>1.12.1.6</t>
  </si>
  <si>
    <t>Setting out the works and checking and recording positions and level of all services during construction.</t>
  </si>
  <si>
    <t>Protect survey beacons and re-establish, as ordered by the Employer's Agent, by a Registered Land Surveyor on completion of the works.</t>
  </si>
  <si>
    <t xml:space="preserve">Complete As-Built Survey of the works. Provide Y, X &amp; Z co-ordinates in digital format of all sewer manholes, house connections and concrete piers (cover levels, ground levels and invert levels to be provided).
</t>
  </si>
  <si>
    <t>Prov. Sum</t>
  </si>
  <si>
    <t>1.13.5</t>
  </si>
  <si>
    <t>1.13.6</t>
  </si>
  <si>
    <t xml:space="preserve">Verify existing sewer tie-in manholes and points by providing Y, X &amp; Z co-ordinates in excel format (cover and invert levels to be provided).
</t>
  </si>
  <si>
    <t>Tack Coat of 30% stable grade emulsion (application=0.3l/m²).</t>
  </si>
  <si>
    <t xml:space="preserve">          (1) Hard rock excavation (no blasting 
                permitted in restricted areas).</t>
  </si>
  <si>
    <t xml:space="preserve">          (2) Boulder excavation, Class A.</t>
  </si>
  <si>
    <t xml:space="preserve">          (3) Boulder excavation, Class B.</t>
  </si>
  <si>
    <t xml:space="preserve">     (b) Extra-over item 3.2.1 for:</t>
  </si>
  <si>
    <t>Extra-over item 8.4.1 above for:</t>
  </si>
  <si>
    <t>8.5.1.2</t>
  </si>
  <si>
    <t>8.5.1.3</t>
  </si>
  <si>
    <t>8.5.1.4</t>
  </si>
  <si>
    <t>8.5.1.5</t>
  </si>
  <si>
    <t>Services that intersect a trench.</t>
  </si>
  <si>
    <t>6.1</t>
  </si>
  <si>
    <t>6.1.1</t>
  </si>
  <si>
    <t>6.1.2</t>
  </si>
  <si>
    <t>6.2</t>
  </si>
  <si>
    <t>6.2.1</t>
  </si>
  <si>
    <t>6.2.2</t>
  </si>
  <si>
    <t>6.2.3</t>
  </si>
  <si>
    <t>6.3</t>
  </si>
  <si>
    <t>6.3.1</t>
  </si>
  <si>
    <t>6.3.2</t>
  </si>
  <si>
    <t>6.3.3</t>
  </si>
  <si>
    <t>6.3.4</t>
  </si>
  <si>
    <t>6.3.5</t>
  </si>
  <si>
    <t>6.3.6</t>
  </si>
  <si>
    <t>6.4.1</t>
  </si>
  <si>
    <t>6.4.2</t>
  </si>
  <si>
    <t>Cost of Survey in terms of Land Survey Act</t>
  </si>
  <si>
    <t>Temporary Works</t>
  </si>
  <si>
    <t>Daywork</t>
  </si>
  <si>
    <t>Sums Stated Provisionally by Engineer</t>
  </si>
  <si>
    <t>Scheduled Time-Related Items</t>
  </si>
  <si>
    <t>Fixed-Charge and Value-Related Items</t>
  </si>
  <si>
    <t>50mm blinding layer concrete (15MPa/19mm).</t>
  </si>
  <si>
    <t>M16 (GR A4) S/S HD Bolts.</t>
  </si>
  <si>
    <t xml:space="preserve">     (a) Gabion Basket - 1.0m x 1.0m x 1.0m.</t>
  </si>
  <si>
    <t>Mild steel bars (provisional item for stirrups).</t>
  </si>
  <si>
    <t>Overheads, charges and profit on item 1.10.13 above.</t>
  </si>
  <si>
    <t>30MPa/19mm concrete for columns.</t>
  </si>
  <si>
    <t>30MPa/19mm concrete for bases.</t>
  </si>
  <si>
    <t>PSGA-8.10</t>
  </si>
  <si>
    <t>PSGA-8.8</t>
  </si>
  <si>
    <t>6.3.6.1</t>
  </si>
  <si>
    <t>6.3.6.2</t>
  </si>
  <si>
    <t xml:space="preserve">Supply and construct 75mm dia. HDuPVC pipe for drainage in pre-cast concrete piers. </t>
  </si>
  <si>
    <t>TOTAL CARRIED FORWARD TO FORM OF OFFER</t>
  </si>
  <si>
    <t>Clear vegetation and trees of girth up to 1m in road reserves and private properties (maximum 
width = 3m).</t>
  </si>
  <si>
    <t>Importing of Materials from commercial sources -</t>
  </si>
  <si>
    <t xml:space="preserve">Over 1.5m to 2.0m </t>
  </si>
  <si>
    <t xml:space="preserve"> Over 2.0m to 2.5m </t>
  </si>
  <si>
    <t xml:space="preserve">Over 2.5m to 3.0m </t>
  </si>
  <si>
    <t>Concrete sidewalks, 100mm thick plus 100mm G2.</t>
  </si>
  <si>
    <t xml:space="preserve">Standard Figure 6. concrete barrier kerbs, Type 2A, complete as per standard detail drawing no. 38577. Rate to include for concrete haunching, base, fillet / channel etc. </t>
  </si>
  <si>
    <t>PS.28</t>
  </si>
  <si>
    <t xml:space="preserve">160mm dia. uPVC, class 34, heavy duty. 
</t>
  </si>
  <si>
    <t xml:space="preserve">110mmØ uPVC pipe from junction to property connection. </t>
  </si>
  <si>
    <t>connection made into a manhole, rate to include for benching inside manhole.</t>
  </si>
  <si>
    <t>Over 1,5m to 2,0m to invert.</t>
  </si>
  <si>
    <t>Over 0m to 1,5m to invert.</t>
  </si>
  <si>
    <t xml:space="preserve"> Over 2,0m to 2,5m to invert.</t>
  </si>
  <si>
    <t>Over 2,5m to 3,0m to invert.</t>
  </si>
  <si>
    <t xml:space="preserve">           Over 0.5m to 1.0m to invert.</t>
  </si>
  <si>
    <t xml:space="preserve">           Over 1.0m to 2.0m to invert.</t>
  </si>
  <si>
    <t xml:space="preserve">          Over 2.0m to 3.0m to invert.</t>
  </si>
  <si>
    <t>PS.33</t>
  </si>
  <si>
    <t xml:space="preserve">Over 0m to 1,5m </t>
  </si>
  <si>
    <t>7.3.1</t>
  </si>
  <si>
    <t xml:space="preserve">     (a) Dust free 19mm stone aggregate 
          (Provisional).</t>
  </si>
  <si>
    <t xml:space="preserve"> (b) U24 geofabric / Grade A2 bidem material / similar approved. Rate to include for cutting, waste, placing, joining, overlapping and fastening into position.</t>
  </si>
  <si>
    <r>
      <t xml:space="preserve">          a) G7 material and compact to 93% MOD     </t>
    </r>
    <r>
      <rPr>
        <sz val="9"/>
        <color theme="0"/>
        <rFont val="Arial"/>
        <family val="2"/>
      </rPr>
      <t>…........</t>
    </r>
    <r>
      <rPr>
        <sz val="9"/>
        <rFont val="Arial"/>
        <family val="2"/>
      </rPr>
      <t>AASHTO.</t>
    </r>
  </si>
  <si>
    <t>8.3.2.1 (PS9.1)</t>
  </si>
  <si>
    <t xml:space="preserve">Selective excavation in all materials for Pipe trenches, backfill, compact to 90% Mod. AASHTO minimum density and dispose of surplus and unsuitable material. Rates shall include for cutting of level bench on steep terrain for excavation purposes, reinstatement of bench and shoring of trench in terms of the Occupational Health and Safety Act.
</t>
  </si>
  <si>
    <t xml:space="preserve"> SECTION 1: Total Carried Forward to Summary</t>
  </si>
  <si>
    <t>SECTION 2: Total Carried Forward to Summary</t>
  </si>
  <si>
    <t xml:space="preserve"> SECTION 3: Total Carried Forward to Summary</t>
  </si>
  <si>
    <t>SECTION 6: Total Carried Forward to Summary</t>
  </si>
  <si>
    <t>SECTION 7: Total Carried Forward to Summary</t>
  </si>
  <si>
    <t xml:space="preserve">SECTION 9: REINSTATEMENT                                                                                                                          </t>
  </si>
  <si>
    <t>REINSTATEMENT</t>
  </si>
  <si>
    <t>9</t>
  </si>
  <si>
    <t>9.1</t>
  </si>
  <si>
    <t>9.2</t>
  </si>
  <si>
    <t>9.1.1</t>
  </si>
  <si>
    <t>9.1.1.1</t>
  </si>
  <si>
    <t>9.1.2</t>
  </si>
  <si>
    <t>9.1.2.1</t>
  </si>
  <si>
    <t>Concrete sidewalks, 100mm thick plus 100mm G2 (provisional).</t>
  </si>
  <si>
    <t>9.1.2.2</t>
  </si>
  <si>
    <t>9.1.3</t>
  </si>
  <si>
    <t>9.1.4</t>
  </si>
  <si>
    <t>9.1.5</t>
  </si>
  <si>
    <t>9.1.6</t>
  </si>
  <si>
    <t>9.1.7</t>
  </si>
  <si>
    <t>9.1.8</t>
  </si>
  <si>
    <t>9.2.1</t>
  </si>
  <si>
    <t>9.2.2</t>
  </si>
  <si>
    <t>9.2.3</t>
  </si>
  <si>
    <t>9.2.4</t>
  </si>
  <si>
    <t>9.2.5</t>
  </si>
  <si>
    <t>SECTION 8: Total Carried Forward to Summary</t>
  </si>
  <si>
    <t>SECTION 8: SEWERS                                                                                                                                              SANS 1200 LD</t>
  </si>
  <si>
    <t xml:space="preserve"> SECTION 9: Total Carried to Summary</t>
  </si>
  <si>
    <t>SECTION</t>
  </si>
  <si>
    <t>SECTION 1:</t>
  </si>
  <si>
    <t>SECTION 2:</t>
  </si>
  <si>
    <t>SECTION 3:</t>
  </si>
  <si>
    <t>SECTION 4:</t>
  </si>
  <si>
    <t>SECTION 5:</t>
  </si>
  <si>
    <t>SECTION 6:</t>
  </si>
  <si>
    <t>SECTION 7:</t>
  </si>
  <si>
    <t>SECTION 8:</t>
  </si>
  <si>
    <t xml:space="preserve">SUB-TOTAL </t>
  </si>
  <si>
    <t>ADD 15% OF SUBTOTAL (VAT)</t>
  </si>
  <si>
    <t>SUMMARY OF BILL OF QUANTITIES</t>
  </si>
  <si>
    <t>4.5.1.1</t>
  </si>
  <si>
    <t>1) Water pipes up to 1000mm diameter.</t>
  </si>
  <si>
    <t>4.5.1.2</t>
  </si>
  <si>
    <t>3) Stormwater pipelines up to 450mm diameter.</t>
  </si>
  <si>
    <t>4.5.1.3</t>
  </si>
  <si>
    <t>4.5.2.1</t>
  </si>
  <si>
    <t>4.5.2.2</t>
  </si>
  <si>
    <t>4.5.2.3</t>
  </si>
  <si>
    <t xml:space="preserve">................................................................... </t>
  </si>
  <si>
    <t xml:space="preserve"> ................................................................... </t>
  </si>
  <si>
    <t>a) Weldmesh wire fencing to a maximum height of 1.8m.</t>
  </si>
  <si>
    <t>SECTION 3: EARTHWORKS                                                                                                                                                                                              SANS 1200 D</t>
  </si>
  <si>
    <t>SECTION 7: BEDDING (PIPES)                                                                                                                                                                                        SANS 1200 LB</t>
  </si>
  <si>
    <r>
      <t>Apply fertilizer and compost mixture [premixed at a rate of 11m</t>
    </r>
    <r>
      <rPr>
        <sz val="10"/>
        <rFont val="Calibri"/>
        <family val="2"/>
      </rPr>
      <t>³</t>
    </r>
    <r>
      <rPr>
        <sz val="10"/>
        <rFont val="Arial"/>
        <family val="2"/>
      </rPr>
      <t xml:space="preserve"> of compost with 20kg of 2:3:2 (22)] at a rate of ½ kg to every metre of trench.</t>
    </r>
  </si>
  <si>
    <t>ix) Supply and fit GRP lockable manhole covers on elevated manholes.</t>
  </si>
  <si>
    <t>vii) Supply and  fit heavy duty concrete manhole cover and frame as per standard details.</t>
  </si>
  <si>
    <t xml:space="preserve">vi) Supply and fit Type 2A polymer cover within the roadway. </t>
  </si>
  <si>
    <r>
      <t>m</t>
    </r>
    <r>
      <rPr>
        <sz val="10"/>
        <rFont val="Calibri"/>
        <family val="2"/>
      </rPr>
      <t>²</t>
    </r>
  </si>
  <si>
    <r>
      <t>m</t>
    </r>
    <r>
      <rPr>
        <sz val="10"/>
        <rFont val="Calibri"/>
        <family val="2"/>
      </rPr>
      <t>³</t>
    </r>
  </si>
  <si>
    <t xml:space="preserve"> a) from other necessary excavations on site.
</t>
  </si>
  <si>
    <t>c) by importation from commercial or off-site sources selected by the Contractor.</t>
  </si>
  <si>
    <t>SECTION 4: EARTHWORKS (PIPE TRENCHES)                                                                                                           SANS 1200 DB</t>
  </si>
  <si>
    <t xml:space="preserve"> (a) Excavate in all materials and use for embankment/backfill or dispose, as ordered.</t>
  </si>
  <si>
    <t>c) Steel palisade fencing to a maximum height of 1.8m.</t>
  </si>
  <si>
    <t>1) Water pipes up to DN 1000mm.</t>
  </si>
  <si>
    <t>4.5.2.4</t>
  </si>
  <si>
    <t>4.5.1.4</t>
  </si>
  <si>
    <t>Construct concrete slab protection complete as per standard detail. Refer to drawing No. 38575.</t>
  </si>
  <si>
    <t>9.2.6</t>
  </si>
  <si>
    <t>Supply installation of Biojute blanket (or similar approved) to fill material along the pipeline route as instructed by the Engineer.</t>
  </si>
  <si>
    <t>PS.30</t>
  </si>
  <si>
    <t>Allow for repairs to existing services carried out by respective service provider where directed by the Engineer.</t>
  </si>
  <si>
    <t xml:space="preserve"> SECTION 4: Total Carried Forward to Summary</t>
  </si>
  <si>
    <t>SECTION 5: GABIONS AND PITCHING                                                                                                                   SANS 1200 DK</t>
  </si>
  <si>
    <t>SECTION 5: Total Carried Forward to Summary</t>
  </si>
  <si>
    <t>SECTION 6: CONCRETE (SMALL WORKS)                                                                                                                SANS 1200 GA</t>
  </si>
  <si>
    <t xml:space="preserve">SECTON 1 : PRELIMINARY AND GENERAL                                                                                                                              </t>
  </si>
  <si>
    <t xml:space="preserve">  SANS 1200 A</t>
  </si>
  <si>
    <t>SANS 1200 D</t>
  </si>
  <si>
    <t xml:space="preserve">  SANS 1200 DB</t>
  </si>
  <si>
    <t xml:space="preserve">   SANS 1200 DK</t>
  </si>
  <si>
    <t>SANS 1200 LD</t>
  </si>
  <si>
    <t xml:space="preserve">    SANS 1200 LB</t>
  </si>
  <si>
    <t>SANS 1200 GA</t>
  </si>
  <si>
    <t xml:space="preserve">SECTION 2: SITE CLEARANCE                                                                                                                                  </t>
  </si>
  <si>
    <t xml:space="preserve">  SANS 1200 C</t>
  </si>
  <si>
    <t>a) Furnished Offices (Air-conditioned -1 No.)</t>
  </si>
  <si>
    <t>4) Sewer Pipes up to DN 200mm.</t>
  </si>
  <si>
    <t>Exported grass laid over fill material along the pipeline route as instructed by the Engineer (Rate to include, Supply, Planting, Placing to match adjacent ground and maintaining the grass).</t>
  </si>
  <si>
    <t xml:space="preserve">Extra-over items 8.5.1.1 to 8.5.1.5 above for: </t>
  </si>
  <si>
    <t>8.5.1.6</t>
  </si>
  <si>
    <t>8.11</t>
  </si>
  <si>
    <t>Supply and lay a 250mm diameter flanged both ends HDPE pipe inside tie-in manhole at stream crossing.</t>
  </si>
  <si>
    <t>Supply and install Procast Aluminium Holderbrats fixed by 6mm Stainless Steel studs and double nuts epoxy grouted into the brick wall (to suit) of the tie-in manhole at stream crossing.</t>
  </si>
  <si>
    <t>Supply and lay an elevated 250mm diameter ductile iron flanged both ends to tie-in into the existing tie-in manhole at stream crossing.</t>
  </si>
  <si>
    <t>Supply and install 30mm High Aluminium Cement (HAC) rendering on the internal brickwork walls at the tie-in manhole at stream crossing. (Rate to allow for installation on brickwork during sewage flow conditions).</t>
  </si>
  <si>
    <t xml:space="preserve">GABIONS AND PITCHING </t>
  </si>
  <si>
    <t>Prove existing sewer house connections as indicated on construction drawings. House connections to be surveyed, once located, and the x, y and z co-ordinates must be provided in an excel spreadsheet.</t>
  </si>
  <si>
    <t>Supply and install a 250mm diameter HDPE double flanged 90° short radius bend inside tie-in manhole located at stream crossing.</t>
  </si>
  <si>
    <t>Transport materials and debris to an approved dump site (rate to include haulage).</t>
  </si>
  <si>
    <t>Supply 50mm thick continously graded asphalt (Mix D) and construct wearing course for roadway.</t>
  </si>
  <si>
    <t>9.1.9</t>
  </si>
  <si>
    <t>Rate Only</t>
  </si>
  <si>
    <t>_</t>
  </si>
  <si>
    <t>9.1.10</t>
  </si>
  <si>
    <t>Overheads, charges and profit on item 1.10.11 above.</t>
  </si>
  <si>
    <t xml:space="preserve">Overheads, charges and profit on item 1.10.7 above. Rate to include for all additional costs for leave days, legal deductions and bonuses. </t>
  </si>
  <si>
    <t>PS.7.5.2</t>
  </si>
  <si>
    <t>SANS 1200 DB</t>
  </si>
  <si>
    <t>8.14</t>
  </si>
  <si>
    <t>8.13</t>
  </si>
  <si>
    <t>8.12</t>
  </si>
  <si>
    <t>SANS 1200D</t>
  </si>
  <si>
    <t>3.4</t>
  </si>
  <si>
    <t>3.4.1</t>
  </si>
  <si>
    <t>Extra over item 3.4 for:</t>
  </si>
  <si>
    <t>3.4.1.1</t>
  </si>
  <si>
    <t>Intermediate excavation by mechanical means</t>
  </si>
  <si>
    <t>Hard rock excavation by mechanical means</t>
  </si>
  <si>
    <t>Boulder excavation class B by mechanical means</t>
  </si>
  <si>
    <t>Boulder excavation Class A by mechanical means</t>
  </si>
  <si>
    <t>3.4.1.2</t>
  </si>
  <si>
    <t>3.4.1.3</t>
  </si>
  <si>
    <t>3.4.1.4</t>
  </si>
  <si>
    <t>3.4.1.5</t>
  </si>
  <si>
    <t>Disposal of surplus excavation material to spoil off site at closest approved dump site</t>
  </si>
  <si>
    <t>3.4.1.6</t>
  </si>
  <si>
    <t>3.5</t>
  </si>
  <si>
    <t>3.6</t>
  </si>
  <si>
    <t>Extra over item (3.5) 5% Cement Stabilised clean sand backfill compacted to 98% Mod ASSTHO (Provisional item)</t>
  </si>
  <si>
    <t>Rip and compact 150mm insitu material to 93% Mod AASTHO for column base</t>
  </si>
  <si>
    <t>Hard rock excavation by blasting (Provisional item)</t>
  </si>
  <si>
    <t>3.7</t>
  </si>
  <si>
    <t>PSD.1</t>
  </si>
  <si>
    <t>Lateral support to column excavation. Rate to include design, installation of all shoring for column construction as per submitted method statement.</t>
  </si>
  <si>
    <t>3.8</t>
  </si>
  <si>
    <t>Dewatering of column excavation area as instructed by the Engineer.</t>
  </si>
  <si>
    <t>8.16</t>
  </si>
  <si>
    <t>Supply and install 50D, 600mm Φ concrete pipes as permanent formwork for piers.</t>
  </si>
  <si>
    <t>FORMWORK (PIERS)</t>
  </si>
  <si>
    <t>8.16.1</t>
  </si>
  <si>
    <t>8.16.2</t>
  </si>
  <si>
    <t>8.16.3</t>
  </si>
  <si>
    <t>8.16.4</t>
  </si>
  <si>
    <t>8.16.5</t>
  </si>
  <si>
    <t>8.16.6</t>
  </si>
  <si>
    <t>1.0m and not exceeding 2.0m</t>
  </si>
  <si>
    <t>2.0m and not exceeding 3.0m</t>
  </si>
  <si>
    <t>3.0m and not exceeding 4.0m</t>
  </si>
  <si>
    <t>4.0m and not exceeding 5.0m</t>
  </si>
  <si>
    <t>5.0m and not exceeding 6.0m</t>
  </si>
  <si>
    <t>6.0m and not exceeding 7.0m</t>
  </si>
  <si>
    <t>8.3.3(a)</t>
  </si>
  <si>
    <t>8.3.3(b)</t>
  </si>
  <si>
    <t>Allow for works to be undertaken by an arboriculturist to prune trees, seal wounds (where necessary) and remove dead wood from site.</t>
  </si>
  <si>
    <t>EARTHWORKS (COLUMN BASE) - Pipe Bridge</t>
  </si>
  <si>
    <t>2.10</t>
  </si>
  <si>
    <t>Clearing and removal of building rubble  along the pipeline route tip off-site to the nearest approved site (rates to include all plant, labour and material required).</t>
  </si>
  <si>
    <t>Construction of Carolina Ext 4 and Emzamo Section Sewer Reticulation in CALLM</t>
  </si>
  <si>
    <t>8.1.2</t>
  </si>
  <si>
    <t>8.1.3</t>
  </si>
  <si>
    <t xml:space="preserve">110mm dia. uPVC, class 34, heavy duty. 
</t>
  </si>
  <si>
    <t xml:space="preserve">200mm dia. uPVC, class 34, heavy duty. 
</t>
  </si>
  <si>
    <t>Supply, lay, joint, bed and test SABS 791 gravity sewer pipes with spigot and socket joints.</t>
  </si>
  <si>
    <t>Rate only</t>
  </si>
  <si>
    <t>Extra-over item 8.2 above for construction within the stream. Rate to include for diversion of stream/river flow as per the tenderer's submitted method statement, which must be approved by the Engineer. Refer to drawing for water levels and approximate 1:100 year floodline level.</t>
  </si>
  <si>
    <t xml:space="preserve">     f) Dealing with Water (sub-clause 5.5)</t>
  </si>
  <si>
    <t xml:space="preserve">     h) Plant (Designated Plant for Designated Use)</t>
  </si>
  <si>
    <t>j) Accommodation of Traffic as detailed in the Project Specifications, current Road Traffic Ordinance Regulations or as instructed by the Engineer.</t>
  </si>
  <si>
    <t>All initial works to be completed for compliance with the site specific Environmental Management Programme (EMPr) including all reports, meetings, approvals and general compliance in all regards.</t>
  </si>
  <si>
    <t>a) Furnished Offices (Air-conditioned - 1 No.). and EAR Accommodation on site</t>
  </si>
  <si>
    <t>Prov Sum</t>
  </si>
  <si>
    <t>Month</t>
  </si>
  <si>
    <t xml:space="preserve">Supervision for duration of construction </t>
  </si>
  <si>
    <t xml:space="preserve">     f) Dealing with Water (Sub-Clause 5.5).</t>
  </si>
  <si>
    <t xml:space="preserve">Prov. Sum </t>
  </si>
  <si>
    <t>Construct retaining wall in private property as per typical detail, as instructed by the Engineer.</t>
  </si>
  <si>
    <t>Verify the positions of existing sewer pipes for the purpose of constructing new manholes as instructed by the engineer.Rate to allow for all labour plant and material to verify the position of the pipe.</t>
  </si>
  <si>
    <t>Tache survey (maximum 5m strip) for sewer extension within private properties. Survey data to be provided in dxf/dwg format and dtm to be provided in ascii or csv format. All features, boundaries, buildings etc. to be included in drawing.</t>
  </si>
  <si>
    <t>,</t>
  </si>
  <si>
    <t xml:space="preserve">Property terminal connection to 
connecting sewers complete as detailed on drawing. Allow 2m of 110mm diameter sewer per connection. Rate to include for all materials and fittings as shown up to 2.5m depth.
</t>
  </si>
  <si>
    <t>Precast Concrete Manholes (1200mmØ) with light duty cover and frame, complete with channels, Type 'A' benching, etc. as per standard details. Rate shall include for excavation, shoring, backfilling, and compaction to 93% Mod AASHTO minimum density.</t>
  </si>
  <si>
    <t>Over 3.0m to 4,50m to invert</t>
  </si>
  <si>
    <t>Supply Materials and Construct stone bedding (as per available standard detail) where water-logged ground conditions exist (Provisional - Refere to the geotechnical investigation report attached).</t>
  </si>
  <si>
    <t xml:space="preserve">     i) Construct Backdrop Manholes: 
          Type A complete as per drawing (provisional).</t>
  </si>
  <si>
    <t>roll</t>
  </si>
  <si>
    <t xml:space="preserve">     (b) Reno Mattress - 0.1m x 2.0m x 6.0m.</t>
  </si>
  <si>
    <t xml:space="preserve">Over 3.0m </t>
  </si>
  <si>
    <t>Backfilling of road crossings and provision of 150mm of 3% cement stabilisation of granular backfill.</t>
  </si>
  <si>
    <t>Pipe fixing bracket complete as per Drawing - Pipe bridge RC bases and RC columns sections and details.</t>
  </si>
  <si>
    <t xml:space="preserve">Formwork </t>
  </si>
  <si>
    <t xml:space="preserve">     ii) Construct Backdrop Manholes: 
          Type A complete as per drawing (provisional).</t>
  </si>
  <si>
    <t>Break into and connect to existing sewer manholes (at correct line and level) for new connections, deal with live sewage flow and make good all benching.</t>
  </si>
  <si>
    <r>
      <t xml:space="preserve">     viii) Construct concrete manhole on top of concrete pier complete as per detail </t>
    </r>
    <r>
      <rPr>
        <sz val="10"/>
        <color rgb="FFFF0000"/>
        <rFont val="Arial"/>
        <family val="2"/>
      </rPr>
      <t xml:space="preserve"> </t>
    </r>
    <r>
      <rPr>
        <sz val="10"/>
        <rFont val="Arial"/>
        <family val="2"/>
      </rPr>
      <t>on drawing</t>
    </r>
  </si>
  <si>
    <t xml:space="preserve">     h) Designated Plant.</t>
  </si>
  <si>
    <t>2) Electricity LV/MV/HV cables (singles or in group)</t>
  </si>
  <si>
    <t>Excavate and backfill to form platform for column bases</t>
  </si>
  <si>
    <t>SUB-TOTAL</t>
  </si>
  <si>
    <t>ADD 10% CONTINGENCIES</t>
  </si>
  <si>
    <t>Pro Sum</t>
  </si>
  <si>
    <t>Contractor's initial obligations in terms of the Occupational Health and Safety Act and Construction Regulations. Rate to include for submission of Health and Safety file and compliance to CALLM Health &amp; Safety Specifications.</t>
  </si>
  <si>
    <t xml:space="preserve">     b) Accomodation and Communication</t>
  </si>
  <si>
    <t>Allow for Occupational Health and Safety Officer nominated by the consultant.</t>
  </si>
  <si>
    <t>25MPa/19mm concrete for level footings below bases.</t>
  </si>
  <si>
    <t>Supply, lay, joint, test and strap 200mm diameter ductile iron elevated gravity sewer pipes with spigot and socket joints.</t>
  </si>
  <si>
    <t>Contractor's time-related obligations in terms of the Occupational Health and Safety Act and Construction Regulations. Rate to include for full compensation for all personnel (including a dedicated full-time construction safety officer) and all costs in respect of compliance with and enforcement of the health and safety specifications and compliance for  Safety Specifications.</t>
  </si>
  <si>
    <r>
      <t xml:space="preserve">Contract Number: </t>
    </r>
    <r>
      <rPr>
        <b/>
        <sz val="10"/>
        <color rgb="FFFF0000"/>
        <rFont val="Arial"/>
        <family val="2"/>
      </rPr>
      <t>ALMT12/2024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</si>
</sst>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R&quot;* #,##0.00_-;\-&quot;R&quot;* #,##0.00_-;_-&quot;R&quot;* &quot;-&quot;??_-;_-@_-"/>
    <numFmt numFmtId="165" formatCode="_ &quot;R&quot;\ * #,##0.00_ ;_ &quot;R&quot;\ * \-#,##0.00_ ;_ &quot;R&quot;\ * &quot;-&quot;??_ ;_ @_ "/>
    <numFmt numFmtId="166" formatCode="#\ ##0.00"/>
    <numFmt numFmtId="167" formatCode="#\ ##0.0"/>
    <numFmt numFmtId="168" formatCode="_-[$R-1C09]* #,##0.00_-;\-[$R-1C09]* #,##0.00_-;_-[$R-1C09]* &quot;-&quot;??_-;_-@_-"/>
  </numFmts>
  <fonts count="22" x14ac:knownFonts="1">
    <font>
      <sz val="11"/>
      <name val="Calibri"/>
      <family val="2"/>
      <scheme val="minor"/>
    </font>
    <font>
      <sz val="10"/>
      <name val="Calibri"/>
      <family val="2"/>
      <scheme val="minor"/>
    </font>
    <font>
      <sz val="9"/>
      <name val="Calibri"/>
      <family val="2"/>
      <scheme val="minor"/>
    </font>
    <font>
      <sz val="9"/>
      <name val="Arial"/>
      <family val="2"/>
    </font>
    <font>
      <b/>
      <u/>
      <sz val="10"/>
      <name val="Arial"/>
      <family val="2"/>
    </font>
    <font>
      <sz val="10"/>
      <name val="Arial"/>
      <family val="2"/>
    </font>
    <font>
      <b/>
      <sz val="9"/>
      <name val="Arial"/>
      <family val="2"/>
    </font>
    <font>
      <b/>
      <sz val="10"/>
      <name val="Arial"/>
      <family val="2"/>
    </font>
    <font>
      <sz val="11"/>
      <name val="Calibri"/>
      <family val="2"/>
      <scheme val="minor"/>
    </font>
    <font>
      <sz val="9"/>
      <color rgb="FFFF0000"/>
      <name val="Arial"/>
      <family val="2"/>
    </font>
    <font>
      <b/>
      <sz val="9"/>
      <color rgb="FFFF0000"/>
      <name val="Arial"/>
      <family val="2"/>
    </font>
    <font>
      <sz val="9"/>
      <color theme="0"/>
      <name val="Arial"/>
      <family val="2"/>
    </font>
    <font>
      <sz val="10"/>
      <color rgb="FFFF0000"/>
      <name val="Arial"/>
      <family val="2"/>
    </font>
    <font>
      <b/>
      <sz val="10"/>
      <color rgb="FFFF0000"/>
      <name val="Arial"/>
      <family val="2"/>
    </font>
    <font>
      <sz val="10"/>
      <color theme="1"/>
      <name val="Arial"/>
      <family val="2"/>
    </font>
    <font>
      <sz val="8"/>
      <name val="Arial"/>
      <family val="2"/>
    </font>
    <font>
      <b/>
      <u/>
      <sz val="10"/>
      <color theme="1"/>
      <name val="Arial"/>
      <family val="2"/>
    </font>
    <font>
      <u/>
      <sz val="10"/>
      <color theme="1"/>
      <name val="Arial"/>
      <family val="2"/>
    </font>
    <font>
      <sz val="10"/>
      <name val="Calibri"/>
      <family val="2"/>
    </font>
    <font>
      <b/>
      <sz val="10"/>
      <name val="Calibri"/>
      <family val="2"/>
      <scheme val="minor"/>
    </font>
    <font>
      <sz val="8"/>
      <name val="Calibri"/>
      <family val="2"/>
      <scheme val="minor"/>
    </font>
    <font>
      <b/>
      <sz val="11"/>
      <name val="Arial"/>
      <family val="2"/>
    </font>
  </fonts>
  <fills count="6">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6"/>
        <bgColor indexed="64"/>
      </patternFill>
    </fill>
    <fill>
      <patternFill patternType="solid">
        <fgColor theme="2"/>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auto="1"/>
      </top>
      <bottom/>
      <diagonal/>
    </border>
    <border>
      <left style="thin">
        <color auto="1"/>
      </left>
      <right/>
      <top/>
      <bottom/>
      <diagonal/>
    </border>
    <border>
      <left style="thin">
        <color rgb="FF000000"/>
      </left>
      <right style="thin">
        <color rgb="FF000000"/>
      </right>
      <top/>
      <bottom/>
      <diagonal/>
    </border>
    <border>
      <left style="thin">
        <color indexed="64"/>
      </left>
      <right/>
      <top/>
      <bottom style="thin">
        <color indexed="64"/>
      </bottom>
      <diagonal/>
    </border>
  </borders>
  <cellStyleXfs count="2">
    <xf numFmtId="0" fontId="0" fillId="0" borderId="0"/>
    <xf numFmtId="9" fontId="8" fillId="0" borderId="0" applyFont="0" applyFill="0" applyBorder="0" applyAlignment="0" applyProtection="0"/>
  </cellStyleXfs>
  <cellXfs count="294">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3" fillId="0" borderId="0" xfId="0" applyFont="1" applyAlignment="1">
      <alignment vertical="center" wrapText="1"/>
    </xf>
    <xf numFmtId="0" fontId="0" fillId="0" borderId="0" xfId="0" applyAlignment="1">
      <alignment vertical="top"/>
    </xf>
    <xf numFmtId="0" fontId="4" fillId="0" borderId="0" xfId="0" applyFont="1" applyAlignment="1">
      <alignment horizontal="left" vertical="top"/>
    </xf>
    <xf numFmtId="0" fontId="5" fillId="0" borderId="0" xfId="0" applyFont="1" applyAlignment="1">
      <alignment horizontal="left" vertical="top"/>
    </xf>
    <xf numFmtId="49" fontId="6" fillId="0" borderId="5" xfId="0" applyNumberFormat="1" applyFont="1" applyBorder="1" applyAlignment="1">
      <alignment horizontal="left" vertical="top" wrapText="1"/>
    </xf>
    <xf numFmtId="0" fontId="3" fillId="0" borderId="5" xfId="0" applyFont="1" applyBorder="1" applyAlignment="1">
      <alignment horizontal="center" vertical="top" wrapText="1"/>
    </xf>
    <xf numFmtId="0" fontId="3" fillId="0" borderId="5" xfId="0" applyFont="1" applyBorder="1" applyAlignment="1">
      <alignment vertical="top" wrapText="1"/>
    </xf>
    <xf numFmtId="166" fontId="3" fillId="0" borderId="5" xfId="0" applyNumberFormat="1" applyFont="1" applyBorder="1" applyAlignment="1">
      <alignment horizontal="right" vertical="top" wrapText="1"/>
    </xf>
    <xf numFmtId="49" fontId="3" fillId="0" borderId="5" xfId="0" applyNumberFormat="1" applyFont="1" applyBorder="1" applyAlignment="1">
      <alignment horizontal="left" vertical="top" wrapText="1"/>
    </xf>
    <xf numFmtId="49" fontId="3" fillId="0" borderId="5" xfId="0" applyNumberFormat="1" applyFont="1" applyBorder="1" applyAlignment="1">
      <alignment horizontal="center" vertical="top" wrapText="1"/>
    </xf>
    <xf numFmtId="0" fontId="7" fillId="0" borderId="0" xfId="0" applyFont="1" applyAlignment="1">
      <alignment horizontal="left"/>
    </xf>
    <xf numFmtId="0" fontId="7" fillId="0" borderId="0" xfId="0" applyFont="1"/>
    <xf numFmtId="165" fontId="7" fillId="0" borderId="0" xfId="0" applyNumberFormat="1" applyFont="1"/>
    <xf numFmtId="0" fontId="1" fillId="0" borderId="0" xfId="0" applyFont="1" applyAlignment="1">
      <alignment horizontal="left"/>
    </xf>
    <xf numFmtId="165" fontId="1" fillId="0" borderId="0" xfId="0" applyNumberFormat="1" applyFont="1"/>
    <xf numFmtId="0" fontId="3" fillId="0" borderId="0" xfId="0" applyFont="1" applyAlignment="1">
      <alignment horizontal="center" vertical="top" wrapText="1"/>
    </xf>
    <xf numFmtId="0" fontId="3" fillId="0" borderId="0" xfId="0" applyFont="1" applyAlignment="1">
      <alignment horizontal="left" vertical="top" wrapText="1"/>
    </xf>
    <xf numFmtId="165" fontId="3" fillId="0" borderId="0" xfId="0" applyNumberFormat="1" applyFont="1" applyAlignment="1">
      <alignment horizontal="center" vertical="top" wrapText="1"/>
    </xf>
    <xf numFmtId="165" fontId="3" fillId="0" borderId="0" xfId="0" applyNumberFormat="1" applyFont="1" applyAlignment="1">
      <alignment vertical="top" wrapText="1"/>
    </xf>
    <xf numFmtId="0" fontId="0" fillId="0" borderId="0" xfId="0" applyAlignment="1">
      <alignment horizontal="left" vertical="top"/>
    </xf>
    <xf numFmtId="165" fontId="0" fillId="0" borderId="0" xfId="0" applyNumberFormat="1" applyAlignment="1">
      <alignment vertical="top"/>
    </xf>
    <xf numFmtId="0" fontId="3" fillId="3" borderId="0" xfId="0" applyFont="1" applyFill="1" applyAlignment="1">
      <alignment vertical="top" wrapText="1"/>
    </xf>
    <xf numFmtId="0" fontId="3" fillId="2" borderId="5" xfId="0" applyFont="1" applyFill="1" applyBorder="1" applyAlignment="1">
      <alignment vertical="top" wrapText="1"/>
    </xf>
    <xf numFmtId="166" fontId="3" fillId="0" borderId="5" xfId="0" applyNumberFormat="1" applyFont="1" applyBorder="1" applyAlignment="1" applyProtection="1">
      <alignment horizontal="right" vertical="top" wrapText="1"/>
      <protection locked="0"/>
    </xf>
    <xf numFmtId="168" fontId="3" fillId="0" borderId="0" xfId="0" applyNumberFormat="1" applyFont="1" applyAlignment="1">
      <alignment vertical="top" wrapText="1"/>
    </xf>
    <xf numFmtId="168" fontId="0" fillId="0" borderId="0" xfId="0" applyNumberFormat="1" applyAlignment="1">
      <alignment vertical="top"/>
    </xf>
    <xf numFmtId="49" fontId="6" fillId="0" borderId="5" xfId="0" applyNumberFormat="1" applyFont="1" applyBorder="1" applyAlignment="1">
      <alignment horizontal="center" vertical="top" wrapText="1"/>
    </xf>
    <xf numFmtId="0" fontId="1" fillId="0" borderId="0" xfId="0" applyFont="1" applyAlignment="1">
      <alignment horizontal="center"/>
    </xf>
    <xf numFmtId="0" fontId="2" fillId="0" borderId="0" xfId="0" applyFont="1" applyAlignment="1">
      <alignment horizontal="center"/>
    </xf>
    <xf numFmtId="0" fontId="3" fillId="2" borderId="5" xfId="0" applyFont="1" applyFill="1" applyBorder="1" applyAlignment="1">
      <alignment horizontal="center" vertical="top" wrapText="1"/>
    </xf>
    <xf numFmtId="0" fontId="0" fillId="0" borderId="0" xfId="0" applyAlignment="1">
      <alignment horizontal="center" vertical="top"/>
    </xf>
    <xf numFmtId="166" fontId="6" fillId="0" borderId="2" xfId="0" applyNumberFormat="1" applyFont="1" applyBorder="1" applyAlignment="1">
      <alignment horizontal="right" vertical="center" wrapText="1"/>
    </xf>
    <xf numFmtId="0" fontId="5" fillId="0" borderId="0" xfId="0" applyFont="1" applyAlignment="1">
      <alignment horizontal="center" vertical="top"/>
    </xf>
    <xf numFmtId="0" fontId="3" fillId="0" borderId="4" xfId="0" applyFont="1" applyBorder="1" applyAlignment="1">
      <alignment horizontal="center" vertical="top" wrapText="1"/>
    </xf>
    <xf numFmtId="0" fontId="3" fillId="2" borderId="4" xfId="0" applyFont="1" applyFill="1" applyBorder="1" applyAlignment="1">
      <alignment horizontal="center" vertical="top" wrapText="1"/>
    </xf>
    <xf numFmtId="49" fontId="3" fillId="0" borderId="4" xfId="0" applyNumberFormat="1" applyFont="1" applyBorder="1" applyAlignment="1">
      <alignment horizontal="center" vertical="top" wrapText="1"/>
    </xf>
    <xf numFmtId="0" fontId="6" fillId="0" borderId="2" xfId="0" applyFont="1" applyBorder="1" applyAlignment="1">
      <alignment horizontal="center" vertical="top" wrapText="1"/>
    </xf>
    <xf numFmtId="166" fontId="3" fillId="0" borderId="4" xfId="0" applyNumberFormat="1" applyFont="1" applyBorder="1" applyAlignment="1">
      <alignment horizontal="right" vertical="top" wrapText="1"/>
    </xf>
    <xf numFmtId="0" fontId="3" fillId="2" borderId="4" xfId="0" applyFont="1" applyFill="1" applyBorder="1" applyAlignment="1">
      <alignment vertical="top" wrapText="1"/>
    </xf>
    <xf numFmtId="0" fontId="6" fillId="0" borderId="7" xfId="0" applyFont="1" applyBorder="1" applyAlignment="1">
      <alignment horizontal="center" vertical="top" wrapText="1"/>
    </xf>
    <xf numFmtId="0" fontId="3" fillId="2" borderId="7" xfId="0" applyFont="1" applyFill="1" applyBorder="1" applyAlignment="1">
      <alignment vertical="top" wrapText="1"/>
    </xf>
    <xf numFmtId="9" fontId="3" fillId="0" borderId="0" xfId="1" applyFont="1" applyFill="1" applyAlignment="1">
      <alignment vertical="top" wrapText="1"/>
    </xf>
    <xf numFmtId="49" fontId="5" fillId="0" borderId="4" xfId="0" applyNumberFormat="1" applyFont="1" applyBorder="1" applyAlignment="1">
      <alignment horizontal="left" vertical="top" wrapText="1"/>
    </xf>
    <xf numFmtId="0" fontId="2" fillId="0" borderId="0" xfId="0" applyFont="1" applyAlignment="1">
      <alignment vertical="top"/>
    </xf>
    <xf numFmtId="0" fontId="3" fillId="0" borderId="0" xfId="0" applyFont="1" applyAlignment="1">
      <alignment horizontal="left" vertical="top"/>
    </xf>
    <xf numFmtId="49" fontId="3" fillId="0" borderId="5" xfId="0" applyNumberFormat="1" applyFont="1" applyBorder="1" applyAlignment="1">
      <alignment horizontal="left" vertical="top" wrapText="1" indent="2"/>
    </xf>
    <xf numFmtId="0" fontId="7" fillId="0" borderId="10" xfId="0" applyFont="1" applyBorder="1" applyAlignment="1">
      <alignment vertical="top"/>
    </xf>
    <xf numFmtId="0" fontId="7" fillId="0" borderId="0" xfId="0" applyFont="1" applyAlignment="1">
      <alignment vertical="top"/>
    </xf>
    <xf numFmtId="0" fontId="1" fillId="0" borderId="0" xfId="0" applyFont="1" applyAlignment="1">
      <alignment vertical="top"/>
    </xf>
    <xf numFmtId="0" fontId="7" fillId="0" borderId="0" xfId="0" applyFont="1" applyAlignment="1">
      <alignment vertical="top" wrapText="1"/>
    </xf>
    <xf numFmtId="0" fontId="7" fillId="0" borderId="2" xfId="0" applyFont="1" applyBorder="1" applyAlignment="1">
      <alignment horizontal="center" vertical="top" wrapText="1"/>
    </xf>
    <xf numFmtId="0" fontId="5" fillId="0" borderId="0" xfId="0" applyFont="1" applyAlignment="1">
      <alignment vertical="top" wrapText="1"/>
    </xf>
    <xf numFmtId="0" fontId="7" fillId="0" borderId="7" xfId="0" applyFont="1" applyBorder="1" applyAlignment="1">
      <alignment horizontal="center" vertical="top" wrapText="1"/>
    </xf>
    <xf numFmtId="0" fontId="5" fillId="0" borderId="0" xfId="0" applyFont="1" applyAlignment="1">
      <alignment vertical="center" wrapText="1"/>
    </xf>
    <xf numFmtId="0" fontId="5" fillId="0" borderId="4" xfId="0" applyFont="1" applyBorder="1" applyAlignment="1">
      <alignment horizontal="center" vertical="top" wrapText="1"/>
    </xf>
    <xf numFmtId="49" fontId="7" fillId="0" borderId="5" xfId="0" applyNumberFormat="1" applyFont="1" applyBorder="1" applyAlignment="1">
      <alignment horizontal="center" vertical="top" wrapText="1"/>
    </xf>
    <xf numFmtId="49" fontId="7" fillId="0" borderId="5" xfId="0" applyNumberFormat="1" applyFont="1" applyBorder="1" applyAlignment="1">
      <alignment horizontal="left" vertical="top" wrapText="1"/>
    </xf>
    <xf numFmtId="0" fontId="5" fillId="0" borderId="5" xfId="0" applyFont="1" applyBorder="1" applyAlignment="1">
      <alignment horizontal="center" vertical="top" wrapText="1"/>
    </xf>
    <xf numFmtId="0" fontId="5" fillId="0" borderId="5" xfId="0" applyFont="1" applyBorder="1" applyAlignment="1">
      <alignment horizontal="right" vertical="top" wrapText="1"/>
    </xf>
    <xf numFmtId="166" fontId="5" fillId="0" borderId="4" xfId="0" applyNumberFormat="1" applyFont="1" applyBorder="1" applyAlignment="1">
      <alignment horizontal="right"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5" xfId="0" applyFont="1" applyFill="1" applyBorder="1" applyAlignment="1">
      <alignment vertical="top" wrapText="1"/>
    </xf>
    <xf numFmtId="49" fontId="5" fillId="0" borderId="4" xfId="0" applyNumberFormat="1" applyFont="1" applyBorder="1" applyAlignment="1">
      <alignment horizontal="center" vertical="top" wrapText="1"/>
    </xf>
    <xf numFmtId="49" fontId="5" fillId="0" borderId="5" xfId="0" applyNumberFormat="1" applyFont="1" applyBorder="1" applyAlignment="1">
      <alignment horizontal="center" vertical="top" wrapText="1"/>
    </xf>
    <xf numFmtId="49" fontId="4" fillId="0" borderId="5" xfId="0" applyNumberFormat="1" applyFont="1" applyBorder="1" applyAlignment="1">
      <alignment horizontal="left" vertical="top" wrapText="1"/>
    </xf>
    <xf numFmtId="166" fontId="5" fillId="0" borderId="5" xfId="0" applyNumberFormat="1" applyFont="1" applyBorder="1" applyAlignment="1">
      <alignment horizontal="right" vertical="top" wrapText="1"/>
    </xf>
    <xf numFmtId="49" fontId="5" fillId="0" borderId="5" xfId="0" applyNumberFormat="1" applyFont="1" applyBorder="1" applyAlignment="1">
      <alignment horizontal="left" vertical="top" wrapText="1"/>
    </xf>
    <xf numFmtId="166" fontId="5" fillId="0" borderId="5" xfId="0" applyNumberFormat="1" applyFont="1" applyBorder="1" applyAlignment="1" applyProtection="1">
      <alignment horizontal="right" vertical="top" wrapText="1"/>
      <protection locked="0"/>
    </xf>
    <xf numFmtId="0" fontId="5" fillId="0" borderId="5" xfId="0" applyFont="1" applyBorder="1" applyAlignment="1">
      <alignment vertical="top" wrapText="1"/>
    </xf>
    <xf numFmtId="166" fontId="7" fillId="0" borderId="2" xfId="0" applyNumberFormat="1" applyFont="1" applyBorder="1" applyAlignment="1">
      <alignment horizontal="right" vertical="center" wrapText="1"/>
    </xf>
    <xf numFmtId="0" fontId="7" fillId="0" borderId="0" xfId="0" applyFont="1" applyAlignment="1">
      <alignment horizontal="right" vertical="center"/>
    </xf>
    <xf numFmtId="166" fontId="12" fillId="0" borderId="5" xfId="0" applyNumberFormat="1" applyFont="1" applyBorder="1" applyAlignment="1" applyProtection="1">
      <alignment horizontal="right" vertical="top" wrapText="1"/>
      <protection locked="0"/>
    </xf>
    <xf numFmtId="0" fontId="5" fillId="3" borderId="0" xfId="0" applyFont="1" applyFill="1" applyAlignment="1">
      <alignment vertical="top" wrapText="1"/>
    </xf>
    <xf numFmtId="49" fontId="5" fillId="3" borderId="4" xfId="0" applyNumberFormat="1" applyFont="1" applyFill="1" applyBorder="1" applyAlignment="1">
      <alignment horizontal="center" vertical="top" wrapText="1"/>
    </xf>
    <xf numFmtId="49" fontId="5" fillId="3" borderId="5" xfId="0" applyNumberFormat="1" applyFont="1" applyFill="1" applyBorder="1" applyAlignment="1">
      <alignment horizontal="center" vertical="top" wrapText="1"/>
    </xf>
    <xf numFmtId="49" fontId="5" fillId="3" borderId="5" xfId="0" applyNumberFormat="1" applyFont="1" applyFill="1" applyBorder="1" applyAlignment="1">
      <alignment horizontal="left" vertical="top" wrapText="1"/>
    </xf>
    <xf numFmtId="0" fontId="5" fillId="3" borderId="5" xfId="0" applyFont="1" applyFill="1" applyBorder="1" applyAlignment="1">
      <alignment horizontal="center" vertical="top" wrapText="1"/>
    </xf>
    <xf numFmtId="166" fontId="5" fillId="3" borderId="5" xfId="0" applyNumberFormat="1" applyFont="1" applyFill="1" applyBorder="1" applyAlignment="1" applyProtection="1">
      <alignment horizontal="right" vertical="top" wrapText="1"/>
      <protection locked="0"/>
    </xf>
    <xf numFmtId="166" fontId="5" fillId="3" borderId="4" xfId="0" applyNumberFormat="1" applyFont="1" applyFill="1" applyBorder="1" applyAlignment="1">
      <alignment horizontal="right" vertical="top" wrapText="1"/>
    </xf>
    <xf numFmtId="0" fontId="5" fillId="2" borderId="4" xfId="0" applyFont="1" applyFill="1" applyBorder="1" applyAlignment="1">
      <alignment vertical="top" wrapText="1"/>
    </xf>
    <xf numFmtId="49" fontId="7" fillId="0" borderId="4" xfId="0" applyNumberFormat="1" applyFont="1" applyBorder="1" applyAlignment="1">
      <alignment horizontal="center" vertical="top" wrapText="1"/>
    </xf>
    <xf numFmtId="0" fontId="12" fillId="2" borderId="5" xfId="0" applyFont="1" applyFill="1" applyBorder="1" applyAlignment="1">
      <alignment vertical="top" wrapText="1"/>
    </xf>
    <xf numFmtId="0" fontId="12" fillId="2" borderId="4" xfId="0" applyFont="1" applyFill="1" applyBorder="1" applyAlignment="1">
      <alignment vertical="top" wrapText="1"/>
    </xf>
    <xf numFmtId="166" fontId="12" fillId="0" borderId="5" xfId="0" applyNumberFormat="1" applyFont="1" applyBorder="1" applyAlignment="1">
      <alignment horizontal="right" vertical="top" wrapText="1"/>
    </xf>
    <xf numFmtId="0" fontId="5" fillId="0" borderId="5" xfId="0" applyFont="1" applyBorder="1" applyAlignment="1">
      <alignment horizontal="left" vertical="top" wrapText="1"/>
    </xf>
    <xf numFmtId="0" fontId="5" fillId="3" borderId="5" xfId="0" applyFont="1" applyFill="1" applyBorder="1" applyAlignment="1">
      <alignment horizontal="left" vertical="top" wrapText="1"/>
    </xf>
    <xf numFmtId="166" fontId="12" fillId="3" borderId="5" xfId="0" applyNumberFormat="1" applyFont="1" applyFill="1" applyBorder="1" applyAlignment="1">
      <alignment horizontal="right" vertical="top" wrapText="1"/>
    </xf>
    <xf numFmtId="166" fontId="5" fillId="3" borderId="5" xfId="0" applyNumberFormat="1" applyFont="1" applyFill="1" applyBorder="1" applyAlignment="1">
      <alignment horizontal="right" vertical="top" wrapText="1"/>
    </xf>
    <xf numFmtId="0" fontId="5" fillId="4" borderId="0" xfId="0" applyFont="1" applyFill="1" applyAlignment="1">
      <alignment vertical="top" wrapText="1"/>
    </xf>
    <xf numFmtId="4" fontId="5" fillId="0" borderId="5" xfId="0" applyNumberFormat="1" applyFont="1" applyBorder="1" applyAlignment="1">
      <alignment horizontal="center" vertical="top" wrapText="1"/>
    </xf>
    <xf numFmtId="166" fontId="5" fillId="0" borderId="5" xfId="0" applyNumberFormat="1" applyFont="1" applyBorder="1" applyAlignment="1" applyProtection="1">
      <alignment horizontal="center" vertical="top" wrapText="1"/>
      <protection locked="0"/>
    </xf>
    <xf numFmtId="4" fontId="5" fillId="3" borderId="5" xfId="0" applyNumberFormat="1" applyFont="1" applyFill="1" applyBorder="1" applyAlignment="1">
      <alignment horizontal="center" vertical="top" wrapText="1"/>
    </xf>
    <xf numFmtId="49" fontId="14" fillId="0" borderId="4" xfId="0" applyNumberFormat="1" applyFont="1" applyBorder="1" applyAlignment="1">
      <alignment horizontal="left" vertical="top" wrapText="1"/>
    </xf>
    <xf numFmtId="0" fontId="5" fillId="3" borderId="4" xfId="0" applyFont="1" applyFill="1" applyBorder="1" applyAlignment="1">
      <alignment horizontal="center" vertical="top" wrapText="1"/>
    </xf>
    <xf numFmtId="0" fontId="5" fillId="3" borderId="5" xfId="0" applyFont="1" applyFill="1" applyBorder="1" applyAlignment="1">
      <alignment vertical="top" wrapText="1"/>
    </xf>
    <xf numFmtId="49" fontId="14" fillId="3" borderId="5" xfId="0" applyNumberFormat="1" applyFont="1" applyFill="1" applyBorder="1" applyAlignment="1">
      <alignment horizontal="left" vertical="top" wrapText="1"/>
    </xf>
    <xf numFmtId="4" fontId="5" fillId="3" borderId="5" xfId="0" applyNumberFormat="1" applyFont="1" applyFill="1" applyBorder="1" applyAlignment="1">
      <alignment horizontal="right" vertical="top" wrapText="1"/>
    </xf>
    <xf numFmtId="4" fontId="5" fillId="3" borderId="4" xfId="0" applyNumberFormat="1" applyFont="1" applyFill="1" applyBorder="1" applyAlignment="1">
      <alignment horizontal="center" vertical="top" wrapText="1"/>
    </xf>
    <xf numFmtId="4" fontId="5" fillId="2" borderId="4" xfId="0" applyNumberFormat="1" applyFont="1" applyFill="1" applyBorder="1" applyAlignment="1">
      <alignment vertical="top" wrapText="1"/>
    </xf>
    <xf numFmtId="4" fontId="5" fillId="2" borderId="4" xfId="0" applyNumberFormat="1" applyFont="1" applyFill="1" applyBorder="1" applyAlignment="1">
      <alignment horizontal="center" vertical="top" wrapText="1"/>
    </xf>
    <xf numFmtId="166" fontId="5" fillId="0" borderId="4" xfId="0" applyNumberFormat="1" applyFont="1" applyBorder="1" applyAlignment="1">
      <alignment horizontal="center" vertical="top" wrapText="1"/>
    </xf>
    <xf numFmtId="0" fontId="5" fillId="0" borderId="0" xfId="0" applyFont="1" applyAlignment="1">
      <alignment vertical="top"/>
    </xf>
    <xf numFmtId="0" fontId="1" fillId="0" borderId="0" xfId="0" applyFont="1" applyAlignment="1">
      <alignment horizontal="center" vertical="top"/>
    </xf>
    <xf numFmtId="49" fontId="5" fillId="0" borderId="5" xfId="0" applyNumberFormat="1" applyFont="1" applyBorder="1" applyAlignment="1">
      <alignment horizontal="left" vertical="top" wrapText="1" indent="2"/>
    </xf>
    <xf numFmtId="0" fontId="5" fillId="0" borderId="0" xfId="0" applyFont="1" applyAlignment="1">
      <alignment horizontal="right" vertical="top"/>
    </xf>
    <xf numFmtId="0" fontId="5" fillId="2" borderId="0" xfId="0" applyFont="1" applyFill="1" applyAlignment="1">
      <alignment vertical="top" wrapText="1"/>
    </xf>
    <xf numFmtId="0" fontId="5" fillId="0" borderId="0" xfId="0" applyFont="1" applyAlignment="1">
      <alignment horizontal="right" vertical="top" indent="1"/>
    </xf>
    <xf numFmtId="4" fontId="5" fillId="3" borderId="4" xfId="0" applyNumberFormat="1" applyFont="1" applyFill="1" applyBorder="1" applyAlignment="1">
      <alignment vertical="top" wrapText="1"/>
    </xf>
    <xf numFmtId="0" fontId="15" fillId="0" borderId="0" xfId="0" applyFont="1" applyAlignment="1">
      <alignment vertical="top"/>
    </xf>
    <xf numFmtId="49" fontId="3" fillId="0" borderId="5" xfId="0" applyNumberFormat="1" applyFont="1" applyBorder="1" applyAlignment="1">
      <alignment horizontal="left" vertical="top" wrapText="1" indent="1"/>
    </xf>
    <xf numFmtId="0" fontId="15" fillId="0" borderId="10" xfId="0" applyFont="1" applyBorder="1" applyAlignment="1">
      <alignment vertical="top"/>
    </xf>
    <xf numFmtId="0" fontId="14" fillId="0" borderId="4" xfId="0" applyFont="1" applyBorder="1" applyAlignment="1">
      <alignment horizontal="center" vertical="top" wrapText="1"/>
    </xf>
    <xf numFmtId="0" fontId="16" fillId="0" borderId="4" xfId="0" applyFont="1" applyBorder="1" applyAlignment="1">
      <alignment vertical="top" wrapText="1"/>
    </xf>
    <xf numFmtId="0" fontId="14" fillId="3" borderId="5" xfId="0" applyFont="1" applyFill="1" applyBorder="1" applyAlignment="1">
      <alignment horizontal="center" vertical="top" wrapText="1"/>
    </xf>
    <xf numFmtId="0" fontId="16" fillId="3" borderId="5" xfId="0" applyFont="1" applyFill="1" applyBorder="1" applyAlignment="1">
      <alignment vertical="top" wrapText="1"/>
    </xf>
    <xf numFmtId="0" fontId="14" fillId="0" borderId="5" xfId="0" applyFont="1" applyBorder="1" applyAlignment="1">
      <alignment horizontal="center" vertical="top" wrapText="1"/>
    </xf>
    <xf numFmtId="0" fontId="14" fillId="0" borderId="4" xfId="0" applyFont="1" applyBorder="1" applyAlignment="1">
      <alignment vertical="top" wrapText="1"/>
    </xf>
    <xf numFmtId="0" fontId="17" fillId="3" borderId="5" xfId="0" applyFont="1" applyFill="1" applyBorder="1" applyAlignment="1">
      <alignment vertical="top" wrapText="1"/>
    </xf>
    <xf numFmtId="0" fontId="14" fillId="0" borderId="4" xfId="0" applyFont="1" applyBorder="1" applyAlignment="1">
      <alignment horizontal="left" vertical="top" wrapText="1"/>
    </xf>
    <xf numFmtId="0" fontId="5" fillId="0" borderId="4" xfId="0" applyFont="1" applyBorder="1" applyAlignment="1">
      <alignment vertical="top" wrapText="1"/>
    </xf>
    <xf numFmtId="0" fontId="7" fillId="0" borderId="4" xfId="0" applyFont="1" applyBorder="1" applyAlignment="1">
      <alignment vertical="top" wrapText="1"/>
    </xf>
    <xf numFmtId="166" fontId="5" fillId="3" borderId="4" xfId="0" applyNumberFormat="1" applyFont="1" applyFill="1" applyBorder="1" applyAlignment="1" applyProtection="1">
      <alignment horizontal="right" vertical="top" wrapText="1"/>
      <protection locked="0"/>
    </xf>
    <xf numFmtId="166" fontId="5" fillId="3" borderId="11" xfId="0" applyNumberFormat="1" applyFont="1" applyFill="1" applyBorder="1" applyAlignment="1" applyProtection="1">
      <alignment horizontal="right" vertical="top" wrapText="1"/>
      <protection locked="0"/>
    </xf>
    <xf numFmtId="166" fontId="5" fillId="0" borderId="4" xfId="0" applyNumberFormat="1" applyFont="1" applyBorder="1" applyAlignment="1" applyProtection="1">
      <alignment horizontal="right" vertical="top" wrapText="1"/>
      <protection locked="0"/>
    </xf>
    <xf numFmtId="0" fontId="5" fillId="0" borderId="4" xfId="0" applyFont="1" applyBorder="1" applyAlignment="1">
      <alignment horizontal="left" vertical="top" wrapText="1"/>
    </xf>
    <xf numFmtId="0" fontId="5" fillId="0" borderId="11" xfId="0" applyFont="1" applyBorder="1" applyAlignment="1">
      <alignment vertical="top" wrapText="1"/>
    </xf>
    <xf numFmtId="0" fontId="5" fillId="3" borderId="0" xfId="0" applyFont="1" applyFill="1" applyAlignment="1">
      <alignment vertical="center" wrapText="1"/>
    </xf>
    <xf numFmtId="0" fontId="7" fillId="3" borderId="4" xfId="0" applyFont="1" applyFill="1" applyBorder="1" applyAlignment="1">
      <alignment horizontal="right" vertical="center"/>
    </xf>
    <xf numFmtId="166" fontId="7" fillId="3" borderId="4" xfId="0" applyNumberFormat="1" applyFont="1" applyFill="1" applyBorder="1" applyAlignment="1">
      <alignment horizontal="right" vertical="center" wrapText="1"/>
    </xf>
    <xf numFmtId="0" fontId="5" fillId="0" borderId="12" xfId="0" applyFont="1" applyBorder="1" applyAlignment="1">
      <alignment horizontal="center" vertical="top" wrapText="1"/>
    </xf>
    <xf numFmtId="1" fontId="5" fillId="0" borderId="5" xfId="0" applyNumberFormat="1" applyFont="1" applyBorder="1" applyAlignment="1">
      <alignment horizontal="center" vertical="top" wrapText="1"/>
    </xf>
    <xf numFmtId="1" fontId="5" fillId="2" borderId="5" xfId="0" applyNumberFormat="1" applyFont="1" applyFill="1" applyBorder="1" applyAlignment="1">
      <alignment horizontal="center" vertical="top" wrapText="1"/>
    </xf>
    <xf numFmtId="49" fontId="14" fillId="0" borderId="4" xfId="0" applyNumberFormat="1" applyFont="1" applyBorder="1" applyAlignment="1">
      <alignment horizontal="center" vertical="top" wrapText="1"/>
    </xf>
    <xf numFmtId="0" fontId="19" fillId="0" borderId="0" xfId="0" applyFont="1" applyAlignment="1">
      <alignment horizontal="center"/>
    </xf>
    <xf numFmtId="0" fontId="19" fillId="0" borderId="0" xfId="0" applyFont="1"/>
    <xf numFmtId="0" fontId="7" fillId="0" borderId="0" xfId="0" applyFont="1" applyAlignment="1">
      <alignment horizontal="center" vertical="top" wrapText="1"/>
    </xf>
    <xf numFmtId="166" fontId="7" fillId="0" borderId="0" xfId="0" applyNumberFormat="1" applyFont="1" applyAlignment="1">
      <alignment horizontal="right" vertical="center" wrapText="1"/>
    </xf>
    <xf numFmtId="49" fontId="5" fillId="0" borderId="0" xfId="0" applyNumberFormat="1" applyFont="1" applyAlignment="1">
      <alignment horizontal="center" vertical="top" wrapText="1"/>
    </xf>
    <xf numFmtId="0" fontId="14" fillId="0" borderId="0" xfId="0" applyFont="1" applyAlignment="1">
      <alignment vertical="top" wrapText="1"/>
    </xf>
    <xf numFmtId="49" fontId="14" fillId="0" borderId="0" xfId="0" applyNumberFormat="1" applyFont="1" applyAlignment="1">
      <alignment horizontal="center" vertical="top" wrapText="1"/>
    </xf>
    <xf numFmtId="1" fontId="5" fillId="0" borderId="0" xfId="0" applyNumberFormat="1" applyFont="1" applyAlignment="1">
      <alignment horizontal="center" vertical="top" wrapText="1"/>
    </xf>
    <xf numFmtId="166" fontId="5" fillId="0" borderId="0" xfId="0" applyNumberFormat="1" applyFont="1" applyAlignment="1" applyProtection="1">
      <alignment horizontal="right" vertical="top" wrapText="1"/>
      <protection locked="0"/>
    </xf>
    <xf numFmtId="166" fontId="12" fillId="0" borderId="0" xfId="0" applyNumberFormat="1" applyFont="1" applyAlignment="1">
      <alignment horizontal="right" vertical="top" wrapText="1"/>
    </xf>
    <xf numFmtId="0" fontId="5" fillId="0" borderId="0" xfId="0" applyFont="1" applyAlignment="1">
      <alignment horizontal="center" vertical="top" wrapText="1"/>
    </xf>
    <xf numFmtId="49" fontId="5" fillId="0" borderId="0" xfId="0" applyNumberFormat="1" applyFont="1" applyAlignment="1">
      <alignment horizontal="left" vertical="top" wrapText="1"/>
    </xf>
    <xf numFmtId="166" fontId="5" fillId="0" borderId="0" xfId="0" applyNumberFormat="1" applyFont="1" applyAlignment="1">
      <alignment horizontal="right" vertical="top" wrapText="1"/>
    </xf>
    <xf numFmtId="49" fontId="12" fillId="0" borderId="0" xfId="0" applyNumberFormat="1" applyFont="1" applyAlignment="1">
      <alignment horizontal="left" vertical="top" wrapText="1"/>
    </xf>
    <xf numFmtId="1" fontId="18" fillId="0" borderId="0" xfId="0" applyNumberFormat="1" applyFont="1" applyAlignment="1">
      <alignment horizontal="center" vertical="top" wrapText="1"/>
    </xf>
    <xf numFmtId="49" fontId="5" fillId="0" borderId="0" xfId="0" applyNumberFormat="1" applyFont="1" applyAlignment="1">
      <alignment vertical="top" wrapText="1"/>
    </xf>
    <xf numFmtId="1" fontId="5" fillId="0" borderId="0" xfId="0" applyNumberFormat="1" applyFont="1" applyAlignment="1">
      <alignment vertical="top" wrapText="1"/>
    </xf>
    <xf numFmtId="166" fontId="5" fillId="0" borderId="0" xfId="0" applyNumberFormat="1" applyFont="1" applyAlignment="1">
      <alignment vertical="top" wrapText="1"/>
    </xf>
    <xf numFmtId="0" fontId="7" fillId="0" borderId="0" xfId="0" applyFont="1" applyAlignment="1">
      <alignment vertical="center" wrapText="1"/>
    </xf>
    <xf numFmtId="166" fontId="18" fillId="0" borderId="0" xfId="0" applyNumberFormat="1" applyFont="1" applyAlignment="1">
      <alignment horizontal="right" vertical="top" wrapText="1"/>
    </xf>
    <xf numFmtId="0" fontId="14" fillId="0" borderId="4" xfId="0" applyFont="1" applyBorder="1" applyAlignment="1">
      <alignment horizontal="left" vertical="top" wrapText="1" indent="2"/>
    </xf>
    <xf numFmtId="0" fontId="5" fillId="2" borderId="4" xfId="0" applyFont="1" applyFill="1" applyBorder="1" applyAlignment="1">
      <alignment horizontal="left" vertical="top" wrapText="1" indent="2"/>
    </xf>
    <xf numFmtId="49" fontId="5" fillId="3" borderId="4" xfId="0" applyNumberFormat="1" applyFont="1" applyFill="1" applyBorder="1" applyAlignment="1">
      <alignment horizontal="left" vertical="top" wrapText="1" indent="2"/>
    </xf>
    <xf numFmtId="167" fontId="5" fillId="0" borderId="5" xfId="0" applyNumberFormat="1" applyFont="1" applyBorder="1" applyAlignment="1">
      <alignment horizontal="center" vertical="top" wrapText="1"/>
    </xf>
    <xf numFmtId="49" fontId="14" fillId="3" borderId="5" xfId="0" applyNumberFormat="1" applyFont="1" applyFill="1" applyBorder="1" applyAlignment="1">
      <alignment horizontal="center" vertical="top" wrapText="1"/>
    </xf>
    <xf numFmtId="1" fontId="5" fillId="3" borderId="5" xfId="0" applyNumberFormat="1" applyFont="1" applyFill="1" applyBorder="1" applyAlignment="1">
      <alignment horizontal="center" vertical="top" wrapText="1"/>
    </xf>
    <xf numFmtId="49" fontId="12" fillId="3" borderId="5" xfId="0" applyNumberFormat="1" applyFont="1" applyFill="1" applyBorder="1" applyAlignment="1">
      <alignment horizontal="left" vertical="top" wrapText="1"/>
    </xf>
    <xf numFmtId="1" fontId="18" fillId="0" borderId="5" xfId="0" applyNumberFormat="1" applyFont="1" applyBorder="1" applyAlignment="1">
      <alignment horizontal="center" vertical="top" wrapText="1"/>
    </xf>
    <xf numFmtId="49" fontId="5" fillId="3" borderId="4" xfId="0" applyNumberFormat="1" applyFont="1" applyFill="1" applyBorder="1" applyAlignment="1">
      <alignment vertical="top" wrapText="1"/>
    </xf>
    <xf numFmtId="49" fontId="5" fillId="3" borderId="5" xfId="0" applyNumberFormat="1" applyFont="1" applyFill="1" applyBorder="1" applyAlignment="1">
      <alignment vertical="top" wrapText="1"/>
    </xf>
    <xf numFmtId="1" fontId="5" fillId="3" borderId="5" xfId="0" applyNumberFormat="1" applyFont="1" applyFill="1" applyBorder="1" applyAlignment="1">
      <alignment vertical="top" wrapText="1"/>
    </xf>
    <xf numFmtId="166" fontId="5" fillId="3" borderId="5" xfId="0" applyNumberFormat="1" applyFont="1" applyFill="1" applyBorder="1" applyAlignment="1">
      <alignment vertical="top" wrapText="1"/>
    </xf>
    <xf numFmtId="0" fontId="5" fillId="0" borderId="4" xfId="0" applyFont="1" applyBorder="1" applyAlignment="1">
      <alignment horizontal="left" vertical="top" wrapText="1" indent="2"/>
    </xf>
    <xf numFmtId="49" fontId="14" fillId="0" borderId="5" xfId="0" applyNumberFormat="1" applyFont="1" applyBorder="1" applyAlignment="1">
      <alignment horizontal="center" vertical="top" wrapText="1"/>
    </xf>
    <xf numFmtId="0" fontId="12" fillId="0" borderId="5" xfId="0" applyFont="1" applyBorder="1" applyAlignment="1">
      <alignment horizontal="center" vertical="top" wrapText="1"/>
    </xf>
    <xf numFmtId="0" fontId="12" fillId="2" borderId="5" xfId="0" applyFont="1" applyFill="1" applyBorder="1" applyAlignment="1">
      <alignment horizontal="center" vertical="top" wrapText="1"/>
    </xf>
    <xf numFmtId="0" fontId="14" fillId="3" borderId="5" xfId="0" applyFont="1" applyFill="1" applyBorder="1" applyAlignment="1">
      <alignment horizontal="left" vertical="top" wrapText="1"/>
    </xf>
    <xf numFmtId="1" fontId="12" fillId="2" borderId="5" xfId="0" applyNumberFormat="1" applyFont="1" applyFill="1" applyBorder="1" applyAlignment="1">
      <alignment horizontal="center" vertical="top" wrapText="1"/>
    </xf>
    <xf numFmtId="49" fontId="14" fillId="0" borderId="5" xfId="0" applyNumberFormat="1" applyFont="1" applyBorder="1" applyAlignment="1">
      <alignment horizontal="left" vertical="top" wrapText="1"/>
    </xf>
    <xf numFmtId="49" fontId="16" fillId="0" borderId="4" xfId="0" applyNumberFormat="1" applyFont="1" applyBorder="1" applyAlignment="1">
      <alignment horizontal="left" vertical="top" wrapText="1"/>
    </xf>
    <xf numFmtId="3" fontId="14" fillId="0" borderId="4" xfId="0" applyNumberFormat="1" applyFont="1" applyBorder="1" applyAlignment="1">
      <alignment horizontal="center" vertical="top"/>
    </xf>
    <xf numFmtId="3" fontId="13" fillId="0" borderId="4" xfId="0" applyNumberFormat="1" applyFont="1" applyBorder="1" applyAlignment="1">
      <alignment horizontal="center" vertical="top"/>
    </xf>
    <xf numFmtId="3" fontId="13" fillId="0" borderId="5" xfId="0" applyNumberFormat="1" applyFont="1" applyBorder="1" applyAlignment="1">
      <alignment horizontal="center"/>
    </xf>
    <xf numFmtId="0" fontId="14" fillId="0" borderId="4" xfId="0" applyFont="1" applyBorder="1"/>
    <xf numFmtId="0" fontId="14" fillId="0" borderId="0" xfId="0" applyFont="1"/>
    <xf numFmtId="0" fontId="5" fillId="3" borderId="4" xfId="0" applyFont="1" applyFill="1" applyBorder="1" applyAlignment="1">
      <alignment vertical="top" wrapText="1"/>
    </xf>
    <xf numFmtId="0" fontId="5" fillId="2" borderId="7" xfId="0" applyFont="1" applyFill="1" applyBorder="1" applyAlignment="1">
      <alignment vertical="top" wrapText="1"/>
    </xf>
    <xf numFmtId="49" fontId="14" fillId="0" borderId="4" xfId="0" applyNumberFormat="1" applyFont="1" applyBorder="1" applyAlignment="1">
      <alignment horizontal="left" vertical="top" wrapText="1" indent="2"/>
    </xf>
    <xf numFmtId="49" fontId="5" fillId="5" borderId="4" xfId="0" applyNumberFormat="1" applyFont="1" applyFill="1" applyBorder="1" applyAlignment="1">
      <alignment horizontal="center" vertical="top" wrapText="1"/>
    </xf>
    <xf numFmtId="49" fontId="5" fillId="5" borderId="5" xfId="0" applyNumberFormat="1" applyFont="1" applyFill="1" applyBorder="1" applyAlignment="1">
      <alignment horizontal="center" vertical="top" wrapText="1"/>
    </xf>
    <xf numFmtId="49" fontId="5" fillId="5" borderId="5" xfId="0" applyNumberFormat="1" applyFont="1" applyFill="1" applyBorder="1" applyAlignment="1">
      <alignment horizontal="left" vertical="top" wrapText="1"/>
    </xf>
    <xf numFmtId="0" fontId="5" fillId="5" borderId="5" xfId="0" applyFont="1" applyFill="1" applyBorder="1" applyAlignment="1">
      <alignment horizontal="center" vertical="top" wrapText="1"/>
    </xf>
    <xf numFmtId="0" fontId="5" fillId="2" borderId="5" xfId="0" applyFont="1" applyFill="1" applyBorder="1" applyAlignment="1">
      <alignment horizontal="left" vertical="top" wrapText="1" indent="2"/>
    </xf>
    <xf numFmtId="49" fontId="5" fillId="3" borderId="4" xfId="0" applyNumberFormat="1" applyFont="1" applyFill="1" applyBorder="1" applyAlignment="1">
      <alignment horizontal="left" vertical="top" wrapText="1"/>
    </xf>
    <xf numFmtId="0" fontId="12" fillId="2" borderId="7" xfId="0" applyFont="1" applyFill="1" applyBorder="1" applyAlignment="1">
      <alignment vertical="top" wrapText="1"/>
    </xf>
    <xf numFmtId="0" fontId="5" fillId="2" borderId="7" xfId="0" applyFont="1" applyFill="1" applyBorder="1" applyAlignment="1">
      <alignment horizontal="center" vertical="top" wrapText="1"/>
    </xf>
    <xf numFmtId="166" fontId="12" fillId="3" borderId="7" xfId="0" applyNumberFormat="1" applyFont="1" applyFill="1" applyBorder="1" applyAlignment="1">
      <alignment horizontal="right" vertical="top" wrapText="1"/>
    </xf>
    <xf numFmtId="0" fontId="7" fillId="0" borderId="9" xfId="0" applyFont="1" applyBorder="1" applyAlignment="1">
      <alignment vertical="top"/>
    </xf>
    <xf numFmtId="0" fontId="7" fillId="0" borderId="9" xfId="0" applyFont="1" applyBorder="1" applyAlignment="1">
      <alignment horizontal="right" vertical="top"/>
    </xf>
    <xf numFmtId="0" fontId="6" fillId="0" borderId="9" xfId="0" applyFont="1" applyBorder="1" applyAlignment="1">
      <alignment vertical="top"/>
    </xf>
    <xf numFmtId="0" fontId="6" fillId="0" borderId="9" xfId="0" applyFont="1" applyBorder="1" applyAlignment="1">
      <alignment horizontal="right" vertical="top"/>
    </xf>
    <xf numFmtId="0" fontId="14" fillId="3" borderId="4" xfId="0" applyFont="1" applyFill="1" applyBorder="1" applyAlignment="1">
      <alignment horizontal="center" vertical="top" wrapText="1"/>
    </xf>
    <xf numFmtId="49" fontId="5" fillId="0" borderId="6" xfId="0" applyNumberFormat="1" applyFont="1" applyBorder="1" applyAlignment="1">
      <alignment horizontal="center" vertical="top" wrapText="1"/>
    </xf>
    <xf numFmtId="0" fontId="5" fillId="0" borderId="6" xfId="0" applyFont="1" applyBorder="1" applyAlignment="1">
      <alignment vertical="top" wrapText="1"/>
    </xf>
    <xf numFmtId="49" fontId="5" fillId="3" borderId="0" xfId="0" applyNumberFormat="1" applyFont="1" applyFill="1" applyAlignment="1">
      <alignment horizontal="left" vertical="top" wrapText="1"/>
    </xf>
    <xf numFmtId="0" fontId="5" fillId="0" borderId="6" xfId="0" applyFont="1" applyBorder="1" applyAlignment="1">
      <alignment horizontal="center" vertical="top" wrapText="1"/>
    </xf>
    <xf numFmtId="49" fontId="5" fillId="0" borderId="7" xfId="0" applyNumberFormat="1" applyFont="1" applyBorder="1" applyAlignment="1">
      <alignment horizontal="center" vertical="top" wrapText="1"/>
    </xf>
    <xf numFmtId="49" fontId="7" fillId="0" borderId="6" xfId="0" applyNumberFormat="1" applyFont="1" applyBorder="1" applyAlignment="1">
      <alignment horizontal="center" vertical="top" wrapText="1"/>
    </xf>
    <xf numFmtId="49" fontId="6" fillId="0" borderId="6" xfId="0" applyNumberFormat="1" applyFont="1" applyBorder="1" applyAlignment="1">
      <alignment horizontal="center" vertical="top" wrapText="1"/>
    </xf>
    <xf numFmtId="0" fontId="5" fillId="2" borderId="6" xfId="0" applyFont="1" applyFill="1" applyBorder="1" applyAlignment="1">
      <alignment horizontal="center" vertical="top" wrapText="1"/>
    </xf>
    <xf numFmtId="0" fontId="5" fillId="0" borderId="4" xfId="0" applyFont="1" applyBorder="1" applyAlignment="1">
      <alignment wrapText="1"/>
    </xf>
    <xf numFmtId="1" fontId="5" fillId="0" borderId="4" xfId="0" applyNumberFormat="1" applyFont="1" applyBorder="1" applyAlignment="1">
      <alignment horizontal="center" vertical="top" wrapText="1"/>
    </xf>
    <xf numFmtId="0" fontId="7" fillId="0" borderId="0" xfId="0" applyFont="1" applyAlignment="1">
      <alignment horizontal="right" vertical="top"/>
    </xf>
    <xf numFmtId="168" fontId="7" fillId="0" borderId="0" xfId="0" applyNumberFormat="1" applyFont="1"/>
    <xf numFmtId="168" fontId="1" fillId="0" borderId="0" xfId="0" applyNumberFormat="1" applyFont="1"/>
    <xf numFmtId="168" fontId="2" fillId="0" borderId="0" xfId="0" applyNumberFormat="1" applyFont="1"/>
    <xf numFmtId="168" fontId="3" fillId="0" borderId="0" xfId="0" applyNumberFormat="1" applyFont="1" applyAlignment="1">
      <alignment vertical="center" wrapText="1"/>
    </xf>
    <xf numFmtId="164" fontId="3" fillId="0" borderId="0" xfId="0" applyNumberFormat="1" applyFont="1" applyAlignment="1">
      <alignment vertical="top" wrapText="1"/>
    </xf>
    <xf numFmtId="0" fontId="5" fillId="0" borderId="0" xfId="0" applyFont="1" applyAlignment="1">
      <alignment horizontal="right" vertical="top" wrapText="1"/>
    </xf>
    <xf numFmtId="166" fontId="7" fillId="0" borderId="4" xfId="0" applyNumberFormat="1" applyFont="1" applyBorder="1" applyAlignment="1">
      <alignment horizontal="right" vertical="center" wrapText="1"/>
    </xf>
    <xf numFmtId="0" fontId="3" fillId="3" borderId="4" xfId="0" applyFont="1" applyFill="1" applyBorder="1" applyAlignment="1">
      <alignment vertical="top" wrapText="1"/>
    </xf>
    <xf numFmtId="0" fontId="3" fillId="3" borderId="5" xfId="0" applyFont="1" applyFill="1" applyBorder="1" applyAlignment="1">
      <alignment vertical="top" wrapText="1"/>
    </xf>
    <xf numFmtId="0" fontId="3" fillId="0" borderId="4" xfId="0" applyFont="1" applyBorder="1" applyAlignment="1">
      <alignment vertical="top" wrapText="1"/>
    </xf>
    <xf numFmtId="0" fontId="6" fillId="0" borderId="5" xfId="0" applyFont="1" applyBorder="1" applyAlignment="1">
      <alignment vertical="top" wrapText="1"/>
    </xf>
    <xf numFmtId="0" fontId="6" fillId="0" borderId="5" xfId="0" applyFont="1" applyBorder="1" applyAlignment="1">
      <alignment horizontal="center" vertical="top" wrapText="1"/>
    </xf>
    <xf numFmtId="0" fontId="3" fillId="3" borderId="5" xfId="0" applyFont="1" applyFill="1" applyBorder="1" applyAlignment="1">
      <alignment horizontal="center" vertical="top" wrapText="1"/>
    </xf>
    <xf numFmtId="0" fontId="19" fillId="0" borderId="0" xfId="0" applyFont="1" applyAlignment="1">
      <alignment vertical="top"/>
    </xf>
    <xf numFmtId="0" fontId="6" fillId="0" borderId="9" xfId="0" applyFont="1" applyBorder="1" applyAlignment="1">
      <alignment horizontal="center" vertical="top"/>
    </xf>
    <xf numFmtId="0" fontId="7" fillId="0" borderId="10" xfId="0" applyFont="1" applyBorder="1" applyAlignment="1">
      <alignment horizontal="center" vertical="top"/>
    </xf>
    <xf numFmtId="164" fontId="7" fillId="0" borderId="2" xfId="0" applyNumberFormat="1" applyFont="1" applyBorder="1" applyAlignment="1">
      <alignment horizontal="right" vertical="center" wrapText="1"/>
    </xf>
    <xf numFmtId="166" fontId="5" fillId="3" borderId="0" xfId="0" applyNumberFormat="1" applyFont="1" applyFill="1" applyAlignment="1">
      <alignment horizontal="right" vertical="top" wrapText="1"/>
    </xf>
    <xf numFmtId="166" fontId="5" fillId="0" borderId="2" xfId="0" applyNumberFormat="1" applyFont="1" applyBorder="1" applyAlignment="1">
      <alignment horizontal="right" vertical="center" wrapText="1"/>
    </xf>
    <xf numFmtId="9" fontId="5" fillId="0" borderId="5" xfId="1" applyFont="1" applyFill="1" applyBorder="1" applyAlignment="1" applyProtection="1">
      <alignment horizontal="right" vertical="top" wrapText="1"/>
      <protection locked="0"/>
    </xf>
    <xf numFmtId="9" fontId="5" fillId="3" borderId="5" xfId="1" applyFont="1" applyFill="1" applyBorder="1" applyAlignment="1" applyProtection="1">
      <alignment horizontal="right" vertical="top" wrapText="1"/>
      <protection locked="0"/>
    </xf>
    <xf numFmtId="166" fontId="5" fillId="5" borderId="5" xfId="0" applyNumberFormat="1" applyFont="1" applyFill="1" applyBorder="1" applyAlignment="1" applyProtection="1">
      <alignment horizontal="right" vertical="top" wrapText="1"/>
      <protection locked="0"/>
    </xf>
    <xf numFmtId="166" fontId="5" fillId="5" borderId="5" xfId="0" applyNumberFormat="1" applyFont="1" applyFill="1" applyBorder="1" applyAlignment="1">
      <alignment horizontal="right" vertical="top" wrapText="1"/>
    </xf>
    <xf numFmtId="2" fontId="5" fillId="0" borderId="0" xfId="0" applyNumberFormat="1" applyFont="1" applyAlignment="1">
      <alignment vertical="center" wrapText="1"/>
    </xf>
    <xf numFmtId="0" fontId="6" fillId="0" borderId="2" xfId="0" applyFont="1" applyBorder="1" applyAlignment="1">
      <alignment horizontal="left" vertical="top" wrapText="1"/>
    </xf>
    <xf numFmtId="165" fontId="6" fillId="0" borderId="2" xfId="0" applyNumberFormat="1" applyFont="1" applyBorder="1" applyAlignment="1">
      <alignment horizontal="center" vertical="top" wrapText="1"/>
    </xf>
    <xf numFmtId="165" fontId="3" fillId="0" borderId="2" xfId="0" applyNumberFormat="1" applyFont="1" applyBorder="1" applyAlignment="1">
      <alignment vertical="center" wrapText="1"/>
    </xf>
    <xf numFmtId="49" fontId="3" fillId="0" borderId="2" xfId="0" applyNumberFormat="1" applyFont="1" applyBorder="1" applyAlignment="1">
      <alignment horizontal="left" wrapText="1"/>
    </xf>
    <xf numFmtId="0" fontId="5" fillId="2" borderId="2" xfId="0" applyFont="1" applyFill="1" applyBorder="1" applyAlignment="1">
      <alignment vertical="top" wrapText="1"/>
    </xf>
    <xf numFmtId="165" fontId="6" fillId="0" borderId="2" xfId="0" applyNumberFormat="1" applyFont="1" applyBorder="1" applyAlignment="1">
      <alignment horizontal="left" wrapText="1"/>
    </xf>
    <xf numFmtId="0" fontId="7" fillId="2" borderId="2" xfId="0" applyFont="1" applyFill="1" applyBorder="1" applyAlignment="1">
      <alignment vertical="top" wrapText="1"/>
    </xf>
    <xf numFmtId="0" fontId="6" fillId="0" borderId="2" xfId="0" applyFont="1" applyBorder="1" applyAlignment="1">
      <alignment horizontal="left" wrapText="1"/>
    </xf>
    <xf numFmtId="0" fontId="3" fillId="0" borderId="2" xfId="0" applyFont="1" applyBorder="1" applyAlignment="1">
      <alignment horizontal="left" wrapText="1"/>
    </xf>
    <xf numFmtId="0" fontId="10" fillId="0" borderId="2" xfId="0" applyFont="1" applyBorder="1" applyAlignment="1">
      <alignment horizontal="left" wrapText="1"/>
    </xf>
    <xf numFmtId="0" fontId="6" fillId="3" borderId="2" xfId="0" applyFont="1" applyFill="1" applyBorder="1" applyAlignment="1">
      <alignment horizontal="left" vertical="top" wrapText="1"/>
    </xf>
    <xf numFmtId="165" fontId="3" fillId="0" borderId="2" xfId="0" applyNumberFormat="1" applyFont="1" applyBorder="1" applyAlignment="1">
      <alignment horizontal="left" vertical="top" wrapText="1"/>
    </xf>
    <xf numFmtId="0" fontId="5" fillId="2" borderId="2" xfId="0" applyFont="1" applyFill="1" applyBorder="1" applyAlignment="1">
      <alignment horizontal="left" vertical="top" wrapText="1"/>
    </xf>
    <xf numFmtId="165" fontId="3" fillId="0" borderId="2" xfId="0" applyNumberFormat="1" applyFont="1" applyBorder="1" applyAlignment="1">
      <alignment horizontal="left" wrapText="1"/>
    </xf>
    <xf numFmtId="165" fontId="3" fillId="3" borderId="2" xfId="0" applyNumberFormat="1" applyFont="1" applyFill="1" applyBorder="1" applyAlignment="1">
      <alignment horizontal="left" vertical="top" wrapText="1"/>
    </xf>
    <xf numFmtId="165" fontId="9" fillId="0" borderId="2" xfId="0" applyNumberFormat="1" applyFont="1" applyBorder="1" applyAlignment="1">
      <alignment horizontal="left" wrapText="1"/>
    </xf>
    <xf numFmtId="0" fontId="21" fillId="0" borderId="0" xfId="0" applyFont="1" applyAlignment="1">
      <alignment horizontal="left" vertical="top"/>
    </xf>
    <xf numFmtId="4" fontId="5" fillId="0" borderId="0" xfId="0" applyNumberFormat="1" applyFont="1" applyAlignment="1">
      <alignment vertical="top" wrapText="1"/>
    </xf>
    <xf numFmtId="0" fontId="5" fillId="0" borderId="11" xfId="0" applyFont="1" applyBorder="1" applyAlignment="1">
      <alignment horizontal="left" vertical="top"/>
    </xf>
    <xf numFmtId="0" fontId="4" fillId="0" borderId="11" xfId="0" applyFont="1" applyBorder="1" applyAlignment="1">
      <alignment horizontal="left" vertical="top"/>
    </xf>
    <xf numFmtId="0" fontId="5" fillId="0" borderId="11" xfId="0" applyFont="1" applyBorder="1" applyAlignment="1">
      <alignment horizontal="center" vertical="top"/>
    </xf>
    <xf numFmtId="0" fontId="7" fillId="0" borderId="13" xfId="0" applyFont="1" applyBorder="1" applyAlignment="1">
      <alignment vertical="top"/>
    </xf>
    <xf numFmtId="0" fontId="5" fillId="0" borderId="0" xfId="0" applyFont="1" applyAlignment="1">
      <alignment horizontal="right" vertical="top"/>
    </xf>
    <xf numFmtId="0" fontId="7" fillId="0" borderId="1" xfId="0" applyFont="1" applyBorder="1" applyAlignment="1">
      <alignment horizontal="right" vertical="center"/>
    </xf>
    <xf numFmtId="0" fontId="7" fillId="0" borderId="3" xfId="0" applyFont="1" applyBorder="1" applyAlignment="1">
      <alignment horizontal="right" vertical="center"/>
    </xf>
    <xf numFmtId="0" fontId="7" fillId="0" borderId="8" xfId="0" applyFont="1" applyBorder="1" applyAlignment="1">
      <alignment horizontal="right" vertical="center"/>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12" fillId="0" borderId="0" xfId="0" applyFont="1" applyAlignment="1">
      <alignment horizontal="right" vertical="top"/>
    </xf>
    <xf numFmtId="0" fontId="6" fillId="0" borderId="1" xfId="0" applyFont="1" applyBorder="1" applyAlignment="1">
      <alignment horizontal="right" vertical="center"/>
    </xf>
    <xf numFmtId="0" fontId="6" fillId="0" borderId="3" xfId="0" applyFont="1" applyBorder="1" applyAlignment="1">
      <alignment horizontal="right" vertical="center"/>
    </xf>
    <xf numFmtId="0" fontId="6" fillId="0" borderId="8" xfId="0" applyFont="1" applyBorder="1" applyAlignment="1">
      <alignment horizontal="right" vertical="center"/>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7" fillId="0" borderId="0" xfId="0" applyFont="1" applyAlignment="1">
      <alignment horizontal="right" vertical="center"/>
    </xf>
    <xf numFmtId="0" fontId="7" fillId="0" borderId="9" xfId="0" applyFont="1" applyBorder="1" applyAlignment="1">
      <alignment horizontal="right" vertical="top"/>
    </xf>
    <xf numFmtId="0" fontId="7" fillId="0" borderId="9" xfId="0" applyFont="1" applyBorder="1" applyAlignment="1">
      <alignment horizontal="left" vertical="top"/>
    </xf>
    <xf numFmtId="0" fontId="7" fillId="0" borderId="0" xfId="0" applyFont="1" applyAlignment="1">
      <alignment horizontal="right" vertical="top"/>
    </xf>
    <xf numFmtId="0" fontId="7" fillId="0" borderId="0" xfId="0" applyFont="1" applyAlignment="1">
      <alignment horizontal="center" vertical="top" wrapText="1"/>
    </xf>
    <xf numFmtId="0" fontId="4" fillId="0" borderId="0" xfId="0" applyFont="1" applyAlignment="1">
      <alignment horizontal="center" vertical="top"/>
    </xf>
    <xf numFmtId="0" fontId="12" fillId="0" borderId="0" xfId="0" applyFont="1" applyAlignment="1">
      <alignment horizontal="left" vertical="top"/>
    </xf>
    <xf numFmtId="49" fontId="6" fillId="0" borderId="2" xfId="0" applyNumberFormat="1" applyFont="1" applyBorder="1" applyAlignment="1">
      <alignment horizontal="left" wrapText="1"/>
    </xf>
    <xf numFmtId="0" fontId="6" fillId="0" borderId="2" xfId="0" applyFont="1" applyBorder="1" applyAlignment="1">
      <alignment horizontal="left" wrapText="1"/>
    </xf>
    <xf numFmtId="165" fontId="6" fillId="0" borderId="2" xfId="0" applyNumberFormat="1" applyFont="1" applyBorder="1" applyAlignment="1">
      <alignment horizontal="left" wrapText="1"/>
    </xf>
    <xf numFmtId="0" fontId="6" fillId="0" borderId="2" xfId="0" applyFont="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left" wrapText="1"/>
    </xf>
    <xf numFmtId="0" fontId="5" fillId="2" borderId="1"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8" xfId="0" applyFont="1" applyFill="1" applyBorder="1" applyAlignment="1">
      <alignment horizontal="center" vertical="top" wrapText="1"/>
    </xf>
    <xf numFmtId="49" fontId="6" fillId="0" borderId="1" xfId="0" applyNumberFormat="1" applyFont="1" applyBorder="1" applyAlignment="1">
      <alignment horizontal="center" wrapText="1"/>
    </xf>
    <xf numFmtId="49" fontId="6" fillId="0" borderId="3" xfId="0" applyNumberFormat="1" applyFont="1" applyBorder="1" applyAlignment="1">
      <alignment horizontal="center" wrapText="1"/>
    </xf>
    <xf numFmtId="49" fontId="6" fillId="0" borderId="8" xfId="0" applyNumberFormat="1" applyFont="1" applyBorder="1" applyAlignment="1">
      <alignment horizontal="center" wrapText="1"/>
    </xf>
    <xf numFmtId="0" fontId="7" fillId="2" borderId="1"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8"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3" borderId="3" xfId="0" applyFont="1" applyFill="1" applyBorder="1" applyAlignment="1">
      <alignment horizontal="center" vertical="top" wrapText="1"/>
    </xf>
    <xf numFmtId="0" fontId="6" fillId="3" borderId="8" xfId="0" applyFont="1" applyFill="1" applyBorder="1" applyAlignment="1">
      <alignment horizontal="center" vertical="top" wrapText="1"/>
    </xf>
  </cellXfs>
  <cellStyles count="2">
    <cellStyle name="Normal" xfId="0" builtinId="0"/>
    <cellStyle name="Percent" xfId="1" builtinId="5"/>
  </cellStyles>
  <dxfs count="0"/>
  <tableStyles count="0"/>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BP262"/>
  <sheetViews>
    <sheetView showGridLines="0" tabSelected="1" topLeftCell="B1" zoomScaleNormal="100" zoomScaleSheetLayoutView="100" workbookViewId="0">
      <selection activeCell="G81" sqref="G81"/>
    </sheetView>
  </sheetViews>
  <sheetFormatPr defaultColWidth="9.109375" defaultRowHeight="13.8" x14ac:dyDescent="0.3"/>
  <cols>
    <col min="1" max="1" width="6" style="52" hidden="1" customWidth="1"/>
    <col min="2" max="2" width="9.33203125" style="107" customWidth="1"/>
    <col min="3" max="3" width="9.77734375" style="107" customWidth="1"/>
    <col min="4" max="4" width="39.6640625" style="52" customWidth="1"/>
    <col min="5" max="5" width="7.6640625" style="107" customWidth="1"/>
    <col min="6" max="6" width="11.44140625" style="107" customWidth="1"/>
    <col min="7" max="7" width="15.44140625" style="52" customWidth="1"/>
    <col min="8" max="8" width="16.6640625" style="52" customWidth="1"/>
    <col min="9" max="9" width="11.44140625" style="52" bestFit="1" customWidth="1"/>
    <col min="10" max="10" width="9.5546875" style="52" bestFit="1" customWidth="1"/>
    <col min="11" max="11" width="16.44140625" style="52" customWidth="1"/>
    <col min="12" max="16384" width="9.109375" style="52"/>
  </cols>
  <sheetData>
    <row r="1" spans="1:8" s="1" customFormat="1" ht="15" customHeight="1" x14ac:dyDescent="0.3">
      <c r="A1" s="52" t="s">
        <v>0</v>
      </c>
      <c r="B1" s="251" t="s">
        <v>643</v>
      </c>
      <c r="C1" s="31"/>
      <c r="E1" s="31"/>
      <c r="F1" s="31"/>
      <c r="G1" s="257" t="s">
        <v>691</v>
      </c>
      <c r="H1" s="257"/>
    </row>
    <row r="2" spans="1:8" s="1" customFormat="1" ht="15" customHeight="1" x14ac:dyDescent="0.3">
      <c r="A2" s="52"/>
      <c r="B2" s="7"/>
      <c r="C2" s="31"/>
      <c r="E2" s="31"/>
      <c r="F2" s="31"/>
      <c r="G2" s="109"/>
      <c r="H2" s="109"/>
    </row>
    <row r="3" spans="1:8" s="1" customFormat="1" ht="15" customHeight="1" x14ac:dyDescent="0.3">
      <c r="B3" s="36"/>
      <c r="C3" s="31"/>
      <c r="E3" s="31"/>
      <c r="F3" s="31"/>
    </row>
    <row r="4" spans="1:8" s="1" customFormat="1" ht="13.5" customHeight="1" x14ac:dyDescent="0.3">
      <c r="B4" s="195" t="s">
        <v>561</v>
      </c>
      <c r="C4" s="195"/>
      <c r="D4" s="195"/>
      <c r="E4" s="195"/>
      <c r="F4" s="195"/>
      <c r="G4" s="195"/>
      <c r="H4" s="196" t="s">
        <v>562</v>
      </c>
    </row>
    <row r="5" spans="1:8" s="53" customFormat="1" ht="23.25" customHeight="1" x14ac:dyDescent="0.3">
      <c r="B5" s="261" t="s">
        <v>265</v>
      </c>
      <c r="C5" s="261" t="s">
        <v>1</v>
      </c>
      <c r="D5" s="261" t="s">
        <v>2</v>
      </c>
      <c r="E5" s="261" t="s">
        <v>3</v>
      </c>
      <c r="F5" s="261" t="s">
        <v>4</v>
      </c>
      <c r="G5" s="261" t="s">
        <v>5</v>
      </c>
      <c r="H5" s="54" t="s">
        <v>68</v>
      </c>
    </row>
    <row r="6" spans="1:8" s="55" customFormat="1" ht="15.75" customHeight="1" x14ac:dyDescent="0.3">
      <c r="B6" s="262"/>
      <c r="C6" s="262"/>
      <c r="D6" s="262"/>
      <c r="E6" s="262"/>
      <c r="F6" s="262"/>
      <c r="G6" s="262"/>
      <c r="H6" s="56" t="s">
        <v>69</v>
      </c>
    </row>
    <row r="7" spans="1:8" s="55" customFormat="1" ht="24" customHeight="1" x14ac:dyDescent="0.3">
      <c r="A7" s="55">
        <v>159</v>
      </c>
      <c r="B7" s="203"/>
      <c r="C7" s="59" t="s">
        <v>6</v>
      </c>
      <c r="D7" s="60" t="s">
        <v>71</v>
      </c>
      <c r="E7" s="61"/>
      <c r="F7" s="61"/>
      <c r="G7" s="62"/>
      <c r="H7" s="63"/>
    </row>
    <row r="8" spans="1:8" s="55" customFormat="1" ht="9.75" customHeight="1" x14ac:dyDescent="0.3">
      <c r="B8" s="64"/>
      <c r="C8" s="65"/>
      <c r="D8" s="66"/>
      <c r="E8" s="65"/>
      <c r="F8" s="65"/>
      <c r="G8" s="66"/>
      <c r="H8" s="66"/>
    </row>
    <row r="9" spans="1:8" s="55" customFormat="1" ht="15" customHeight="1" x14ac:dyDescent="0.3">
      <c r="A9" s="55">
        <v>212</v>
      </c>
      <c r="B9" s="67" t="s">
        <v>80</v>
      </c>
      <c r="C9" s="68" t="s">
        <v>7</v>
      </c>
      <c r="D9" s="69" t="s">
        <v>443</v>
      </c>
      <c r="E9" s="61"/>
      <c r="F9" s="61"/>
      <c r="G9" s="62"/>
      <c r="H9" s="70"/>
    </row>
    <row r="10" spans="1:8" s="55" customFormat="1" ht="9.75" customHeight="1" x14ac:dyDescent="0.3">
      <c r="B10" s="64"/>
      <c r="C10" s="65"/>
      <c r="D10" s="66"/>
      <c r="E10" s="65"/>
      <c r="F10" s="65"/>
      <c r="G10" s="66"/>
      <c r="H10" s="66"/>
    </row>
    <row r="11" spans="1:8" s="55" customFormat="1" ht="21.45" customHeight="1" x14ac:dyDescent="0.3">
      <c r="A11" s="55">
        <v>213</v>
      </c>
      <c r="B11" s="67" t="s">
        <v>81</v>
      </c>
      <c r="C11" s="68" t="s">
        <v>8</v>
      </c>
      <c r="D11" s="71" t="s">
        <v>194</v>
      </c>
      <c r="E11" s="68" t="s">
        <v>9</v>
      </c>
      <c r="F11" s="61">
        <v>1</v>
      </c>
      <c r="G11" s="72"/>
      <c r="H11" s="70"/>
    </row>
    <row r="12" spans="1:8" s="55" customFormat="1" ht="9.75" customHeight="1" x14ac:dyDescent="0.3">
      <c r="B12" s="64"/>
      <c r="C12" s="65"/>
      <c r="D12" s="66"/>
      <c r="E12" s="65"/>
      <c r="F12" s="65"/>
      <c r="G12" s="66"/>
      <c r="H12" s="66"/>
    </row>
    <row r="13" spans="1:8" s="55" customFormat="1" ht="13.2" x14ac:dyDescent="0.3">
      <c r="A13" s="55">
        <v>214</v>
      </c>
      <c r="B13" s="67" t="s">
        <v>82</v>
      </c>
      <c r="C13" s="68" t="s">
        <v>10</v>
      </c>
      <c r="D13" s="71" t="s">
        <v>196</v>
      </c>
      <c r="E13" s="68"/>
      <c r="F13" s="61"/>
      <c r="G13" s="70"/>
      <c r="H13" s="70"/>
    </row>
    <row r="14" spans="1:8" s="55" customFormat="1" ht="9.75" customHeight="1" x14ac:dyDescent="0.3">
      <c r="B14" s="64"/>
      <c r="C14" s="65"/>
      <c r="D14" s="66"/>
      <c r="E14" s="65"/>
      <c r="F14" s="65"/>
      <c r="G14" s="66"/>
      <c r="H14" s="66"/>
    </row>
    <row r="15" spans="1:8" s="55" customFormat="1" ht="24.75" customHeight="1" x14ac:dyDescent="0.3">
      <c r="A15" s="55">
        <v>215</v>
      </c>
      <c r="B15" s="67" t="s">
        <v>83</v>
      </c>
      <c r="C15" s="68" t="s">
        <v>481</v>
      </c>
      <c r="D15" s="71" t="s">
        <v>195</v>
      </c>
      <c r="E15" s="68"/>
      <c r="F15" s="61"/>
      <c r="G15" s="70"/>
      <c r="H15" s="70"/>
    </row>
    <row r="16" spans="1:8" s="55" customFormat="1" ht="9.75" customHeight="1" x14ac:dyDescent="0.3">
      <c r="B16" s="64"/>
      <c r="C16" s="65"/>
      <c r="D16" s="66"/>
      <c r="E16" s="65"/>
      <c r="F16" s="65"/>
      <c r="G16" s="66"/>
      <c r="H16" s="66"/>
    </row>
    <row r="17" spans="1:8" s="55" customFormat="1" ht="29.25" customHeight="1" x14ac:dyDescent="0.3">
      <c r="A17" s="55">
        <v>216</v>
      </c>
      <c r="B17" s="67" t="s">
        <v>84</v>
      </c>
      <c r="C17" s="68"/>
      <c r="D17" s="108" t="s">
        <v>571</v>
      </c>
      <c r="E17" s="68" t="s">
        <v>9</v>
      </c>
      <c r="F17" s="61">
        <v>1</v>
      </c>
      <c r="G17" s="72"/>
      <c r="H17" s="70"/>
    </row>
    <row r="18" spans="1:8" s="55" customFormat="1" ht="9.75" customHeight="1" x14ac:dyDescent="0.3">
      <c r="B18" s="64"/>
      <c r="C18" s="65"/>
      <c r="D18" s="66"/>
      <c r="E18" s="65"/>
      <c r="F18" s="65"/>
      <c r="G18" s="66"/>
      <c r="H18" s="66"/>
    </row>
    <row r="19" spans="1:8" s="55" customFormat="1" ht="21.45" customHeight="1" x14ac:dyDescent="0.3">
      <c r="A19" s="55">
        <v>217</v>
      </c>
      <c r="B19" s="67" t="s">
        <v>85</v>
      </c>
      <c r="C19" s="68"/>
      <c r="D19" s="71" t="s">
        <v>392</v>
      </c>
      <c r="E19" s="68" t="s">
        <v>9</v>
      </c>
      <c r="F19" s="61">
        <v>1</v>
      </c>
      <c r="G19" s="72"/>
      <c r="H19" s="70"/>
    </row>
    <row r="20" spans="1:8" s="55" customFormat="1" ht="9.75" customHeight="1" x14ac:dyDescent="0.3">
      <c r="B20" s="64"/>
      <c r="C20" s="65"/>
      <c r="D20" s="66"/>
      <c r="E20" s="65"/>
      <c r="F20" s="65"/>
      <c r="G20" s="66"/>
      <c r="H20" s="66"/>
    </row>
    <row r="21" spans="1:8" s="55" customFormat="1" ht="21.45" customHeight="1" x14ac:dyDescent="0.3">
      <c r="A21" s="55">
        <v>756</v>
      </c>
      <c r="B21" s="67" t="s">
        <v>86</v>
      </c>
      <c r="C21" s="68"/>
      <c r="D21" s="71" t="s">
        <v>393</v>
      </c>
      <c r="E21" s="68" t="s">
        <v>9</v>
      </c>
      <c r="F21" s="61">
        <v>1</v>
      </c>
      <c r="G21" s="72"/>
      <c r="H21" s="70"/>
    </row>
    <row r="22" spans="1:8" s="55" customFormat="1" ht="9.75" customHeight="1" x14ac:dyDescent="0.3">
      <c r="B22" s="64"/>
      <c r="C22" s="65"/>
      <c r="D22" s="66"/>
      <c r="E22" s="65"/>
      <c r="F22" s="65"/>
      <c r="G22" s="66"/>
      <c r="H22" s="66"/>
    </row>
    <row r="23" spans="1:8" s="55" customFormat="1" ht="13.2" x14ac:dyDescent="0.3">
      <c r="A23" s="55">
        <v>218</v>
      </c>
      <c r="B23" s="67" t="s">
        <v>87</v>
      </c>
      <c r="C23" s="68" t="s">
        <v>11</v>
      </c>
      <c r="D23" s="71" t="s">
        <v>197</v>
      </c>
      <c r="E23" s="68"/>
      <c r="F23" s="61"/>
      <c r="G23" s="70"/>
      <c r="H23" s="70"/>
    </row>
    <row r="24" spans="1:8" s="55" customFormat="1" ht="9.75" customHeight="1" x14ac:dyDescent="0.3">
      <c r="B24" s="64"/>
      <c r="C24" s="65"/>
      <c r="D24" s="66"/>
      <c r="E24" s="65"/>
      <c r="F24" s="65"/>
      <c r="G24" s="66"/>
      <c r="H24" s="66"/>
    </row>
    <row r="25" spans="1:8" s="55" customFormat="1" ht="21.45" customHeight="1" x14ac:dyDescent="0.3">
      <c r="A25" s="55">
        <v>219</v>
      </c>
      <c r="B25" s="67" t="s">
        <v>88</v>
      </c>
      <c r="C25" s="68"/>
      <c r="D25" s="71" t="s">
        <v>377</v>
      </c>
      <c r="E25" s="68" t="s">
        <v>9</v>
      </c>
      <c r="F25" s="61">
        <v>1</v>
      </c>
      <c r="G25" s="72"/>
      <c r="H25" s="70"/>
    </row>
    <row r="26" spans="1:8" s="55" customFormat="1" ht="9.75" customHeight="1" x14ac:dyDescent="0.3">
      <c r="B26" s="64"/>
      <c r="C26" s="65"/>
      <c r="D26" s="66"/>
      <c r="E26" s="65"/>
      <c r="F26" s="65"/>
      <c r="G26" s="66"/>
      <c r="H26" s="66"/>
    </row>
    <row r="27" spans="1:8" s="55" customFormat="1" ht="21.45" customHeight="1" x14ac:dyDescent="0.3">
      <c r="A27" s="55">
        <v>220</v>
      </c>
      <c r="B27" s="67" t="s">
        <v>89</v>
      </c>
      <c r="C27" s="68"/>
      <c r="D27" s="71" t="s">
        <v>394</v>
      </c>
      <c r="E27" s="68" t="s">
        <v>9</v>
      </c>
      <c r="F27" s="61">
        <v>1</v>
      </c>
      <c r="G27" s="72"/>
      <c r="H27" s="70"/>
    </row>
    <row r="28" spans="1:8" s="55" customFormat="1" ht="9.75" customHeight="1" x14ac:dyDescent="0.3">
      <c r="B28" s="64"/>
      <c r="C28" s="65"/>
      <c r="D28" s="66"/>
      <c r="E28" s="65"/>
      <c r="F28" s="65"/>
      <c r="G28" s="66"/>
      <c r="H28" s="66"/>
    </row>
    <row r="29" spans="1:8" s="55" customFormat="1" ht="21.45" customHeight="1" x14ac:dyDescent="0.3">
      <c r="A29" s="55">
        <v>221</v>
      </c>
      <c r="B29" s="67" t="s">
        <v>90</v>
      </c>
      <c r="C29" s="68"/>
      <c r="D29" s="71" t="s">
        <v>395</v>
      </c>
      <c r="E29" s="68" t="s">
        <v>9</v>
      </c>
      <c r="F29" s="61">
        <v>1</v>
      </c>
      <c r="G29" s="72"/>
      <c r="H29" s="70"/>
    </row>
    <row r="30" spans="1:8" s="55" customFormat="1" ht="9.75" customHeight="1" x14ac:dyDescent="0.3">
      <c r="B30" s="64"/>
      <c r="C30" s="65"/>
      <c r="D30" s="66"/>
      <c r="E30" s="65"/>
      <c r="F30" s="65"/>
      <c r="G30" s="66"/>
      <c r="H30" s="66"/>
    </row>
    <row r="31" spans="1:8" s="55" customFormat="1" ht="21.45" customHeight="1" x14ac:dyDescent="0.3">
      <c r="A31" s="55">
        <v>222</v>
      </c>
      <c r="B31" s="67" t="s">
        <v>91</v>
      </c>
      <c r="C31" s="68"/>
      <c r="D31" s="71" t="s">
        <v>396</v>
      </c>
      <c r="E31" s="68" t="s">
        <v>9</v>
      </c>
      <c r="F31" s="61">
        <v>1</v>
      </c>
      <c r="G31" s="72"/>
      <c r="H31" s="70"/>
    </row>
    <row r="32" spans="1:8" s="55" customFormat="1" ht="9.75" customHeight="1" x14ac:dyDescent="0.3">
      <c r="B32" s="64"/>
      <c r="C32" s="65"/>
      <c r="D32" s="66"/>
      <c r="E32" s="65"/>
      <c r="F32" s="65"/>
      <c r="G32" s="66"/>
      <c r="H32" s="66"/>
    </row>
    <row r="33" spans="1:8" s="55" customFormat="1" ht="26.25" customHeight="1" x14ac:dyDescent="0.3">
      <c r="A33" s="55">
        <v>223</v>
      </c>
      <c r="B33" s="67" t="s">
        <v>92</v>
      </c>
      <c r="C33" s="68"/>
      <c r="D33" s="71" t="s">
        <v>397</v>
      </c>
      <c r="E33" s="68" t="s">
        <v>9</v>
      </c>
      <c r="F33" s="61">
        <v>1</v>
      </c>
      <c r="G33" s="72"/>
      <c r="H33" s="70"/>
    </row>
    <row r="34" spans="1:8" s="55" customFormat="1" ht="9.75" customHeight="1" x14ac:dyDescent="0.3">
      <c r="B34" s="64"/>
      <c r="C34" s="65"/>
      <c r="D34" s="66"/>
      <c r="E34" s="65"/>
      <c r="F34" s="65"/>
      <c r="G34" s="66"/>
      <c r="H34" s="66"/>
    </row>
    <row r="35" spans="1:8" s="55" customFormat="1" ht="21" customHeight="1" x14ac:dyDescent="0.3">
      <c r="A35" s="55">
        <v>224</v>
      </c>
      <c r="B35" s="67" t="s">
        <v>93</v>
      </c>
      <c r="C35" s="68"/>
      <c r="D35" s="71" t="s">
        <v>651</v>
      </c>
      <c r="E35" s="68" t="s">
        <v>9</v>
      </c>
      <c r="F35" s="61">
        <v>1</v>
      </c>
      <c r="G35" s="72"/>
      <c r="H35" s="70"/>
    </row>
    <row r="36" spans="1:8" s="55" customFormat="1" ht="9.75" customHeight="1" x14ac:dyDescent="0.3">
      <c r="B36" s="64"/>
      <c r="C36" s="65"/>
      <c r="D36" s="66"/>
      <c r="E36" s="65"/>
      <c r="F36" s="65"/>
      <c r="G36" s="66"/>
      <c r="H36" s="66"/>
    </row>
    <row r="37" spans="1:8" s="55" customFormat="1" ht="21.45" customHeight="1" x14ac:dyDescent="0.3">
      <c r="A37" s="55">
        <v>225</v>
      </c>
      <c r="B37" s="67" t="s">
        <v>94</v>
      </c>
      <c r="C37" s="68"/>
      <c r="D37" s="71" t="s">
        <v>398</v>
      </c>
      <c r="E37" s="68" t="s">
        <v>9</v>
      </c>
      <c r="F37" s="61">
        <v>0</v>
      </c>
      <c r="G37" s="72"/>
      <c r="H37" s="70"/>
    </row>
    <row r="38" spans="1:8" s="55" customFormat="1" ht="9.75" customHeight="1" x14ac:dyDescent="0.3">
      <c r="B38" s="64"/>
      <c r="C38" s="65"/>
      <c r="D38" s="66"/>
      <c r="E38" s="65"/>
      <c r="F38" s="65"/>
      <c r="G38" s="66"/>
      <c r="H38" s="66"/>
    </row>
    <row r="39" spans="1:8" s="55" customFormat="1" ht="28.8" customHeight="1" x14ac:dyDescent="0.3">
      <c r="A39" s="55">
        <v>226</v>
      </c>
      <c r="B39" s="67" t="s">
        <v>95</v>
      </c>
      <c r="C39" s="68"/>
      <c r="D39" s="71" t="s">
        <v>652</v>
      </c>
      <c r="E39" s="68" t="s">
        <v>656</v>
      </c>
      <c r="F39" s="61">
        <v>1</v>
      </c>
      <c r="G39" s="72">
        <v>55000</v>
      </c>
      <c r="H39" s="70">
        <f>G39*F39</f>
        <v>55000</v>
      </c>
    </row>
    <row r="40" spans="1:8" s="55" customFormat="1" ht="9.75" customHeight="1" x14ac:dyDescent="0.3">
      <c r="B40" s="64"/>
      <c r="C40" s="65"/>
      <c r="D40" s="66"/>
      <c r="E40" s="65"/>
      <c r="F40" s="65"/>
      <c r="G40" s="66"/>
      <c r="H40" s="66"/>
    </row>
    <row r="41" spans="1:8" s="55" customFormat="1" ht="28.5" customHeight="1" x14ac:dyDescent="0.3">
      <c r="A41" s="55">
        <v>757</v>
      </c>
      <c r="B41" s="67" t="s">
        <v>96</v>
      </c>
      <c r="C41" s="68"/>
      <c r="D41" s="71" t="s">
        <v>399</v>
      </c>
      <c r="E41" s="68" t="s">
        <v>9</v>
      </c>
      <c r="F41" s="61">
        <v>1</v>
      </c>
      <c r="G41" s="72"/>
      <c r="H41" s="70"/>
    </row>
    <row r="42" spans="1:8" s="55" customFormat="1" ht="9.75" customHeight="1" x14ac:dyDescent="0.3">
      <c r="B42" s="64"/>
      <c r="C42" s="65"/>
      <c r="D42" s="66"/>
      <c r="E42" s="65"/>
      <c r="F42" s="65"/>
      <c r="G42" s="66"/>
      <c r="H42" s="66"/>
    </row>
    <row r="43" spans="1:8" s="55" customFormat="1" ht="55.5" customHeight="1" x14ac:dyDescent="0.3">
      <c r="A43" s="55">
        <v>758</v>
      </c>
      <c r="B43" s="67" t="s">
        <v>97</v>
      </c>
      <c r="C43" s="68"/>
      <c r="D43" s="108" t="s">
        <v>653</v>
      </c>
      <c r="E43" s="68" t="s">
        <v>9</v>
      </c>
      <c r="F43" s="61">
        <v>1</v>
      </c>
      <c r="G43" s="72"/>
      <c r="H43" s="70"/>
    </row>
    <row r="44" spans="1:8" s="55" customFormat="1" ht="9.75" customHeight="1" x14ac:dyDescent="0.3">
      <c r="B44" s="64"/>
      <c r="C44" s="65"/>
      <c r="D44" s="66"/>
      <c r="E44" s="65"/>
      <c r="F44" s="65"/>
      <c r="G44" s="66"/>
      <c r="H44" s="66"/>
    </row>
    <row r="45" spans="1:8" s="55" customFormat="1" ht="13.2" x14ac:dyDescent="0.3">
      <c r="A45" s="55">
        <v>228</v>
      </c>
      <c r="B45" s="67" t="s">
        <v>98</v>
      </c>
      <c r="C45" s="68" t="s">
        <v>12</v>
      </c>
      <c r="D45" s="71" t="s">
        <v>198</v>
      </c>
      <c r="E45" s="68"/>
      <c r="F45" s="61"/>
      <c r="G45" s="70"/>
      <c r="H45" s="70"/>
    </row>
    <row r="46" spans="1:8" s="55" customFormat="1" ht="9.75" customHeight="1" x14ac:dyDescent="0.3">
      <c r="B46" s="64"/>
      <c r="C46" s="65"/>
      <c r="D46" s="66"/>
      <c r="E46" s="65"/>
      <c r="F46" s="65"/>
      <c r="G46" s="66"/>
      <c r="H46" s="66"/>
    </row>
    <row r="47" spans="1:8" s="55" customFormat="1" ht="21.45" customHeight="1" x14ac:dyDescent="0.3">
      <c r="A47" s="55">
        <v>229</v>
      </c>
      <c r="B47" s="67" t="s">
        <v>99</v>
      </c>
      <c r="C47" s="68"/>
      <c r="D47" s="71" t="s">
        <v>13</v>
      </c>
      <c r="E47" s="68" t="s">
        <v>9</v>
      </c>
      <c r="F47" s="61"/>
      <c r="G47" s="72"/>
      <c r="H47" s="70" t="s">
        <v>649</v>
      </c>
    </row>
    <row r="48" spans="1:8" s="55" customFormat="1" ht="9.75" customHeight="1" x14ac:dyDescent="0.3">
      <c r="B48" s="64"/>
      <c r="C48" s="65"/>
      <c r="D48" s="66"/>
      <c r="E48" s="65"/>
      <c r="F48" s="65"/>
      <c r="G48" s="66"/>
      <c r="H48" s="66"/>
    </row>
    <row r="49" spans="1:8" s="55" customFormat="1" ht="21.45" customHeight="1" x14ac:dyDescent="0.3">
      <c r="A49" s="55">
        <v>230</v>
      </c>
      <c r="B49" s="67" t="s">
        <v>100</v>
      </c>
      <c r="C49" s="68"/>
      <c r="D49" s="71" t="s">
        <v>14</v>
      </c>
      <c r="E49" s="68" t="s">
        <v>9</v>
      </c>
      <c r="F49" s="61"/>
      <c r="G49" s="72"/>
      <c r="H49" s="70" t="s">
        <v>649</v>
      </c>
    </row>
    <row r="50" spans="1:8" s="55" customFormat="1" ht="9.75" customHeight="1" x14ac:dyDescent="0.3">
      <c r="B50" s="64"/>
      <c r="C50" s="65"/>
      <c r="D50" s="66"/>
      <c r="E50" s="65"/>
      <c r="F50" s="65"/>
      <c r="G50" s="66"/>
      <c r="H50" s="66"/>
    </row>
    <row r="51" spans="1:8" s="55" customFormat="1" ht="73.5" customHeight="1" x14ac:dyDescent="0.3">
      <c r="A51" s="55">
        <v>231</v>
      </c>
      <c r="B51" s="67" t="s">
        <v>101</v>
      </c>
      <c r="C51" s="68" t="s">
        <v>287</v>
      </c>
      <c r="D51" s="71" t="s">
        <v>654</v>
      </c>
      <c r="E51" s="68" t="s">
        <v>9</v>
      </c>
      <c r="F51" s="61">
        <v>1</v>
      </c>
      <c r="G51" s="72"/>
      <c r="H51" s="70"/>
    </row>
    <row r="52" spans="1:8" s="55" customFormat="1" ht="9.75" customHeight="1" x14ac:dyDescent="0.3">
      <c r="B52" s="64"/>
      <c r="C52" s="65"/>
      <c r="D52" s="66"/>
      <c r="E52" s="65"/>
      <c r="F52" s="65"/>
      <c r="G52" s="66"/>
      <c r="H52" s="66"/>
    </row>
    <row r="53" spans="1:8" s="55" customFormat="1" ht="9.75" customHeight="1" x14ac:dyDescent="0.3">
      <c r="A53" s="130"/>
      <c r="B53" s="184"/>
      <c r="C53" s="66"/>
      <c r="D53" s="66"/>
      <c r="E53" s="66"/>
      <c r="F53" s="66"/>
      <c r="G53" s="66"/>
      <c r="H53" s="66"/>
    </row>
    <row r="54" spans="1:8" s="57" customFormat="1" ht="24.75" customHeight="1" x14ac:dyDescent="0.3">
      <c r="B54" s="258" t="s">
        <v>16</v>
      </c>
      <c r="C54" s="259"/>
      <c r="D54" s="259"/>
      <c r="E54" s="259"/>
      <c r="F54" s="259"/>
      <c r="G54" s="260"/>
      <c r="H54" s="74"/>
    </row>
    <row r="55" spans="1:8" s="57" customFormat="1" ht="12" customHeight="1" x14ac:dyDescent="0.3">
      <c r="B55" s="75"/>
      <c r="C55" s="75"/>
      <c r="D55" s="75"/>
      <c r="E55" s="75"/>
      <c r="F55" s="75"/>
      <c r="G55" s="75"/>
      <c r="H55" s="113"/>
    </row>
    <row r="56" spans="1:8" s="1" customFormat="1" ht="15" customHeight="1" x14ac:dyDescent="0.3">
      <c r="A56" s="52" t="s">
        <v>0</v>
      </c>
      <c r="B56" s="7" t="str">
        <f>B1</f>
        <v>Construction of Carolina Ext 4 and Emzamo Section Sewer Reticulation in CALLM</v>
      </c>
      <c r="C56" s="31"/>
      <c r="E56" s="31"/>
      <c r="F56" s="31"/>
      <c r="G56" s="257" t="str">
        <f>G1</f>
        <v>Contract Number: ALMT12/2024</v>
      </c>
      <c r="H56" s="257"/>
    </row>
    <row r="57" spans="1:8" s="1" customFormat="1" ht="15" customHeight="1" x14ac:dyDescent="0.3">
      <c r="B57" s="6"/>
      <c r="C57" s="31"/>
      <c r="E57" s="31"/>
      <c r="F57" s="31"/>
    </row>
    <row r="58" spans="1:8" s="1" customFormat="1" ht="15" customHeight="1" x14ac:dyDescent="0.3">
      <c r="B58" s="36"/>
      <c r="C58" s="31"/>
      <c r="E58" s="31"/>
      <c r="F58" s="31"/>
    </row>
    <row r="59" spans="1:8" s="1" customFormat="1" ht="15" customHeight="1" x14ac:dyDescent="0.3">
      <c r="B59" s="195" t="s">
        <v>561</v>
      </c>
      <c r="C59" s="195"/>
      <c r="D59" s="195"/>
      <c r="E59" s="195"/>
      <c r="F59" s="195"/>
      <c r="G59" s="195"/>
      <c r="H59" s="196" t="s">
        <v>562</v>
      </c>
    </row>
    <row r="60" spans="1:8" s="55" customFormat="1" ht="23.25" customHeight="1" x14ac:dyDescent="0.3">
      <c r="B60" s="261" t="s">
        <v>265</v>
      </c>
      <c r="C60" s="261" t="s">
        <v>1</v>
      </c>
      <c r="D60" s="261" t="s">
        <v>2</v>
      </c>
      <c r="E60" s="261" t="s">
        <v>3</v>
      </c>
      <c r="F60" s="261" t="s">
        <v>4</v>
      </c>
      <c r="G60" s="261" t="s">
        <v>5</v>
      </c>
      <c r="H60" s="54" t="s">
        <v>68</v>
      </c>
    </row>
    <row r="61" spans="1:8" s="55" customFormat="1" ht="15.75" customHeight="1" x14ac:dyDescent="0.3">
      <c r="B61" s="262"/>
      <c r="C61" s="262"/>
      <c r="D61" s="262"/>
      <c r="E61" s="262"/>
      <c r="F61" s="262"/>
      <c r="G61" s="262"/>
      <c r="H61" s="56" t="s">
        <v>69</v>
      </c>
    </row>
    <row r="62" spans="1:8" s="57" customFormat="1" ht="22.5" customHeight="1" x14ac:dyDescent="0.3">
      <c r="B62" s="258" t="s">
        <v>72</v>
      </c>
      <c r="C62" s="259"/>
      <c r="D62" s="259"/>
      <c r="E62" s="259"/>
      <c r="F62" s="259"/>
      <c r="G62" s="260"/>
      <c r="H62" s="74"/>
    </row>
    <row r="63" spans="1:8" s="57" customFormat="1" ht="21.45" customHeight="1" x14ac:dyDescent="0.3">
      <c r="B63" s="200" t="s">
        <v>102</v>
      </c>
      <c r="C63" s="68" t="s">
        <v>15</v>
      </c>
      <c r="D63" s="71" t="s">
        <v>199</v>
      </c>
      <c r="E63" s="68" t="s">
        <v>9</v>
      </c>
      <c r="F63" s="61">
        <v>1</v>
      </c>
      <c r="G63" s="72"/>
      <c r="H63" s="70"/>
    </row>
    <row r="64" spans="1:8" s="57" customFormat="1" ht="13.2" x14ac:dyDescent="0.3">
      <c r="B64" s="64"/>
      <c r="C64" s="65"/>
      <c r="D64" s="66"/>
      <c r="E64" s="65"/>
      <c r="F64" s="65"/>
      <c r="G64" s="66"/>
      <c r="H64" s="66"/>
    </row>
    <row r="65" spans="1:8" s="57" customFormat="1" ht="81" customHeight="1" x14ac:dyDescent="0.3">
      <c r="B65" s="67" t="s">
        <v>103</v>
      </c>
      <c r="C65" s="68" t="s">
        <v>288</v>
      </c>
      <c r="D65" s="71" t="s">
        <v>685</v>
      </c>
      <c r="E65" s="68" t="s">
        <v>9</v>
      </c>
      <c r="F65" s="61">
        <v>1</v>
      </c>
      <c r="G65" s="72"/>
      <c r="H65" s="70"/>
    </row>
    <row r="66" spans="1:8" s="57" customFormat="1" ht="13.2" x14ac:dyDescent="0.3">
      <c r="B66" s="84"/>
      <c r="C66" s="66"/>
      <c r="D66" s="66"/>
      <c r="E66" s="66"/>
      <c r="F66" s="66"/>
      <c r="G66" s="66"/>
      <c r="H66" s="66"/>
    </row>
    <row r="67" spans="1:8" s="57" customFormat="1" ht="42.75" customHeight="1" x14ac:dyDescent="0.3">
      <c r="B67" s="67" t="s">
        <v>104</v>
      </c>
      <c r="C67" s="68" t="s">
        <v>288</v>
      </c>
      <c r="D67" s="71" t="s">
        <v>200</v>
      </c>
      <c r="E67" s="68" t="s">
        <v>9</v>
      </c>
      <c r="F67" s="61">
        <v>1</v>
      </c>
      <c r="G67" s="73"/>
      <c r="H67" s="70"/>
    </row>
    <row r="68" spans="1:8" s="57" customFormat="1" ht="13.2" x14ac:dyDescent="0.3">
      <c r="B68" s="84"/>
      <c r="C68" s="66"/>
      <c r="D68" s="66"/>
      <c r="E68" s="66"/>
      <c r="F68" s="66"/>
      <c r="G68" s="66"/>
      <c r="H68" s="66"/>
    </row>
    <row r="69" spans="1:8" s="55" customFormat="1" ht="42.75" customHeight="1" x14ac:dyDescent="0.3">
      <c r="B69" s="67" t="s">
        <v>108</v>
      </c>
      <c r="C69" s="68" t="s">
        <v>289</v>
      </c>
      <c r="D69" s="71" t="s">
        <v>186</v>
      </c>
      <c r="E69" s="68" t="s">
        <v>9</v>
      </c>
      <c r="F69" s="61">
        <v>1</v>
      </c>
      <c r="G69" s="72"/>
      <c r="H69" s="70"/>
    </row>
    <row r="70" spans="1:8" s="55" customFormat="1" ht="9.75" customHeight="1" x14ac:dyDescent="0.3">
      <c r="B70" s="64"/>
      <c r="C70" s="65"/>
      <c r="D70" s="66"/>
      <c r="E70" s="65"/>
      <c r="F70" s="65"/>
      <c r="G70" s="66"/>
      <c r="H70" s="84"/>
    </row>
    <row r="71" spans="1:8" s="55" customFormat="1" ht="12" customHeight="1" x14ac:dyDescent="0.3">
      <c r="A71" s="55">
        <v>432</v>
      </c>
      <c r="B71" s="85" t="s">
        <v>109</v>
      </c>
      <c r="C71" s="68" t="s">
        <v>18</v>
      </c>
      <c r="D71" s="69" t="s">
        <v>442</v>
      </c>
      <c r="E71" s="68"/>
      <c r="F71" s="61"/>
      <c r="G71" s="70"/>
      <c r="H71" s="63"/>
    </row>
    <row r="72" spans="1:8" s="55" customFormat="1" ht="12" customHeight="1" x14ac:dyDescent="0.3">
      <c r="B72" s="64"/>
      <c r="C72" s="65"/>
      <c r="D72" s="66"/>
      <c r="E72" s="65"/>
      <c r="F72" s="65"/>
      <c r="G72" s="66"/>
      <c r="H72" s="84"/>
    </row>
    <row r="73" spans="1:8" s="55" customFormat="1" ht="21.45" customHeight="1" x14ac:dyDescent="0.3">
      <c r="A73" s="55">
        <v>433</v>
      </c>
      <c r="B73" s="67" t="s">
        <v>111</v>
      </c>
      <c r="C73" s="68" t="s">
        <v>19</v>
      </c>
      <c r="D73" s="71" t="s">
        <v>194</v>
      </c>
      <c r="E73" s="68" t="s">
        <v>9</v>
      </c>
      <c r="F73" s="61">
        <v>1</v>
      </c>
      <c r="G73" s="72"/>
      <c r="H73" s="70"/>
    </row>
    <row r="74" spans="1:8" s="55" customFormat="1" ht="12" customHeight="1" x14ac:dyDescent="0.3">
      <c r="B74" s="64"/>
      <c r="C74" s="65"/>
      <c r="D74" s="66"/>
      <c r="E74" s="65"/>
      <c r="F74" s="65"/>
      <c r="G74" s="66"/>
      <c r="H74" s="84"/>
    </row>
    <row r="75" spans="1:8" s="55" customFormat="1" ht="39.6" x14ac:dyDescent="0.3">
      <c r="A75" s="55">
        <v>434</v>
      </c>
      <c r="B75" s="67" t="s">
        <v>112</v>
      </c>
      <c r="C75" s="68" t="s">
        <v>20</v>
      </c>
      <c r="D75" s="71" t="s">
        <v>201</v>
      </c>
      <c r="E75" s="68"/>
      <c r="F75" s="61"/>
      <c r="G75" s="70"/>
      <c r="H75" s="70"/>
    </row>
    <row r="76" spans="1:8" s="55" customFormat="1" ht="12" customHeight="1" x14ac:dyDescent="0.3">
      <c r="B76" s="64"/>
      <c r="C76" s="65"/>
      <c r="D76" s="66"/>
      <c r="E76" s="65"/>
      <c r="F76" s="65"/>
      <c r="G76" s="66"/>
      <c r="H76" s="66"/>
    </row>
    <row r="77" spans="1:8" s="55" customFormat="1" ht="13.2" x14ac:dyDescent="0.3">
      <c r="A77" s="55">
        <v>435</v>
      </c>
      <c r="B77" s="67" t="s">
        <v>220</v>
      </c>
      <c r="C77" s="68" t="s">
        <v>21</v>
      </c>
      <c r="D77" s="71" t="s">
        <v>195</v>
      </c>
      <c r="E77" s="68"/>
      <c r="F77" s="61"/>
      <c r="G77" s="70"/>
      <c r="H77" s="70"/>
    </row>
    <row r="78" spans="1:8" s="55" customFormat="1" ht="10.5" customHeight="1" x14ac:dyDescent="0.3">
      <c r="B78" s="64"/>
      <c r="C78" s="65"/>
      <c r="D78" s="66"/>
      <c r="E78" s="65"/>
      <c r="F78" s="65"/>
      <c r="G78" s="66"/>
      <c r="H78" s="66"/>
    </row>
    <row r="79" spans="1:8" s="55" customFormat="1" ht="26.4" x14ac:dyDescent="0.3">
      <c r="A79" s="55">
        <v>436</v>
      </c>
      <c r="B79" s="67" t="s">
        <v>221</v>
      </c>
      <c r="C79" s="68"/>
      <c r="D79" s="108" t="s">
        <v>655</v>
      </c>
      <c r="E79" s="68" t="s">
        <v>656</v>
      </c>
      <c r="F79" s="61">
        <v>1</v>
      </c>
      <c r="G79" s="72">
        <f>6*10000</f>
        <v>60000</v>
      </c>
      <c r="H79" s="70">
        <f>G79*F79</f>
        <v>60000</v>
      </c>
    </row>
    <row r="80" spans="1:8" s="55" customFormat="1" ht="12" customHeight="1" x14ac:dyDescent="0.3">
      <c r="B80" s="64"/>
      <c r="C80" s="65"/>
      <c r="D80" s="66"/>
      <c r="E80" s="65"/>
      <c r="F80" s="65"/>
      <c r="G80" s="66"/>
      <c r="H80" s="66"/>
    </row>
    <row r="81" spans="1:8" s="55" customFormat="1" ht="25.8" customHeight="1" x14ac:dyDescent="0.3">
      <c r="A81" s="55">
        <v>437</v>
      </c>
      <c r="B81" s="67" t="s">
        <v>222</v>
      </c>
      <c r="C81" s="68"/>
      <c r="D81" s="71" t="s">
        <v>686</v>
      </c>
      <c r="E81" s="68" t="s">
        <v>656</v>
      </c>
      <c r="F81" s="61">
        <v>1</v>
      </c>
      <c r="G81" s="72">
        <f>7500*6</f>
        <v>45000</v>
      </c>
      <c r="H81" s="70">
        <f>G81*F81</f>
        <v>45000</v>
      </c>
    </row>
    <row r="82" spans="1:8" s="55" customFormat="1" ht="9.75" customHeight="1" x14ac:dyDescent="0.3">
      <c r="B82" s="64"/>
      <c r="C82" s="65"/>
      <c r="D82" s="66"/>
      <c r="E82" s="65"/>
      <c r="F82" s="65"/>
      <c r="G82" s="66"/>
      <c r="H82" s="66"/>
    </row>
    <row r="83" spans="1:8" s="55" customFormat="1" ht="12.75" customHeight="1" x14ac:dyDescent="0.3">
      <c r="A83" s="55">
        <v>438</v>
      </c>
      <c r="B83" s="67" t="s">
        <v>223</v>
      </c>
      <c r="C83" s="68" t="s">
        <v>22</v>
      </c>
      <c r="D83" s="71" t="s">
        <v>197</v>
      </c>
      <c r="E83" s="68"/>
      <c r="F83" s="61"/>
      <c r="G83" s="70"/>
      <c r="H83" s="70"/>
    </row>
    <row r="84" spans="1:8" s="55" customFormat="1" ht="12" customHeight="1" x14ac:dyDescent="0.3">
      <c r="B84" s="64"/>
      <c r="C84" s="65"/>
      <c r="D84" s="66"/>
      <c r="E84" s="65"/>
      <c r="F84" s="65"/>
      <c r="G84" s="66"/>
      <c r="H84" s="66"/>
    </row>
    <row r="85" spans="1:8" s="55" customFormat="1" ht="21.45" customHeight="1" x14ac:dyDescent="0.3">
      <c r="A85" s="55">
        <v>439</v>
      </c>
      <c r="B85" s="67" t="s">
        <v>224</v>
      </c>
      <c r="C85" s="68"/>
      <c r="D85" s="71" t="s">
        <v>377</v>
      </c>
      <c r="E85" s="68" t="s">
        <v>657</v>
      </c>
      <c r="F85" s="61">
        <v>6</v>
      </c>
      <c r="G85" s="72"/>
      <c r="H85" s="70"/>
    </row>
    <row r="86" spans="1:8" s="55" customFormat="1" ht="10.5" customHeight="1" x14ac:dyDescent="0.3">
      <c r="B86" s="64"/>
      <c r="C86" s="65"/>
      <c r="D86" s="66"/>
      <c r="E86" s="65"/>
      <c r="F86" s="65"/>
      <c r="G86" s="66"/>
      <c r="H86" s="66"/>
    </row>
    <row r="87" spans="1:8" s="55" customFormat="1" ht="21.45" customHeight="1" x14ac:dyDescent="0.3">
      <c r="A87" s="55">
        <v>440</v>
      </c>
      <c r="B87" s="67" t="s">
        <v>225</v>
      </c>
      <c r="C87" s="68"/>
      <c r="D87" s="71" t="s">
        <v>394</v>
      </c>
      <c r="E87" s="68" t="s">
        <v>657</v>
      </c>
      <c r="F87" s="61">
        <v>6</v>
      </c>
      <c r="G87" s="72"/>
      <c r="H87" s="70"/>
    </row>
    <row r="88" spans="1:8" s="55" customFormat="1" ht="12" customHeight="1" x14ac:dyDescent="0.3">
      <c r="B88" s="64"/>
      <c r="C88" s="65"/>
      <c r="D88" s="66"/>
      <c r="E88" s="65"/>
      <c r="F88" s="65"/>
      <c r="G88" s="66"/>
      <c r="H88" s="66"/>
    </row>
    <row r="89" spans="1:8" s="55" customFormat="1" ht="21.45" customHeight="1" x14ac:dyDescent="0.3">
      <c r="A89" s="55">
        <v>441</v>
      </c>
      <c r="B89" s="67" t="s">
        <v>226</v>
      </c>
      <c r="C89" s="68"/>
      <c r="D89" s="71" t="s">
        <v>395</v>
      </c>
      <c r="E89" s="68" t="s">
        <v>657</v>
      </c>
      <c r="F89" s="61">
        <v>6</v>
      </c>
      <c r="G89" s="72"/>
      <c r="H89" s="70"/>
    </row>
    <row r="90" spans="1:8" s="55" customFormat="1" ht="12" customHeight="1" x14ac:dyDescent="0.3">
      <c r="B90" s="64"/>
      <c r="C90" s="65"/>
      <c r="D90" s="66"/>
      <c r="E90" s="65"/>
      <c r="F90" s="65"/>
      <c r="G90" s="66"/>
      <c r="H90" s="66"/>
    </row>
    <row r="91" spans="1:8" s="55" customFormat="1" ht="21.45" customHeight="1" x14ac:dyDescent="0.3">
      <c r="A91" s="55">
        <v>442</v>
      </c>
      <c r="B91" s="67" t="s">
        <v>227</v>
      </c>
      <c r="C91" s="68"/>
      <c r="D91" s="71" t="s">
        <v>396</v>
      </c>
      <c r="E91" s="68" t="s">
        <v>657</v>
      </c>
      <c r="F91" s="61">
        <v>6</v>
      </c>
      <c r="G91" s="72"/>
      <c r="H91" s="70"/>
    </row>
    <row r="92" spans="1:8" s="55" customFormat="1" ht="12" customHeight="1" x14ac:dyDescent="0.3">
      <c r="B92" s="64"/>
      <c r="C92" s="65"/>
      <c r="D92" s="66"/>
      <c r="E92" s="65"/>
      <c r="F92" s="65"/>
      <c r="G92" s="66"/>
      <c r="H92" s="66"/>
    </row>
    <row r="93" spans="1:8" s="55" customFormat="1" ht="24" customHeight="1" x14ac:dyDescent="0.3">
      <c r="A93" s="55">
        <v>443</v>
      </c>
      <c r="B93" s="67" t="s">
        <v>228</v>
      </c>
      <c r="C93" s="68"/>
      <c r="D93" s="71" t="s">
        <v>400</v>
      </c>
      <c r="E93" s="68" t="s">
        <v>657</v>
      </c>
      <c r="F93" s="61">
        <v>6</v>
      </c>
      <c r="G93" s="72"/>
      <c r="H93" s="70"/>
    </row>
    <row r="94" spans="1:8" s="55" customFormat="1" ht="12" customHeight="1" x14ac:dyDescent="0.3">
      <c r="B94" s="64"/>
      <c r="C94" s="65"/>
      <c r="D94" s="66"/>
      <c r="E94" s="65"/>
      <c r="F94" s="65"/>
      <c r="G94" s="66"/>
      <c r="H94" s="66"/>
    </row>
    <row r="95" spans="1:8" s="55" customFormat="1" ht="21.45" customHeight="1" x14ac:dyDescent="0.3">
      <c r="A95" s="55">
        <v>444</v>
      </c>
      <c r="B95" s="67" t="s">
        <v>229</v>
      </c>
      <c r="C95" s="68"/>
      <c r="D95" s="71" t="s">
        <v>659</v>
      </c>
      <c r="E95" s="68" t="s">
        <v>657</v>
      </c>
      <c r="F95" s="61">
        <v>6</v>
      </c>
      <c r="G95" s="72"/>
      <c r="H95" s="70"/>
    </row>
    <row r="96" spans="1:8" s="55" customFormat="1" ht="12" customHeight="1" x14ac:dyDescent="0.3">
      <c r="B96" s="64"/>
      <c r="C96" s="65"/>
      <c r="D96" s="66"/>
      <c r="E96" s="65"/>
      <c r="F96" s="65"/>
      <c r="G96" s="66"/>
      <c r="H96" s="66"/>
    </row>
    <row r="97" spans="1:8" s="55" customFormat="1" ht="21.45" customHeight="1" x14ac:dyDescent="0.3">
      <c r="A97" s="55">
        <v>445</v>
      </c>
      <c r="B97" s="67" t="s">
        <v>230</v>
      </c>
      <c r="C97" s="68"/>
      <c r="D97" s="71" t="s">
        <v>398</v>
      </c>
      <c r="E97" s="68" t="s">
        <v>657</v>
      </c>
      <c r="F97" s="61">
        <v>6</v>
      </c>
      <c r="G97" s="72"/>
      <c r="H97" s="70"/>
    </row>
    <row r="98" spans="1:8" s="55" customFormat="1" ht="8.25" customHeight="1" x14ac:dyDescent="0.3">
      <c r="B98" s="64"/>
      <c r="C98" s="65"/>
      <c r="D98" s="66"/>
      <c r="E98" s="65"/>
      <c r="F98" s="65"/>
      <c r="G98" s="66"/>
      <c r="H98" s="66"/>
    </row>
    <row r="99" spans="1:8" s="55" customFormat="1" ht="25.8" customHeight="1" x14ac:dyDescent="0.3">
      <c r="A99" s="55">
        <v>446</v>
      </c>
      <c r="B99" s="67" t="s">
        <v>231</v>
      </c>
      <c r="C99" s="68"/>
      <c r="D99" s="71" t="s">
        <v>679</v>
      </c>
      <c r="E99" s="68" t="s">
        <v>407</v>
      </c>
      <c r="F99" s="61">
        <v>1</v>
      </c>
      <c r="G99" s="72"/>
      <c r="H99" s="70"/>
    </row>
    <row r="100" spans="1:8" s="55" customFormat="1" ht="10.5" customHeight="1" x14ac:dyDescent="0.3">
      <c r="B100" s="64"/>
      <c r="C100" s="65"/>
      <c r="D100" s="66"/>
      <c r="E100" s="65"/>
      <c r="F100" s="65"/>
      <c r="G100" s="66"/>
      <c r="H100" s="66"/>
    </row>
    <row r="101" spans="1:8" s="55" customFormat="1" ht="21.45" customHeight="1" x14ac:dyDescent="0.3">
      <c r="A101" s="55">
        <v>760</v>
      </c>
      <c r="B101" s="67" t="s">
        <v>232</v>
      </c>
      <c r="C101" s="68"/>
      <c r="D101" s="71" t="s">
        <v>399</v>
      </c>
      <c r="E101" s="68" t="s">
        <v>657</v>
      </c>
      <c r="F101" s="61">
        <v>6</v>
      </c>
      <c r="G101" s="72"/>
      <c r="H101" s="70"/>
    </row>
    <row r="102" spans="1:8" s="55" customFormat="1" ht="8.25" customHeight="1" x14ac:dyDescent="0.3">
      <c r="B102" s="193"/>
      <c r="C102" s="65"/>
      <c r="D102" s="66"/>
      <c r="E102" s="65"/>
      <c r="F102" s="65"/>
      <c r="G102" s="66"/>
      <c r="H102" s="66"/>
    </row>
    <row r="103" spans="1:8" s="57" customFormat="1" ht="23.25" customHeight="1" x14ac:dyDescent="0.3">
      <c r="B103" s="258" t="s">
        <v>16</v>
      </c>
      <c r="C103" s="259"/>
      <c r="D103" s="259"/>
      <c r="E103" s="259"/>
      <c r="F103" s="259"/>
      <c r="G103" s="260"/>
      <c r="H103" s="74"/>
    </row>
    <row r="104" spans="1:8" s="57" customFormat="1" ht="21" customHeight="1" x14ac:dyDescent="0.3">
      <c r="B104" s="75"/>
      <c r="C104" s="75"/>
      <c r="D104" s="75"/>
      <c r="E104" s="75"/>
      <c r="F104" s="75"/>
      <c r="G104" s="75"/>
      <c r="H104" s="113"/>
    </row>
    <row r="105" spans="1:8" s="1" customFormat="1" ht="15" customHeight="1" x14ac:dyDescent="0.3">
      <c r="A105" s="52" t="s">
        <v>0</v>
      </c>
      <c r="B105" s="7" t="str">
        <f>B56</f>
        <v>Construction of Carolina Ext 4 and Emzamo Section Sewer Reticulation in CALLM</v>
      </c>
      <c r="C105" s="31"/>
      <c r="E105" s="31"/>
      <c r="F105" s="31"/>
      <c r="G105" s="257" t="str">
        <f>G56</f>
        <v>Contract Number: ALMT12/2024</v>
      </c>
      <c r="H105" s="257"/>
    </row>
    <row r="106" spans="1:8" s="1" customFormat="1" ht="15" customHeight="1" x14ac:dyDescent="0.3">
      <c r="A106" s="52"/>
      <c r="B106" s="7"/>
      <c r="C106" s="31"/>
      <c r="E106" s="31"/>
      <c r="F106" s="31"/>
      <c r="G106" s="111"/>
      <c r="H106" s="111"/>
    </row>
    <row r="107" spans="1:8" s="1" customFormat="1" ht="15" customHeight="1" x14ac:dyDescent="0.3">
      <c r="B107" s="36"/>
      <c r="C107" s="31"/>
      <c r="E107" s="31"/>
      <c r="F107" s="31"/>
    </row>
    <row r="108" spans="1:8" s="1" customFormat="1" ht="13.5" customHeight="1" x14ac:dyDescent="0.3">
      <c r="B108" s="195" t="s">
        <v>561</v>
      </c>
      <c r="C108" s="195"/>
      <c r="D108" s="195"/>
      <c r="E108" s="195"/>
      <c r="F108" s="195"/>
      <c r="G108" s="195"/>
      <c r="H108" s="196" t="s">
        <v>562</v>
      </c>
    </row>
    <row r="109" spans="1:8" s="55" customFormat="1" ht="23.25" customHeight="1" x14ac:dyDescent="0.3">
      <c r="B109" s="261" t="s">
        <v>265</v>
      </c>
      <c r="C109" s="261" t="s">
        <v>1</v>
      </c>
      <c r="D109" s="261" t="s">
        <v>2</v>
      </c>
      <c r="E109" s="261" t="s">
        <v>3</v>
      </c>
      <c r="F109" s="261" t="s">
        <v>4</v>
      </c>
      <c r="G109" s="261" t="s">
        <v>5</v>
      </c>
      <c r="H109" s="54" t="s">
        <v>68</v>
      </c>
    </row>
    <row r="110" spans="1:8" s="55" customFormat="1" ht="15.75" customHeight="1" x14ac:dyDescent="0.3">
      <c r="B110" s="262"/>
      <c r="C110" s="262"/>
      <c r="D110" s="262"/>
      <c r="E110" s="262"/>
      <c r="F110" s="262"/>
      <c r="G110" s="262"/>
      <c r="H110" s="56" t="s">
        <v>69</v>
      </c>
    </row>
    <row r="111" spans="1:8" s="57" customFormat="1" ht="23.25" customHeight="1" x14ac:dyDescent="0.3">
      <c r="B111" s="258" t="s">
        <v>73</v>
      </c>
      <c r="C111" s="259"/>
      <c r="D111" s="259"/>
      <c r="E111" s="259"/>
      <c r="F111" s="259"/>
      <c r="G111" s="260"/>
      <c r="H111" s="74"/>
    </row>
    <row r="112" spans="1:8" s="57" customFormat="1" ht="52.8" x14ac:dyDescent="0.3">
      <c r="B112" s="200" t="s">
        <v>233</v>
      </c>
      <c r="C112" s="68"/>
      <c r="D112" s="108" t="s">
        <v>653</v>
      </c>
      <c r="E112" s="68" t="s">
        <v>657</v>
      </c>
      <c r="F112" s="61">
        <v>6</v>
      </c>
      <c r="G112" s="72"/>
      <c r="H112" s="70"/>
    </row>
    <row r="113" spans="1:9" s="57" customFormat="1" ht="13.2" x14ac:dyDescent="0.3">
      <c r="B113" s="64"/>
      <c r="C113" s="65"/>
      <c r="D113" s="66"/>
      <c r="E113" s="65"/>
      <c r="F113" s="65"/>
      <c r="G113" s="66"/>
      <c r="H113" s="66"/>
    </row>
    <row r="114" spans="1:9" s="57" customFormat="1" ht="19.8" customHeight="1" x14ac:dyDescent="0.3">
      <c r="B114" s="67" t="s">
        <v>113</v>
      </c>
      <c r="C114" s="68" t="s">
        <v>23</v>
      </c>
      <c r="D114" s="71" t="s">
        <v>658</v>
      </c>
      <c r="E114" s="68" t="s">
        <v>657</v>
      </c>
      <c r="F114" s="61">
        <v>6</v>
      </c>
      <c r="G114" s="72"/>
      <c r="H114" s="70"/>
    </row>
    <row r="115" spans="1:9" s="57" customFormat="1" ht="13.2" x14ac:dyDescent="0.3">
      <c r="B115" s="64"/>
      <c r="C115" s="65"/>
      <c r="D115" s="66"/>
      <c r="E115" s="65"/>
      <c r="F115" s="65"/>
      <c r="G115" s="66"/>
      <c r="H115" s="66"/>
    </row>
    <row r="116" spans="1:9" s="57" customFormat="1" ht="26.4" x14ac:dyDescent="0.3">
      <c r="B116" s="67" t="s">
        <v>114</v>
      </c>
      <c r="C116" s="68" t="s">
        <v>24</v>
      </c>
      <c r="D116" s="71" t="s">
        <v>202</v>
      </c>
      <c r="E116" s="68" t="s">
        <v>9</v>
      </c>
      <c r="F116" s="61">
        <v>1</v>
      </c>
      <c r="G116" s="72"/>
      <c r="H116" s="70"/>
    </row>
    <row r="117" spans="1:9" s="57" customFormat="1" ht="13.2" x14ac:dyDescent="0.3">
      <c r="B117" s="64"/>
      <c r="C117" s="64"/>
      <c r="D117" s="64"/>
      <c r="E117" s="64"/>
      <c r="F117" s="64"/>
      <c r="G117" s="64"/>
      <c r="H117" s="64"/>
    </row>
    <row r="118" spans="1:9" s="57" customFormat="1" ht="23.25" customHeight="1" x14ac:dyDescent="0.3">
      <c r="B118" s="67" t="s">
        <v>115</v>
      </c>
      <c r="C118" s="68" t="s">
        <v>25</v>
      </c>
      <c r="D118" s="71" t="s">
        <v>203</v>
      </c>
      <c r="E118" s="68"/>
      <c r="F118" s="61"/>
      <c r="G118" s="70"/>
      <c r="H118" s="63"/>
    </row>
    <row r="119" spans="1:9" s="57" customFormat="1" ht="13.2" x14ac:dyDescent="0.3">
      <c r="B119" s="64"/>
      <c r="C119" s="65"/>
      <c r="D119" s="66"/>
      <c r="E119" s="65"/>
      <c r="F119" s="65"/>
      <c r="G119" s="66"/>
      <c r="H119" s="84"/>
    </row>
    <row r="120" spans="1:9" s="57" customFormat="1" ht="21.45" customHeight="1" x14ac:dyDescent="0.3">
      <c r="B120" s="67" t="s">
        <v>234</v>
      </c>
      <c r="C120" s="68"/>
      <c r="D120" s="71" t="s">
        <v>533</v>
      </c>
      <c r="E120" s="68" t="s">
        <v>9</v>
      </c>
      <c r="F120" s="61"/>
      <c r="G120" s="72"/>
      <c r="H120" s="70" t="s">
        <v>649</v>
      </c>
    </row>
    <row r="121" spans="1:9" s="57" customFormat="1" ht="13.2" x14ac:dyDescent="0.3">
      <c r="B121" s="64"/>
      <c r="C121" s="64"/>
      <c r="D121" s="64"/>
      <c r="E121" s="64"/>
      <c r="F121" s="64"/>
      <c r="G121" s="64"/>
      <c r="H121" s="64"/>
    </row>
    <row r="122" spans="1:9" s="57" customFormat="1" ht="21.45" customHeight="1" x14ac:dyDescent="0.3">
      <c r="B122" s="67" t="s">
        <v>235</v>
      </c>
      <c r="C122" s="68"/>
      <c r="D122" s="71" t="s">
        <v>534</v>
      </c>
      <c r="E122" s="68" t="s">
        <v>9</v>
      </c>
      <c r="F122" s="61"/>
      <c r="G122" s="72"/>
      <c r="H122" s="70" t="s">
        <v>649</v>
      </c>
    </row>
    <row r="123" spans="1:9" s="57" customFormat="1" ht="13.2" x14ac:dyDescent="0.3">
      <c r="B123" s="64"/>
      <c r="C123" s="64"/>
      <c r="D123" s="64"/>
      <c r="E123" s="64"/>
      <c r="F123" s="64"/>
      <c r="G123" s="64"/>
      <c r="H123" s="64"/>
    </row>
    <row r="124" spans="1:9" s="57" customFormat="1" ht="71.25" customHeight="1" x14ac:dyDescent="0.3">
      <c r="B124" s="67" t="s">
        <v>116</v>
      </c>
      <c r="C124" s="68" t="s">
        <v>287</v>
      </c>
      <c r="D124" s="71" t="s">
        <v>187</v>
      </c>
      <c r="E124" s="68" t="s">
        <v>9</v>
      </c>
      <c r="F124" s="61"/>
      <c r="G124" s="72"/>
      <c r="H124" s="70" t="s">
        <v>649</v>
      </c>
    </row>
    <row r="125" spans="1:9" s="57" customFormat="1" ht="13.2" x14ac:dyDescent="0.3">
      <c r="B125" s="64"/>
      <c r="C125" s="64"/>
      <c r="D125" s="64"/>
      <c r="E125" s="64"/>
      <c r="F125" s="64"/>
      <c r="G125" s="64"/>
      <c r="H125" s="64"/>
    </row>
    <row r="126" spans="1:9" s="55" customFormat="1" ht="120" customHeight="1" x14ac:dyDescent="0.3">
      <c r="A126" s="55">
        <v>454</v>
      </c>
      <c r="B126" s="67" t="s">
        <v>117</v>
      </c>
      <c r="C126" s="68" t="s">
        <v>288</v>
      </c>
      <c r="D126" s="89" t="s">
        <v>690</v>
      </c>
      <c r="E126" s="68" t="s">
        <v>9</v>
      </c>
      <c r="F126" s="61">
        <v>1</v>
      </c>
      <c r="G126" s="72"/>
      <c r="H126" s="70"/>
    </row>
    <row r="127" spans="1:9" s="77" customFormat="1" ht="9.75" customHeight="1" x14ac:dyDescent="0.3">
      <c r="B127" s="78"/>
      <c r="C127" s="79"/>
      <c r="D127" s="90"/>
      <c r="E127" s="79"/>
      <c r="F127" s="81"/>
      <c r="G127" s="82"/>
      <c r="H127" s="92"/>
      <c r="I127" s="55"/>
    </row>
    <row r="128" spans="1:9" s="55" customFormat="1" ht="42.75" customHeight="1" x14ac:dyDescent="0.3">
      <c r="B128" s="67" t="s">
        <v>118</v>
      </c>
      <c r="C128" s="68" t="s">
        <v>289</v>
      </c>
      <c r="D128" s="71" t="s">
        <v>188</v>
      </c>
      <c r="E128" s="68" t="s">
        <v>9</v>
      </c>
      <c r="F128" s="61">
        <v>1</v>
      </c>
      <c r="G128" s="72"/>
      <c r="H128" s="70">
        <f>G128*F128</f>
        <v>0</v>
      </c>
    </row>
    <row r="129" spans="1:68" s="55" customFormat="1" ht="10.8" customHeight="1" x14ac:dyDescent="0.3">
      <c r="B129" s="64"/>
      <c r="C129" s="65"/>
      <c r="D129" s="66"/>
      <c r="E129" s="65"/>
      <c r="F129" s="65"/>
      <c r="G129" s="66"/>
      <c r="H129" s="66"/>
    </row>
    <row r="130" spans="1:68" s="55" customFormat="1" ht="26.4" x14ac:dyDescent="0.3">
      <c r="B130" s="67" t="s">
        <v>119</v>
      </c>
      <c r="C130" s="68"/>
      <c r="D130" s="71" t="s">
        <v>28</v>
      </c>
      <c r="E130" s="68" t="s">
        <v>660</v>
      </c>
      <c r="F130" s="61">
        <v>1</v>
      </c>
      <c r="G130" s="72">
        <v>60000</v>
      </c>
      <c r="H130" s="70">
        <f>G130*F130</f>
        <v>60000</v>
      </c>
    </row>
    <row r="131" spans="1:68" s="55" customFormat="1" ht="10.8" customHeight="1" x14ac:dyDescent="0.3">
      <c r="B131" s="64"/>
      <c r="C131" s="65"/>
      <c r="D131" s="66"/>
      <c r="E131" s="65"/>
      <c r="F131" s="65"/>
      <c r="G131" s="66"/>
      <c r="H131" s="66"/>
    </row>
    <row r="132" spans="1:68" s="55" customFormat="1" ht="12.75" customHeight="1" x14ac:dyDescent="0.3">
      <c r="A132" s="55">
        <v>456</v>
      </c>
      <c r="B132" s="67" t="s">
        <v>110</v>
      </c>
      <c r="C132" s="68" t="s">
        <v>26</v>
      </c>
      <c r="D132" s="69" t="s">
        <v>441</v>
      </c>
      <c r="E132" s="68"/>
      <c r="F132" s="61"/>
      <c r="G132" s="70"/>
      <c r="H132" s="70"/>
    </row>
    <row r="133" spans="1:68" s="55" customFormat="1" ht="10.8" customHeight="1" x14ac:dyDescent="0.3">
      <c r="B133" s="64"/>
      <c r="C133" s="65"/>
      <c r="D133" s="66"/>
      <c r="E133" s="65"/>
      <c r="F133" s="65"/>
      <c r="G133" s="66"/>
      <c r="H133" s="66"/>
    </row>
    <row r="134" spans="1:68" s="93" customFormat="1" ht="39.75" customHeight="1" x14ac:dyDescent="0.3">
      <c r="A134" s="93">
        <v>457</v>
      </c>
      <c r="B134" s="67" t="s">
        <v>120</v>
      </c>
      <c r="C134" s="68"/>
      <c r="D134" s="71" t="s">
        <v>189</v>
      </c>
      <c r="E134" s="68" t="s">
        <v>407</v>
      </c>
      <c r="F134" s="94">
        <v>1</v>
      </c>
      <c r="G134" s="95">
        <v>50000</v>
      </c>
      <c r="H134" s="70">
        <f>G134*F134</f>
        <v>50000</v>
      </c>
      <c r="I134" s="252"/>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row>
    <row r="135" spans="1:68" s="77" customFormat="1" ht="9.75" customHeight="1" x14ac:dyDescent="0.3">
      <c r="B135" s="78"/>
      <c r="C135" s="79"/>
      <c r="D135" s="80"/>
      <c r="E135" s="79"/>
      <c r="F135" s="96"/>
      <c r="G135" s="82"/>
      <c r="H135" s="96"/>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row>
    <row r="136" spans="1:68" s="93" customFormat="1" ht="25.5" customHeight="1" x14ac:dyDescent="0.3">
      <c r="A136" s="93">
        <v>458</v>
      </c>
      <c r="B136" s="67" t="s">
        <v>121</v>
      </c>
      <c r="C136" s="68"/>
      <c r="D136" s="97" t="s">
        <v>236</v>
      </c>
      <c r="E136" s="68" t="s">
        <v>27</v>
      </c>
      <c r="F136" s="94">
        <f>H134</f>
        <v>50000</v>
      </c>
      <c r="G136" s="230"/>
      <c r="H136" s="70"/>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row>
    <row r="137" spans="1:68" s="77" customFormat="1" ht="10.8" customHeight="1" x14ac:dyDescent="0.3">
      <c r="B137" s="98"/>
      <c r="C137" s="81"/>
      <c r="D137" s="99"/>
      <c r="E137" s="81"/>
      <c r="F137" s="96"/>
      <c r="G137" s="99"/>
      <c r="H137" s="96"/>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row>
    <row r="138" spans="1:68" s="93" customFormat="1" ht="39.6" x14ac:dyDescent="0.3">
      <c r="A138" s="93">
        <v>459</v>
      </c>
      <c r="B138" s="67" t="s">
        <v>122</v>
      </c>
      <c r="C138" s="68" t="s">
        <v>592</v>
      </c>
      <c r="D138" s="71" t="s">
        <v>295</v>
      </c>
      <c r="E138" s="68" t="s">
        <v>407</v>
      </c>
      <c r="F138" s="94">
        <v>1</v>
      </c>
      <c r="G138" s="95">
        <v>50000</v>
      </c>
      <c r="H138" s="70">
        <f>G138*F138</f>
        <v>50000</v>
      </c>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row>
    <row r="139" spans="1:68" s="77" customFormat="1" ht="13.2" x14ac:dyDescent="0.3">
      <c r="B139" s="98"/>
      <c r="C139" s="81"/>
      <c r="D139" s="99"/>
      <c r="E139" s="81"/>
      <c r="F139" s="96"/>
      <c r="G139" s="82"/>
      <c r="H139" s="96"/>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row>
    <row r="140" spans="1:68" s="93" customFormat="1" ht="27" customHeight="1" x14ac:dyDescent="0.3">
      <c r="A140" s="93">
        <v>460</v>
      </c>
      <c r="B140" s="67" t="s">
        <v>123</v>
      </c>
      <c r="C140" s="68"/>
      <c r="D140" s="97" t="s">
        <v>237</v>
      </c>
      <c r="E140" s="68" t="s">
        <v>27</v>
      </c>
      <c r="F140" s="94">
        <f>H138</f>
        <v>50000</v>
      </c>
      <c r="G140" s="230"/>
      <c r="H140" s="70"/>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row>
    <row r="141" spans="1:68" s="77" customFormat="1" ht="10.8" customHeight="1" x14ac:dyDescent="0.3">
      <c r="B141" s="98"/>
      <c r="C141" s="81"/>
      <c r="D141" s="99"/>
      <c r="E141" s="81"/>
      <c r="F141" s="96"/>
      <c r="G141" s="99"/>
      <c r="H141" s="96"/>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row>
    <row r="142" spans="1:68" s="57" customFormat="1" ht="21.75" customHeight="1" x14ac:dyDescent="0.3">
      <c r="B142" s="258" t="s">
        <v>16</v>
      </c>
      <c r="C142" s="259"/>
      <c r="D142" s="259"/>
      <c r="E142" s="259"/>
      <c r="F142" s="259"/>
      <c r="G142" s="260"/>
      <c r="H142" s="74"/>
    </row>
    <row r="143" spans="1:68" s="57" customFormat="1" ht="15.75" customHeight="1" x14ac:dyDescent="0.3">
      <c r="B143" s="75"/>
      <c r="C143" s="75"/>
      <c r="D143" s="75"/>
      <c r="E143" s="75"/>
      <c r="F143" s="75"/>
      <c r="G143" s="75"/>
      <c r="H143" s="113"/>
    </row>
    <row r="144" spans="1:68" s="1" customFormat="1" ht="15" customHeight="1" x14ac:dyDescent="0.3">
      <c r="A144" s="52" t="s">
        <v>0</v>
      </c>
      <c r="B144" s="7" t="str">
        <f>B105</f>
        <v>Construction of Carolina Ext 4 and Emzamo Section Sewer Reticulation in CALLM</v>
      </c>
      <c r="C144" s="31"/>
      <c r="E144" s="31"/>
      <c r="F144" s="31"/>
      <c r="G144" s="257" t="str">
        <f>G105</f>
        <v>Contract Number: ALMT12/2024</v>
      </c>
      <c r="H144" s="257"/>
    </row>
    <row r="145" spans="1:68" s="1" customFormat="1" ht="15" customHeight="1" x14ac:dyDescent="0.3">
      <c r="A145" s="52"/>
      <c r="B145" s="7"/>
      <c r="C145" s="31"/>
      <c r="E145" s="31"/>
      <c r="F145" s="31"/>
      <c r="G145" s="109"/>
      <c r="H145" s="109"/>
    </row>
    <row r="146" spans="1:68" s="1" customFormat="1" ht="15" customHeight="1" x14ac:dyDescent="0.3">
      <c r="B146" s="36"/>
      <c r="C146" s="31"/>
      <c r="E146" s="31"/>
      <c r="F146" s="31"/>
    </row>
    <row r="147" spans="1:68" s="1" customFormat="1" ht="13.5" customHeight="1" x14ac:dyDescent="0.3">
      <c r="B147" s="195" t="s">
        <v>561</v>
      </c>
      <c r="C147" s="195"/>
      <c r="D147" s="195"/>
      <c r="E147" s="195"/>
      <c r="F147" s="195"/>
      <c r="G147" s="195"/>
      <c r="H147" s="196" t="s">
        <v>562</v>
      </c>
    </row>
    <row r="148" spans="1:68" s="55" customFormat="1" ht="23.25" customHeight="1" x14ac:dyDescent="0.3">
      <c r="B148" s="261" t="s">
        <v>265</v>
      </c>
      <c r="C148" s="261" t="s">
        <v>1</v>
      </c>
      <c r="D148" s="261" t="s">
        <v>2</v>
      </c>
      <c r="E148" s="261" t="s">
        <v>3</v>
      </c>
      <c r="F148" s="261" t="s">
        <v>4</v>
      </c>
      <c r="G148" s="261" t="s">
        <v>5</v>
      </c>
      <c r="H148" s="54" t="s">
        <v>68</v>
      </c>
    </row>
    <row r="149" spans="1:68" s="55" customFormat="1" ht="15.75" customHeight="1" x14ac:dyDescent="0.3">
      <c r="B149" s="262"/>
      <c r="C149" s="262"/>
      <c r="D149" s="262"/>
      <c r="E149" s="262"/>
      <c r="F149" s="262"/>
      <c r="G149" s="262"/>
      <c r="H149" s="56" t="s">
        <v>69</v>
      </c>
    </row>
    <row r="150" spans="1:68" s="57" customFormat="1" ht="21" customHeight="1" x14ac:dyDescent="0.3">
      <c r="B150" s="258" t="s">
        <v>73</v>
      </c>
      <c r="C150" s="259"/>
      <c r="D150" s="259"/>
      <c r="E150" s="259"/>
      <c r="F150" s="259"/>
      <c r="G150" s="260"/>
      <c r="H150" s="229"/>
    </row>
    <row r="151" spans="1:68" s="57" customFormat="1" ht="13.2" x14ac:dyDescent="0.3">
      <c r="B151" s="78"/>
      <c r="C151" s="79"/>
      <c r="D151" s="79"/>
      <c r="E151" s="79"/>
      <c r="F151" s="79"/>
      <c r="G151" s="79"/>
      <c r="H151" s="79"/>
    </row>
    <row r="152" spans="1:68" s="57" customFormat="1" ht="28.5" customHeight="1" x14ac:dyDescent="0.3">
      <c r="B152" s="67" t="s">
        <v>124</v>
      </c>
      <c r="C152" s="68" t="s">
        <v>287</v>
      </c>
      <c r="D152" s="71" t="s">
        <v>401</v>
      </c>
      <c r="E152" s="68" t="s">
        <v>407</v>
      </c>
      <c r="F152" s="94">
        <v>1</v>
      </c>
      <c r="G152" s="95">
        <f>20000*6</f>
        <v>120000</v>
      </c>
      <c r="H152" s="70">
        <f>G152*F152</f>
        <v>120000</v>
      </c>
    </row>
    <row r="153" spans="1:68" s="57" customFormat="1" ht="13.2" x14ac:dyDescent="0.3">
      <c r="B153" s="191"/>
      <c r="C153" s="80"/>
      <c r="D153" s="80"/>
      <c r="E153" s="80"/>
      <c r="F153" s="96"/>
      <c r="G153" s="82"/>
      <c r="H153" s="80"/>
    </row>
    <row r="154" spans="1:68" s="57" customFormat="1" ht="26.4" x14ac:dyDescent="0.3">
      <c r="B154" s="67" t="s">
        <v>125</v>
      </c>
      <c r="C154" s="68"/>
      <c r="D154" s="97" t="s">
        <v>238</v>
      </c>
      <c r="E154" s="68" t="s">
        <v>27</v>
      </c>
      <c r="F154" s="94">
        <f>H152</f>
        <v>120000</v>
      </c>
      <c r="G154" s="230"/>
      <c r="H154" s="70"/>
    </row>
    <row r="155" spans="1:68" s="57" customFormat="1" ht="13.2" x14ac:dyDescent="0.3">
      <c r="B155" s="191"/>
      <c r="C155" s="80"/>
      <c r="D155" s="80"/>
      <c r="E155" s="80"/>
      <c r="F155" s="80"/>
      <c r="G155" s="80"/>
      <c r="H155" s="80"/>
      <c r="J155" s="234">
        <f>G152+G160</f>
        <v>300000</v>
      </c>
    </row>
    <row r="156" spans="1:68" s="57" customFormat="1" ht="26.4" x14ac:dyDescent="0.3">
      <c r="B156" s="67" t="s">
        <v>126</v>
      </c>
      <c r="C156" s="68" t="s">
        <v>475</v>
      </c>
      <c r="D156" s="71" t="s">
        <v>204</v>
      </c>
      <c r="E156" s="68" t="s">
        <v>407</v>
      </c>
      <c r="F156" s="94">
        <v>1</v>
      </c>
      <c r="G156" s="95">
        <f>6500*6</f>
        <v>39000</v>
      </c>
      <c r="H156" s="70">
        <f>G156*F156</f>
        <v>39000</v>
      </c>
    </row>
    <row r="157" spans="1:68" s="57" customFormat="1" ht="13.2" x14ac:dyDescent="0.3">
      <c r="A157" s="202"/>
      <c r="B157" s="191"/>
      <c r="C157" s="80"/>
      <c r="D157" s="80"/>
      <c r="E157" s="80"/>
      <c r="F157" s="96"/>
      <c r="G157" s="82"/>
      <c r="H157" s="80"/>
    </row>
    <row r="158" spans="1:68" s="57" customFormat="1" ht="43.5" customHeight="1" x14ac:dyDescent="0.3">
      <c r="B158" s="67" t="s">
        <v>127</v>
      </c>
      <c r="C158" s="68"/>
      <c r="D158" s="97" t="s">
        <v>591</v>
      </c>
      <c r="E158" s="68" t="s">
        <v>27</v>
      </c>
      <c r="F158" s="94">
        <f>H156</f>
        <v>39000</v>
      </c>
      <c r="G158" s="230"/>
      <c r="H158" s="70"/>
    </row>
    <row r="159" spans="1:68" s="57" customFormat="1" ht="13.2" x14ac:dyDescent="0.3">
      <c r="B159" s="191"/>
      <c r="C159" s="80"/>
      <c r="D159" s="80"/>
      <c r="E159" s="80"/>
      <c r="F159" s="80"/>
      <c r="G159" s="80"/>
      <c r="H159" s="80"/>
    </row>
    <row r="160" spans="1:68" s="93" customFormat="1" ht="36" customHeight="1" x14ac:dyDescent="0.3">
      <c r="A160" s="93">
        <v>461</v>
      </c>
      <c r="B160" s="67" t="s">
        <v>128</v>
      </c>
      <c r="C160" s="68" t="s">
        <v>555</v>
      </c>
      <c r="D160" s="71" t="s">
        <v>687</v>
      </c>
      <c r="E160" s="68" t="s">
        <v>407</v>
      </c>
      <c r="F160" s="94">
        <v>1</v>
      </c>
      <c r="G160" s="95">
        <f>30000*6</f>
        <v>180000</v>
      </c>
      <c r="H160" s="70">
        <f>G160*F160</f>
        <v>180000</v>
      </c>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row>
    <row r="161" spans="1:68" s="77" customFormat="1" ht="9.75" customHeight="1" x14ac:dyDescent="0.3">
      <c r="B161" s="78"/>
      <c r="C161" s="79"/>
      <c r="D161" s="80"/>
      <c r="E161" s="79"/>
      <c r="F161" s="96"/>
      <c r="G161" s="82"/>
      <c r="H161" s="101"/>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row>
    <row r="162" spans="1:68" s="93" customFormat="1" ht="26.25" customHeight="1" x14ac:dyDescent="0.3">
      <c r="A162" s="93">
        <v>462</v>
      </c>
      <c r="B162" s="67" t="s">
        <v>129</v>
      </c>
      <c r="C162" s="68"/>
      <c r="D162" s="97" t="s">
        <v>448</v>
      </c>
      <c r="E162" s="68" t="s">
        <v>27</v>
      </c>
      <c r="F162" s="94">
        <f>H160</f>
        <v>180000</v>
      </c>
      <c r="G162" s="230"/>
      <c r="H162" s="70"/>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row>
    <row r="163" spans="1:68" s="77" customFormat="1" ht="10.8" customHeight="1" x14ac:dyDescent="0.3">
      <c r="B163" s="98"/>
      <c r="C163" s="81"/>
      <c r="D163" s="99"/>
      <c r="E163" s="81"/>
      <c r="F163" s="96"/>
      <c r="G163" s="99"/>
      <c r="H163" s="96"/>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row>
    <row r="164" spans="1:68" s="93" customFormat="1" ht="39.6" x14ac:dyDescent="0.3">
      <c r="A164" s="93">
        <v>463</v>
      </c>
      <c r="B164" s="67" t="s">
        <v>130</v>
      </c>
      <c r="C164" s="68" t="s">
        <v>290</v>
      </c>
      <c r="D164" s="71" t="s">
        <v>205</v>
      </c>
      <c r="E164" s="68" t="s">
        <v>407</v>
      </c>
      <c r="F164" s="94">
        <v>1</v>
      </c>
      <c r="G164" s="95">
        <v>150000</v>
      </c>
      <c r="H164" s="70">
        <f>G164*F164</f>
        <v>150000</v>
      </c>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row>
    <row r="165" spans="1:68" s="77" customFormat="1" ht="10.8" customHeight="1" x14ac:dyDescent="0.3">
      <c r="B165" s="98"/>
      <c r="C165" s="81"/>
      <c r="D165" s="99"/>
      <c r="E165" s="81"/>
      <c r="F165" s="96"/>
      <c r="G165" s="82"/>
      <c r="H165" s="96"/>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row>
    <row r="166" spans="1:68" s="93" customFormat="1" ht="26.4" x14ac:dyDescent="0.3">
      <c r="A166" s="93">
        <v>464</v>
      </c>
      <c r="B166" s="67" t="s">
        <v>131</v>
      </c>
      <c r="C166" s="68"/>
      <c r="D166" s="97" t="s">
        <v>590</v>
      </c>
      <c r="E166" s="68" t="s">
        <v>27</v>
      </c>
      <c r="F166" s="94">
        <f>H164</f>
        <v>150000</v>
      </c>
      <c r="G166" s="230"/>
      <c r="H166" s="70"/>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row>
    <row r="167" spans="1:68" s="77" customFormat="1" ht="9.75" customHeight="1" x14ac:dyDescent="0.3">
      <c r="B167" s="78"/>
      <c r="C167" s="79"/>
      <c r="D167" s="100"/>
      <c r="E167" s="79"/>
      <c r="F167" s="96"/>
      <c r="G167" s="231"/>
      <c r="H167" s="96"/>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row>
    <row r="168" spans="1:68" s="93" customFormat="1" ht="39.6" x14ac:dyDescent="0.3">
      <c r="A168" s="93">
        <v>463</v>
      </c>
      <c r="B168" s="67" t="s">
        <v>132</v>
      </c>
      <c r="C168" s="68" t="s">
        <v>290</v>
      </c>
      <c r="D168" s="71" t="s">
        <v>556</v>
      </c>
      <c r="E168" s="68" t="s">
        <v>407</v>
      </c>
      <c r="F168" s="94">
        <v>1</v>
      </c>
      <c r="G168" s="95">
        <v>100000</v>
      </c>
      <c r="H168" s="70">
        <f>G168*F168</f>
        <v>100000</v>
      </c>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row>
    <row r="169" spans="1:68" s="77" customFormat="1" ht="9.75" customHeight="1" x14ac:dyDescent="0.3">
      <c r="B169" s="64"/>
      <c r="C169" s="65"/>
      <c r="D169" s="66"/>
      <c r="E169" s="65"/>
      <c r="F169" s="96"/>
      <c r="G169" s="82"/>
      <c r="H169" s="103"/>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row>
    <row r="170" spans="1:68" s="93" customFormat="1" ht="26.25" customHeight="1" x14ac:dyDescent="0.3">
      <c r="A170" s="93">
        <v>462</v>
      </c>
      <c r="B170" s="67" t="s">
        <v>133</v>
      </c>
      <c r="C170" s="68"/>
      <c r="D170" s="46" t="s">
        <v>448</v>
      </c>
      <c r="E170" s="68" t="s">
        <v>27</v>
      </c>
      <c r="F170" s="94">
        <f>H168</f>
        <v>100000</v>
      </c>
      <c r="G170" s="230"/>
      <c r="H170" s="70"/>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row>
    <row r="171" spans="1:68" s="77" customFormat="1" ht="9.75" customHeight="1" x14ac:dyDescent="0.3">
      <c r="B171" s="98"/>
      <c r="C171" s="81"/>
      <c r="D171" s="99"/>
      <c r="E171" s="81"/>
      <c r="F171" s="102"/>
      <c r="G171" s="99"/>
      <c r="H171" s="112"/>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row>
    <row r="172" spans="1:68" s="93" customFormat="1" ht="39.6" x14ac:dyDescent="0.3">
      <c r="A172" s="93">
        <v>463</v>
      </c>
      <c r="B172" s="67" t="s">
        <v>239</v>
      </c>
      <c r="C172" s="68" t="s">
        <v>291</v>
      </c>
      <c r="D172" s="71" t="s">
        <v>29</v>
      </c>
      <c r="E172" s="68" t="s">
        <v>407</v>
      </c>
      <c r="F172" s="94">
        <v>1</v>
      </c>
      <c r="G172" s="95">
        <v>150000</v>
      </c>
      <c r="H172" s="70">
        <f>G172*F172</f>
        <v>150000</v>
      </c>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row>
    <row r="173" spans="1:68" s="77" customFormat="1" ht="9.75" customHeight="1" x14ac:dyDescent="0.3">
      <c r="B173" s="64"/>
      <c r="C173" s="65"/>
      <c r="D173" s="66"/>
      <c r="E173" s="65"/>
      <c r="F173" s="96"/>
      <c r="G173" s="82"/>
      <c r="H173" s="104"/>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row>
    <row r="174" spans="1:68" s="93" customFormat="1" ht="27" customHeight="1" x14ac:dyDescent="0.3">
      <c r="A174" s="93">
        <v>462</v>
      </c>
      <c r="B174" s="67" t="s">
        <v>240</v>
      </c>
      <c r="C174" s="68"/>
      <c r="D174" s="46" t="s">
        <v>243</v>
      </c>
      <c r="E174" s="68" t="s">
        <v>27</v>
      </c>
      <c r="F174" s="94">
        <f>H172</f>
        <v>150000</v>
      </c>
      <c r="G174" s="230"/>
      <c r="H174" s="70"/>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row>
    <row r="175" spans="1:68" s="77" customFormat="1" ht="10.8" customHeight="1" x14ac:dyDescent="0.3">
      <c r="B175" s="78"/>
      <c r="C175" s="79"/>
      <c r="D175" s="80"/>
      <c r="E175" s="79"/>
      <c r="F175" s="96"/>
      <c r="G175" s="231"/>
      <c r="H175" s="102"/>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row>
    <row r="176" spans="1:68" s="57" customFormat="1" ht="25.5" customHeight="1" x14ac:dyDescent="0.3">
      <c r="B176" s="258" t="s">
        <v>16</v>
      </c>
      <c r="C176" s="259"/>
      <c r="D176" s="259"/>
      <c r="E176" s="259"/>
      <c r="F176" s="259"/>
      <c r="G176" s="260"/>
      <c r="H176" s="227"/>
    </row>
    <row r="177" spans="1:8" s="57" customFormat="1" ht="12" customHeight="1" x14ac:dyDescent="0.3">
      <c r="B177" s="75"/>
      <c r="C177" s="75"/>
      <c r="D177" s="75"/>
      <c r="E177" s="75"/>
      <c r="F177" s="75"/>
      <c r="G177" s="75"/>
      <c r="H177" s="113"/>
    </row>
    <row r="178" spans="1:8" s="1" customFormat="1" ht="12" customHeight="1" x14ac:dyDescent="0.3">
      <c r="B178" s="6"/>
      <c r="C178" s="31"/>
      <c r="E178" s="31"/>
      <c r="F178" s="31"/>
    </row>
    <row r="179" spans="1:8" s="1" customFormat="1" ht="15" customHeight="1" x14ac:dyDescent="0.3">
      <c r="A179" s="52" t="s">
        <v>0</v>
      </c>
      <c r="B179" s="7" t="str">
        <f>B144</f>
        <v>Construction of Carolina Ext 4 and Emzamo Section Sewer Reticulation in CALLM</v>
      </c>
      <c r="C179" s="31"/>
      <c r="E179" s="31"/>
      <c r="F179" s="31"/>
      <c r="G179" s="257" t="str">
        <f>G144</f>
        <v>Contract Number: ALMT12/2024</v>
      </c>
      <c r="H179" s="257"/>
    </row>
    <row r="180" spans="1:8" s="1" customFormat="1" ht="15" customHeight="1" x14ac:dyDescent="0.3">
      <c r="A180" s="52"/>
      <c r="B180" s="7"/>
      <c r="C180" s="31"/>
      <c r="E180" s="31"/>
      <c r="F180" s="31"/>
      <c r="G180" s="7"/>
    </row>
    <row r="181" spans="1:8" s="1" customFormat="1" ht="15" customHeight="1" x14ac:dyDescent="0.3">
      <c r="B181" s="36"/>
      <c r="C181" s="31"/>
      <c r="E181" s="31"/>
      <c r="F181" s="31"/>
    </row>
    <row r="182" spans="1:8" s="1" customFormat="1" ht="15" customHeight="1" x14ac:dyDescent="0.3">
      <c r="B182" s="195" t="s">
        <v>561</v>
      </c>
      <c r="C182" s="195"/>
      <c r="D182" s="195"/>
      <c r="E182" s="195"/>
      <c r="F182" s="195"/>
      <c r="G182" s="195"/>
      <c r="H182" s="196" t="s">
        <v>562</v>
      </c>
    </row>
    <row r="183" spans="1:8" s="55" customFormat="1" ht="23.25" customHeight="1" x14ac:dyDescent="0.3">
      <c r="B183" s="261" t="s">
        <v>265</v>
      </c>
      <c r="C183" s="261" t="s">
        <v>1</v>
      </c>
      <c r="D183" s="261" t="s">
        <v>2</v>
      </c>
      <c r="E183" s="261" t="s">
        <v>3</v>
      </c>
      <c r="F183" s="261" t="s">
        <v>4</v>
      </c>
      <c r="G183" s="261" t="s">
        <v>5</v>
      </c>
      <c r="H183" s="54" t="s">
        <v>68</v>
      </c>
    </row>
    <row r="184" spans="1:8" s="55" customFormat="1" ht="15.75" customHeight="1" x14ac:dyDescent="0.3">
      <c r="B184" s="262"/>
      <c r="C184" s="262"/>
      <c r="D184" s="262"/>
      <c r="E184" s="262"/>
      <c r="F184" s="262"/>
      <c r="G184" s="262"/>
      <c r="H184" s="56" t="s">
        <v>69</v>
      </c>
    </row>
    <row r="185" spans="1:8" s="57" customFormat="1" ht="23.25" customHeight="1" x14ac:dyDescent="0.3">
      <c r="B185" s="258" t="s">
        <v>17</v>
      </c>
      <c r="C185" s="259"/>
      <c r="D185" s="259"/>
      <c r="E185" s="259"/>
      <c r="F185" s="259"/>
      <c r="G185" s="260"/>
      <c r="H185" s="74"/>
    </row>
    <row r="186" spans="1:8" s="57" customFormat="1" ht="39.75" customHeight="1" x14ac:dyDescent="0.3">
      <c r="B186" s="67" t="s">
        <v>241</v>
      </c>
      <c r="C186" s="68"/>
      <c r="D186" s="71" t="s">
        <v>661</v>
      </c>
      <c r="E186" s="68" t="s">
        <v>407</v>
      </c>
      <c r="F186" s="94">
        <v>0</v>
      </c>
      <c r="G186" s="95">
        <v>250000</v>
      </c>
      <c r="H186" s="70">
        <f>G186*F186</f>
        <v>0</v>
      </c>
    </row>
    <row r="187" spans="1:8" s="57" customFormat="1" ht="13.2" x14ac:dyDescent="0.3">
      <c r="B187" s="78"/>
      <c r="C187" s="79"/>
      <c r="D187" s="80"/>
      <c r="E187" s="65"/>
      <c r="F187" s="96"/>
      <c r="G187" s="82"/>
      <c r="H187" s="104"/>
    </row>
    <row r="188" spans="1:8" s="57" customFormat="1" ht="26.4" x14ac:dyDescent="0.3">
      <c r="B188" s="67" t="s">
        <v>242</v>
      </c>
      <c r="C188" s="68"/>
      <c r="D188" s="46" t="s">
        <v>244</v>
      </c>
      <c r="E188" s="68" t="s">
        <v>27</v>
      </c>
      <c r="F188" s="94">
        <f>H186</f>
        <v>0</v>
      </c>
      <c r="G188" s="230"/>
      <c r="H188" s="70"/>
    </row>
    <row r="189" spans="1:8" s="57" customFormat="1" ht="13.2" x14ac:dyDescent="0.3">
      <c r="B189" s="191"/>
      <c r="C189" s="80"/>
      <c r="D189" s="80"/>
      <c r="E189" s="80"/>
      <c r="F189" s="80"/>
      <c r="G189" s="80"/>
      <c r="H189" s="191"/>
    </row>
    <row r="190" spans="1:8" s="55" customFormat="1" ht="24" customHeight="1" x14ac:dyDescent="0.3">
      <c r="A190" s="55">
        <v>469</v>
      </c>
      <c r="B190" s="67" t="s">
        <v>134</v>
      </c>
      <c r="C190" s="68" t="s">
        <v>30</v>
      </c>
      <c r="D190" s="69" t="s">
        <v>440</v>
      </c>
      <c r="E190" s="68"/>
      <c r="F190" s="61"/>
      <c r="G190" s="70"/>
      <c r="H190" s="105"/>
    </row>
    <row r="191" spans="1:8" s="55" customFormat="1" ht="12" customHeight="1" x14ac:dyDescent="0.3">
      <c r="B191" s="64"/>
      <c r="C191" s="65"/>
      <c r="D191" s="66"/>
      <c r="E191" s="65"/>
      <c r="F191" s="65"/>
      <c r="G191" s="66"/>
      <c r="H191" s="64"/>
    </row>
    <row r="192" spans="1:8" s="55" customFormat="1" ht="13.2" x14ac:dyDescent="0.3">
      <c r="A192" s="55">
        <v>470</v>
      </c>
      <c r="B192" s="67" t="s">
        <v>135</v>
      </c>
      <c r="C192" s="68"/>
      <c r="D192" s="71" t="s">
        <v>206</v>
      </c>
      <c r="E192" s="68"/>
      <c r="F192" s="61"/>
      <c r="G192" s="70"/>
      <c r="H192" s="63"/>
    </row>
    <row r="193" spans="1:68" s="77" customFormat="1" ht="9.75" customHeight="1" x14ac:dyDescent="0.3">
      <c r="B193" s="64"/>
      <c r="C193" s="65"/>
      <c r="D193" s="66"/>
      <c r="E193" s="65"/>
      <c r="F193" s="65"/>
      <c r="G193" s="66"/>
      <c r="H193" s="84"/>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row>
    <row r="194" spans="1:68" s="55" customFormat="1" ht="21.45" customHeight="1" x14ac:dyDescent="0.3">
      <c r="B194" s="67" t="s">
        <v>136</v>
      </c>
      <c r="C194" s="68"/>
      <c r="D194" s="71" t="s">
        <v>207</v>
      </c>
      <c r="E194" s="68" t="s">
        <v>31</v>
      </c>
      <c r="F194" s="61">
        <v>30</v>
      </c>
      <c r="G194" s="72"/>
      <c r="H194" s="70"/>
    </row>
    <row r="195" spans="1:68" s="77" customFormat="1" ht="9.75" customHeight="1" x14ac:dyDescent="0.3">
      <c r="B195" s="64"/>
      <c r="C195" s="65"/>
      <c r="D195" s="66"/>
      <c r="E195" s="65"/>
      <c r="F195" s="65"/>
      <c r="G195" s="66"/>
      <c r="H195" s="84"/>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row>
    <row r="196" spans="1:68" s="55" customFormat="1" ht="21.45" customHeight="1" x14ac:dyDescent="0.3">
      <c r="B196" s="67" t="s">
        <v>137</v>
      </c>
      <c r="C196" s="68"/>
      <c r="D196" s="71" t="s">
        <v>208</v>
      </c>
      <c r="E196" s="68" t="s">
        <v>31</v>
      </c>
      <c r="F196" s="61">
        <v>30</v>
      </c>
      <c r="G196" s="72"/>
      <c r="H196" s="70"/>
    </row>
    <row r="197" spans="1:68" s="77" customFormat="1" ht="12" customHeight="1" x14ac:dyDescent="0.3">
      <c r="B197" s="64"/>
      <c r="C197" s="65"/>
      <c r="D197" s="66"/>
      <c r="E197" s="65"/>
      <c r="F197" s="65"/>
      <c r="G197" s="66"/>
      <c r="H197" s="84"/>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row>
    <row r="198" spans="1:68" s="55" customFormat="1" ht="21.45" customHeight="1" x14ac:dyDescent="0.3">
      <c r="B198" s="67" t="s">
        <v>138</v>
      </c>
      <c r="C198" s="68"/>
      <c r="D198" s="71" t="s">
        <v>209</v>
      </c>
      <c r="E198" s="68" t="s">
        <v>31</v>
      </c>
      <c r="F198" s="61">
        <v>30</v>
      </c>
      <c r="G198" s="72"/>
      <c r="H198" s="70"/>
    </row>
    <row r="199" spans="1:68" s="77" customFormat="1" ht="12" customHeight="1" x14ac:dyDescent="0.3">
      <c r="B199" s="64"/>
      <c r="C199" s="65"/>
      <c r="D199" s="66"/>
      <c r="E199" s="65"/>
      <c r="F199" s="65"/>
      <c r="G199" s="66"/>
      <c r="H199" s="66"/>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row>
    <row r="200" spans="1:68" s="55" customFormat="1" ht="21.45" customHeight="1" x14ac:dyDescent="0.3">
      <c r="B200" s="67" t="s">
        <v>139</v>
      </c>
      <c r="C200" s="68"/>
      <c r="D200" s="71" t="s">
        <v>210</v>
      </c>
      <c r="E200" s="68" t="s">
        <v>31</v>
      </c>
      <c r="F200" s="61">
        <v>30</v>
      </c>
      <c r="G200" s="72"/>
      <c r="H200" s="70"/>
    </row>
    <row r="201" spans="1:68" s="77" customFormat="1" ht="12" customHeight="1" x14ac:dyDescent="0.3">
      <c r="B201" s="64"/>
      <c r="C201" s="65"/>
      <c r="D201" s="66"/>
      <c r="E201" s="65"/>
      <c r="F201" s="65"/>
      <c r="G201" s="66"/>
      <c r="H201" s="66"/>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row>
    <row r="202" spans="1:68" s="55" customFormat="1" ht="21.45" customHeight="1" x14ac:dyDescent="0.3">
      <c r="B202" s="67" t="s">
        <v>140</v>
      </c>
      <c r="C202" s="68"/>
      <c r="D202" s="71" t="s">
        <v>211</v>
      </c>
      <c r="E202" s="68" t="s">
        <v>31</v>
      </c>
      <c r="F202" s="61">
        <v>30</v>
      </c>
      <c r="G202" s="72"/>
      <c r="H202" s="70"/>
    </row>
    <row r="203" spans="1:68" s="77" customFormat="1" ht="12" customHeight="1" x14ac:dyDescent="0.3">
      <c r="B203" s="64"/>
      <c r="C203" s="65"/>
      <c r="D203" s="66"/>
      <c r="E203" s="65"/>
      <c r="F203" s="65"/>
      <c r="G203" s="66"/>
      <c r="H203" s="66"/>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row>
    <row r="204" spans="1:68" s="55" customFormat="1" ht="21.45" customHeight="1" x14ac:dyDescent="0.3">
      <c r="B204" s="67" t="s">
        <v>245</v>
      </c>
      <c r="C204" s="68"/>
      <c r="D204" s="71" t="s">
        <v>212</v>
      </c>
      <c r="E204" s="68" t="s">
        <v>31</v>
      </c>
      <c r="F204" s="61">
        <v>30</v>
      </c>
      <c r="G204" s="72"/>
      <c r="H204" s="70"/>
    </row>
    <row r="205" spans="1:68" s="55" customFormat="1" ht="12" customHeight="1" x14ac:dyDescent="0.3">
      <c r="B205" s="64"/>
      <c r="C205" s="65"/>
      <c r="D205" s="66"/>
      <c r="E205" s="65"/>
      <c r="F205" s="65"/>
      <c r="G205" s="66"/>
      <c r="H205" s="66"/>
    </row>
    <row r="206" spans="1:68" s="55" customFormat="1" ht="21.45" customHeight="1" x14ac:dyDescent="0.3">
      <c r="A206" s="55">
        <v>472</v>
      </c>
      <c r="B206" s="67" t="s">
        <v>246</v>
      </c>
      <c r="C206" s="68"/>
      <c r="D206" s="71" t="s">
        <v>213</v>
      </c>
      <c r="E206" s="68" t="s">
        <v>31</v>
      </c>
      <c r="F206" s="61">
        <v>30</v>
      </c>
      <c r="G206" s="72"/>
      <c r="H206" s="70"/>
    </row>
    <row r="207" spans="1:68" s="55" customFormat="1" ht="12" customHeight="1" x14ac:dyDescent="0.3">
      <c r="B207" s="64"/>
      <c r="C207" s="65"/>
      <c r="D207" s="66"/>
      <c r="E207" s="65"/>
      <c r="F207" s="65"/>
      <c r="G207" s="66"/>
      <c r="H207" s="66"/>
    </row>
    <row r="208" spans="1:68" s="55" customFormat="1" ht="21.45" customHeight="1" x14ac:dyDescent="0.3">
      <c r="A208" s="55">
        <v>473</v>
      </c>
      <c r="B208" s="67" t="s">
        <v>247</v>
      </c>
      <c r="C208" s="68"/>
      <c r="D208" s="71" t="s">
        <v>214</v>
      </c>
      <c r="E208" s="68" t="s">
        <v>31</v>
      </c>
      <c r="F208" s="61">
        <v>30</v>
      </c>
      <c r="G208" s="72"/>
      <c r="H208" s="70"/>
    </row>
    <row r="209" spans="1:8" s="55" customFormat="1" ht="12" customHeight="1" x14ac:dyDescent="0.3">
      <c r="B209" s="64"/>
      <c r="C209" s="65"/>
      <c r="D209" s="66"/>
      <c r="E209" s="65"/>
      <c r="F209" s="65"/>
      <c r="G209" s="66"/>
      <c r="H209" s="66"/>
    </row>
    <row r="210" spans="1:8" s="55" customFormat="1" ht="12" customHeight="1" x14ac:dyDescent="0.3">
      <c r="A210" s="55">
        <v>474</v>
      </c>
      <c r="B210" s="67" t="s">
        <v>248</v>
      </c>
      <c r="C210" s="68"/>
      <c r="D210" s="71" t="s">
        <v>215</v>
      </c>
      <c r="E210" s="68"/>
      <c r="F210" s="61"/>
      <c r="G210" s="70"/>
      <c r="H210" s="70"/>
    </row>
    <row r="211" spans="1:8" s="55" customFormat="1" ht="12" customHeight="1" x14ac:dyDescent="0.3">
      <c r="B211" s="64"/>
      <c r="C211" s="65"/>
      <c r="D211" s="66"/>
      <c r="E211" s="65"/>
      <c r="F211" s="65"/>
      <c r="G211" s="66"/>
      <c r="H211" s="66"/>
    </row>
    <row r="212" spans="1:8" s="55" customFormat="1" ht="21.45" customHeight="1" x14ac:dyDescent="0.3">
      <c r="A212" s="55">
        <v>475</v>
      </c>
      <c r="B212" s="67" t="s">
        <v>249</v>
      </c>
      <c r="C212" s="68"/>
      <c r="D212" s="71" t="s">
        <v>216</v>
      </c>
      <c r="E212" s="68" t="s">
        <v>31</v>
      </c>
      <c r="F212" s="61">
        <v>70</v>
      </c>
      <c r="G212" s="72"/>
      <c r="H212" s="70"/>
    </row>
    <row r="213" spans="1:8" s="55" customFormat="1" ht="12" customHeight="1" x14ac:dyDescent="0.3">
      <c r="B213" s="64"/>
      <c r="C213" s="65"/>
      <c r="D213" s="66"/>
      <c r="E213" s="65"/>
      <c r="F213" s="65"/>
      <c r="G213" s="66"/>
      <c r="H213" s="66"/>
    </row>
    <row r="214" spans="1:8" s="55" customFormat="1" ht="21.45" customHeight="1" x14ac:dyDescent="0.3">
      <c r="A214" s="55">
        <v>476</v>
      </c>
      <c r="B214" s="67" t="s">
        <v>250</v>
      </c>
      <c r="C214" s="68"/>
      <c r="D214" s="71" t="s">
        <v>217</v>
      </c>
      <c r="E214" s="68" t="s">
        <v>31</v>
      </c>
      <c r="F214" s="61">
        <v>70</v>
      </c>
      <c r="G214" s="72"/>
      <c r="H214" s="70"/>
    </row>
    <row r="215" spans="1:8" s="55" customFormat="1" ht="12" customHeight="1" x14ac:dyDescent="0.3">
      <c r="B215" s="64"/>
      <c r="C215" s="65"/>
      <c r="D215" s="66"/>
      <c r="E215" s="65"/>
      <c r="F215" s="65"/>
      <c r="G215" s="66"/>
      <c r="H215" s="66"/>
    </row>
    <row r="216" spans="1:8" s="55" customFormat="1" ht="21.45" customHeight="1" x14ac:dyDescent="0.3">
      <c r="A216" s="55">
        <v>477</v>
      </c>
      <c r="B216" s="67" t="s">
        <v>251</v>
      </c>
      <c r="C216" s="68"/>
      <c r="D216" s="71" t="s">
        <v>218</v>
      </c>
      <c r="E216" s="68" t="s">
        <v>31</v>
      </c>
      <c r="F216" s="61">
        <v>70</v>
      </c>
      <c r="G216" s="72"/>
      <c r="H216" s="70"/>
    </row>
    <row r="217" spans="1:8" s="55" customFormat="1" ht="12" customHeight="1" x14ac:dyDescent="0.3">
      <c r="B217" s="64"/>
      <c r="C217" s="65"/>
      <c r="D217" s="66"/>
      <c r="E217" s="65"/>
      <c r="F217" s="65"/>
      <c r="G217" s="66"/>
      <c r="H217" s="66"/>
    </row>
    <row r="218" spans="1:8" s="55" customFormat="1" ht="21.45" customHeight="1" x14ac:dyDescent="0.3">
      <c r="A218" s="55">
        <v>478</v>
      </c>
      <c r="B218" s="67" t="s">
        <v>252</v>
      </c>
      <c r="C218" s="68"/>
      <c r="D218" s="71" t="s">
        <v>219</v>
      </c>
      <c r="E218" s="68" t="s">
        <v>31</v>
      </c>
      <c r="F218" s="61">
        <v>75</v>
      </c>
      <c r="G218" s="72"/>
      <c r="H218" s="70"/>
    </row>
    <row r="219" spans="1:8" s="55" customFormat="1" ht="12" customHeight="1" x14ac:dyDescent="0.3">
      <c r="B219" s="64"/>
      <c r="C219" s="65"/>
      <c r="D219" s="66"/>
      <c r="E219" s="65"/>
      <c r="F219" s="65"/>
      <c r="G219" s="66"/>
      <c r="H219" s="66"/>
    </row>
    <row r="220" spans="1:8" s="55" customFormat="1" ht="12" customHeight="1" x14ac:dyDescent="0.3">
      <c r="A220" s="55">
        <v>479</v>
      </c>
      <c r="B220" s="67" t="s">
        <v>141</v>
      </c>
      <c r="C220" s="68" t="s">
        <v>32</v>
      </c>
      <c r="D220" s="69" t="s">
        <v>439</v>
      </c>
      <c r="E220" s="68"/>
      <c r="F220" s="61"/>
      <c r="G220" s="70"/>
      <c r="H220" s="63"/>
    </row>
    <row r="221" spans="1:8" s="55" customFormat="1" ht="12" customHeight="1" x14ac:dyDescent="0.3">
      <c r="B221" s="64"/>
      <c r="C221" s="65"/>
      <c r="D221" s="66"/>
      <c r="E221" s="65"/>
      <c r="F221" s="65"/>
      <c r="G221" s="66"/>
      <c r="H221" s="84"/>
    </row>
    <row r="222" spans="1:8" s="55" customFormat="1" ht="13.2" x14ac:dyDescent="0.3">
      <c r="A222" s="55">
        <v>480</v>
      </c>
      <c r="B222" s="204" t="s">
        <v>142</v>
      </c>
      <c r="C222" s="68" t="s">
        <v>33</v>
      </c>
      <c r="D222" s="71" t="s">
        <v>192</v>
      </c>
      <c r="E222" s="68"/>
      <c r="F222" s="61"/>
      <c r="G222" s="70"/>
      <c r="H222" s="63"/>
    </row>
    <row r="223" spans="1:8" s="57" customFormat="1" ht="24" customHeight="1" x14ac:dyDescent="0.3">
      <c r="B223" s="258" t="s">
        <v>16</v>
      </c>
      <c r="C223" s="259"/>
      <c r="D223" s="259"/>
      <c r="E223" s="259"/>
      <c r="F223" s="259"/>
      <c r="G223" s="260"/>
      <c r="H223" s="74"/>
    </row>
    <row r="224" spans="1:8" s="1" customFormat="1" ht="13.5" customHeight="1" x14ac:dyDescent="0.3">
      <c r="B224" s="106"/>
      <c r="C224" s="106"/>
      <c r="D224" s="106"/>
      <c r="E224" s="106"/>
      <c r="F224" s="106"/>
      <c r="G224" s="106"/>
      <c r="H224" s="113"/>
    </row>
    <row r="225" spans="1:8" s="1" customFormat="1" ht="4.5" hidden="1" customHeight="1" x14ac:dyDescent="0.3">
      <c r="B225" s="6"/>
      <c r="C225" s="31"/>
      <c r="E225" s="31"/>
      <c r="F225" s="31"/>
    </row>
    <row r="226" spans="1:8" s="1" customFormat="1" ht="15" customHeight="1" x14ac:dyDescent="0.3">
      <c r="A226" s="52" t="s">
        <v>0</v>
      </c>
      <c r="B226" s="7" t="str">
        <f>B179</f>
        <v>Construction of Carolina Ext 4 and Emzamo Section Sewer Reticulation in CALLM</v>
      </c>
      <c r="C226" s="31"/>
      <c r="E226" s="31"/>
      <c r="F226" s="31"/>
      <c r="G226" s="257" t="str">
        <f>G179</f>
        <v>Contract Number: ALMT12/2024</v>
      </c>
      <c r="H226" s="257"/>
    </row>
    <row r="227" spans="1:8" s="1" customFormat="1" ht="15" customHeight="1" x14ac:dyDescent="0.3">
      <c r="A227" s="52"/>
      <c r="B227" s="7"/>
      <c r="C227" s="31"/>
      <c r="E227" s="31"/>
      <c r="F227" s="31"/>
      <c r="G227" s="109"/>
      <c r="H227" s="109"/>
    </row>
    <row r="228" spans="1:8" s="1" customFormat="1" ht="15" customHeight="1" x14ac:dyDescent="0.3">
      <c r="B228" s="36"/>
      <c r="C228" s="31"/>
      <c r="E228" s="31"/>
      <c r="F228" s="31"/>
    </row>
    <row r="229" spans="1:8" s="1" customFormat="1" ht="15" customHeight="1" x14ac:dyDescent="0.3">
      <c r="B229" s="195" t="s">
        <v>561</v>
      </c>
      <c r="C229" s="195"/>
      <c r="D229" s="195"/>
      <c r="E229" s="195"/>
      <c r="F229" s="195"/>
      <c r="G229" s="195"/>
      <c r="H229" s="196" t="s">
        <v>562</v>
      </c>
    </row>
    <row r="230" spans="1:8" s="55" customFormat="1" ht="23.25" customHeight="1" x14ac:dyDescent="0.3">
      <c r="B230" s="261" t="s">
        <v>265</v>
      </c>
      <c r="C230" s="261" t="s">
        <v>1</v>
      </c>
      <c r="D230" s="261" t="s">
        <v>2</v>
      </c>
      <c r="E230" s="261" t="s">
        <v>3</v>
      </c>
      <c r="F230" s="261" t="s">
        <v>4</v>
      </c>
      <c r="G230" s="261" t="s">
        <v>5</v>
      </c>
      <c r="H230" s="54" t="s">
        <v>68</v>
      </c>
    </row>
    <row r="231" spans="1:8" s="55" customFormat="1" ht="15.75" customHeight="1" x14ac:dyDescent="0.3">
      <c r="B231" s="262"/>
      <c r="C231" s="262"/>
      <c r="D231" s="262"/>
      <c r="E231" s="262"/>
      <c r="F231" s="262"/>
      <c r="G231" s="262"/>
      <c r="H231" s="56" t="s">
        <v>69</v>
      </c>
    </row>
    <row r="232" spans="1:8" s="57" customFormat="1" ht="28.5" customHeight="1" x14ac:dyDescent="0.3">
      <c r="B232" s="258" t="s">
        <v>72</v>
      </c>
      <c r="C232" s="259"/>
      <c r="D232" s="259"/>
      <c r="E232" s="259"/>
      <c r="F232" s="259"/>
      <c r="G232" s="260"/>
      <c r="H232" s="74"/>
    </row>
    <row r="233" spans="1:8" s="57" customFormat="1" ht="39.6" x14ac:dyDescent="0.3">
      <c r="B233" s="200" t="s">
        <v>253</v>
      </c>
      <c r="C233" s="68" t="s">
        <v>34</v>
      </c>
      <c r="D233" s="71" t="s">
        <v>193</v>
      </c>
      <c r="E233" s="68" t="s">
        <v>9</v>
      </c>
      <c r="F233" s="61"/>
      <c r="G233" s="72"/>
      <c r="H233" s="70" t="s">
        <v>649</v>
      </c>
    </row>
    <row r="234" spans="1:8" s="57" customFormat="1" ht="13.2" x14ac:dyDescent="0.3">
      <c r="B234" s="64"/>
      <c r="C234" s="65"/>
      <c r="D234" s="66"/>
      <c r="E234" s="65"/>
      <c r="F234" s="65"/>
      <c r="G234" s="66"/>
      <c r="H234" s="84"/>
    </row>
    <row r="235" spans="1:8" s="57" customFormat="1" ht="39.6" x14ac:dyDescent="0.3">
      <c r="B235" s="67" t="s">
        <v>254</v>
      </c>
      <c r="C235" s="68" t="s">
        <v>35</v>
      </c>
      <c r="D235" s="71" t="s">
        <v>36</v>
      </c>
      <c r="E235" s="68" t="s">
        <v>684</v>
      </c>
      <c r="F235" s="61">
        <v>1</v>
      </c>
      <c r="G235" s="72">
        <v>700000</v>
      </c>
      <c r="H235" s="70">
        <f>G235</f>
        <v>700000</v>
      </c>
    </row>
    <row r="236" spans="1:8" s="57" customFormat="1" ht="13.2" x14ac:dyDescent="0.3">
      <c r="B236" s="64"/>
      <c r="C236" s="65"/>
      <c r="D236" s="66"/>
      <c r="E236" s="65"/>
      <c r="F236" s="65"/>
      <c r="G236" s="66"/>
      <c r="H236" s="84"/>
    </row>
    <row r="237" spans="1:8" s="57" customFormat="1" ht="26.4" x14ac:dyDescent="0.3">
      <c r="B237" s="67" t="s">
        <v>255</v>
      </c>
      <c r="C237" s="68" t="s">
        <v>38</v>
      </c>
      <c r="D237" s="71" t="s">
        <v>190</v>
      </c>
      <c r="E237" s="68" t="s">
        <v>39</v>
      </c>
      <c r="F237" s="61">
        <f>4170*0.6*0.6*40%</f>
        <v>600.48</v>
      </c>
      <c r="G237" s="72"/>
      <c r="H237" s="70"/>
    </row>
    <row r="238" spans="1:8" s="57" customFormat="1" ht="13.2" x14ac:dyDescent="0.3">
      <c r="B238" s="64"/>
      <c r="C238" s="65"/>
      <c r="D238" s="66"/>
      <c r="E238" s="65"/>
      <c r="F238" s="65"/>
      <c r="G238" s="66"/>
      <c r="H238" s="66"/>
    </row>
    <row r="239" spans="1:8" s="57" customFormat="1" ht="26.4" x14ac:dyDescent="0.3">
      <c r="B239" s="67" t="s">
        <v>256</v>
      </c>
      <c r="C239" s="68" t="s">
        <v>40</v>
      </c>
      <c r="D239" s="71" t="s">
        <v>191</v>
      </c>
      <c r="E239" s="68" t="s">
        <v>9</v>
      </c>
      <c r="F239" s="61">
        <v>1</v>
      </c>
      <c r="G239" s="72"/>
      <c r="H239" s="70"/>
    </row>
    <row r="240" spans="1:8" s="57" customFormat="1" ht="13.2" x14ac:dyDescent="0.3">
      <c r="B240" s="84"/>
      <c r="C240" s="66"/>
      <c r="D240" s="66"/>
      <c r="E240" s="66"/>
      <c r="F240" s="66"/>
      <c r="G240" s="66"/>
      <c r="H240" s="66"/>
    </row>
    <row r="241" spans="1:68" s="57" customFormat="1" ht="39.75" customHeight="1" x14ac:dyDescent="0.3">
      <c r="B241" s="67" t="s">
        <v>257</v>
      </c>
      <c r="C241" s="68"/>
      <c r="D241" s="71" t="s">
        <v>41</v>
      </c>
      <c r="E241" s="68" t="s">
        <v>37</v>
      </c>
      <c r="F241" s="61">
        <v>500</v>
      </c>
      <c r="G241" s="72"/>
      <c r="H241" s="70"/>
    </row>
    <row r="242" spans="1:68" s="57" customFormat="1" ht="13.2" x14ac:dyDescent="0.3">
      <c r="B242" s="78"/>
      <c r="C242" s="79"/>
      <c r="D242" s="80"/>
      <c r="E242" s="79"/>
      <c r="F242" s="81"/>
      <c r="G242" s="82"/>
      <c r="H242" s="92"/>
    </row>
    <row r="243" spans="1:68" s="57" customFormat="1" ht="28.5" customHeight="1" x14ac:dyDescent="0.3">
      <c r="B243" s="67" t="s">
        <v>403</v>
      </c>
      <c r="C243" s="68"/>
      <c r="D243" s="71" t="s">
        <v>402</v>
      </c>
      <c r="E243" s="68" t="s">
        <v>9</v>
      </c>
      <c r="F243" s="61">
        <v>1</v>
      </c>
      <c r="G243" s="72"/>
      <c r="H243" s="70"/>
    </row>
    <row r="244" spans="1:68" s="57" customFormat="1" ht="13.2" x14ac:dyDescent="0.3">
      <c r="B244" s="191"/>
      <c r="C244" s="80"/>
      <c r="D244" s="80"/>
      <c r="E244" s="80"/>
      <c r="F244" s="80"/>
      <c r="G244" s="80"/>
      <c r="H244" s="191"/>
    </row>
    <row r="245" spans="1:68" s="55" customFormat="1" ht="18" customHeight="1" x14ac:dyDescent="0.3">
      <c r="A245" s="55">
        <v>503</v>
      </c>
      <c r="B245" s="67" t="s">
        <v>258</v>
      </c>
      <c r="C245" s="68" t="s">
        <v>42</v>
      </c>
      <c r="D245" s="69" t="s">
        <v>438</v>
      </c>
      <c r="E245" s="68"/>
      <c r="F245" s="61"/>
      <c r="G245" s="70"/>
      <c r="H245" s="70"/>
    </row>
    <row r="246" spans="1:68" s="55" customFormat="1" ht="12" customHeight="1" x14ac:dyDescent="0.3">
      <c r="B246" s="64"/>
      <c r="C246" s="65"/>
      <c r="D246" s="66"/>
      <c r="E246" s="65"/>
      <c r="F246" s="65"/>
      <c r="G246" s="66"/>
      <c r="H246" s="66"/>
    </row>
    <row r="247" spans="1:68" s="55" customFormat="1" ht="51.75" customHeight="1" x14ac:dyDescent="0.3">
      <c r="A247" s="55">
        <v>504</v>
      </c>
      <c r="B247" s="67" t="s">
        <v>259</v>
      </c>
      <c r="C247" s="68" t="s">
        <v>43</v>
      </c>
      <c r="D247" s="46" t="s">
        <v>405</v>
      </c>
      <c r="E247" s="68" t="s">
        <v>9</v>
      </c>
      <c r="F247" s="61">
        <v>1</v>
      </c>
      <c r="G247" s="72"/>
      <c r="H247" s="70"/>
    </row>
    <row r="248" spans="1:68" s="55" customFormat="1" ht="13.2" x14ac:dyDescent="0.3">
      <c r="B248" s="64"/>
      <c r="C248" s="65"/>
      <c r="D248" s="66"/>
      <c r="E248" s="65"/>
      <c r="F248" s="65"/>
      <c r="G248" s="66"/>
      <c r="H248" s="66"/>
    </row>
    <row r="249" spans="1:68" s="55" customFormat="1" ht="42" customHeight="1" x14ac:dyDescent="0.3">
      <c r="A249" s="55">
        <v>505</v>
      </c>
      <c r="B249" s="67" t="s">
        <v>260</v>
      </c>
      <c r="C249" s="68" t="s">
        <v>292</v>
      </c>
      <c r="D249" s="46" t="s">
        <v>404</v>
      </c>
      <c r="E249" s="68" t="s">
        <v>9</v>
      </c>
      <c r="F249" s="61">
        <v>1</v>
      </c>
      <c r="G249" s="72"/>
      <c r="H249" s="70"/>
    </row>
    <row r="250" spans="1:68" s="55" customFormat="1" ht="12" customHeight="1" x14ac:dyDescent="0.3">
      <c r="B250" s="64"/>
      <c r="C250" s="65"/>
      <c r="D250" s="66"/>
      <c r="E250" s="65"/>
      <c r="F250" s="65"/>
      <c r="G250" s="66"/>
      <c r="H250" s="66"/>
    </row>
    <row r="251" spans="1:68" s="55" customFormat="1" ht="66.75" customHeight="1" x14ac:dyDescent="0.3">
      <c r="A251" s="55">
        <v>506</v>
      </c>
      <c r="B251" s="67" t="s">
        <v>261</v>
      </c>
      <c r="C251" s="68" t="s">
        <v>293</v>
      </c>
      <c r="D251" s="46" t="s">
        <v>406</v>
      </c>
      <c r="E251" s="68" t="s">
        <v>9</v>
      </c>
      <c r="F251" s="61">
        <v>1</v>
      </c>
      <c r="G251" s="72"/>
      <c r="H251" s="70"/>
    </row>
    <row r="252" spans="1:68" s="55" customFormat="1" ht="12" customHeight="1" x14ac:dyDescent="0.3">
      <c r="B252" s="64"/>
      <c r="C252" s="65"/>
      <c r="D252" s="66"/>
      <c r="E252" s="65"/>
      <c r="F252" s="65"/>
      <c r="G252" s="66"/>
      <c r="H252" s="66"/>
    </row>
    <row r="253" spans="1:68" s="55" customFormat="1" ht="13.5" customHeight="1" x14ac:dyDescent="0.3">
      <c r="B253" s="58"/>
      <c r="C253" s="61"/>
      <c r="D253" s="73" t="s">
        <v>371</v>
      </c>
      <c r="E253" s="61"/>
      <c r="F253" s="61"/>
      <c r="G253" s="73"/>
      <c r="H253" s="73"/>
    </row>
    <row r="254" spans="1:68" s="55" customFormat="1" ht="12" customHeight="1" x14ac:dyDescent="0.3">
      <c r="B254" s="64"/>
      <c r="C254" s="65"/>
      <c r="D254" s="66"/>
      <c r="E254" s="65"/>
      <c r="F254" s="65"/>
      <c r="G254" s="66"/>
      <c r="H254" s="66"/>
    </row>
    <row r="255" spans="1:68" s="55" customFormat="1" ht="54.75" customHeight="1" x14ac:dyDescent="0.3">
      <c r="B255" s="58" t="s">
        <v>264</v>
      </c>
      <c r="C255" s="61"/>
      <c r="D255" s="73" t="s">
        <v>410</v>
      </c>
      <c r="E255" s="68" t="s">
        <v>48</v>
      </c>
      <c r="F255" s="61">
        <v>10</v>
      </c>
      <c r="G255" s="73"/>
      <c r="H255" s="70"/>
    </row>
    <row r="256" spans="1:68" s="77" customFormat="1" ht="12" customHeight="1" x14ac:dyDescent="0.3">
      <c r="B256" s="98"/>
      <c r="C256" s="81"/>
      <c r="D256" s="99"/>
      <c r="E256" s="81"/>
      <c r="F256" s="81"/>
      <c r="G256" s="99"/>
      <c r="H256" s="99"/>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row>
    <row r="257" spans="2:68" s="55" customFormat="1" ht="73.5" customHeight="1" x14ac:dyDescent="0.3">
      <c r="B257" s="58" t="s">
        <v>408</v>
      </c>
      <c r="C257" s="61"/>
      <c r="D257" s="71" t="s">
        <v>662</v>
      </c>
      <c r="E257" s="68" t="s">
        <v>37</v>
      </c>
      <c r="F257" s="61">
        <v>300</v>
      </c>
      <c r="G257" s="73"/>
      <c r="H257" s="70"/>
    </row>
    <row r="258" spans="2:68" s="55" customFormat="1" ht="12" customHeight="1" x14ac:dyDescent="0.3">
      <c r="B258" s="64"/>
      <c r="C258" s="65"/>
      <c r="D258" s="66"/>
      <c r="E258" s="65"/>
      <c r="F258" s="65"/>
      <c r="G258" s="66"/>
      <c r="H258" s="66"/>
    </row>
    <row r="259" spans="2:68" s="55" customFormat="1" ht="90.75" customHeight="1" x14ac:dyDescent="0.3">
      <c r="B259" s="58" t="s">
        <v>409</v>
      </c>
      <c r="C259" s="61"/>
      <c r="D259" s="73" t="s">
        <v>663</v>
      </c>
      <c r="E259" s="68" t="s">
        <v>37</v>
      </c>
      <c r="F259" s="61">
        <v>300</v>
      </c>
      <c r="G259" s="73"/>
      <c r="H259" s="70"/>
    </row>
    <row r="260" spans="2:68" s="77" customFormat="1" ht="11.25" customHeight="1" x14ac:dyDescent="0.3">
      <c r="B260" s="192"/>
      <c r="C260" s="86"/>
      <c r="D260" s="86"/>
      <c r="E260" s="86"/>
      <c r="F260" s="86"/>
      <c r="G260" s="66" t="s">
        <v>664</v>
      </c>
      <c r="H260" s="66"/>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row>
    <row r="261" spans="2:68" s="57" customFormat="1" ht="24.75" customHeight="1" x14ac:dyDescent="0.3">
      <c r="B261" s="258" t="s">
        <v>483</v>
      </c>
      <c r="C261" s="259"/>
      <c r="D261" s="259"/>
      <c r="E261" s="259"/>
      <c r="F261" s="259"/>
      <c r="G261" s="260"/>
      <c r="H261" s="227"/>
    </row>
    <row r="262" spans="2:68" s="1" customFormat="1" ht="12" customHeight="1" x14ac:dyDescent="0.3">
      <c r="B262" s="106"/>
      <c r="C262" s="106"/>
      <c r="D262" s="106"/>
      <c r="E262" s="106"/>
      <c r="F262" s="106"/>
      <c r="G262" s="106"/>
      <c r="H262" s="113"/>
    </row>
  </sheetData>
  <mergeCells count="53">
    <mergeCell ref="G179:H179"/>
    <mergeCell ref="B261:G261"/>
    <mergeCell ref="D230:D231"/>
    <mergeCell ref="E230:E231"/>
    <mergeCell ref="F230:F231"/>
    <mergeCell ref="G230:G231"/>
    <mergeCell ref="B230:B231"/>
    <mergeCell ref="C230:C231"/>
    <mergeCell ref="G183:G184"/>
    <mergeCell ref="B232:G232"/>
    <mergeCell ref="B185:G185"/>
    <mergeCell ref="B223:G223"/>
    <mergeCell ref="B183:B184"/>
    <mergeCell ref="C183:C184"/>
    <mergeCell ref="G226:H226"/>
    <mergeCell ref="D183:D184"/>
    <mergeCell ref="E183:E184"/>
    <mergeCell ref="F183:F184"/>
    <mergeCell ref="B111:G111"/>
    <mergeCell ref="E109:E110"/>
    <mergeCell ref="F109:F110"/>
    <mergeCell ref="G109:G110"/>
    <mergeCell ref="B176:G176"/>
    <mergeCell ref="B150:G150"/>
    <mergeCell ref="G144:H144"/>
    <mergeCell ref="B142:G142"/>
    <mergeCell ref="B148:B149"/>
    <mergeCell ref="C148:C149"/>
    <mergeCell ref="D148:D149"/>
    <mergeCell ref="E148:E149"/>
    <mergeCell ref="F148:F149"/>
    <mergeCell ref="G148:G149"/>
    <mergeCell ref="G60:G61"/>
    <mergeCell ref="B109:B110"/>
    <mergeCell ref="C109:C110"/>
    <mergeCell ref="D109:D110"/>
    <mergeCell ref="G5:G6"/>
    <mergeCell ref="G1:H1"/>
    <mergeCell ref="G56:H56"/>
    <mergeCell ref="G105:H105"/>
    <mergeCell ref="B54:G54"/>
    <mergeCell ref="B62:G62"/>
    <mergeCell ref="B103:G103"/>
    <mergeCell ref="B60:B61"/>
    <mergeCell ref="C60:C61"/>
    <mergeCell ref="D60:D61"/>
    <mergeCell ref="E60:E61"/>
    <mergeCell ref="F60:F61"/>
    <mergeCell ref="B5:B6"/>
    <mergeCell ref="C5:C6"/>
    <mergeCell ref="D5:D6"/>
    <mergeCell ref="E5:E6"/>
    <mergeCell ref="F5:F6"/>
  </mergeCells>
  <phoneticPr fontId="20" type="noConversion"/>
  <pageMargins left="0.47244094488188998" right="0.23622047244094499" top="0.31496062992126" bottom="0.31496062992126" header="0.31496062992126" footer="0.31496062992126"/>
  <pageSetup paperSize="9" scale="79" firstPageNumber="125" orientation="portrait" useFirstPageNumber="1" r:id="rId1"/>
  <headerFooter>
    <oddFooter>&amp;R&amp;P</oddFooter>
  </headerFooter>
  <rowBreaks count="5" manualBreakCount="5">
    <brk id="55" min="1" max="7" man="1"/>
    <brk id="104" min="1" max="7" man="1"/>
    <brk id="143" min="1" max="7" man="1"/>
    <brk id="177" min="1" max="7" man="1"/>
    <brk id="224" min="1" max="7" man="1"/>
  </rowBreaks>
  <colBreaks count="1" manualBreakCount="1">
    <brk id="9" max="28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AZ41"/>
  <sheetViews>
    <sheetView showGridLines="0" view="pageLayout" topLeftCell="B1" zoomScaleNormal="100" zoomScaleSheetLayoutView="100" workbookViewId="0">
      <selection activeCell="G1" sqref="G1:H1"/>
    </sheetView>
  </sheetViews>
  <sheetFormatPr defaultColWidth="9.109375" defaultRowHeight="13.8" x14ac:dyDescent="0.3"/>
  <cols>
    <col min="1" max="1" width="5.44140625" style="52" hidden="1" customWidth="1"/>
    <col min="2" max="2" width="8.33203125" style="107" customWidth="1"/>
    <col min="3" max="3" width="9.44140625" style="107" customWidth="1"/>
    <col min="4" max="4" width="39.6640625" style="52" customWidth="1"/>
    <col min="5" max="5" width="7.6640625" style="107" customWidth="1"/>
    <col min="6" max="6" width="8.44140625" style="107" bestFit="1" customWidth="1"/>
    <col min="7" max="7" width="16.44140625" style="52" customWidth="1"/>
    <col min="8" max="8" width="16.33203125" style="52" customWidth="1"/>
    <col min="9" max="16384" width="9.109375" style="52"/>
  </cols>
  <sheetData>
    <row r="1" spans="1:8" s="1" customFormat="1" ht="15" customHeight="1" x14ac:dyDescent="0.3">
      <c r="A1" s="52" t="s">
        <v>0</v>
      </c>
      <c r="B1" s="253" t="str">
        <f>A!B226</f>
        <v>Construction of Carolina Ext 4 and Emzamo Section Sewer Reticulation in CALLM</v>
      </c>
      <c r="C1" s="31"/>
      <c r="E1" s="31"/>
      <c r="F1" s="31"/>
      <c r="G1" s="263" t="str">
        <f>A!G226</f>
        <v>Contract Number: ALMT12/2024</v>
      </c>
      <c r="H1" s="263"/>
    </row>
    <row r="2" spans="1:8" s="1" customFormat="1" ht="15" customHeight="1" x14ac:dyDescent="0.3">
      <c r="B2" s="254"/>
      <c r="C2" s="31"/>
      <c r="E2" s="31"/>
      <c r="F2" s="31"/>
    </row>
    <row r="3" spans="1:8" s="1" customFormat="1" ht="15" customHeight="1" x14ac:dyDescent="0.3">
      <c r="B3" s="255"/>
      <c r="C3" s="31"/>
      <c r="E3" s="31"/>
      <c r="F3" s="31"/>
    </row>
    <row r="4" spans="1:8" s="1" customFormat="1" ht="15" customHeight="1" x14ac:dyDescent="0.3">
      <c r="B4" s="256" t="s">
        <v>569</v>
      </c>
      <c r="C4" s="195"/>
      <c r="D4" s="195"/>
      <c r="E4" s="195"/>
      <c r="F4" s="195"/>
      <c r="G4" s="195"/>
      <c r="H4" s="196" t="s">
        <v>570</v>
      </c>
    </row>
    <row r="5" spans="1:8" s="55" customFormat="1" ht="23.25" customHeight="1" x14ac:dyDescent="0.3">
      <c r="B5" s="261" t="s">
        <v>265</v>
      </c>
      <c r="C5" s="261" t="s">
        <v>1</v>
      </c>
      <c r="D5" s="261" t="s">
        <v>2</v>
      </c>
      <c r="E5" s="261" t="s">
        <v>3</v>
      </c>
      <c r="F5" s="261" t="s">
        <v>4</v>
      </c>
      <c r="G5" s="261" t="s">
        <v>5</v>
      </c>
      <c r="H5" s="54" t="s">
        <v>68</v>
      </c>
    </row>
    <row r="6" spans="1:8" s="55" customFormat="1" ht="15.75" customHeight="1" x14ac:dyDescent="0.3">
      <c r="B6" s="262"/>
      <c r="C6" s="262"/>
      <c r="D6" s="262"/>
      <c r="E6" s="262"/>
      <c r="F6" s="262"/>
      <c r="G6" s="262"/>
      <c r="H6" s="56" t="s">
        <v>69</v>
      </c>
    </row>
    <row r="7" spans="1:8" s="55" customFormat="1" ht="24" customHeight="1" x14ac:dyDescent="0.3">
      <c r="A7" s="55">
        <v>507</v>
      </c>
      <c r="B7" s="205" t="s">
        <v>105</v>
      </c>
      <c r="C7" s="59" t="s">
        <v>44</v>
      </c>
      <c r="D7" s="60" t="s">
        <v>74</v>
      </c>
      <c r="E7" s="68"/>
      <c r="F7" s="61"/>
      <c r="G7" s="70"/>
      <c r="H7" s="63"/>
    </row>
    <row r="8" spans="1:8" s="55" customFormat="1" ht="12" customHeight="1" x14ac:dyDescent="0.3">
      <c r="B8" s="64"/>
      <c r="C8" s="65"/>
      <c r="D8" s="66"/>
      <c r="E8" s="65"/>
      <c r="F8" s="65"/>
      <c r="G8" s="66"/>
      <c r="H8" s="84"/>
    </row>
    <row r="9" spans="1:8" s="55" customFormat="1" ht="42.6" customHeight="1" x14ac:dyDescent="0.3">
      <c r="A9" s="55">
        <v>508</v>
      </c>
      <c r="B9" s="67" t="s">
        <v>106</v>
      </c>
      <c r="C9" s="68" t="s">
        <v>45</v>
      </c>
      <c r="D9" s="71" t="s">
        <v>457</v>
      </c>
      <c r="E9" s="68" t="s">
        <v>37</v>
      </c>
      <c r="F9" s="61">
        <f>4170*30%</f>
        <v>1251</v>
      </c>
      <c r="G9" s="72"/>
      <c r="H9" s="63"/>
    </row>
    <row r="10" spans="1:8" s="77" customFormat="1" ht="9.75" customHeight="1" x14ac:dyDescent="0.3">
      <c r="B10" s="78"/>
      <c r="C10" s="79"/>
      <c r="D10" s="80"/>
      <c r="E10" s="79"/>
      <c r="F10" s="81"/>
      <c r="G10" s="82"/>
      <c r="H10" s="83"/>
    </row>
    <row r="11" spans="1:8" s="55" customFormat="1" ht="27" customHeight="1" x14ac:dyDescent="0.3">
      <c r="B11" s="67" t="s">
        <v>107</v>
      </c>
      <c r="C11" s="68"/>
      <c r="D11" s="71" t="s">
        <v>304</v>
      </c>
      <c r="E11" s="68" t="s">
        <v>37</v>
      </c>
      <c r="F11" s="61"/>
      <c r="G11" s="72"/>
      <c r="H11" s="63" t="s">
        <v>649</v>
      </c>
    </row>
    <row r="12" spans="1:8" s="55" customFormat="1" ht="12" customHeight="1" x14ac:dyDescent="0.3">
      <c r="B12" s="64"/>
      <c r="C12" s="65"/>
      <c r="D12" s="66"/>
      <c r="E12" s="65"/>
      <c r="F12" s="65"/>
      <c r="G12" s="66"/>
      <c r="H12" s="84"/>
    </row>
    <row r="13" spans="1:8" s="55" customFormat="1" ht="18.75" customHeight="1" x14ac:dyDescent="0.3">
      <c r="A13" s="55">
        <v>510</v>
      </c>
      <c r="B13" s="67" t="s">
        <v>143</v>
      </c>
      <c r="C13" s="68" t="s">
        <v>46</v>
      </c>
      <c r="D13" s="71" t="s">
        <v>47</v>
      </c>
      <c r="E13" s="68"/>
      <c r="F13" s="61"/>
      <c r="G13" s="70"/>
      <c r="H13" s="63"/>
    </row>
    <row r="14" spans="1:8" s="55" customFormat="1" ht="12" customHeight="1" x14ac:dyDescent="0.3">
      <c r="B14" s="64"/>
      <c r="C14" s="65"/>
      <c r="D14" s="66"/>
      <c r="E14" s="65"/>
      <c r="F14" s="65"/>
      <c r="G14" s="66"/>
      <c r="H14" s="84"/>
    </row>
    <row r="15" spans="1:8" s="55" customFormat="1" ht="21.45" customHeight="1" x14ac:dyDescent="0.3">
      <c r="A15" s="55">
        <v>511</v>
      </c>
      <c r="B15" s="67" t="s">
        <v>297</v>
      </c>
      <c r="C15" s="68"/>
      <c r="D15" s="71" t="s">
        <v>378</v>
      </c>
      <c r="E15" s="68" t="s">
        <v>48</v>
      </c>
      <c r="F15" s="61">
        <v>5</v>
      </c>
      <c r="G15" s="72"/>
      <c r="H15" s="63"/>
    </row>
    <row r="16" spans="1:8" s="55" customFormat="1" ht="12" customHeight="1" x14ac:dyDescent="0.3">
      <c r="B16" s="64"/>
      <c r="C16" s="65"/>
      <c r="D16" s="66"/>
      <c r="E16" s="65"/>
      <c r="F16" s="65"/>
      <c r="G16" s="66"/>
      <c r="H16" s="84"/>
    </row>
    <row r="17" spans="1:52" s="55" customFormat="1" ht="21.45" customHeight="1" x14ac:dyDescent="0.3">
      <c r="A17" s="55">
        <v>519</v>
      </c>
      <c r="B17" s="67" t="s">
        <v>298</v>
      </c>
      <c r="C17" s="68"/>
      <c r="D17" s="71" t="s">
        <v>379</v>
      </c>
      <c r="E17" s="68" t="s">
        <v>48</v>
      </c>
      <c r="F17" s="61">
        <v>5</v>
      </c>
      <c r="G17" s="72"/>
      <c r="H17" s="63"/>
    </row>
    <row r="18" spans="1:52" s="55" customFormat="1" ht="12" customHeight="1" x14ac:dyDescent="0.3">
      <c r="B18" s="64"/>
      <c r="C18" s="65"/>
      <c r="D18" s="66"/>
      <c r="E18" s="65"/>
      <c r="F18" s="65"/>
      <c r="G18" s="66"/>
      <c r="H18" s="84"/>
    </row>
    <row r="19" spans="1:52" s="55" customFormat="1" ht="44.4" customHeight="1" x14ac:dyDescent="0.3">
      <c r="A19" s="55">
        <v>512</v>
      </c>
      <c r="B19" s="67" t="s">
        <v>144</v>
      </c>
      <c r="C19" s="68" t="s">
        <v>49</v>
      </c>
      <c r="D19" s="71" t="s">
        <v>296</v>
      </c>
      <c r="E19" s="68"/>
      <c r="F19" s="61"/>
      <c r="G19" s="70"/>
      <c r="H19" s="70"/>
    </row>
    <row r="20" spans="1:52" s="77" customFormat="1" ht="9.75" customHeight="1" x14ac:dyDescent="0.3">
      <c r="B20" s="78"/>
      <c r="C20" s="79"/>
      <c r="D20" s="80"/>
      <c r="E20" s="79"/>
      <c r="F20" s="81"/>
      <c r="G20" s="92"/>
      <c r="H20" s="92"/>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row>
    <row r="21" spans="1:52" s="55" customFormat="1" ht="26.4" x14ac:dyDescent="0.3">
      <c r="B21" s="67" t="s">
        <v>305</v>
      </c>
      <c r="C21" s="68"/>
      <c r="D21" s="108" t="s">
        <v>535</v>
      </c>
      <c r="E21" s="68" t="s">
        <v>37</v>
      </c>
      <c r="F21" s="61">
        <v>150</v>
      </c>
      <c r="G21" s="70"/>
      <c r="H21" s="63"/>
    </row>
    <row r="22" spans="1:52" s="77" customFormat="1" ht="9.75" customHeight="1" x14ac:dyDescent="0.3">
      <c r="B22" s="78"/>
      <c r="C22" s="79"/>
      <c r="D22" s="80"/>
      <c r="E22" s="79"/>
      <c r="F22" s="81"/>
      <c r="G22" s="92"/>
      <c r="H22" s="92"/>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row>
    <row r="23" spans="1:52" s="55" customFormat="1" ht="27" customHeight="1" x14ac:dyDescent="0.3">
      <c r="A23" s="55">
        <v>514</v>
      </c>
      <c r="B23" s="67" t="s">
        <v>306</v>
      </c>
      <c r="C23" s="68"/>
      <c r="D23" s="71" t="s">
        <v>380</v>
      </c>
      <c r="E23" s="68" t="s">
        <v>37</v>
      </c>
      <c r="F23" s="61">
        <v>150</v>
      </c>
      <c r="G23" s="72"/>
      <c r="H23" s="63"/>
    </row>
    <row r="24" spans="1:52" s="77" customFormat="1" ht="12" customHeight="1" x14ac:dyDescent="0.3">
      <c r="B24" s="78"/>
      <c r="C24" s="79"/>
      <c r="D24" s="80"/>
      <c r="E24" s="79"/>
      <c r="F24" s="81"/>
      <c r="G24" s="82"/>
      <c r="H24" s="92"/>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row>
    <row r="25" spans="1:52" s="55" customFormat="1" ht="26.25" customHeight="1" x14ac:dyDescent="0.3">
      <c r="B25" s="67" t="s">
        <v>307</v>
      </c>
      <c r="C25" s="68"/>
      <c r="D25" s="108" t="s">
        <v>548</v>
      </c>
      <c r="E25" s="68" t="s">
        <v>37</v>
      </c>
      <c r="F25" s="61">
        <v>150</v>
      </c>
      <c r="G25" s="72"/>
      <c r="H25" s="63"/>
    </row>
    <row r="26" spans="1:52" s="55" customFormat="1" ht="12" customHeight="1" x14ac:dyDescent="0.3">
      <c r="B26" s="64"/>
      <c r="C26" s="65"/>
      <c r="D26" s="190"/>
      <c r="E26" s="65"/>
      <c r="F26" s="65"/>
      <c r="G26" s="66"/>
      <c r="H26" s="66"/>
    </row>
    <row r="27" spans="1:52" s="55" customFormat="1" ht="26.4" x14ac:dyDescent="0.3">
      <c r="A27" s="55">
        <v>785</v>
      </c>
      <c r="B27" s="67" t="s">
        <v>145</v>
      </c>
      <c r="C27" s="68" t="s">
        <v>50</v>
      </c>
      <c r="D27" s="71" t="s">
        <v>301</v>
      </c>
      <c r="E27" s="68" t="s">
        <v>39</v>
      </c>
      <c r="F27" s="61">
        <f>4170*0.15*3*0.6</f>
        <v>1125.9000000000001</v>
      </c>
      <c r="G27" s="72"/>
      <c r="H27" s="63"/>
    </row>
    <row r="28" spans="1:52" s="55" customFormat="1" ht="10.5" customHeight="1" x14ac:dyDescent="0.3">
      <c r="B28" s="186"/>
      <c r="C28" s="187"/>
      <c r="D28" s="188"/>
      <c r="E28" s="187"/>
      <c r="F28" s="189"/>
      <c r="G28" s="232"/>
      <c r="H28" s="233"/>
    </row>
    <row r="29" spans="1:52" s="55" customFormat="1" ht="26.4" x14ac:dyDescent="0.3">
      <c r="B29" s="67" t="s">
        <v>146</v>
      </c>
      <c r="C29" s="68"/>
      <c r="D29" s="71" t="s">
        <v>584</v>
      </c>
      <c r="E29" s="68" t="s">
        <v>39</v>
      </c>
      <c r="F29" s="61">
        <f>F27*0.15</f>
        <v>168.88499999999999</v>
      </c>
      <c r="G29" s="72"/>
      <c r="H29" s="63"/>
    </row>
    <row r="30" spans="1:52" s="77" customFormat="1" ht="9.75" customHeight="1" x14ac:dyDescent="0.3">
      <c r="B30" s="78"/>
      <c r="C30" s="79"/>
      <c r="D30" s="80"/>
      <c r="E30" s="79"/>
      <c r="F30" s="81"/>
      <c r="G30" s="82"/>
      <c r="H30" s="92"/>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row>
    <row r="31" spans="1:52" s="55" customFormat="1" ht="26.4" x14ac:dyDescent="0.3">
      <c r="B31" s="67" t="s">
        <v>146</v>
      </c>
      <c r="C31" s="68"/>
      <c r="D31" s="46" t="s">
        <v>299</v>
      </c>
      <c r="E31" s="137" t="s">
        <v>37</v>
      </c>
      <c r="F31" s="61">
        <v>100</v>
      </c>
      <c r="G31" s="72"/>
      <c r="H31" s="63"/>
    </row>
    <row r="32" spans="1:52" s="77" customFormat="1" ht="13.2" x14ac:dyDescent="0.3">
      <c r="B32" s="78"/>
      <c r="C32" s="79"/>
      <c r="D32" s="164"/>
      <c r="E32" s="79"/>
      <c r="F32" s="81"/>
      <c r="G32" s="82"/>
      <c r="H32" s="92"/>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row>
    <row r="33" spans="1:52" s="55" customFormat="1" ht="26.4" x14ac:dyDescent="0.3">
      <c r="B33" s="67" t="s">
        <v>147</v>
      </c>
      <c r="C33" s="68"/>
      <c r="D33" s="46" t="s">
        <v>300</v>
      </c>
      <c r="E33" s="137" t="s">
        <v>51</v>
      </c>
      <c r="F33" s="61"/>
      <c r="G33" s="72"/>
      <c r="H33" s="63" t="s">
        <v>649</v>
      </c>
    </row>
    <row r="34" spans="1:52" s="77" customFormat="1" ht="9.75" customHeight="1" x14ac:dyDescent="0.3">
      <c r="B34" s="78"/>
      <c r="C34" s="79"/>
      <c r="D34" s="164"/>
      <c r="E34" s="79"/>
      <c r="F34" s="81"/>
      <c r="G34" s="82"/>
      <c r="H34" s="92"/>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row>
    <row r="35" spans="1:52" s="55" customFormat="1" ht="63.6" customHeight="1" x14ac:dyDescent="0.3">
      <c r="B35" s="67" t="s">
        <v>148</v>
      </c>
      <c r="C35" s="68"/>
      <c r="D35" s="46" t="s">
        <v>338</v>
      </c>
      <c r="E35" s="137" t="s">
        <v>37</v>
      </c>
      <c r="F35" s="61"/>
      <c r="G35" s="72"/>
      <c r="H35" s="63" t="s">
        <v>649</v>
      </c>
    </row>
    <row r="36" spans="1:52" s="55" customFormat="1" ht="12" customHeight="1" x14ac:dyDescent="0.3">
      <c r="B36" s="64"/>
      <c r="C36" s="65"/>
      <c r="D36" s="66"/>
      <c r="E36" s="65"/>
      <c r="F36" s="65"/>
      <c r="G36" s="66"/>
      <c r="H36" s="66"/>
    </row>
    <row r="37" spans="1:52" s="55" customFormat="1" ht="39" customHeight="1" x14ac:dyDescent="0.3">
      <c r="A37" s="55">
        <v>520</v>
      </c>
      <c r="B37" s="67" t="s">
        <v>303</v>
      </c>
      <c r="C37" s="68"/>
      <c r="D37" s="71" t="s">
        <v>302</v>
      </c>
      <c r="E37" s="68" t="s">
        <v>51</v>
      </c>
      <c r="F37" s="61">
        <f>1.8*100</f>
        <v>180</v>
      </c>
      <c r="G37" s="72"/>
      <c r="H37" s="63"/>
    </row>
    <row r="38" spans="1:52" s="55" customFormat="1" ht="13.2" x14ac:dyDescent="0.3">
      <c r="B38" s="78"/>
      <c r="C38" s="79"/>
      <c r="D38" s="80"/>
      <c r="E38" s="79"/>
      <c r="F38" s="81"/>
      <c r="G38" s="82"/>
      <c r="H38" s="92"/>
    </row>
    <row r="39" spans="1:52" s="55" customFormat="1" ht="51.45" customHeight="1" x14ac:dyDescent="0.3">
      <c r="B39" s="67" t="s">
        <v>641</v>
      </c>
      <c r="C39" s="68"/>
      <c r="D39" s="71" t="s">
        <v>642</v>
      </c>
      <c r="E39" s="68" t="s">
        <v>39</v>
      </c>
      <c r="F39" s="61">
        <f>1200*0.15*2</f>
        <v>360</v>
      </c>
      <c r="G39" s="72"/>
      <c r="H39" s="63"/>
    </row>
    <row r="40" spans="1:52" s="55" customFormat="1" ht="13.2" x14ac:dyDescent="0.3">
      <c r="B40" s="193"/>
      <c r="C40" s="65"/>
      <c r="D40" s="66"/>
      <c r="E40" s="65"/>
      <c r="F40" s="65"/>
      <c r="G40" s="66"/>
      <c r="H40" s="66"/>
    </row>
    <row r="41" spans="1:52" s="57" customFormat="1" ht="25.5" customHeight="1" x14ac:dyDescent="0.3">
      <c r="B41" s="258" t="s">
        <v>484</v>
      </c>
      <c r="C41" s="259"/>
      <c r="D41" s="259"/>
      <c r="E41" s="259"/>
      <c r="F41" s="259"/>
      <c r="G41" s="260"/>
      <c r="H41" s="227"/>
    </row>
  </sheetData>
  <mergeCells count="8">
    <mergeCell ref="G1:H1"/>
    <mergeCell ref="B41:G41"/>
    <mergeCell ref="B5:B6"/>
    <mergeCell ref="C5:C6"/>
    <mergeCell ref="D5:D6"/>
    <mergeCell ref="E5:E6"/>
    <mergeCell ref="F5:F6"/>
    <mergeCell ref="G5:G6"/>
  </mergeCells>
  <pageMargins left="0.47244094488188998" right="0.23622047244094499" top="0.31496062992126" bottom="0.31496062992126" header="0.31496062992126" footer="0.31496062992126"/>
  <pageSetup paperSize="9" scale="89" firstPageNumber="131" orientation="portrait" useFirstPageNumber="1"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H55"/>
  <sheetViews>
    <sheetView showGridLines="0" view="pageLayout" topLeftCell="B1" zoomScaleNormal="100" zoomScaleSheetLayoutView="115" workbookViewId="0">
      <selection activeCell="G1" sqref="G1:H1"/>
    </sheetView>
  </sheetViews>
  <sheetFormatPr defaultColWidth="9.109375" defaultRowHeight="14.4" x14ac:dyDescent="0.3"/>
  <cols>
    <col min="1" max="1" width="5.44140625" style="5" hidden="1" customWidth="1"/>
    <col min="2" max="2" width="8.33203125" style="34" customWidth="1"/>
    <col min="3" max="3" width="9.44140625" style="34" customWidth="1"/>
    <col min="4" max="4" width="39.6640625" style="5" customWidth="1"/>
    <col min="5" max="5" width="7.6640625" style="34" customWidth="1"/>
    <col min="6" max="6" width="8.44140625" style="34" bestFit="1" customWidth="1"/>
    <col min="7" max="7" width="13.109375" style="5" customWidth="1"/>
    <col min="8" max="8" width="16.109375" style="5" customWidth="1"/>
    <col min="9" max="16384" width="9.109375" style="5"/>
  </cols>
  <sheetData>
    <row r="1" spans="1:8" s="2" customFormat="1" ht="15" customHeight="1" x14ac:dyDescent="0.25">
      <c r="A1" s="47" t="s">
        <v>0</v>
      </c>
      <c r="B1" s="48" t="str">
        <f>'C'!B1</f>
        <v>Construction of Carolina Ext 4 and Emzamo Section Sewer Reticulation in CALLM</v>
      </c>
      <c r="C1" s="32"/>
      <c r="E1" s="32"/>
      <c r="F1" s="32"/>
      <c r="G1" s="263" t="str">
        <f>'C'!G1</f>
        <v>Contract Number: ALMT12/2024</v>
      </c>
      <c r="H1" s="263"/>
    </row>
    <row r="3" spans="1:8" s="2" customFormat="1" ht="15" customHeight="1" x14ac:dyDescent="0.25">
      <c r="B3" s="197" t="s">
        <v>536</v>
      </c>
      <c r="C3" s="225"/>
      <c r="D3" s="197"/>
      <c r="E3" s="197"/>
      <c r="F3" s="225"/>
      <c r="G3" s="197"/>
      <c r="H3" s="198" t="s">
        <v>563</v>
      </c>
    </row>
    <row r="4" spans="1:8" s="3" customFormat="1" ht="23.25" customHeight="1" x14ac:dyDescent="0.3">
      <c r="B4" s="267" t="s">
        <v>265</v>
      </c>
      <c r="C4" s="267" t="s">
        <v>1</v>
      </c>
      <c r="D4" s="267" t="s">
        <v>2</v>
      </c>
      <c r="E4" s="267" t="s">
        <v>3</v>
      </c>
      <c r="F4" s="267" t="s">
        <v>4</v>
      </c>
      <c r="G4" s="267" t="s">
        <v>5</v>
      </c>
      <c r="H4" s="40" t="s">
        <v>68</v>
      </c>
    </row>
    <row r="5" spans="1:8" s="3" customFormat="1" ht="15.75" customHeight="1" x14ac:dyDescent="0.3">
      <c r="B5" s="268"/>
      <c r="C5" s="268"/>
      <c r="D5" s="268"/>
      <c r="E5" s="268"/>
      <c r="F5" s="268"/>
      <c r="G5" s="268"/>
      <c r="H5" s="43" t="s">
        <v>69</v>
      </c>
    </row>
    <row r="6" spans="1:8" s="3" customFormat="1" ht="24" customHeight="1" x14ac:dyDescent="0.3">
      <c r="A6" s="3">
        <v>698</v>
      </c>
      <c r="B6" s="206" t="s">
        <v>149</v>
      </c>
      <c r="C6" s="30" t="s">
        <v>52</v>
      </c>
      <c r="D6" s="8" t="s">
        <v>75</v>
      </c>
      <c r="E6" s="13"/>
      <c r="F6" s="9"/>
      <c r="G6" s="11"/>
      <c r="H6" s="41"/>
    </row>
    <row r="7" spans="1:8" s="3" customFormat="1" ht="12" customHeight="1" x14ac:dyDescent="0.3">
      <c r="B7" s="38"/>
      <c r="C7" s="33"/>
      <c r="D7" s="26"/>
      <c r="E7" s="33"/>
      <c r="F7" s="33"/>
      <c r="G7" s="26"/>
      <c r="H7" s="42"/>
    </row>
    <row r="8" spans="1:8" s="3" customFormat="1" ht="12" customHeight="1" x14ac:dyDescent="0.3">
      <c r="A8" s="3">
        <v>708</v>
      </c>
      <c r="B8" s="39" t="s">
        <v>150</v>
      </c>
      <c r="C8" s="13" t="s">
        <v>8</v>
      </c>
      <c r="D8" s="12" t="s">
        <v>353</v>
      </c>
      <c r="E8" s="13"/>
      <c r="F8" s="9"/>
      <c r="G8" s="11"/>
      <c r="H8" s="41"/>
    </row>
    <row r="9" spans="1:8" s="3" customFormat="1" ht="12" customHeight="1" x14ac:dyDescent="0.3">
      <c r="B9" s="38"/>
      <c r="C9" s="33"/>
      <c r="D9" s="26"/>
      <c r="E9" s="33"/>
      <c r="F9" s="33"/>
      <c r="G9" s="26"/>
      <c r="H9" s="42"/>
    </row>
    <row r="10" spans="1:8" s="3" customFormat="1" ht="21.45" customHeight="1" x14ac:dyDescent="0.3">
      <c r="A10" s="3">
        <v>709</v>
      </c>
      <c r="B10" s="39" t="s">
        <v>352</v>
      </c>
      <c r="C10" s="13" t="s">
        <v>53</v>
      </c>
      <c r="D10" s="12" t="s">
        <v>267</v>
      </c>
      <c r="E10" s="13" t="s">
        <v>51</v>
      </c>
      <c r="F10" s="9">
        <f>5*5</f>
        <v>25</v>
      </c>
      <c r="G10" s="27"/>
      <c r="H10" s="41"/>
    </row>
    <row r="11" spans="1:8" s="3" customFormat="1" ht="12" customHeight="1" x14ac:dyDescent="0.3">
      <c r="B11" s="38"/>
      <c r="C11" s="33"/>
      <c r="D11" s="26"/>
      <c r="E11" s="33"/>
      <c r="F11" s="33"/>
      <c r="G11" s="26"/>
      <c r="H11" s="42"/>
    </row>
    <row r="12" spans="1:8" s="3" customFormat="1" ht="12" customHeight="1" x14ac:dyDescent="0.3">
      <c r="A12" s="3">
        <v>700</v>
      </c>
      <c r="B12" s="39" t="s">
        <v>151</v>
      </c>
      <c r="C12" s="13" t="s">
        <v>10</v>
      </c>
      <c r="D12" s="12" t="s">
        <v>266</v>
      </c>
      <c r="E12" s="13"/>
      <c r="F12" s="9"/>
      <c r="G12" s="11"/>
      <c r="H12" s="41"/>
    </row>
    <row r="13" spans="1:8" s="3" customFormat="1" ht="12" customHeight="1" x14ac:dyDescent="0.3">
      <c r="B13" s="38"/>
      <c r="C13" s="33"/>
      <c r="D13" s="26"/>
      <c r="E13" s="33"/>
      <c r="F13" s="33"/>
      <c r="G13" s="26"/>
      <c r="H13" s="42"/>
    </row>
    <row r="14" spans="1:8" s="3" customFormat="1" ht="22.8" x14ac:dyDescent="0.3">
      <c r="A14" s="3">
        <v>701</v>
      </c>
      <c r="B14" s="39" t="s">
        <v>354</v>
      </c>
      <c r="C14" s="13"/>
      <c r="D14" s="49" t="s">
        <v>547</v>
      </c>
      <c r="E14" s="13" t="s">
        <v>39</v>
      </c>
      <c r="F14" s="9">
        <f>5*5*2</f>
        <v>50</v>
      </c>
      <c r="G14" s="27"/>
      <c r="H14" s="41"/>
    </row>
    <row r="15" spans="1:8" s="3" customFormat="1" ht="12" customHeight="1" x14ac:dyDescent="0.3">
      <c r="B15" s="38"/>
      <c r="C15" s="33"/>
      <c r="D15" s="26"/>
      <c r="E15" s="33"/>
      <c r="F15" s="33"/>
      <c r="G15" s="26"/>
      <c r="H15" s="42"/>
    </row>
    <row r="16" spans="1:8" s="3" customFormat="1" ht="15.75" customHeight="1" x14ac:dyDescent="0.3">
      <c r="A16" s="3">
        <v>702</v>
      </c>
      <c r="B16" s="39" t="s">
        <v>355</v>
      </c>
      <c r="C16" s="13"/>
      <c r="D16" s="114" t="s">
        <v>415</v>
      </c>
      <c r="E16" s="13"/>
      <c r="F16" s="9"/>
      <c r="G16" s="11"/>
      <c r="H16" s="41"/>
    </row>
    <row r="17" spans="1:8" s="3" customFormat="1" ht="12" customHeight="1" x14ac:dyDescent="0.3">
      <c r="B17" s="38"/>
      <c r="C17" s="33"/>
      <c r="D17" s="26"/>
      <c r="E17" s="33"/>
      <c r="F17" s="33"/>
      <c r="G17" s="26"/>
      <c r="H17" s="42"/>
    </row>
    <row r="18" spans="1:8" s="3" customFormat="1" ht="22.8" x14ac:dyDescent="0.3">
      <c r="A18" s="3">
        <v>704</v>
      </c>
      <c r="B18" s="39" t="s">
        <v>356</v>
      </c>
      <c r="C18" s="13"/>
      <c r="D18" s="12" t="s">
        <v>412</v>
      </c>
      <c r="E18" s="13" t="s">
        <v>39</v>
      </c>
      <c r="F18" s="9">
        <f>F14*0.05</f>
        <v>2.5</v>
      </c>
      <c r="G18" s="27"/>
      <c r="H18" s="41"/>
    </row>
    <row r="19" spans="1:8" s="3" customFormat="1" ht="12" customHeight="1" x14ac:dyDescent="0.3">
      <c r="B19" s="38"/>
      <c r="C19" s="33"/>
      <c r="D19" s="26"/>
      <c r="E19" s="33"/>
      <c r="F19" s="33"/>
      <c r="G19" s="26"/>
      <c r="H19" s="42"/>
    </row>
    <row r="20" spans="1:8" s="3" customFormat="1" ht="21" customHeight="1" x14ac:dyDescent="0.3">
      <c r="A20" s="3">
        <v>705</v>
      </c>
      <c r="B20" s="39" t="s">
        <v>357</v>
      </c>
      <c r="C20" s="13"/>
      <c r="D20" s="12" t="s">
        <v>413</v>
      </c>
      <c r="E20" s="13" t="s">
        <v>39</v>
      </c>
      <c r="F20" s="9">
        <v>1</v>
      </c>
      <c r="G20" s="27"/>
      <c r="H20" s="41"/>
    </row>
    <row r="21" spans="1:8" s="3" customFormat="1" ht="12" customHeight="1" x14ac:dyDescent="0.3">
      <c r="B21" s="38"/>
      <c r="C21" s="33"/>
      <c r="D21" s="26"/>
      <c r="E21" s="33"/>
      <c r="F21" s="33"/>
      <c r="G21" s="26"/>
      <c r="H21" s="26"/>
    </row>
    <row r="22" spans="1:8" s="3" customFormat="1" ht="21.45" customHeight="1" x14ac:dyDescent="0.3">
      <c r="A22" s="3">
        <v>706</v>
      </c>
      <c r="B22" s="39" t="s">
        <v>358</v>
      </c>
      <c r="C22" s="13"/>
      <c r="D22" s="12" t="s">
        <v>414</v>
      </c>
      <c r="E22" s="13" t="s">
        <v>39</v>
      </c>
      <c r="F22" s="9">
        <v>1</v>
      </c>
      <c r="G22" s="27"/>
      <c r="H22" s="41"/>
    </row>
    <row r="23" spans="1:8" s="3" customFormat="1" ht="12" customHeight="1" x14ac:dyDescent="0.3">
      <c r="B23" s="38"/>
      <c r="C23" s="33"/>
      <c r="D23" s="26"/>
      <c r="E23" s="33"/>
      <c r="F23" s="33"/>
      <c r="G23" s="26"/>
      <c r="H23" s="26"/>
    </row>
    <row r="24" spans="1:8" s="3" customFormat="1" ht="18" customHeight="1" x14ac:dyDescent="0.3">
      <c r="A24" s="3">
        <v>707</v>
      </c>
      <c r="B24" s="39" t="s">
        <v>152</v>
      </c>
      <c r="C24" s="13" t="s">
        <v>15</v>
      </c>
      <c r="D24" s="12" t="s">
        <v>458</v>
      </c>
      <c r="E24" s="13"/>
      <c r="F24" s="9"/>
      <c r="G24" s="27"/>
      <c r="H24" s="11"/>
    </row>
    <row r="25" spans="1:8" s="3" customFormat="1" ht="12" customHeight="1" x14ac:dyDescent="0.3">
      <c r="B25" s="38"/>
      <c r="C25" s="33"/>
      <c r="D25" s="26"/>
      <c r="E25" s="33"/>
      <c r="F25" s="33"/>
      <c r="G25" s="26"/>
      <c r="H25" s="26"/>
    </row>
    <row r="26" spans="1:8" s="3" customFormat="1" ht="22.8" x14ac:dyDescent="0.3">
      <c r="B26" s="37" t="s">
        <v>359</v>
      </c>
      <c r="C26" s="9"/>
      <c r="D26" s="10" t="s">
        <v>480</v>
      </c>
      <c r="E26" s="13" t="s">
        <v>39</v>
      </c>
      <c r="F26" s="9">
        <f>F14*0.8</f>
        <v>40</v>
      </c>
      <c r="G26" s="10"/>
      <c r="H26" s="41"/>
    </row>
    <row r="27" spans="1:8" s="3" customFormat="1" ht="12" customHeight="1" x14ac:dyDescent="0.3">
      <c r="B27" s="42"/>
      <c r="C27" s="33"/>
      <c r="D27" s="26"/>
      <c r="E27" s="26"/>
      <c r="F27" s="33"/>
      <c r="G27" s="26"/>
      <c r="H27" s="26"/>
    </row>
    <row r="28" spans="1:8" s="3" customFormat="1" ht="24" x14ac:dyDescent="0.3">
      <c r="B28" s="220"/>
      <c r="C28" s="222" t="s">
        <v>597</v>
      </c>
      <c r="D28" s="221" t="s">
        <v>640</v>
      </c>
      <c r="E28" s="10"/>
      <c r="F28" s="9"/>
      <c r="G28" s="10"/>
      <c r="H28" s="10"/>
    </row>
    <row r="29" spans="1:8" s="3" customFormat="1" ht="12" customHeight="1" x14ac:dyDescent="0.3">
      <c r="B29" s="42"/>
      <c r="C29" s="33"/>
      <c r="D29" s="26"/>
      <c r="E29" s="26"/>
      <c r="F29" s="33"/>
      <c r="G29" s="26"/>
      <c r="H29" s="26"/>
    </row>
    <row r="30" spans="1:8" s="3" customFormat="1" ht="27" customHeight="1" x14ac:dyDescent="0.3">
      <c r="B30" s="37" t="s">
        <v>598</v>
      </c>
      <c r="C30" s="9" t="s">
        <v>637</v>
      </c>
      <c r="D30" s="10" t="s">
        <v>681</v>
      </c>
      <c r="E30" s="13" t="s">
        <v>39</v>
      </c>
      <c r="F30" s="9">
        <v>1</v>
      </c>
      <c r="G30" s="10"/>
      <c r="H30" s="41">
        <f>G30*F30</f>
        <v>0</v>
      </c>
    </row>
    <row r="31" spans="1:8" s="3" customFormat="1" ht="12" customHeight="1" x14ac:dyDescent="0.3">
      <c r="B31" s="42"/>
      <c r="C31" s="33"/>
      <c r="D31" s="26"/>
      <c r="E31" s="26"/>
      <c r="F31" s="33"/>
      <c r="G31" s="26"/>
      <c r="H31" s="26"/>
    </row>
    <row r="32" spans="1:8" s="3" customFormat="1" ht="12" customHeight="1" x14ac:dyDescent="0.3">
      <c r="B32" s="42" t="s">
        <v>599</v>
      </c>
      <c r="C32" s="9" t="s">
        <v>638</v>
      </c>
      <c r="D32" s="26" t="s">
        <v>600</v>
      </c>
      <c r="E32" s="26"/>
      <c r="F32" s="33"/>
      <c r="G32" s="26"/>
      <c r="H32" s="26"/>
    </row>
    <row r="33" spans="2:8" s="3" customFormat="1" ht="12" customHeight="1" x14ac:dyDescent="0.3">
      <c r="B33" s="42"/>
      <c r="C33" s="33"/>
      <c r="D33" s="26"/>
      <c r="E33" s="26"/>
      <c r="F33" s="33"/>
      <c r="G33" s="26"/>
      <c r="H33" s="26"/>
    </row>
    <row r="34" spans="2:8" s="3" customFormat="1" ht="12" customHeight="1" x14ac:dyDescent="0.3">
      <c r="B34" s="220" t="s">
        <v>601</v>
      </c>
      <c r="C34" s="9">
        <v>1</v>
      </c>
      <c r="D34" s="10" t="s">
        <v>602</v>
      </c>
      <c r="E34" s="13" t="s">
        <v>39</v>
      </c>
      <c r="F34" s="9"/>
      <c r="G34" s="10"/>
      <c r="H34" s="41" t="s">
        <v>649</v>
      </c>
    </row>
    <row r="35" spans="2:8" s="3" customFormat="1" ht="12" customHeight="1" x14ac:dyDescent="0.3">
      <c r="B35" s="42"/>
      <c r="C35" s="33"/>
      <c r="D35" s="26"/>
      <c r="E35" s="26"/>
      <c r="F35" s="33"/>
      <c r="G35" s="26"/>
      <c r="H35" s="26"/>
    </row>
    <row r="36" spans="2:8" s="3" customFormat="1" ht="12" customHeight="1" x14ac:dyDescent="0.3">
      <c r="B36" s="220" t="s">
        <v>606</v>
      </c>
      <c r="C36" s="9">
        <v>2</v>
      </c>
      <c r="D36" s="10" t="s">
        <v>603</v>
      </c>
      <c r="E36" s="13" t="s">
        <v>39</v>
      </c>
      <c r="F36" s="9"/>
      <c r="G36" s="10"/>
      <c r="H36" s="41" t="s">
        <v>649</v>
      </c>
    </row>
    <row r="37" spans="2:8" s="3" customFormat="1" ht="12" customHeight="1" x14ac:dyDescent="0.3">
      <c r="B37" s="42"/>
      <c r="C37" s="33"/>
      <c r="D37" s="26"/>
      <c r="E37" s="26"/>
      <c r="F37" s="33"/>
      <c r="G37" s="26"/>
      <c r="H37" s="26"/>
    </row>
    <row r="38" spans="2:8" s="3" customFormat="1" ht="12" customHeight="1" x14ac:dyDescent="0.3">
      <c r="B38" s="220" t="s">
        <v>607</v>
      </c>
      <c r="C38" s="9">
        <v>3</v>
      </c>
      <c r="D38" s="10" t="s">
        <v>605</v>
      </c>
      <c r="E38" s="13" t="s">
        <v>39</v>
      </c>
      <c r="F38" s="9"/>
      <c r="G38" s="10"/>
      <c r="H38" s="41" t="s">
        <v>649</v>
      </c>
    </row>
    <row r="39" spans="2:8" s="3" customFormat="1" ht="12" customHeight="1" x14ac:dyDescent="0.3">
      <c r="B39" s="42"/>
      <c r="C39" s="33"/>
      <c r="D39" s="26"/>
      <c r="E39" s="26"/>
      <c r="F39" s="33"/>
      <c r="G39" s="26"/>
      <c r="H39" s="26"/>
    </row>
    <row r="40" spans="2:8" s="3" customFormat="1" ht="12" customHeight="1" x14ac:dyDescent="0.3">
      <c r="B40" s="220" t="s">
        <v>608</v>
      </c>
      <c r="C40" s="9">
        <v>4</v>
      </c>
      <c r="D40" s="10" t="s">
        <v>604</v>
      </c>
      <c r="E40" s="13" t="s">
        <v>39</v>
      </c>
      <c r="F40" s="9"/>
      <c r="G40" s="10"/>
      <c r="H40" s="41" t="s">
        <v>649</v>
      </c>
    </row>
    <row r="41" spans="2:8" s="3" customFormat="1" ht="12" customHeight="1" x14ac:dyDescent="0.3">
      <c r="B41" s="218"/>
      <c r="C41" s="223"/>
      <c r="D41" s="219"/>
      <c r="E41" s="219"/>
      <c r="F41" s="223"/>
      <c r="G41" s="219"/>
      <c r="H41" s="219"/>
    </row>
    <row r="42" spans="2:8" s="3" customFormat="1" ht="22.8" x14ac:dyDescent="0.3">
      <c r="B42" s="220" t="s">
        <v>609</v>
      </c>
      <c r="C42" s="9"/>
      <c r="D42" s="10" t="s">
        <v>610</v>
      </c>
      <c r="E42" s="13" t="s">
        <v>39</v>
      </c>
      <c r="F42" s="9"/>
      <c r="G42" s="10"/>
      <c r="H42" s="41" t="s">
        <v>649</v>
      </c>
    </row>
    <row r="43" spans="2:8" s="3" customFormat="1" ht="12" customHeight="1" x14ac:dyDescent="0.3">
      <c r="B43" s="42"/>
      <c r="C43" s="33"/>
      <c r="D43" s="26"/>
      <c r="E43" s="26"/>
      <c r="F43" s="33"/>
      <c r="G43" s="26"/>
      <c r="H43" s="26"/>
    </row>
    <row r="44" spans="2:8" s="3" customFormat="1" ht="11.4" x14ac:dyDescent="0.3">
      <c r="B44" s="220" t="s">
        <v>611</v>
      </c>
      <c r="C44" s="9"/>
      <c r="D44" s="10" t="s">
        <v>616</v>
      </c>
      <c r="E44" s="13" t="s">
        <v>39</v>
      </c>
      <c r="F44" s="9"/>
      <c r="G44" s="10"/>
      <c r="H44" s="41" t="s">
        <v>649</v>
      </c>
    </row>
    <row r="45" spans="2:8" s="3" customFormat="1" ht="12" customHeight="1" x14ac:dyDescent="0.3">
      <c r="B45" s="42"/>
      <c r="C45" s="33"/>
      <c r="D45" s="26"/>
      <c r="E45" s="26"/>
      <c r="F45" s="33"/>
      <c r="G45" s="26"/>
      <c r="H45" s="26"/>
    </row>
    <row r="46" spans="2:8" s="3" customFormat="1" ht="22.8" x14ac:dyDescent="0.3">
      <c r="B46" s="220" t="s">
        <v>612</v>
      </c>
      <c r="C46" s="9"/>
      <c r="D46" s="10" t="s">
        <v>615</v>
      </c>
      <c r="E46" s="13" t="s">
        <v>39</v>
      </c>
      <c r="F46" s="9"/>
      <c r="G46" s="10"/>
      <c r="H46" s="41" t="s">
        <v>649</v>
      </c>
    </row>
    <row r="47" spans="2:8" s="3" customFormat="1" ht="12" customHeight="1" x14ac:dyDescent="0.3">
      <c r="B47" s="218"/>
      <c r="C47" s="223"/>
      <c r="D47" s="219"/>
      <c r="E47" s="219"/>
      <c r="F47" s="223"/>
      <c r="G47" s="219"/>
      <c r="H47" s="219"/>
    </row>
    <row r="48" spans="2:8" s="3" customFormat="1" ht="34.200000000000003" x14ac:dyDescent="0.3">
      <c r="B48" s="220" t="s">
        <v>613</v>
      </c>
      <c r="C48" s="9"/>
      <c r="D48" s="10" t="s">
        <v>614</v>
      </c>
      <c r="E48" s="13" t="s">
        <v>39</v>
      </c>
      <c r="F48" s="9"/>
      <c r="G48" s="10"/>
      <c r="H48" s="41" t="s">
        <v>649</v>
      </c>
    </row>
    <row r="49" spans="2:8" s="3" customFormat="1" ht="12" customHeight="1" x14ac:dyDescent="0.3">
      <c r="B49" s="218"/>
      <c r="C49" s="223"/>
      <c r="D49" s="219"/>
      <c r="E49" s="219"/>
      <c r="F49" s="223"/>
      <c r="G49" s="219"/>
      <c r="H49" s="219"/>
    </row>
    <row r="50" spans="2:8" s="3" customFormat="1" ht="34.200000000000003" x14ac:dyDescent="0.3">
      <c r="B50" s="220" t="s">
        <v>617</v>
      </c>
      <c r="C50" s="9" t="s">
        <v>618</v>
      </c>
      <c r="D50" s="10" t="s">
        <v>619</v>
      </c>
      <c r="E50" s="9" t="s">
        <v>37</v>
      </c>
      <c r="F50" s="9"/>
      <c r="G50" s="10"/>
      <c r="H50" s="41" t="s">
        <v>649</v>
      </c>
    </row>
    <row r="51" spans="2:8" s="3" customFormat="1" ht="12" customHeight="1" x14ac:dyDescent="0.3">
      <c r="B51" s="218"/>
      <c r="C51" s="223"/>
      <c r="D51" s="219"/>
      <c r="E51" s="223"/>
      <c r="F51" s="223"/>
      <c r="G51" s="219"/>
      <c r="H51" s="219"/>
    </row>
    <row r="52" spans="2:8" s="3" customFormat="1" ht="22.8" x14ac:dyDescent="0.3">
      <c r="B52" s="220" t="s">
        <v>620</v>
      </c>
      <c r="C52" s="9"/>
      <c r="D52" s="10" t="s">
        <v>621</v>
      </c>
      <c r="E52" s="9" t="s">
        <v>37</v>
      </c>
      <c r="F52" s="9"/>
      <c r="G52" s="10"/>
      <c r="H52" s="41" t="s">
        <v>649</v>
      </c>
    </row>
    <row r="53" spans="2:8" s="3" customFormat="1" ht="12.75" customHeight="1" x14ac:dyDescent="0.3">
      <c r="B53" s="44"/>
      <c r="C53" s="33"/>
      <c r="D53" s="26"/>
      <c r="E53" s="26"/>
      <c r="F53" s="33"/>
      <c r="G53" s="26"/>
      <c r="H53" s="26"/>
    </row>
    <row r="54" spans="2:8" s="4" customFormat="1" ht="27" customHeight="1" x14ac:dyDescent="0.3">
      <c r="B54" s="264" t="s">
        <v>485</v>
      </c>
      <c r="C54" s="265"/>
      <c r="D54" s="265"/>
      <c r="E54" s="265"/>
      <c r="F54" s="265"/>
      <c r="G54" s="266"/>
      <c r="H54" s="35"/>
    </row>
    <row r="55" spans="2:8" s="1" customFormat="1" ht="15" customHeight="1" x14ac:dyDescent="0.3">
      <c r="B55" s="50"/>
      <c r="C55" s="226"/>
      <c r="D55" s="50"/>
      <c r="E55" s="50"/>
      <c r="F55" s="226"/>
      <c r="G55" s="50"/>
      <c r="H55" s="115"/>
    </row>
  </sheetData>
  <mergeCells count="8">
    <mergeCell ref="G1:H1"/>
    <mergeCell ref="B54:G54"/>
    <mergeCell ref="B4:B5"/>
    <mergeCell ref="C4:C5"/>
    <mergeCell ref="D4:D5"/>
    <mergeCell ref="E4:E5"/>
    <mergeCell ref="F4:F5"/>
    <mergeCell ref="G4:G5"/>
  </mergeCells>
  <pageMargins left="0.47244094488188998" right="0.23622047244094499" top="0.31496062992126" bottom="0.31496062992126" header="0.31496062992126" footer="0.31496062992126"/>
  <pageSetup paperSize="9" scale="89" firstPageNumber="132"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H104"/>
  <sheetViews>
    <sheetView showGridLines="0" view="pageLayout" topLeftCell="B1" zoomScaleNormal="100" zoomScaleSheetLayoutView="90" workbookViewId="0">
      <selection activeCell="G1" sqref="G1:H1"/>
    </sheetView>
  </sheetViews>
  <sheetFormatPr defaultColWidth="9.109375" defaultRowHeight="13.8" x14ac:dyDescent="0.3"/>
  <cols>
    <col min="1" max="1" width="5.44140625" style="52" hidden="1" customWidth="1"/>
    <col min="2" max="2" width="8.33203125" style="107" customWidth="1"/>
    <col min="3" max="3" width="10.77734375" style="107" customWidth="1"/>
    <col min="4" max="4" width="39.6640625" style="52" customWidth="1"/>
    <col min="5" max="5" width="7.6640625" style="107" customWidth="1"/>
    <col min="6" max="6" width="8.44140625" style="107" bestFit="1" customWidth="1"/>
    <col min="7" max="7" width="16.44140625" style="52" customWidth="1"/>
    <col min="8" max="8" width="16.33203125" style="52" customWidth="1"/>
    <col min="9" max="16384" width="9.109375" style="52"/>
  </cols>
  <sheetData>
    <row r="1" spans="1:8" s="1" customFormat="1" ht="15" customHeight="1" x14ac:dyDescent="0.3">
      <c r="A1" s="52" t="s">
        <v>0</v>
      </c>
      <c r="B1" s="7" t="str">
        <f>D!B1</f>
        <v>Construction of Carolina Ext 4 and Emzamo Section Sewer Reticulation in CALLM</v>
      </c>
      <c r="C1" s="31"/>
      <c r="E1" s="31"/>
      <c r="F1" s="31"/>
      <c r="G1" s="263" t="str">
        <f>D!G1</f>
        <v>Contract Number: ALMT12/2024</v>
      </c>
      <c r="H1" s="263"/>
    </row>
    <row r="2" spans="1:8" x14ac:dyDescent="0.3">
      <c r="B2" s="6"/>
    </row>
    <row r="4" spans="1:8" s="1" customFormat="1" ht="13.5" customHeight="1" x14ac:dyDescent="0.3">
      <c r="B4" s="195" t="s">
        <v>546</v>
      </c>
      <c r="C4" s="195"/>
      <c r="D4" s="195"/>
      <c r="E4" s="195"/>
      <c r="F4" s="195"/>
      <c r="G4" s="270" t="s">
        <v>593</v>
      </c>
      <c r="H4" s="270"/>
    </row>
    <row r="5" spans="1:8" s="55" customFormat="1" ht="23.25" customHeight="1" x14ac:dyDescent="0.3">
      <c r="B5" s="261" t="s">
        <v>265</v>
      </c>
      <c r="C5" s="261" t="s">
        <v>1</v>
      </c>
      <c r="D5" s="261" t="s">
        <v>2</v>
      </c>
      <c r="E5" s="261" t="s">
        <v>3</v>
      </c>
      <c r="F5" s="261" t="s">
        <v>4</v>
      </c>
      <c r="G5" s="261" t="s">
        <v>5</v>
      </c>
      <c r="H5" s="54" t="s">
        <v>68</v>
      </c>
    </row>
    <row r="6" spans="1:8" s="55" customFormat="1" ht="13.5" customHeight="1" x14ac:dyDescent="0.3">
      <c r="B6" s="262"/>
      <c r="C6" s="262"/>
      <c r="D6" s="262"/>
      <c r="E6" s="262"/>
      <c r="F6" s="262"/>
      <c r="G6" s="262"/>
      <c r="H6" s="56" t="s">
        <v>69</v>
      </c>
    </row>
    <row r="7" spans="1:8" s="55" customFormat="1" ht="24" customHeight="1" x14ac:dyDescent="0.3">
      <c r="A7" s="55">
        <v>522</v>
      </c>
      <c r="B7" s="205" t="s">
        <v>153</v>
      </c>
      <c r="C7" s="59" t="s">
        <v>54</v>
      </c>
      <c r="D7" s="60" t="s">
        <v>76</v>
      </c>
      <c r="E7" s="68"/>
      <c r="F7" s="61"/>
      <c r="G7" s="70"/>
      <c r="H7" s="63"/>
    </row>
    <row r="8" spans="1:8" s="55" customFormat="1" ht="9.75" customHeight="1" x14ac:dyDescent="0.3">
      <c r="B8" s="64"/>
      <c r="C8" s="65"/>
      <c r="D8" s="66"/>
      <c r="E8" s="65"/>
      <c r="F8" s="65"/>
      <c r="G8" s="66"/>
      <c r="H8" s="84"/>
    </row>
    <row r="9" spans="1:8" s="55" customFormat="1" ht="118.8" x14ac:dyDescent="0.3">
      <c r="A9" s="55">
        <v>523</v>
      </c>
      <c r="B9" s="67" t="s">
        <v>154</v>
      </c>
      <c r="C9" s="68" t="s">
        <v>346</v>
      </c>
      <c r="D9" s="46" t="s">
        <v>482</v>
      </c>
      <c r="E9" s="68"/>
      <c r="F9" s="61"/>
      <c r="G9" s="70"/>
      <c r="H9" s="70"/>
    </row>
    <row r="10" spans="1:8" s="77" customFormat="1" ht="9.75" customHeight="1" x14ac:dyDescent="0.3">
      <c r="B10" s="78"/>
      <c r="C10" s="79"/>
      <c r="D10" s="80"/>
      <c r="E10" s="79"/>
      <c r="F10" s="81"/>
      <c r="G10" s="92"/>
      <c r="H10" s="92"/>
    </row>
    <row r="11" spans="1:8" s="55" customFormat="1" ht="18.75" customHeight="1" x14ac:dyDescent="0.3">
      <c r="B11" s="67"/>
      <c r="C11" s="68"/>
      <c r="D11" s="71" t="s">
        <v>308</v>
      </c>
      <c r="E11" s="68"/>
      <c r="F11" s="61"/>
      <c r="G11" s="70"/>
      <c r="H11" s="70"/>
    </row>
    <row r="12" spans="1:8" s="55" customFormat="1" ht="9.75" customHeight="1" x14ac:dyDescent="0.3">
      <c r="B12" s="64"/>
      <c r="C12" s="65"/>
      <c r="D12" s="66"/>
      <c r="E12" s="65"/>
      <c r="F12" s="65"/>
      <c r="G12" s="66"/>
      <c r="H12" s="66"/>
    </row>
    <row r="13" spans="1:8" s="55" customFormat="1" ht="21.45" customHeight="1" x14ac:dyDescent="0.3">
      <c r="A13" s="55">
        <v>529</v>
      </c>
      <c r="B13" s="67" t="s">
        <v>309</v>
      </c>
      <c r="C13" s="68"/>
      <c r="D13" s="97" t="s">
        <v>476</v>
      </c>
      <c r="E13" s="68" t="s">
        <v>37</v>
      </c>
      <c r="F13" s="61">
        <v>980</v>
      </c>
      <c r="G13" s="72"/>
      <c r="H13" s="41"/>
    </row>
    <row r="14" spans="1:8" s="55" customFormat="1" ht="9.75" customHeight="1" x14ac:dyDescent="0.3">
      <c r="B14" s="64"/>
      <c r="C14" s="65"/>
      <c r="D14" s="66"/>
      <c r="E14" s="65"/>
      <c r="F14" s="65"/>
      <c r="G14" s="66"/>
      <c r="H14" s="66"/>
    </row>
    <row r="15" spans="1:8" s="55" customFormat="1" ht="21.45" customHeight="1" x14ac:dyDescent="0.3">
      <c r="A15" s="55">
        <v>531</v>
      </c>
      <c r="B15" s="67" t="s">
        <v>310</v>
      </c>
      <c r="C15" s="68"/>
      <c r="D15" s="97" t="s">
        <v>459</v>
      </c>
      <c r="E15" s="68" t="s">
        <v>37</v>
      </c>
      <c r="F15" s="61">
        <v>1850</v>
      </c>
      <c r="G15" s="72"/>
      <c r="H15" s="41"/>
    </row>
    <row r="16" spans="1:8" s="77" customFormat="1" ht="9.75" customHeight="1" x14ac:dyDescent="0.3">
      <c r="B16" s="78"/>
      <c r="C16" s="79"/>
      <c r="D16" s="100"/>
      <c r="E16" s="79"/>
      <c r="F16" s="81"/>
      <c r="G16" s="82"/>
      <c r="H16" s="92"/>
    </row>
    <row r="17" spans="1:8" s="55" customFormat="1" ht="21.45" customHeight="1" x14ac:dyDescent="0.3">
      <c r="B17" s="67" t="s">
        <v>311</v>
      </c>
      <c r="C17" s="68"/>
      <c r="D17" s="97" t="s">
        <v>460</v>
      </c>
      <c r="E17" s="68" t="s">
        <v>37</v>
      </c>
      <c r="F17" s="61">
        <v>930</v>
      </c>
      <c r="G17" s="72"/>
      <c r="H17" s="41"/>
    </row>
    <row r="18" spans="1:8" s="77" customFormat="1" ht="9.75" customHeight="1" x14ac:dyDescent="0.3">
      <c r="B18" s="78"/>
      <c r="C18" s="79"/>
      <c r="D18" s="100"/>
      <c r="E18" s="79"/>
      <c r="F18" s="81"/>
      <c r="G18" s="82"/>
      <c r="H18" s="92"/>
    </row>
    <row r="19" spans="1:8" s="55" customFormat="1" ht="21.45" customHeight="1" x14ac:dyDescent="0.3">
      <c r="B19" s="67" t="s">
        <v>312</v>
      </c>
      <c r="C19" s="68"/>
      <c r="D19" s="97" t="s">
        <v>461</v>
      </c>
      <c r="E19" s="68" t="s">
        <v>37</v>
      </c>
      <c r="F19" s="61">
        <v>260</v>
      </c>
      <c r="G19" s="72"/>
      <c r="H19" s="41"/>
    </row>
    <row r="20" spans="1:8" s="77" customFormat="1" ht="9.75" customHeight="1" x14ac:dyDescent="0.3">
      <c r="B20" s="78"/>
      <c r="C20" s="79"/>
      <c r="D20" s="100"/>
      <c r="E20" s="79"/>
      <c r="F20" s="81"/>
      <c r="G20" s="82"/>
      <c r="H20" s="92"/>
    </row>
    <row r="21" spans="1:8" s="55" customFormat="1" ht="21.45" customHeight="1" x14ac:dyDescent="0.3">
      <c r="B21" s="67" t="s">
        <v>313</v>
      </c>
      <c r="C21" s="68"/>
      <c r="D21" s="97" t="s">
        <v>672</v>
      </c>
      <c r="E21" s="68" t="s">
        <v>37</v>
      </c>
      <c r="F21" s="61">
        <v>200</v>
      </c>
      <c r="G21" s="72"/>
      <c r="H21" s="41"/>
    </row>
    <row r="22" spans="1:8" s="55" customFormat="1" ht="9.75" customHeight="1" x14ac:dyDescent="0.3">
      <c r="B22" s="64"/>
      <c r="C22" s="65"/>
      <c r="D22" s="66"/>
      <c r="E22" s="65"/>
      <c r="F22" s="65"/>
      <c r="G22" s="66"/>
      <c r="H22" s="66"/>
    </row>
    <row r="23" spans="1:8" s="55" customFormat="1" ht="16.5" customHeight="1" x14ac:dyDescent="0.3">
      <c r="A23" s="55">
        <v>590</v>
      </c>
      <c r="B23" s="67" t="s">
        <v>155</v>
      </c>
      <c r="C23" s="68"/>
      <c r="D23" s="97" t="s">
        <v>314</v>
      </c>
      <c r="E23" s="68"/>
      <c r="F23" s="61"/>
      <c r="G23" s="72"/>
      <c r="H23" s="70"/>
    </row>
    <row r="24" spans="1:8" s="55" customFormat="1" ht="9.75" customHeight="1" x14ac:dyDescent="0.3">
      <c r="B24" s="64"/>
      <c r="C24" s="65"/>
      <c r="D24" s="66"/>
      <c r="E24" s="65"/>
      <c r="F24" s="65"/>
      <c r="G24" s="66"/>
      <c r="H24" s="66"/>
    </row>
    <row r="25" spans="1:8" s="55" customFormat="1" ht="26.4" x14ac:dyDescent="0.3">
      <c r="A25" s="55">
        <v>534</v>
      </c>
      <c r="B25" s="67" t="s">
        <v>317</v>
      </c>
      <c r="C25" s="68" t="s">
        <v>345</v>
      </c>
      <c r="D25" s="97" t="s">
        <v>315</v>
      </c>
      <c r="E25" s="137" t="s">
        <v>39</v>
      </c>
      <c r="F25" s="61">
        <f>4170*2*0.75*0.1</f>
        <v>625.5</v>
      </c>
      <c r="G25" s="72"/>
      <c r="H25" s="41"/>
    </row>
    <row r="26" spans="1:8" s="55" customFormat="1" ht="13.2" x14ac:dyDescent="0.3">
      <c r="B26" s="64"/>
      <c r="C26" s="65"/>
      <c r="D26" s="66"/>
      <c r="E26" s="65"/>
      <c r="F26" s="65"/>
      <c r="G26" s="66"/>
      <c r="H26" s="66"/>
    </row>
    <row r="27" spans="1:8" s="55" customFormat="1" ht="26.4" x14ac:dyDescent="0.3">
      <c r="A27" s="55">
        <v>535</v>
      </c>
      <c r="B27" s="67" t="s">
        <v>318</v>
      </c>
      <c r="C27" s="68" t="s">
        <v>344</v>
      </c>
      <c r="D27" s="97" t="s">
        <v>316</v>
      </c>
      <c r="E27" s="137" t="s">
        <v>39</v>
      </c>
      <c r="F27" s="61">
        <f>F25</f>
        <v>625.5</v>
      </c>
      <c r="G27" s="72"/>
      <c r="H27" s="41"/>
    </row>
    <row r="28" spans="1:8" s="77" customFormat="1" ht="9.75" customHeight="1" x14ac:dyDescent="0.3">
      <c r="B28" s="78"/>
      <c r="C28" s="79"/>
      <c r="D28" s="100"/>
      <c r="E28" s="162"/>
      <c r="F28" s="81"/>
      <c r="G28" s="82"/>
      <c r="H28" s="92"/>
    </row>
    <row r="29" spans="1:8" s="55" customFormat="1" ht="39.6" x14ac:dyDescent="0.3">
      <c r="B29" s="67" t="s">
        <v>319</v>
      </c>
      <c r="C29" s="68" t="s">
        <v>342</v>
      </c>
      <c r="D29" s="97" t="s">
        <v>673</v>
      </c>
      <c r="E29" s="137" t="s">
        <v>39</v>
      </c>
      <c r="F29" s="61">
        <f>30*7*0.15</f>
        <v>31.5</v>
      </c>
      <c r="G29" s="72"/>
      <c r="H29" s="41"/>
    </row>
    <row r="30" spans="1:8" s="77" customFormat="1" ht="9.75" customHeight="1" x14ac:dyDescent="0.3">
      <c r="B30" s="78"/>
      <c r="C30" s="79"/>
      <c r="D30" s="100"/>
      <c r="E30" s="162"/>
      <c r="F30" s="81"/>
      <c r="G30" s="82"/>
      <c r="H30" s="92"/>
    </row>
    <row r="31" spans="1:8" s="55" customFormat="1" ht="17.25" customHeight="1" x14ac:dyDescent="0.3">
      <c r="A31" s="55">
        <v>536</v>
      </c>
      <c r="B31" s="67" t="s">
        <v>156</v>
      </c>
      <c r="C31" s="68" t="s">
        <v>12</v>
      </c>
      <c r="D31" s="69" t="s">
        <v>335</v>
      </c>
      <c r="E31" s="68"/>
      <c r="F31" s="61"/>
      <c r="G31" s="70"/>
      <c r="H31" s="70"/>
    </row>
    <row r="32" spans="1:8" s="55" customFormat="1" ht="9.75" customHeight="1" x14ac:dyDescent="0.3">
      <c r="B32" s="64"/>
      <c r="C32" s="65"/>
      <c r="D32" s="66"/>
      <c r="E32" s="65"/>
      <c r="F32" s="65"/>
      <c r="G32" s="66"/>
      <c r="H32" s="66"/>
    </row>
    <row r="33" spans="1:8" s="55" customFormat="1" ht="28.5" customHeight="1" x14ac:dyDescent="0.3">
      <c r="A33" s="55">
        <v>537</v>
      </c>
      <c r="B33" s="67" t="s">
        <v>330</v>
      </c>
      <c r="C33" s="68" t="s">
        <v>55</v>
      </c>
      <c r="D33" s="71" t="s">
        <v>270</v>
      </c>
      <c r="E33" s="68"/>
      <c r="F33" s="61"/>
      <c r="G33" s="70"/>
      <c r="H33" s="70"/>
    </row>
    <row r="34" spans="1:8" s="55" customFormat="1" ht="13.2" x14ac:dyDescent="0.3">
      <c r="B34" s="64"/>
      <c r="C34" s="65"/>
      <c r="D34" s="66"/>
      <c r="E34" s="65"/>
      <c r="F34" s="65"/>
      <c r="G34" s="66"/>
      <c r="H34" s="66"/>
    </row>
    <row r="35" spans="1:8" s="55" customFormat="1" ht="25.5" customHeight="1" x14ac:dyDescent="0.3">
      <c r="A35" s="55">
        <v>528</v>
      </c>
      <c r="B35" s="67" t="s">
        <v>331</v>
      </c>
      <c r="C35" s="68"/>
      <c r="D35" s="185" t="s">
        <v>544</v>
      </c>
      <c r="E35" s="68" t="s">
        <v>39</v>
      </c>
      <c r="F35" s="61">
        <f>F27*0.6</f>
        <v>375.3</v>
      </c>
      <c r="G35" s="72"/>
      <c r="H35" s="41"/>
    </row>
    <row r="36" spans="1:8" s="55" customFormat="1" ht="13.2" x14ac:dyDescent="0.3">
      <c r="B36" s="84"/>
      <c r="C36" s="66"/>
      <c r="D36" s="66"/>
      <c r="E36" s="66"/>
      <c r="F36" s="66"/>
      <c r="G36" s="66"/>
      <c r="H36" s="66"/>
    </row>
    <row r="37" spans="1:8" s="55" customFormat="1" ht="26.4" x14ac:dyDescent="0.3">
      <c r="B37" s="67" t="s">
        <v>332</v>
      </c>
      <c r="C37" s="68"/>
      <c r="D37" s="158" t="s">
        <v>545</v>
      </c>
      <c r="E37" s="68" t="s">
        <v>39</v>
      </c>
      <c r="F37" s="61">
        <f>F27*0.4</f>
        <v>250.2</v>
      </c>
      <c r="G37" s="72"/>
      <c r="H37" s="41"/>
    </row>
    <row r="38" spans="1:8" s="55" customFormat="1" ht="17.25" customHeight="1" x14ac:dyDescent="0.3">
      <c r="B38" s="64"/>
      <c r="C38" s="65"/>
      <c r="D38" s="66"/>
      <c r="E38" s="65"/>
      <c r="F38" s="65"/>
      <c r="G38" s="66"/>
      <c r="H38" s="84"/>
    </row>
    <row r="39" spans="1:8" s="55" customFormat="1" ht="27.75" customHeight="1" x14ac:dyDescent="0.3">
      <c r="B39" s="67" t="s">
        <v>333</v>
      </c>
      <c r="C39" s="68" t="s">
        <v>56</v>
      </c>
      <c r="D39" s="71" t="s">
        <v>373</v>
      </c>
      <c r="E39" s="68" t="s">
        <v>39</v>
      </c>
      <c r="F39" s="61">
        <f>F29</f>
        <v>31.5</v>
      </c>
      <c r="G39" s="72"/>
      <c r="H39" s="41"/>
    </row>
    <row r="40" spans="1:8" s="55" customFormat="1" ht="13.2" x14ac:dyDescent="0.3">
      <c r="B40" s="78"/>
      <c r="C40" s="79"/>
      <c r="D40" s="80"/>
      <c r="E40" s="79"/>
      <c r="F40" s="81"/>
      <c r="G40" s="82"/>
      <c r="H40" s="83"/>
    </row>
    <row r="41" spans="1:8" s="55" customFormat="1" ht="26.4" x14ac:dyDescent="0.3">
      <c r="B41" s="67" t="s">
        <v>374</v>
      </c>
      <c r="C41" s="68"/>
      <c r="D41" s="71" t="s">
        <v>375</v>
      </c>
      <c r="E41" s="68" t="s">
        <v>48</v>
      </c>
      <c r="F41" s="61">
        <v>10</v>
      </c>
      <c r="G41" s="72"/>
      <c r="H41" s="41"/>
    </row>
    <row r="42" spans="1:8" s="55" customFormat="1" ht="13.2" x14ac:dyDescent="0.3">
      <c r="B42" s="78"/>
      <c r="C42" s="78"/>
      <c r="D42" s="78"/>
      <c r="E42" s="78"/>
      <c r="F42" s="78"/>
      <c r="G42" s="78"/>
      <c r="H42" s="78"/>
    </row>
    <row r="43" spans="1:8" s="55" customFormat="1" ht="17.25" customHeight="1" x14ac:dyDescent="0.3">
      <c r="B43" s="67" t="s">
        <v>157</v>
      </c>
      <c r="C43" s="68" t="s">
        <v>15</v>
      </c>
      <c r="D43" s="69" t="s">
        <v>334</v>
      </c>
      <c r="E43" s="68"/>
      <c r="F43" s="61"/>
      <c r="G43" s="70"/>
      <c r="H43" s="63"/>
    </row>
    <row r="44" spans="1:8" s="55" customFormat="1" ht="17.25" customHeight="1" x14ac:dyDescent="0.3">
      <c r="B44" s="64"/>
      <c r="C44" s="65"/>
      <c r="D44" s="66"/>
      <c r="E44" s="65"/>
      <c r="F44" s="65"/>
      <c r="G44" s="66"/>
      <c r="H44" s="84"/>
    </row>
    <row r="45" spans="1:8" s="55" customFormat="1" ht="39.6" x14ac:dyDescent="0.3">
      <c r="B45" s="204" t="s">
        <v>336</v>
      </c>
      <c r="C45" s="68" t="s">
        <v>343</v>
      </c>
      <c r="D45" s="71" t="s">
        <v>269</v>
      </c>
      <c r="E45" s="68" t="s">
        <v>37</v>
      </c>
      <c r="F45" s="61">
        <v>1250</v>
      </c>
      <c r="G45" s="72"/>
      <c r="H45" s="41"/>
    </row>
    <row r="46" spans="1:8" s="57" customFormat="1" ht="30" customHeight="1" x14ac:dyDescent="0.3">
      <c r="B46" s="258" t="s">
        <v>16</v>
      </c>
      <c r="C46" s="259"/>
      <c r="D46" s="259"/>
      <c r="E46" s="259"/>
      <c r="F46" s="259"/>
      <c r="G46" s="260"/>
      <c r="H46" s="74"/>
    </row>
    <row r="47" spans="1:8" s="1" customFormat="1" ht="15" customHeight="1" x14ac:dyDescent="0.3">
      <c r="B47" s="50"/>
      <c r="C47" s="50"/>
      <c r="D47" s="50"/>
      <c r="E47" s="50"/>
      <c r="F47" s="50"/>
      <c r="G47" s="50"/>
      <c r="H47" s="115"/>
    </row>
    <row r="48" spans="1:8" s="1" customFormat="1" ht="15" customHeight="1" x14ac:dyDescent="0.3">
      <c r="A48" s="52" t="s">
        <v>0</v>
      </c>
      <c r="B48" s="7" t="str">
        <f>B1</f>
        <v>Construction of Carolina Ext 4 and Emzamo Section Sewer Reticulation in CALLM</v>
      </c>
      <c r="C48" s="31"/>
      <c r="E48" s="31"/>
      <c r="F48" s="31"/>
      <c r="G48" s="257" t="str">
        <f>G1</f>
        <v>Contract Number: ALMT12/2024</v>
      </c>
      <c r="H48" s="257"/>
    </row>
    <row r="49" spans="1:8" s="1" customFormat="1" ht="15" customHeight="1" x14ac:dyDescent="0.3">
      <c r="B49" s="6"/>
      <c r="C49" s="31"/>
      <c r="E49" s="31"/>
      <c r="F49" s="31"/>
    </row>
    <row r="50" spans="1:8" s="1" customFormat="1" ht="15" customHeight="1" x14ac:dyDescent="0.3">
      <c r="B50" s="36"/>
      <c r="C50" s="31"/>
      <c r="E50" s="31"/>
      <c r="F50" s="31"/>
    </row>
    <row r="51" spans="1:8" s="1" customFormat="1" ht="15" customHeight="1" x14ac:dyDescent="0.3">
      <c r="B51" s="195" t="s">
        <v>546</v>
      </c>
      <c r="C51" s="195"/>
      <c r="D51" s="195"/>
      <c r="E51" s="195"/>
      <c r="F51" s="195"/>
      <c r="G51" s="270" t="s">
        <v>564</v>
      </c>
      <c r="H51" s="270"/>
    </row>
    <row r="52" spans="1:8" s="55" customFormat="1" ht="23.25" customHeight="1" x14ac:dyDescent="0.3">
      <c r="B52" s="261" t="s">
        <v>265</v>
      </c>
      <c r="C52" s="261" t="s">
        <v>1</v>
      </c>
      <c r="D52" s="261" t="s">
        <v>2</v>
      </c>
      <c r="E52" s="261" t="s">
        <v>3</v>
      </c>
      <c r="F52" s="261" t="s">
        <v>4</v>
      </c>
      <c r="G52" s="261" t="s">
        <v>5</v>
      </c>
      <c r="H52" s="54" t="s">
        <v>68</v>
      </c>
    </row>
    <row r="53" spans="1:8" s="55" customFormat="1" ht="15.75" customHeight="1" x14ac:dyDescent="0.3">
      <c r="B53" s="262"/>
      <c r="C53" s="262"/>
      <c r="D53" s="262"/>
      <c r="E53" s="262"/>
      <c r="F53" s="262"/>
      <c r="G53" s="262"/>
      <c r="H53" s="56" t="s">
        <v>69</v>
      </c>
    </row>
    <row r="54" spans="1:8" s="57" customFormat="1" ht="27.75" customHeight="1" x14ac:dyDescent="0.3">
      <c r="B54" s="258" t="s">
        <v>72</v>
      </c>
      <c r="C54" s="259"/>
      <c r="D54" s="259"/>
      <c r="E54" s="259"/>
      <c r="F54" s="259"/>
      <c r="G54" s="260"/>
      <c r="H54" s="74">
        <f>H46</f>
        <v>0</v>
      </c>
    </row>
    <row r="55" spans="1:8" s="55" customFormat="1" ht="9.75" customHeight="1" x14ac:dyDescent="0.3">
      <c r="B55" s="207"/>
      <c r="C55" s="65"/>
      <c r="D55" s="66"/>
      <c r="E55" s="65"/>
      <c r="F55" s="65"/>
      <c r="G55" s="66"/>
      <c r="H55" s="84"/>
    </row>
    <row r="56" spans="1:8" s="182" customFormat="1" ht="20.25" customHeight="1" x14ac:dyDescent="0.25">
      <c r="A56" s="137"/>
      <c r="B56" s="137" t="s">
        <v>158</v>
      </c>
      <c r="C56" s="137" t="s">
        <v>57</v>
      </c>
      <c r="D56" s="177" t="s">
        <v>320</v>
      </c>
      <c r="E56" s="178"/>
      <c r="F56" s="179"/>
      <c r="G56" s="180"/>
      <c r="H56" s="181"/>
    </row>
    <row r="57" spans="1:8" s="55" customFormat="1" ht="9.75" customHeight="1" x14ac:dyDescent="0.3">
      <c r="B57" s="64"/>
      <c r="C57" s="65"/>
      <c r="D57" s="66"/>
      <c r="E57" s="65"/>
      <c r="F57" s="65"/>
      <c r="G57" s="66"/>
      <c r="H57" s="84"/>
    </row>
    <row r="58" spans="1:8" s="55" customFormat="1" ht="21.45" customHeight="1" x14ac:dyDescent="0.3">
      <c r="B58" s="58" t="s">
        <v>159</v>
      </c>
      <c r="C58" s="137" t="s">
        <v>321</v>
      </c>
      <c r="D58" s="97" t="s">
        <v>421</v>
      </c>
      <c r="E58" s="137"/>
      <c r="F58" s="61"/>
      <c r="G58" s="73"/>
      <c r="H58" s="124"/>
    </row>
    <row r="59" spans="1:8" s="55" customFormat="1" ht="13.5" customHeight="1" x14ac:dyDescent="0.3">
      <c r="B59" s="84"/>
      <c r="C59" s="84"/>
      <c r="D59" s="84"/>
      <c r="E59" s="84"/>
      <c r="F59" s="84"/>
      <c r="G59" s="84"/>
      <c r="H59" s="84"/>
    </row>
    <row r="60" spans="1:8" s="55" customFormat="1" ht="21.45" customHeight="1" x14ac:dyDescent="0.3">
      <c r="B60" s="58" t="s">
        <v>525</v>
      </c>
      <c r="C60" s="171"/>
      <c r="D60" s="176" t="s">
        <v>549</v>
      </c>
      <c r="E60" s="171" t="s">
        <v>48</v>
      </c>
      <c r="F60" s="61">
        <v>15</v>
      </c>
      <c r="G60" s="73"/>
      <c r="H60" s="41"/>
    </row>
    <row r="61" spans="1:8" s="55" customFormat="1" ht="13.5" customHeight="1" x14ac:dyDescent="0.3">
      <c r="B61" s="84"/>
      <c r="C61" s="84"/>
      <c r="D61" s="84"/>
      <c r="E61" s="84"/>
      <c r="F61" s="84"/>
      <c r="G61" s="84"/>
      <c r="H61" s="84"/>
    </row>
    <row r="62" spans="1:8" s="55" customFormat="1" ht="34.5" customHeight="1" x14ac:dyDescent="0.3">
      <c r="B62" s="58" t="s">
        <v>527</v>
      </c>
      <c r="C62" s="171"/>
      <c r="D62" s="176" t="s">
        <v>680</v>
      </c>
      <c r="E62" s="171" t="s">
        <v>48</v>
      </c>
      <c r="F62" s="61">
        <v>8</v>
      </c>
      <c r="G62" s="73"/>
      <c r="H62" s="41"/>
    </row>
    <row r="63" spans="1:8" s="55" customFormat="1" ht="13.5" customHeight="1" x14ac:dyDescent="0.3">
      <c r="B63" s="84"/>
      <c r="C63" s="84"/>
      <c r="D63" s="84"/>
      <c r="E63" s="84"/>
      <c r="F63" s="84"/>
      <c r="G63" s="84"/>
      <c r="H63" s="84"/>
    </row>
    <row r="64" spans="1:8" s="55" customFormat="1" ht="26.25" customHeight="1" x14ac:dyDescent="0.3">
      <c r="B64" s="58" t="s">
        <v>529</v>
      </c>
      <c r="C64" s="171"/>
      <c r="D64" s="176" t="s">
        <v>528</v>
      </c>
      <c r="E64" s="171" t="s">
        <v>48</v>
      </c>
      <c r="F64" s="61">
        <v>8</v>
      </c>
      <c r="G64" s="73"/>
      <c r="H64" s="41"/>
    </row>
    <row r="65" spans="2:8" s="55" customFormat="1" ht="13.5" customHeight="1" x14ac:dyDescent="0.3">
      <c r="B65" s="84"/>
      <c r="C65" s="84"/>
      <c r="D65" s="84"/>
      <c r="E65" s="84"/>
      <c r="F65" s="84"/>
      <c r="G65" s="84"/>
      <c r="H65" s="84"/>
    </row>
    <row r="66" spans="2:8" s="55" customFormat="1" ht="21.45" customHeight="1" x14ac:dyDescent="0.3">
      <c r="B66" s="58" t="s">
        <v>551</v>
      </c>
      <c r="C66" s="171"/>
      <c r="D66" s="176" t="s">
        <v>572</v>
      </c>
      <c r="E66" s="171" t="s">
        <v>48</v>
      </c>
      <c r="F66" s="61">
        <v>8</v>
      </c>
      <c r="G66" s="73"/>
      <c r="H66" s="41"/>
    </row>
    <row r="67" spans="2:8" s="55" customFormat="1" ht="9.75" customHeight="1" x14ac:dyDescent="0.3">
      <c r="B67" s="64"/>
      <c r="C67" s="65"/>
      <c r="D67" s="66"/>
      <c r="E67" s="65"/>
      <c r="F67" s="65"/>
      <c r="G67" s="66"/>
      <c r="H67" s="84"/>
    </row>
    <row r="68" spans="2:8" s="55" customFormat="1" ht="21.45" customHeight="1" x14ac:dyDescent="0.3">
      <c r="B68" s="67" t="s">
        <v>160</v>
      </c>
      <c r="C68" s="137" t="s">
        <v>322</v>
      </c>
      <c r="D68" s="97" t="s">
        <v>323</v>
      </c>
      <c r="E68" s="137"/>
      <c r="F68" s="61"/>
      <c r="G68" s="73"/>
      <c r="H68" s="124"/>
    </row>
    <row r="69" spans="2:8" s="55" customFormat="1" ht="9.75" customHeight="1" x14ac:dyDescent="0.3">
      <c r="B69" s="64"/>
      <c r="C69" s="65"/>
      <c r="D69" s="66"/>
      <c r="E69" s="65"/>
      <c r="F69" s="65"/>
      <c r="G69" s="66"/>
      <c r="H69" s="84"/>
    </row>
    <row r="70" spans="2:8" s="55" customFormat="1" ht="21.45" customHeight="1" x14ac:dyDescent="0.3">
      <c r="B70" s="58" t="s">
        <v>530</v>
      </c>
      <c r="C70" s="116"/>
      <c r="D70" s="176" t="s">
        <v>526</v>
      </c>
      <c r="E70" s="61" t="s">
        <v>37</v>
      </c>
      <c r="F70" s="61">
        <v>100</v>
      </c>
      <c r="G70" s="73"/>
      <c r="H70" s="41"/>
    </row>
    <row r="71" spans="2:8" s="77" customFormat="1" ht="9.75" customHeight="1" x14ac:dyDescent="0.3">
      <c r="B71" s="98"/>
      <c r="C71" s="118"/>
      <c r="D71" s="84"/>
      <c r="E71" s="81"/>
      <c r="F71" s="81"/>
      <c r="G71" s="99"/>
      <c r="H71" s="183"/>
    </row>
    <row r="72" spans="2:8" s="55" customFormat="1" ht="32.25" customHeight="1" x14ac:dyDescent="0.3">
      <c r="B72" s="58" t="s">
        <v>531</v>
      </c>
      <c r="C72" s="120"/>
      <c r="D72" s="176" t="s">
        <v>680</v>
      </c>
      <c r="E72" s="61" t="s">
        <v>37</v>
      </c>
      <c r="F72" s="61">
        <v>50</v>
      </c>
      <c r="G72" s="73"/>
      <c r="H72" s="41"/>
    </row>
    <row r="73" spans="2:8" s="55" customFormat="1" ht="13.2" x14ac:dyDescent="0.3">
      <c r="B73" s="199"/>
      <c r="C73" s="118"/>
      <c r="D73" s="118"/>
      <c r="E73" s="118"/>
      <c r="F73" s="118"/>
      <c r="G73" s="118"/>
      <c r="H73" s="118"/>
    </row>
    <row r="74" spans="2:8" s="55" customFormat="1" ht="26.4" x14ac:dyDescent="0.3">
      <c r="B74" s="58" t="s">
        <v>532</v>
      </c>
      <c r="C74" s="120"/>
      <c r="D74" s="176" t="s">
        <v>528</v>
      </c>
      <c r="E74" s="116" t="s">
        <v>37</v>
      </c>
      <c r="F74" s="61">
        <v>50</v>
      </c>
      <c r="G74" s="73"/>
      <c r="H74" s="41"/>
    </row>
    <row r="75" spans="2:8" s="77" customFormat="1" ht="13.2" x14ac:dyDescent="0.3">
      <c r="B75" s="98"/>
      <c r="C75" s="118"/>
      <c r="D75" s="84"/>
      <c r="E75" s="81"/>
      <c r="F75" s="81"/>
      <c r="G75" s="99"/>
      <c r="H75" s="183"/>
    </row>
    <row r="76" spans="2:8" s="55" customFormat="1" ht="21.45" customHeight="1" x14ac:dyDescent="0.3">
      <c r="B76" s="124" t="s">
        <v>550</v>
      </c>
      <c r="C76" s="124"/>
      <c r="D76" s="176" t="s">
        <v>572</v>
      </c>
      <c r="E76" s="58" t="s">
        <v>37</v>
      </c>
      <c r="F76" s="58">
        <v>50</v>
      </c>
      <c r="G76" s="124"/>
      <c r="H76" s="41"/>
    </row>
    <row r="77" spans="2:8" s="55" customFormat="1" ht="14.25" customHeight="1" x14ac:dyDescent="0.3">
      <c r="B77" s="84"/>
      <c r="C77" s="66"/>
      <c r="D77" s="66"/>
      <c r="E77" s="66"/>
      <c r="F77" s="66"/>
      <c r="G77" s="66"/>
      <c r="H77" s="66"/>
    </row>
    <row r="78" spans="2:8" s="55" customFormat="1" ht="14.25" customHeight="1" x14ac:dyDescent="0.3">
      <c r="B78" s="84"/>
      <c r="C78" s="66"/>
      <c r="D78" s="66"/>
      <c r="E78" s="66"/>
      <c r="F78" s="66"/>
      <c r="G78" s="66"/>
      <c r="H78" s="66"/>
    </row>
    <row r="79" spans="2:8" s="55" customFormat="1" ht="14.25" customHeight="1" x14ac:dyDescent="0.3">
      <c r="B79" s="84"/>
      <c r="C79" s="66"/>
      <c r="D79" s="66"/>
      <c r="E79" s="66"/>
      <c r="F79" s="66"/>
      <c r="G79" s="66"/>
      <c r="H79" s="66"/>
    </row>
    <row r="80" spans="2:8" s="55" customFormat="1" ht="14.25" customHeight="1" x14ac:dyDescent="0.3">
      <c r="B80" s="84"/>
      <c r="C80" s="66"/>
      <c r="D80" s="66"/>
      <c r="E80" s="66"/>
      <c r="F80" s="66"/>
      <c r="G80" s="66"/>
      <c r="H80" s="66"/>
    </row>
    <row r="81" spans="1:8" s="55" customFormat="1" ht="14.25" customHeight="1" x14ac:dyDescent="0.3">
      <c r="B81" s="84"/>
      <c r="C81" s="66"/>
      <c r="D81" s="66"/>
      <c r="E81" s="66"/>
      <c r="F81" s="66"/>
      <c r="G81" s="66"/>
      <c r="H81" s="66"/>
    </row>
    <row r="82" spans="1:8" s="55" customFormat="1" ht="14.25" customHeight="1" x14ac:dyDescent="0.3">
      <c r="B82" s="84"/>
      <c r="C82" s="66"/>
      <c r="D82" s="66"/>
      <c r="E82" s="66"/>
      <c r="F82" s="66"/>
      <c r="G82" s="66"/>
      <c r="H82" s="66"/>
    </row>
    <row r="83" spans="1:8" s="55" customFormat="1" ht="14.25" customHeight="1" x14ac:dyDescent="0.3">
      <c r="B83" s="84"/>
      <c r="C83" s="66"/>
      <c r="D83" s="66"/>
      <c r="E83" s="66"/>
      <c r="F83" s="66"/>
      <c r="G83" s="66"/>
      <c r="H83" s="66"/>
    </row>
    <row r="84" spans="1:8" s="55" customFormat="1" ht="14.25" customHeight="1" x14ac:dyDescent="0.3">
      <c r="B84" s="84"/>
      <c r="C84" s="66"/>
      <c r="D84" s="66"/>
      <c r="E84" s="66"/>
      <c r="F84" s="66"/>
      <c r="G84" s="66"/>
      <c r="H84" s="66"/>
    </row>
    <row r="85" spans="1:8" s="55" customFormat="1" ht="14.25" customHeight="1" x14ac:dyDescent="0.3">
      <c r="B85" s="84"/>
      <c r="C85" s="66"/>
      <c r="D85" s="66"/>
      <c r="E85" s="66"/>
      <c r="F85" s="66"/>
      <c r="G85" s="66"/>
      <c r="H85" s="66"/>
    </row>
    <row r="86" spans="1:8" s="55" customFormat="1" ht="15" customHeight="1" x14ac:dyDescent="0.3">
      <c r="B86" s="84"/>
      <c r="C86" s="66"/>
      <c r="D86" s="66"/>
      <c r="E86" s="66"/>
      <c r="F86" s="66"/>
      <c r="G86" s="66"/>
      <c r="H86" s="66"/>
    </row>
    <row r="87" spans="1:8" s="55" customFormat="1" ht="39.75" customHeight="1" x14ac:dyDescent="0.3">
      <c r="B87" s="184"/>
      <c r="C87" s="66"/>
      <c r="D87" s="66"/>
      <c r="E87" s="66"/>
      <c r="F87" s="66"/>
      <c r="G87" s="66"/>
      <c r="H87" s="66"/>
    </row>
    <row r="88" spans="1:8" s="57" customFormat="1" ht="29.25" customHeight="1" x14ac:dyDescent="0.3">
      <c r="B88" s="264" t="s">
        <v>557</v>
      </c>
      <c r="C88" s="265"/>
      <c r="D88" s="265"/>
      <c r="E88" s="265"/>
      <c r="F88" s="265"/>
      <c r="G88" s="266"/>
      <c r="H88" s="74"/>
    </row>
    <row r="89" spans="1:8" s="1" customFormat="1" ht="15" customHeight="1" x14ac:dyDescent="0.3">
      <c r="B89" s="50"/>
      <c r="C89" s="50"/>
      <c r="D89" s="50"/>
      <c r="E89" s="50"/>
      <c r="F89" s="50"/>
      <c r="G89" s="50"/>
      <c r="H89" s="115"/>
    </row>
    <row r="90" spans="1:8" s="55" customFormat="1" ht="9.75" customHeight="1" x14ac:dyDescent="0.3">
      <c r="B90" s="142"/>
      <c r="C90" s="142"/>
      <c r="D90" s="149"/>
      <c r="E90" s="142"/>
      <c r="F90" s="148"/>
      <c r="G90" s="146"/>
      <c r="H90" s="150"/>
    </row>
    <row r="91" spans="1:8" s="55" customFormat="1" ht="12" customHeight="1" x14ac:dyDescent="0.3">
      <c r="B91" s="148"/>
      <c r="C91" s="148"/>
      <c r="E91" s="148"/>
      <c r="F91" s="148"/>
    </row>
    <row r="92" spans="1:8" s="55" customFormat="1" ht="42.75" customHeight="1" x14ac:dyDescent="0.3">
      <c r="A92" s="55">
        <v>559</v>
      </c>
      <c r="B92" s="142"/>
      <c r="C92" s="142"/>
      <c r="E92" s="148"/>
      <c r="F92" s="148"/>
      <c r="G92" s="146"/>
      <c r="H92" s="150"/>
    </row>
    <row r="93" spans="1:8" s="55" customFormat="1" ht="12" customHeight="1" x14ac:dyDescent="0.3">
      <c r="B93" s="148"/>
      <c r="C93" s="148"/>
      <c r="E93" s="148"/>
      <c r="F93" s="148"/>
    </row>
    <row r="94" spans="1:8" s="55" customFormat="1" ht="27" customHeight="1" x14ac:dyDescent="0.3">
      <c r="A94" s="55">
        <v>560</v>
      </c>
      <c r="B94" s="142"/>
      <c r="C94" s="142"/>
      <c r="E94" s="148"/>
      <c r="F94" s="148"/>
      <c r="G94" s="146"/>
      <c r="H94" s="150"/>
    </row>
    <row r="95" spans="1:8" s="55" customFormat="1" ht="12" customHeight="1" x14ac:dyDescent="0.3">
      <c r="B95" s="148"/>
      <c r="C95" s="148"/>
      <c r="E95" s="148"/>
      <c r="F95" s="148"/>
    </row>
    <row r="96" spans="1:8" s="55" customFormat="1" ht="39.75" customHeight="1" x14ac:dyDescent="0.3">
      <c r="A96" s="55">
        <v>561</v>
      </c>
      <c r="B96" s="142"/>
      <c r="C96" s="142"/>
      <c r="E96" s="148"/>
      <c r="F96" s="148"/>
      <c r="G96" s="146"/>
      <c r="H96" s="150"/>
    </row>
    <row r="97" spans="1:8" s="55" customFormat="1" ht="12" customHeight="1" x14ac:dyDescent="0.3">
      <c r="B97" s="148"/>
      <c r="C97" s="148"/>
      <c r="E97" s="148"/>
      <c r="F97" s="148"/>
    </row>
    <row r="98" spans="1:8" s="55" customFormat="1" ht="24" customHeight="1" x14ac:dyDescent="0.3">
      <c r="A98" s="55">
        <v>562</v>
      </c>
      <c r="B98" s="142"/>
      <c r="C98" s="142"/>
      <c r="D98" s="149"/>
      <c r="E98" s="142"/>
      <c r="F98" s="148"/>
      <c r="G98" s="146"/>
      <c r="H98" s="150"/>
    </row>
    <row r="99" spans="1:8" s="55" customFormat="1" ht="12" customHeight="1" x14ac:dyDescent="0.3">
      <c r="B99" s="148"/>
      <c r="C99" s="148"/>
      <c r="E99" s="148"/>
      <c r="F99" s="148"/>
    </row>
    <row r="100" spans="1:8" s="55" customFormat="1" ht="12" customHeight="1" x14ac:dyDescent="0.3">
      <c r="B100" s="148"/>
      <c r="C100" s="148"/>
      <c r="E100" s="148"/>
      <c r="F100" s="148"/>
    </row>
    <row r="101" spans="1:8" s="55" customFormat="1" ht="12" customHeight="1" x14ac:dyDescent="0.3">
      <c r="B101" s="148"/>
      <c r="C101" s="148"/>
      <c r="E101" s="148"/>
      <c r="F101" s="148"/>
    </row>
    <row r="102" spans="1:8" s="55" customFormat="1" ht="12" customHeight="1" x14ac:dyDescent="0.3">
      <c r="B102" s="148"/>
      <c r="C102" s="148"/>
      <c r="E102" s="148"/>
      <c r="F102" s="148"/>
    </row>
    <row r="103" spans="1:8" s="57" customFormat="1" ht="19.95" customHeight="1" x14ac:dyDescent="0.3">
      <c r="B103" s="269"/>
      <c r="C103" s="269"/>
      <c r="D103" s="269"/>
      <c r="E103" s="269"/>
      <c r="F103" s="269"/>
      <c r="G103" s="269"/>
      <c r="H103" s="141"/>
    </row>
    <row r="104" spans="1:8" s="1" customFormat="1" ht="15" customHeight="1" x14ac:dyDescent="0.3">
      <c r="B104" s="51"/>
      <c r="C104" s="51"/>
      <c r="D104" s="51"/>
      <c r="E104" s="51"/>
      <c r="F104" s="51"/>
      <c r="G104" s="51"/>
      <c r="H104" s="51"/>
    </row>
  </sheetData>
  <mergeCells count="20">
    <mergeCell ref="D52:D53"/>
    <mergeCell ref="E52:E53"/>
    <mergeCell ref="G4:H4"/>
    <mergeCell ref="G51:H51"/>
    <mergeCell ref="G1:H1"/>
    <mergeCell ref="G48:H48"/>
    <mergeCell ref="B103:G103"/>
    <mergeCell ref="F52:F53"/>
    <mergeCell ref="G52:G53"/>
    <mergeCell ref="B54:G54"/>
    <mergeCell ref="G5:G6"/>
    <mergeCell ref="B5:B6"/>
    <mergeCell ref="C5:C6"/>
    <mergeCell ref="D5:D6"/>
    <mergeCell ref="E5:E6"/>
    <mergeCell ref="F5:F6"/>
    <mergeCell ref="B88:G88"/>
    <mergeCell ref="B46:G46"/>
    <mergeCell ref="B52:B53"/>
    <mergeCell ref="C52:C53"/>
  </mergeCells>
  <pageMargins left="0.47244094488188998" right="0.23622047244094499" top="0.31496062992126" bottom="0.31496062992126" header="0.31496062992126" footer="0.31496062992126"/>
  <pageSetup paperSize="9" scale="83" firstPageNumber="133" orientation="portrait" useFirstPageNumber="1" r:id="rId1"/>
  <headerFooter>
    <oddFooter>&amp;R&amp;P</oddFooter>
  </headerFooter>
  <rowBreaks count="1" manualBreakCount="1">
    <brk id="47"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sheetPr>
  <dimension ref="A1:H30"/>
  <sheetViews>
    <sheetView showGridLines="0" view="pageLayout" topLeftCell="B1" zoomScaleNormal="100" zoomScaleSheetLayoutView="100" workbookViewId="0">
      <selection activeCell="G1" sqref="G1:H1"/>
    </sheetView>
  </sheetViews>
  <sheetFormatPr defaultColWidth="9.109375" defaultRowHeight="13.8" x14ac:dyDescent="0.3"/>
  <cols>
    <col min="1" max="1" width="5.44140625" style="52" hidden="1" customWidth="1"/>
    <col min="2" max="2" width="8.33203125" style="107" customWidth="1"/>
    <col min="3" max="3" width="10.33203125" style="107" customWidth="1"/>
    <col min="4" max="4" width="39.6640625" style="52" customWidth="1"/>
    <col min="5" max="5" width="7.6640625" style="107" customWidth="1"/>
    <col min="6" max="6" width="8.44140625" style="107" bestFit="1" customWidth="1"/>
    <col min="7" max="7" width="14.44140625" style="52" customWidth="1"/>
    <col min="8" max="8" width="16.44140625" style="52" customWidth="1"/>
    <col min="9" max="11" width="9.109375" style="52"/>
    <col min="12" max="12" width="11.44140625" style="52" bestFit="1" customWidth="1"/>
    <col min="13" max="16384" width="9.109375" style="52"/>
  </cols>
  <sheetData>
    <row r="1" spans="1:8" s="1" customFormat="1" ht="15" customHeight="1" x14ac:dyDescent="0.3">
      <c r="A1" s="52" t="s">
        <v>0</v>
      </c>
      <c r="B1" s="7" t="str">
        <f>DB!B48</f>
        <v>Construction of Carolina Ext 4 and Emzamo Section Sewer Reticulation in CALLM</v>
      </c>
      <c r="C1" s="31"/>
      <c r="E1" s="31"/>
      <c r="F1" s="31"/>
      <c r="G1" s="263" t="str">
        <f>DB!G48</f>
        <v>Contract Number: ALMT12/2024</v>
      </c>
      <c r="H1" s="263"/>
    </row>
    <row r="2" spans="1:8" s="1" customFormat="1" ht="15" customHeight="1" x14ac:dyDescent="0.3">
      <c r="B2" s="6"/>
      <c r="C2" s="31"/>
      <c r="E2" s="31"/>
      <c r="F2" s="31"/>
    </row>
    <row r="3" spans="1:8" s="1" customFormat="1" ht="15" customHeight="1" x14ac:dyDescent="0.3">
      <c r="B3" s="36"/>
      <c r="C3" s="31"/>
      <c r="E3" s="31"/>
      <c r="F3" s="31"/>
    </row>
    <row r="4" spans="1:8" s="1" customFormat="1" ht="15" customHeight="1" x14ac:dyDescent="0.3">
      <c r="B4" s="195" t="s">
        <v>558</v>
      </c>
      <c r="C4" s="195"/>
      <c r="D4" s="195"/>
      <c r="E4" s="195"/>
      <c r="F4" s="195"/>
      <c r="G4" s="51"/>
      <c r="H4" s="210" t="s">
        <v>565</v>
      </c>
    </row>
    <row r="5" spans="1:8" s="55" customFormat="1" ht="23.25" customHeight="1" x14ac:dyDescent="0.3">
      <c r="B5" s="261" t="s">
        <v>265</v>
      </c>
      <c r="C5" s="261" t="s">
        <v>1</v>
      </c>
      <c r="D5" s="261" t="s">
        <v>2</v>
      </c>
      <c r="E5" s="261" t="s">
        <v>3</v>
      </c>
      <c r="F5" s="261" t="s">
        <v>4</v>
      </c>
      <c r="G5" s="261" t="s">
        <v>5</v>
      </c>
      <c r="H5" s="54" t="s">
        <v>68</v>
      </c>
    </row>
    <row r="6" spans="1:8" s="55" customFormat="1" ht="15.75" customHeight="1" x14ac:dyDescent="0.3">
      <c r="B6" s="262"/>
      <c r="C6" s="262"/>
      <c r="D6" s="262"/>
      <c r="E6" s="262"/>
      <c r="F6" s="262"/>
      <c r="G6" s="262"/>
      <c r="H6" s="56" t="s">
        <v>69</v>
      </c>
    </row>
    <row r="7" spans="1:8" s="55" customFormat="1" ht="24" customHeight="1" x14ac:dyDescent="0.3">
      <c r="A7" s="55">
        <v>710</v>
      </c>
      <c r="B7" s="205" t="s">
        <v>161</v>
      </c>
      <c r="C7" s="59" t="s">
        <v>59</v>
      </c>
      <c r="D7" s="60" t="s">
        <v>581</v>
      </c>
      <c r="E7" s="61"/>
      <c r="F7" s="61"/>
      <c r="G7" s="62"/>
      <c r="H7" s="63"/>
    </row>
    <row r="8" spans="1:8" s="55" customFormat="1" ht="12" customHeight="1" x14ac:dyDescent="0.3">
      <c r="B8" s="64"/>
      <c r="C8" s="65"/>
      <c r="D8" s="66"/>
      <c r="E8" s="65"/>
      <c r="F8" s="65"/>
      <c r="G8" s="66"/>
      <c r="H8" s="84"/>
    </row>
    <row r="9" spans="1:8" s="55" customFormat="1" ht="38.25" customHeight="1" x14ac:dyDescent="0.3">
      <c r="A9" s="55">
        <v>719</v>
      </c>
      <c r="B9" s="67" t="s">
        <v>162</v>
      </c>
      <c r="C9" s="68" t="s">
        <v>45</v>
      </c>
      <c r="D9" s="71" t="s">
        <v>347</v>
      </c>
      <c r="E9" s="61"/>
      <c r="F9" s="61"/>
      <c r="G9" s="62"/>
      <c r="H9" s="63"/>
    </row>
    <row r="10" spans="1:8" s="55" customFormat="1" ht="12" customHeight="1" x14ac:dyDescent="0.3">
      <c r="B10" s="64"/>
      <c r="C10" s="65"/>
      <c r="D10" s="86"/>
      <c r="E10" s="173"/>
      <c r="F10" s="175"/>
      <c r="G10" s="66"/>
      <c r="H10" s="84"/>
    </row>
    <row r="11" spans="1:8" s="55" customFormat="1" ht="27" customHeight="1" x14ac:dyDescent="0.3">
      <c r="A11" s="55">
        <v>720</v>
      </c>
      <c r="B11" s="67" t="s">
        <v>164</v>
      </c>
      <c r="C11" s="68"/>
      <c r="D11" s="71" t="s">
        <v>381</v>
      </c>
      <c r="E11" s="68" t="s">
        <v>51</v>
      </c>
      <c r="F11" s="135">
        <v>60</v>
      </c>
      <c r="G11" s="72"/>
      <c r="H11" s="70"/>
    </row>
    <row r="12" spans="1:8" s="55" customFormat="1" ht="12" customHeight="1" x14ac:dyDescent="0.3">
      <c r="B12" s="64"/>
      <c r="C12" s="65"/>
      <c r="D12" s="66"/>
      <c r="E12" s="65"/>
      <c r="F12" s="136"/>
      <c r="G12" s="66"/>
      <c r="H12" s="66"/>
    </row>
    <row r="13" spans="1:8" s="55" customFormat="1" ht="25.5" customHeight="1" x14ac:dyDescent="0.3">
      <c r="A13" s="55">
        <v>721</v>
      </c>
      <c r="B13" s="67" t="s">
        <v>165</v>
      </c>
      <c r="C13" s="68"/>
      <c r="D13" s="71" t="s">
        <v>382</v>
      </c>
      <c r="E13" s="68" t="s">
        <v>51</v>
      </c>
      <c r="F13" s="135"/>
      <c r="G13" s="72"/>
      <c r="H13" s="70" t="s">
        <v>649</v>
      </c>
    </row>
    <row r="14" spans="1:8" s="55" customFormat="1" ht="12" customHeight="1" x14ac:dyDescent="0.3">
      <c r="B14" s="64"/>
      <c r="C14" s="65"/>
      <c r="D14" s="66"/>
      <c r="E14" s="65"/>
      <c r="F14" s="136"/>
      <c r="G14" s="66"/>
      <c r="H14" s="66"/>
    </row>
    <row r="15" spans="1:8" s="55" customFormat="1" ht="29.25" customHeight="1" x14ac:dyDescent="0.3">
      <c r="A15" s="55">
        <v>722</v>
      </c>
      <c r="B15" s="67" t="s">
        <v>163</v>
      </c>
      <c r="C15" s="68" t="s">
        <v>46</v>
      </c>
      <c r="D15" s="71" t="s">
        <v>348</v>
      </c>
      <c r="E15" s="68"/>
      <c r="F15" s="135"/>
      <c r="G15" s="70"/>
      <c r="H15" s="70"/>
    </row>
    <row r="16" spans="1:8" s="55" customFormat="1" ht="12" customHeight="1" x14ac:dyDescent="0.3">
      <c r="B16" s="64"/>
      <c r="C16" s="65"/>
      <c r="D16" s="66"/>
      <c r="E16" s="65"/>
      <c r="F16" s="136"/>
      <c r="G16" s="66"/>
      <c r="H16" s="66"/>
    </row>
    <row r="17" spans="1:8" s="55" customFormat="1" ht="21.45" customHeight="1" x14ac:dyDescent="0.3">
      <c r="A17" s="55">
        <v>723</v>
      </c>
      <c r="B17" s="67" t="s">
        <v>166</v>
      </c>
      <c r="C17" s="68"/>
      <c r="D17" s="71" t="s">
        <v>446</v>
      </c>
      <c r="E17" s="68" t="s">
        <v>39</v>
      </c>
      <c r="F17" s="135">
        <v>50</v>
      </c>
      <c r="G17" s="72"/>
      <c r="H17" s="70"/>
    </row>
    <row r="18" spans="1:8" s="55" customFormat="1" ht="12" customHeight="1" x14ac:dyDescent="0.3">
      <c r="B18" s="64"/>
      <c r="C18" s="65"/>
      <c r="D18" s="66"/>
      <c r="E18" s="65"/>
      <c r="F18" s="136"/>
      <c r="G18" s="66"/>
      <c r="H18" s="66"/>
    </row>
    <row r="19" spans="1:8" s="55" customFormat="1" ht="21.45" customHeight="1" x14ac:dyDescent="0.3">
      <c r="A19" s="55">
        <v>727</v>
      </c>
      <c r="B19" s="67" t="s">
        <v>367</v>
      </c>
      <c r="C19" s="68"/>
      <c r="D19" s="71" t="s">
        <v>671</v>
      </c>
      <c r="E19" s="68" t="s">
        <v>39</v>
      </c>
      <c r="F19" s="135">
        <v>50</v>
      </c>
      <c r="G19" s="72"/>
      <c r="H19" s="70"/>
    </row>
    <row r="20" spans="1:8" s="55" customFormat="1" ht="12" customHeight="1" x14ac:dyDescent="0.3">
      <c r="B20" s="64"/>
      <c r="C20" s="65"/>
      <c r="D20" s="66"/>
      <c r="E20" s="65"/>
      <c r="F20" s="136"/>
      <c r="G20" s="66"/>
      <c r="H20" s="66"/>
    </row>
    <row r="21" spans="1:8" s="55" customFormat="1" ht="63.75" customHeight="1" x14ac:dyDescent="0.3">
      <c r="A21" s="55">
        <v>725</v>
      </c>
      <c r="B21" s="67" t="s">
        <v>368</v>
      </c>
      <c r="C21" s="68" t="s">
        <v>66</v>
      </c>
      <c r="D21" s="71" t="s">
        <v>349</v>
      </c>
      <c r="E21" s="68" t="s">
        <v>670</v>
      </c>
      <c r="F21" s="135">
        <v>2</v>
      </c>
      <c r="G21" s="72"/>
      <c r="H21" s="70"/>
    </row>
    <row r="22" spans="1:8" s="55" customFormat="1" ht="12" customHeight="1" x14ac:dyDescent="0.3">
      <c r="B22" s="84"/>
      <c r="C22" s="66"/>
      <c r="D22" s="66"/>
      <c r="E22" s="66"/>
      <c r="F22" s="66"/>
      <c r="G22" s="66"/>
      <c r="H22" s="66"/>
    </row>
    <row r="23" spans="1:8" s="55" customFormat="1" ht="13.2" x14ac:dyDescent="0.3">
      <c r="B23" s="58"/>
      <c r="C23" s="73"/>
      <c r="D23" s="73"/>
      <c r="E23" s="68"/>
      <c r="F23" s="61"/>
      <c r="G23" s="73"/>
      <c r="H23" s="70"/>
    </row>
    <row r="24" spans="1:8" s="55" customFormat="1" ht="12" customHeight="1" x14ac:dyDescent="0.3">
      <c r="B24" s="84"/>
      <c r="C24" s="66"/>
      <c r="D24" s="66"/>
      <c r="E24" s="66"/>
      <c r="F24" s="66"/>
      <c r="G24" s="66"/>
      <c r="H24" s="66"/>
    </row>
    <row r="25" spans="1:8" s="55" customFormat="1" ht="12" customHeight="1" x14ac:dyDescent="0.3">
      <c r="B25" s="84"/>
      <c r="C25" s="66"/>
      <c r="D25" s="66"/>
      <c r="E25" s="66"/>
      <c r="F25" s="66"/>
      <c r="G25" s="66"/>
      <c r="H25" s="66"/>
    </row>
    <row r="26" spans="1:8" s="55" customFormat="1" ht="12" customHeight="1" x14ac:dyDescent="0.3">
      <c r="B26" s="84"/>
      <c r="C26" s="66"/>
      <c r="D26" s="66"/>
      <c r="E26" s="66"/>
      <c r="F26" s="66"/>
      <c r="G26" s="66"/>
      <c r="H26" s="66"/>
    </row>
    <row r="27" spans="1:8" s="55" customFormat="1" ht="12" customHeight="1" x14ac:dyDescent="0.3">
      <c r="B27" s="84"/>
      <c r="C27" s="66"/>
      <c r="D27" s="66"/>
      <c r="E27" s="66"/>
      <c r="F27" s="66"/>
      <c r="G27" s="66"/>
      <c r="H27" s="66"/>
    </row>
    <row r="28" spans="1:8" s="55" customFormat="1" ht="12" customHeight="1" x14ac:dyDescent="0.3">
      <c r="B28" s="184"/>
      <c r="C28" s="66"/>
      <c r="D28" s="66"/>
      <c r="E28" s="66"/>
      <c r="F28" s="66"/>
      <c r="G28" s="66"/>
      <c r="H28" s="66"/>
    </row>
    <row r="29" spans="1:8" s="57" customFormat="1" ht="30.75" customHeight="1" x14ac:dyDescent="0.3">
      <c r="B29" s="258" t="s">
        <v>559</v>
      </c>
      <c r="C29" s="259"/>
      <c r="D29" s="259"/>
      <c r="E29" s="259"/>
      <c r="F29" s="259"/>
      <c r="G29" s="260"/>
      <c r="H29" s="74"/>
    </row>
    <row r="30" spans="1:8" s="1" customFormat="1" ht="15" customHeight="1" x14ac:dyDescent="0.3">
      <c r="B30" s="50"/>
      <c r="C30" s="50"/>
      <c r="D30" s="50"/>
      <c r="E30" s="50"/>
      <c r="F30" s="50"/>
      <c r="G30" s="50"/>
      <c r="H30" s="115"/>
    </row>
  </sheetData>
  <mergeCells count="8">
    <mergeCell ref="G1:H1"/>
    <mergeCell ref="B29:G29"/>
    <mergeCell ref="B5:B6"/>
    <mergeCell ref="C5:C6"/>
    <mergeCell ref="D5:D6"/>
    <mergeCell ref="E5:E6"/>
    <mergeCell ref="F5:F6"/>
    <mergeCell ref="G5:G6"/>
  </mergeCells>
  <pageMargins left="0.47244094488188998" right="0.23622047244094499" top="0.31496062992126" bottom="0.31496062992126" header="0.31496062992126" footer="0.31496062992126"/>
  <pageSetup paperSize="9" scale="85" firstPageNumber="135" orientation="portrait"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A1:J48"/>
  <sheetViews>
    <sheetView showGridLines="0" view="pageLayout" topLeftCell="B1" zoomScaleNormal="100" zoomScaleSheetLayoutView="94" workbookViewId="0">
      <selection activeCell="G1" sqref="G1:H1"/>
    </sheetView>
  </sheetViews>
  <sheetFormatPr defaultColWidth="9.109375" defaultRowHeight="13.8" x14ac:dyDescent="0.3"/>
  <cols>
    <col min="1" max="1" width="5.44140625" style="52" hidden="1" customWidth="1"/>
    <col min="2" max="2" width="8.33203125" style="107" customWidth="1"/>
    <col min="3" max="3" width="10.109375" style="107" customWidth="1"/>
    <col min="4" max="4" width="39.6640625" style="52" customWidth="1"/>
    <col min="5" max="5" width="7.6640625" style="107" customWidth="1"/>
    <col min="6" max="6" width="8.44140625" style="107" bestFit="1" customWidth="1"/>
    <col min="7" max="7" width="16.44140625" style="52" customWidth="1"/>
    <col min="8" max="8" width="16.109375" style="52" customWidth="1"/>
    <col min="9" max="9" width="9.109375" style="52"/>
    <col min="10" max="10" width="11.5546875" style="52" bestFit="1" customWidth="1"/>
    <col min="11" max="16384" width="9.109375" style="52"/>
  </cols>
  <sheetData>
    <row r="1" spans="1:8" s="1" customFormat="1" ht="15" customHeight="1" x14ac:dyDescent="0.3">
      <c r="A1" s="52" t="s">
        <v>0</v>
      </c>
      <c r="B1" s="7" t="str">
        <f>DK!B1</f>
        <v>Construction of Carolina Ext 4 and Emzamo Section Sewer Reticulation in CALLM</v>
      </c>
      <c r="C1" s="31"/>
      <c r="E1" s="31"/>
      <c r="F1" s="31"/>
      <c r="G1" s="263" t="str">
        <f>DK!G1</f>
        <v>Contract Number: ALMT12/2024</v>
      </c>
      <c r="H1" s="263"/>
    </row>
    <row r="2" spans="1:8" s="1" customFormat="1" ht="15" customHeight="1" x14ac:dyDescent="0.3">
      <c r="B2" s="6"/>
      <c r="C2" s="31"/>
      <c r="E2" s="31"/>
      <c r="F2" s="31"/>
    </row>
    <row r="3" spans="1:8" s="1" customFormat="1" ht="15" customHeight="1" x14ac:dyDescent="0.3">
      <c r="B3" s="36"/>
      <c r="C3" s="31"/>
      <c r="E3" s="31"/>
      <c r="F3" s="31"/>
    </row>
    <row r="4" spans="1:8" s="1" customFormat="1" ht="15" customHeight="1" x14ac:dyDescent="0.3">
      <c r="B4" s="195" t="s">
        <v>560</v>
      </c>
      <c r="C4" s="195"/>
      <c r="D4" s="195"/>
      <c r="E4" s="195"/>
      <c r="F4" s="195"/>
      <c r="G4" s="195"/>
      <c r="H4" s="196" t="s">
        <v>568</v>
      </c>
    </row>
    <row r="5" spans="1:8" s="55" customFormat="1" ht="23.25" customHeight="1" x14ac:dyDescent="0.3">
      <c r="B5" s="261" t="s">
        <v>265</v>
      </c>
      <c r="C5" s="261" t="s">
        <v>1</v>
      </c>
      <c r="D5" s="261" t="s">
        <v>2</v>
      </c>
      <c r="E5" s="261" t="s">
        <v>3</v>
      </c>
      <c r="F5" s="261" t="s">
        <v>4</v>
      </c>
      <c r="G5" s="261" t="s">
        <v>5</v>
      </c>
      <c r="H5" s="54" t="s">
        <v>68</v>
      </c>
    </row>
    <row r="6" spans="1:8" s="55" customFormat="1" ht="15.75" customHeight="1" x14ac:dyDescent="0.3">
      <c r="B6" s="262"/>
      <c r="C6" s="262"/>
      <c r="D6" s="262"/>
      <c r="E6" s="262"/>
      <c r="F6" s="262"/>
      <c r="G6" s="262"/>
      <c r="H6" s="56" t="s">
        <v>69</v>
      </c>
    </row>
    <row r="7" spans="1:8" s="55" customFormat="1" ht="24" customHeight="1" x14ac:dyDescent="0.3">
      <c r="A7" s="55">
        <v>638</v>
      </c>
      <c r="B7" s="205" t="s">
        <v>167</v>
      </c>
      <c r="C7" s="59" t="s">
        <v>360</v>
      </c>
      <c r="D7" s="60" t="s">
        <v>361</v>
      </c>
      <c r="E7" s="68"/>
      <c r="F7" s="61"/>
      <c r="G7" s="70"/>
      <c r="H7" s="63"/>
    </row>
    <row r="8" spans="1:8" s="55" customFormat="1" ht="12" customHeight="1" x14ac:dyDescent="0.3">
      <c r="B8" s="64"/>
      <c r="C8" s="65"/>
      <c r="D8" s="66"/>
      <c r="E8" s="65"/>
      <c r="F8" s="65"/>
      <c r="G8" s="66"/>
      <c r="H8" s="84"/>
    </row>
    <row r="9" spans="1:8" s="55" customFormat="1" ht="14.25" customHeight="1" x14ac:dyDescent="0.3">
      <c r="B9" s="67" t="s">
        <v>422</v>
      </c>
      <c r="C9" s="68" t="s">
        <v>180</v>
      </c>
      <c r="D9" s="69" t="s">
        <v>675</v>
      </c>
      <c r="E9" s="68"/>
      <c r="F9" s="61"/>
      <c r="G9" s="72"/>
      <c r="H9" s="63"/>
    </row>
    <row r="10" spans="1:8" s="55" customFormat="1" ht="12" customHeight="1" x14ac:dyDescent="0.3">
      <c r="B10" s="64"/>
      <c r="C10" s="65"/>
      <c r="D10" s="66"/>
      <c r="E10" s="65"/>
      <c r="F10" s="65"/>
      <c r="G10" s="66"/>
      <c r="H10" s="84"/>
    </row>
    <row r="11" spans="1:8" s="55" customFormat="1" ht="21.45" customHeight="1" x14ac:dyDescent="0.3">
      <c r="B11" s="67" t="s">
        <v>423</v>
      </c>
      <c r="C11" s="68" t="s">
        <v>45</v>
      </c>
      <c r="D11" s="71" t="s">
        <v>365</v>
      </c>
      <c r="E11" s="68" t="s">
        <v>542</v>
      </c>
      <c r="F11" s="61">
        <f>106*1*0.5</f>
        <v>53</v>
      </c>
      <c r="G11" s="70"/>
      <c r="H11" s="70"/>
    </row>
    <row r="12" spans="1:8" s="55" customFormat="1" ht="12" customHeight="1" x14ac:dyDescent="0.3">
      <c r="B12" s="64"/>
      <c r="C12" s="65"/>
      <c r="D12" s="66"/>
      <c r="E12" s="65"/>
      <c r="F12" s="65"/>
      <c r="G12" s="66"/>
      <c r="H12" s="84"/>
    </row>
    <row r="13" spans="1:8" s="55" customFormat="1" ht="21.45" customHeight="1" x14ac:dyDescent="0.3">
      <c r="B13" s="67" t="s">
        <v>424</v>
      </c>
      <c r="C13" s="68" t="s">
        <v>46</v>
      </c>
      <c r="D13" s="71" t="s">
        <v>364</v>
      </c>
      <c r="E13" s="68" t="s">
        <v>542</v>
      </c>
      <c r="F13" s="61">
        <v>53</v>
      </c>
      <c r="G13" s="72"/>
      <c r="H13" s="70"/>
    </row>
    <row r="14" spans="1:8" s="55" customFormat="1" ht="12" customHeight="1" x14ac:dyDescent="0.3">
      <c r="B14" s="64"/>
      <c r="C14" s="65"/>
      <c r="D14" s="66"/>
      <c r="E14" s="65"/>
      <c r="F14" s="65"/>
      <c r="G14" s="66"/>
      <c r="H14" s="66"/>
    </row>
    <row r="15" spans="1:8" s="55" customFormat="1" ht="13.5" customHeight="1" x14ac:dyDescent="0.3">
      <c r="B15" s="67" t="s">
        <v>425</v>
      </c>
      <c r="C15" s="68" t="s">
        <v>7</v>
      </c>
      <c r="D15" s="69" t="s">
        <v>362</v>
      </c>
      <c r="E15" s="68"/>
      <c r="F15" s="61"/>
      <c r="G15" s="72"/>
      <c r="H15" s="70"/>
    </row>
    <row r="16" spans="1:8" s="55" customFormat="1" ht="12" customHeight="1" x14ac:dyDescent="0.3">
      <c r="B16" s="64"/>
      <c r="C16" s="65"/>
      <c r="D16" s="66"/>
      <c r="E16" s="65"/>
      <c r="F16" s="65"/>
      <c r="G16" s="66"/>
      <c r="H16" s="66"/>
    </row>
    <row r="17" spans="2:10" s="55" customFormat="1" ht="21.45" customHeight="1" x14ac:dyDescent="0.3">
      <c r="B17" s="67" t="s">
        <v>426</v>
      </c>
      <c r="C17" s="68" t="s">
        <v>8</v>
      </c>
      <c r="D17" s="71" t="s">
        <v>271</v>
      </c>
      <c r="E17" s="68" t="s">
        <v>61</v>
      </c>
      <c r="F17" s="61">
        <v>0.5</v>
      </c>
      <c r="G17" s="72"/>
      <c r="H17" s="70"/>
    </row>
    <row r="18" spans="2:10" s="55" customFormat="1" ht="12" customHeight="1" x14ac:dyDescent="0.3">
      <c r="B18" s="64"/>
      <c r="C18" s="65"/>
      <c r="D18" s="66"/>
      <c r="E18" s="65"/>
      <c r="F18" s="65"/>
      <c r="G18" s="66"/>
      <c r="H18" s="66"/>
    </row>
    <row r="19" spans="2:10" s="55" customFormat="1" ht="21.45" customHeight="1" x14ac:dyDescent="0.3">
      <c r="B19" s="58" t="s">
        <v>427</v>
      </c>
      <c r="C19" s="68" t="s">
        <v>8</v>
      </c>
      <c r="D19" s="71" t="s">
        <v>447</v>
      </c>
      <c r="E19" s="61" t="s">
        <v>61</v>
      </c>
      <c r="F19" s="61">
        <v>0.5</v>
      </c>
      <c r="G19" s="72"/>
      <c r="H19" s="70"/>
    </row>
    <row r="20" spans="2:10" s="55" customFormat="1" ht="12" customHeight="1" x14ac:dyDescent="0.3">
      <c r="B20" s="64"/>
      <c r="C20" s="65"/>
      <c r="D20" s="66"/>
      <c r="E20" s="65"/>
      <c r="F20" s="65"/>
      <c r="G20" s="66"/>
      <c r="H20" s="66"/>
    </row>
    <row r="21" spans="2:10" s="55" customFormat="1" ht="42" customHeight="1" x14ac:dyDescent="0.3">
      <c r="B21" s="67" t="s">
        <v>428</v>
      </c>
      <c r="C21" s="68" t="s">
        <v>8</v>
      </c>
      <c r="D21" s="71" t="s">
        <v>376</v>
      </c>
      <c r="E21" s="68" t="s">
        <v>48</v>
      </c>
      <c r="F21" s="61"/>
      <c r="G21" s="72"/>
      <c r="H21" s="70" t="s">
        <v>649</v>
      </c>
    </row>
    <row r="22" spans="2:10" s="77" customFormat="1" ht="12" customHeight="1" x14ac:dyDescent="0.3">
      <c r="B22" s="78"/>
      <c r="C22" s="79"/>
      <c r="D22" s="164"/>
      <c r="E22" s="79"/>
      <c r="F22" s="81"/>
      <c r="G22" s="82"/>
      <c r="H22" s="92"/>
    </row>
    <row r="23" spans="2:10" s="55" customFormat="1" ht="15.75" customHeight="1" x14ac:dyDescent="0.3">
      <c r="B23" s="67" t="s">
        <v>429</v>
      </c>
      <c r="C23" s="68" t="s">
        <v>18</v>
      </c>
      <c r="D23" s="69" t="s">
        <v>363</v>
      </c>
      <c r="E23" s="68"/>
      <c r="F23" s="61"/>
      <c r="G23" s="72"/>
      <c r="H23" s="70"/>
    </row>
    <row r="24" spans="2:10" s="55" customFormat="1" ht="12" customHeight="1" x14ac:dyDescent="0.3">
      <c r="B24" s="64"/>
      <c r="C24" s="65"/>
      <c r="D24" s="66"/>
      <c r="E24" s="65"/>
      <c r="F24" s="65"/>
      <c r="G24" s="66"/>
      <c r="H24" s="66"/>
    </row>
    <row r="25" spans="2:10" s="55" customFormat="1" ht="26.25" customHeight="1" x14ac:dyDescent="0.3">
      <c r="B25" s="67" t="s">
        <v>430</v>
      </c>
      <c r="C25" s="68" t="s">
        <v>19</v>
      </c>
      <c r="D25" s="71" t="s">
        <v>688</v>
      </c>
      <c r="E25" s="68" t="s">
        <v>543</v>
      </c>
      <c r="F25" s="61">
        <v>90</v>
      </c>
      <c r="G25" s="72"/>
      <c r="H25" s="70" t="s">
        <v>649</v>
      </c>
    </row>
    <row r="26" spans="2:10" s="55" customFormat="1" ht="12" customHeight="1" x14ac:dyDescent="0.3">
      <c r="B26" s="64"/>
      <c r="C26" s="65"/>
      <c r="D26" s="66"/>
      <c r="E26" s="65"/>
      <c r="F26" s="65"/>
      <c r="G26" s="66"/>
      <c r="H26" s="66"/>
    </row>
    <row r="27" spans="2:10" s="55" customFormat="1" ht="21.45" customHeight="1" x14ac:dyDescent="0.3">
      <c r="B27" s="67" t="s">
        <v>431</v>
      </c>
      <c r="C27" s="68" t="s">
        <v>20</v>
      </c>
      <c r="D27" s="71" t="s">
        <v>444</v>
      </c>
      <c r="E27" s="68" t="s">
        <v>542</v>
      </c>
      <c r="F27" s="61">
        <v>50</v>
      </c>
      <c r="G27" s="72"/>
      <c r="H27" s="70"/>
    </row>
    <row r="28" spans="2:10" s="55" customFormat="1" ht="12" customHeight="1" x14ac:dyDescent="0.3">
      <c r="B28" s="64"/>
      <c r="C28" s="65"/>
      <c r="D28" s="66"/>
      <c r="E28" s="65"/>
      <c r="F28" s="65"/>
      <c r="G28" s="66"/>
      <c r="H28" s="66"/>
    </row>
    <row r="29" spans="2:10" s="55" customFormat="1" ht="21.45" customHeight="1" x14ac:dyDescent="0.3">
      <c r="B29" s="67" t="s">
        <v>432</v>
      </c>
      <c r="C29" s="68" t="s">
        <v>23</v>
      </c>
      <c r="D29" s="71" t="s">
        <v>450</v>
      </c>
      <c r="E29" s="68" t="s">
        <v>39</v>
      </c>
      <c r="F29" s="61">
        <f>134*0.15</f>
        <v>20.100000000000001</v>
      </c>
      <c r="G29" s="70"/>
      <c r="H29" s="70"/>
      <c r="J29" s="55">
        <f>1.25*1.25*3.14/4</f>
        <v>1.2265625</v>
      </c>
    </row>
    <row r="30" spans="2:10" s="55" customFormat="1" ht="12" customHeight="1" x14ac:dyDescent="0.3">
      <c r="B30" s="64"/>
      <c r="C30" s="65"/>
      <c r="D30" s="66"/>
      <c r="E30" s="65"/>
      <c r="F30" s="65"/>
      <c r="G30" s="66"/>
      <c r="H30" s="66"/>
    </row>
    <row r="31" spans="2:10" s="55" customFormat="1" ht="21.45" customHeight="1" x14ac:dyDescent="0.3">
      <c r="B31" s="67" t="s">
        <v>433</v>
      </c>
      <c r="C31" s="68" t="s">
        <v>23</v>
      </c>
      <c r="D31" s="71" t="s">
        <v>449</v>
      </c>
      <c r="E31" s="68" t="s">
        <v>39</v>
      </c>
      <c r="F31" s="61"/>
      <c r="G31" s="72"/>
      <c r="H31" s="70" t="s">
        <v>649</v>
      </c>
      <c r="J31" s="55">
        <f>J29*109</f>
        <v>133.6953125</v>
      </c>
    </row>
    <row r="32" spans="2:10" s="55" customFormat="1" ht="12" customHeight="1" x14ac:dyDescent="0.3">
      <c r="B32" s="64"/>
      <c r="C32" s="65"/>
      <c r="D32" s="66"/>
      <c r="E32" s="65"/>
      <c r="F32" s="65"/>
      <c r="G32" s="66"/>
      <c r="H32" s="66"/>
    </row>
    <row r="33" spans="2:8" s="55" customFormat="1" ht="27" customHeight="1" x14ac:dyDescent="0.3">
      <c r="B33" s="58" t="s">
        <v>434</v>
      </c>
      <c r="C33" s="61" t="s">
        <v>23</v>
      </c>
      <c r="D33" s="71" t="s">
        <v>272</v>
      </c>
      <c r="E33" s="68" t="s">
        <v>39</v>
      </c>
      <c r="F33" s="61">
        <v>1.5</v>
      </c>
      <c r="G33" s="73"/>
      <c r="H33" s="70"/>
    </row>
    <row r="34" spans="2:8" s="55" customFormat="1" ht="12" customHeight="1" x14ac:dyDescent="0.3">
      <c r="B34" s="64"/>
      <c r="C34" s="65"/>
      <c r="D34" s="66"/>
      <c r="E34" s="65"/>
      <c r="F34" s="65"/>
      <c r="G34" s="66"/>
      <c r="H34" s="66"/>
    </row>
    <row r="35" spans="2:8" s="55" customFormat="1" ht="15.75" customHeight="1" x14ac:dyDescent="0.3">
      <c r="B35" s="67" t="s">
        <v>435</v>
      </c>
      <c r="C35" s="68" t="s">
        <v>24</v>
      </c>
      <c r="D35" s="71" t="s">
        <v>273</v>
      </c>
      <c r="E35" s="68"/>
      <c r="F35" s="61"/>
      <c r="G35" s="72"/>
      <c r="H35" s="70"/>
    </row>
    <row r="36" spans="2:8" s="55" customFormat="1" ht="12" customHeight="1" x14ac:dyDescent="0.3">
      <c r="B36" s="64"/>
      <c r="C36" s="65"/>
      <c r="D36" s="66"/>
      <c r="E36" s="65"/>
      <c r="F36" s="65"/>
      <c r="G36" s="66"/>
      <c r="H36" s="66"/>
    </row>
    <row r="37" spans="2:8" s="55" customFormat="1" ht="21.45" customHeight="1" x14ac:dyDescent="0.3">
      <c r="B37" s="67" t="s">
        <v>453</v>
      </c>
      <c r="C37" s="68"/>
      <c r="D37" s="71" t="s">
        <v>383</v>
      </c>
      <c r="E37" s="68" t="s">
        <v>51</v>
      </c>
      <c r="F37" s="61">
        <v>100</v>
      </c>
      <c r="G37" s="72"/>
      <c r="H37" s="70"/>
    </row>
    <row r="38" spans="2:8" s="55" customFormat="1" ht="12" customHeight="1" x14ac:dyDescent="0.3">
      <c r="B38" s="64"/>
      <c r="C38" s="65"/>
      <c r="D38" s="66"/>
      <c r="E38" s="65"/>
      <c r="F38" s="65"/>
      <c r="G38" s="81"/>
      <c r="H38" s="66"/>
    </row>
    <row r="39" spans="2:8" s="55" customFormat="1" ht="21.45" customHeight="1" x14ac:dyDescent="0.3">
      <c r="B39" s="58" t="s">
        <v>454</v>
      </c>
      <c r="C39" s="68"/>
      <c r="D39" s="71" t="s">
        <v>384</v>
      </c>
      <c r="E39" s="68" t="s">
        <v>51</v>
      </c>
      <c r="F39" s="61">
        <v>200</v>
      </c>
      <c r="G39" s="72"/>
      <c r="H39" s="70"/>
    </row>
    <row r="40" spans="2:8" s="77" customFormat="1" ht="12" customHeight="1" x14ac:dyDescent="0.3">
      <c r="B40" s="98"/>
      <c r="C40" s="79"/>
      <c r="D40" s="80"/>
      <c r="E40" s="79"/>
      <c r="F40" s="81"/>
      <c r="G40" s="99"/>
      <c r="H40" s="99"/>
    </row>
    <row r="41" spans="2:8" s="55" customFormat="1" ht="16.5" customHeight="1" x14ac:dyDescent="0.3">
      <c r="B41" s="58">
        <v>6.4</v>
      </c>
      <c r="C41" s="68" t="s">
        <v>32</v>
      </c>
      <c r="D41" s="69" t="s">
        <v>366</v>
      </c>
      <c r="E41" s="68"/>
      <c r="F41" s="61"/>
      <c r="G41" s="73"/>
      <c r="H41" s="73"/>
    </row>
    <row r="42" spans="2:8" s="55" customFormat="1" ht="12" customHeight="1" x14ac:dyDescent="0.3">
      <c r="B42" s="64"/>
      <c r="C42" s="65"/>
      <c r="D42" s="66"/>
      <c r="E42" s="65"/>
      <c r="F42" s="65"/>
      <c r="G42" s="66"/>
      <c r="H42" s="66"/>
    </row>
    <row r="43" spans="2:8" s="55" customFormat="1" ht="39" customHeight="1" x14ac:dyDescent="0.3">
      <c r="B43" s="58" t="s">
        <v>436</v>
      </c>
      <c r="C43" s="68" t="s">
        <v>451</v>
      </c>
      <c r="D43" s="71" t="s">
        <v>674</v>
      </c>
      <c r="E43" s="68" t="s">
        <v>48</v>
      </c>
      <c r="F43" s="61"/>
      <c r="G43" s="73"/>
      <c r="H43" s="70" t="s">
        <v>649</v>
      </c>
    </row>
    <row r="44" spans="2:8" s="55" customFormat="1" ht="12" customHeight="1" x14ac:dyDescent="0.3">
      <c r="B44" s="64"/>
      <c r="C44" s="173"/>
      <c r="D44" s="86"/>
      <c r="E44" s="65"/>
      <c r="F44" s="65"/>
      <c r="G44" s="66"/>
      <c r="H44" s="66"/>
    </row>
    <row r="45" spans="2:8" s="55" customFormat="1" ht="21.45" customHeight="1" x14ac:dyDescent="0.3">
      <c r="B45" s="58" t="s">
        <v>437</v>
      </c>
      <c r="C45" s="68" t="s">
        <v>452</v>
      </c>
      <c r="D45" s="73" t="s">
        <v>445</v>
      </c>
      <c r="E45" s="68" t="s">
        <v>48</v>
      </c>
      <c r="F45" s="61"/>
      <c r="G45" s="73"/>
      <c r="H45" s="70" t="s">
        <v>649</v>
      </c>
    </row>
    <row r="46" spans="2:8" s="55" customFormat="1" ht="12" customHeight="1" x14ac:dyDescent="0.3">
      <c r="B46" s="87"/>
      <c r="C46" s="86"/>
      <c r="D46" s="86"/>
      <c r="E46" s="86"/>
      <c r="F46" s="86"/>
      <c r="G46" s="66"/>
      <c r="H46" s="66"/>
    </row>
    <row r="47" spans="2:8" s="55" customFormat="1" ht="12" customHeight="1" x14ac:dyDescent="0.3">
      <c r="B47" s="193"/>
      <c r="C47" s="65"/>
      <c r="D47" s="66"/>
      <c r="E47" s="65"/>
      <c r="F47" s="65"/>
      <c r="G47" s="66"/>
      <c r="H47" s="66"/>
    </row>
    <row r="48" spans="2:8" s="57" customFormat="1" ht="27.75" customHeight="1" x14ac:dyDescent="0.3">
      <c r="B48" s="258" t="s">
        <v>486</v>
      </c>
      <c r="C48" s="259"/>
      <c r="D48" s="259"/>
      <c r="E48" s="259"/>
      <c r="F48" s="259"/>
      <c r="G48" s="260"/>
      <c r="H48" s="74"/>
    </row>
  </sheetData>
  <mergeCells count="8">
    <mergeCell ref="G1:H1"/>
    <mergeCell ref="B48:G48"/>
    <mergeCell ref="B5:B6"/>
    <mergeCell ref="C5:C6"/>
    <mergeCell ref="D5:D6"/>
    <mergeCell ref="E5:E6"/>
    <mergeCell ref="F5:F6"/>
    <mergeCell ref="G5:G6"/>
  </mergeCells>
  <pageMargins left="0.47244094488188998" right="0.23622047244094499" top="0.31496062992126" bottom="0.31496062992126" header="0.31496062992126" footer="0.31496062992126"/>
  <pageSetup paperSize="9" scale="89" firstPageNumber="136" orientation="portrait"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A1:H39"/>
  <sheetViews>
    <sheetView showGridLines="0" view="pageLayout" topLeftCell="B1" zoomScaleNormal="100" zoomScaleSheetLayoutView="90" workbookViewId="0">
      <selection activeCell="G1" sqref="G1:H1"/>
    </sheetView>
  </sheetViews>
  <sheetFormatPr defaultColWidth="9.109375" defaultRowHeight="13.8" x14ac:dyDescent="0.3"/>
  <cols>
    <col min="1" max="1" width="5.44140625" style="52" hidden="1" customWidth="1"/>
    <col min="2" max="2" width="8.33203125" style="107" customWidth="1"/>
    <col min="3" max="3" width="9.6640625" style="107" customWidth="1"/>
    <col min="4" max="4" width="39.6640625" style="52" customWidth="1"/>
    <col min="5" max="5" width="7.6640625" style="107" customWidth="1"/>
    <col min="6" max="6" width="8.44140625" style="107" bestFit="1" customWidth="1"/>
    <col min="7" max="7" width="15.33203125" style="52" customWidth="1"/>
    <col min="8" max="8" width="17.6640625" style="52" customWidth="1"/>
    <col min="9" max="16384" width="9.109375" style="52"/>
  </cols>
  <sheetData>
    <row r="1" spans="1:8" s="1" customFormat="1" ht="15" customHeight="1" x14ac:dyDescent="0.3">
      <c r="A1" s="52" t="s">
        <v>0</v>
      </c>
      <c r="B1" s="7" t="str">
        <f>GA!B1</f>
        <v>Construction of Carolina Ext 4 and Emzamo Section Sewer Reticulation in CALLM</v>
      </c>
      <c r="C1" s="31"/>
      <c r="E1" s="31"/>
      <c r="F1" s="31"/>
      <c r="G1" s="263" t="str">
        <f>GA!G1</f>
        <v>Contract Number: ALMT12/2024</v>
      </c>
      <c r="H1" s="263"/>
    </row>
    <row r="2" spans="1:8" s="1" customFormat="1" ht="15" customHeight="1" x14ac:dyDescent="0.3">
      <c r="B2" s="6"/>
      <c r="C2" s="31"/>
      <c r="E2" s="31"/>
      <c r="F2" s="31"/>
    </row>
    <row r="3" spans="1:8" s="1" customFormat="1" ht="15" customHeight="1" x14ac:dyDescent="0.3">
      <c r="B3" s="36"/>
      <c r="C3" s="31"/>
      <c r="E3" s="31"/>
      <c r="F3" s="31"/>
    </row>
    <row r="4" spans="1:8" s="1" customFormat="1" ht="15" customHeight="1" x14ac:dyDescent="0.3">
      <c r="B4" s="195" t="s">
        <v>537</v>
      </c>
      <c r="C4" s="195"/>
      <c r="D4" s="195"/>
      <c r="E4" s="195"/>
      <c r="F4" s="195"/>
      <c r="G4" s="195"/>
      <c r="H4" s="196" t="s">
        <v>567</v>
      </c>
    </row>
    <row r="5" spans="1:8" s="55" customFormat="1" ht="23.25" customHeight="1" x14ac:dyDescent="0.3">
      <c r="B5" s="261" t="s">
        <v>265</v>
      </c>
      <c r="C5" s="261" t="s">
        <v>1</v>
      </c>
      <c r="D5" s="261" t="s">
        <v>2</v>
      </c>
      <c r="E5" s="261" t="s">
        <v>3</v>
      </c>
      <c r="F5" s="261" t="s">
        <v>4</v>
      </c>
      <c r="G5" s="261" t="s">
        <v>5</v>
      </c>
      <c r="H5" s="54" t="s">
        <v>68</v>
      </c>
    </row>
    <row r="6" spans="1:8" s="55" customFormat="1" ht="15.75" customHeight="1" x14ac:dyDescent="0.3">
      <c r="B6" s="262"/>
      <c r="C6" s="262"/>
      <c r="D6" s="262"/>
      <c r="E6" s="262"/>
      <c r="F6" s="262"/>
      <c r="G6" s="262"/>
      <c r="H6" s="56" t="s">
        <v>69</v>
      </c>
    </row>
    <row r="7" spans="1:8" s="55" customFormat="1" ht="24" customHeight="1" x14ac:dyDescent="0.3">
      <c r="A7" s="55">
        <v>566</v>
      </c>
      <c r="B7" s="205" t="s">
        <v>168</v>
      </c>
      <c r="C7" s="59" t="s">
        <v>62</v>
      </c>
      <c r="D7" s="60" t="s">
        <v>78</v>
      </c>
      <c r="E7" s="68"/>
      <c r="F7" s="61"/>
      <c r="G7" s="70"/>
      <c r="H7" s="70"/>
    </row>
    <row r="8" spans="1:8" s="55" customFormat="1" ht="12" customHeight="1" x14ac:dyDescent="0.3">
      <c r="B8" s="64"/>
      <c r="C8" s="65"/>
      <c r="D8" s="66"/>
      <c r="E8" s="65"/>
      <c r="F8" s="65"/>
      <c r="G8" s="66"/>
      <c r="H8" s="66"/>
    </row>
    <row r="9" spans="1:8" s="55" customFormat="1" ht="15.75" customHeight="1" x14ac:dyDescent="0.3">
      <c r="A9" s="55">
        <v>567</v>
      </c>
      <c r="B9" s="67" t="s">
        <v>169</v>
      </c>
      <c r="C9" s="68" t="s">
        <v>45</v>
      </c>
      <c r="D9" s="71" t="s">
        <v>284</v>
      </c>
      <c r="E9" s="68"/>
      <c r="F9" s="61"/>
      <c r="G9" s="70"/>
      <c r="H9" s="70"/>
    </row>
    <row r="10" spans="1:8" s="55" customFormat="1" ht="12" customHeight="1" x14ac:dyDescent="0.3">
      <c r="B10" s="64"/>
      <c r="C10" s="65"/>
      <c r="D10" s="66"/>
      <c r="E10" s="65"/>
      <c r="F10" s="65"/>
      <c r="G10" s="66"/>
      <c r="H10" s="66"/>
    </row>
    <row r="11" spans="1:8" s="55" customFormat="1" ht="26.4" x14ac:dyDescent="0.3">
      <c r="A11" s="55">
        <v>568</v>
      </c>
      <c r="B11" s="67" t="s">
        <v>170</v>
      </c>
      <c r="C11" s="68"/>
      <c r="D11" s="123" t="s">
        <v>385</v>
      </c>
      <c r="E11" s="68" t="s">
        <v>39</v>
      </c>
      <c r="F11" s="61">
        <v>1200</v>
      </c>
      <c r="G11" s="72"/>
      <c r="H11" s="70"/>
    </row>
    <row r="12" spans="1:8" s="55" customFormat="1" ht="12" customHeight="1" x14ac:dyDescent="0.3">
      <c r="B12" s="64"/>
      <c r="C12" s="65"/>
      <c r="D12" s="66"/>
      <c r="E12" s="65"/>
      <c r="F12" s="65"/>
      <c r="G12" s="66"/>
      <c r="H12" s="66"/>
    </row>
    <row r="13" spans="1:8" s="55" customFormat="1" ht="21.45" customHeight="1" x14ac:dyDescent="0.3">
      <c r="A13" s="55">
        <v>569</v>
      </c>
      <c r="B13" s="67" t="s">
        <v>171</v>
      </c>
      <c r="C13" s="68"/>
      <c r="D13" s="123" t="s">
        <v>387</v>
      </c>
      <c r="E13" s="68" t="s">
        <v>39</v>
      </c>
      <c r="F13" s="61">
        <v>4600</v>
      </c>
      <c r="G13" s="72"/>
      <c r="H13" s="70"/>
    </row>
    <row r="14" spans="1:8" s="55" customFormat="1" ht="12" customHeight="1" x14ac:dyDescent="0.3">
      <c r="B14" s="64"/>
      <c r="C14" s="65"/>
      <c r="D14" s="66"/>
      <c r="E14" s="65"/>
      <c r="F14" s="65"/>
      <c r="G14" s="66"/>
      <c r="H14" s="66"/>
    </row>
    <row r="15" spans="1:8" s="55" customFormat="1" ht="15.75" customHeight="1" x14ac:dyDescent="0.3">
      <c r="A15" s="55">
        <v>570</v>
      </c>
      <c r="B15" s="67" t="s">
        <v>172</v>
      </c>
      <c r="C15" s="68" t="s">
        <v>46</v>
      </c>
      <c r="D15" s="71" t="s">
        <v>285</v>
      </c>
      <c r="E15" s="68"/>
      <c r="F15" s="172"/>
      <c r="G15" s="70"/>
      <c r="H15" s="70"/>
    </row>
    <row r="16" spans="1:8" s="55" customFormat="1" ht="12" customHeight="1" x14ac:dyDescent="0.3">
      <c r="B16" s="64"/>
      <c r="C16" s="65"/>
      <c r="D16" s="66"/>
      <c r="E16" s="65"/>
      <c r="F16" s="173"/>
      <c r="G16" s="66"/>
      <c r="H16" s="66"/>
    </row>
    <row r="17" spans="1:8" s="55" customFormat="1" ht="12" customHeight="1" x14ac:dyDescent="0.3">
      <c r="A17" s="55">
        <v>571</v>
      </c>
      <c r="B17" s="67" t="s">
        <v>173</v>
      </c>
      <c r="C17" s="68" t="s">
        <v>63</v>
      </c>
      <c r="D17" s="71" t="s">
        <v>286</v>
      </c>
      <c r="E17" s="68"/>
      <c r="F17" s="172"/>
      <c r="G17" s="70"/>
      <c r="H17" s="70"/>
    </row>
    <row r="18" spans="1:8" s="55" customFormat="1" ht="12" customHeight="1" x14ac:dyDescent="0.3">
      <c r="B18" s="64"/>
      <c r="C18" s="65"/>
      <c r="D18" s="66"/>
      <c r="E18" s="65"/>
      <c r="F18" s="173"/>
      <c r="G18" s="66"/>
      <c r="H18" s="66"/>
    </row>
    <row r="19" spans="1:8" s="55" customFormat="1" ht="24" customHeight="1" x14ac:dyDescent="0.3">
      <c r="A19" s="55">
        <v>572</v>
      </c>
      <c r="B19" s="67" t="s">
        <v>174</v>
      </c>
      <c r="C19" s="68"/>
      <c r="D19" s="123" t="s">
        <v>386</v>
      </c>
      <c r="E19" s="68" t="s">
        <v>39</v>
      </c>
      <c r="F19" s="61">
        <f>F11*10%*3</f>
        <v>360</v>
      </c>
      <c r="G19" s="72"/>
      <c r="H19" s="70"/>
    </row>
    <row r="20" spans="1:8" s="55" customFormat="1" ht="12" customHeight="1" x14ac:dyDescent="0.3">
      <c r="B20" s="64"/>
      <c r="C20" s="65"/>
      <c r="D20" s="66"/>
      <c r="E20" s="65"/>
      <c r="F20" s="65"/>
      <c r="G20" s="66"/>
      <c r="H20" s="66"/>
    </row>
    <row r="21" spans="1:8" s="55" customFormat="1" ht="23.25" customHeight="1" x14ac:dyDescent="0.3">
      <c r="A21" s="55">
        <v>575</v>
      </c>
      <c r="B21" s="67" t="s">
        <v>175</v>
      </c>
      <c r="C21" s="68"/>
      <c r="D21" s="123" t="s">
        <v>387</v>
      </c>
      <c r="E21" s="68" t="s">
        <v>39</v>
      </c>
      <c r="F21" s="61">
        <f>F19</f>
        <v>360</v>
      </c>
      <c r="G21" s="72"/>
      <c r="H21" s="70"/>
    </row>
    <row r="22" spans="1:8" s="55" customFormat="1" ht="9.75" customHeight="1" x14ac:dyDescent="0.3">
      <c r="B22" s="78"/>
      <c r="C22" s="79"/>
      <c r="D22" s="174"/>
      <c r="E22" s="79"/>
      <c r="F22" s="81"/>
      <c r="G22" s="82"/>
      <c r="H22" s="92"/>
    </row>
    <row r="23" spans="1:8" s="55" customFormat="1" ht="23.25" customHeight="1" x14ac:dyDescent="0.3">
      <c r="B23" s="67" t="s">
        <v>176</v>
      </c>
      <c r="C23" s="68"/>
      <c r="D23" s="123" t="s">
        <v>388</v>
      </c>
      <c r="E23" s="68" t="s">
        <v>39</v>
      </c>
      <c r="F23" s="61"/>
      <c r="G23" s="72"/>
      <c r="H23" s="70" t="s">
        <v>649</v>
      </c>
    </row>
    <row r="24" spans="1:8" s="55" customFormat="1" ht="12" customHeight="1" x14ac:dyDescent="0.3">
      <c r="B24" s="64"/>
      <c r="C24" s="65"/>
      <c r="D24" s="66"/>
      <c r="E24" s="65"/>
      <c r="F24" s="65"/>
      <c r="G24" s="66"/>
      <c r="H24" s="66"/>
    </row>
    <row r="25" spans="1:8" s="55" customFormat="1" ht="26.25" customHeight="1" x14ac:dyDescent="0.3">
      <c r="A25" s="55">
        <v>574</v>
      </c>
      <c r="B25" s="67" t="s">
        <v>350</v>
      </c>
      <c r="C25" s="68"/>
      <c r="D25" s="123" t="s">
        <v>389</v>
      </c>
      <c r="E25" s="68" t="s">
        <v>39</v>
      </c>
      <c r="F25" s="61">
        <f>400*0.1*0.75</f>
        <v>30</v>
      </c>
      <c r="G25" s="72"/>
      <c r="H25" s="70"/>
    </row>
    <row r="26" spans="1:8" s="55" customFormat="1" ht="12" customHeight="1" x14ac:dyDescent="0.3">
      <c r="B26" s="64"/>
      <c r="C26" s="65"/>
      <c r="D26" s="66"/>
      <c r="E26" s="65"/>
      <c r="F26" s="65"/>
      <c r="G26" s="66"/>
      <c r="H26" s="66"/>
    </row>
    <row r="27" spans="1:8" s="55" customFormat="1" ht="21.45" customHeight="1" x14ac:dyDescent="0.3">
      <c r="A27" s="55">
        <v>786</v>
      </c>
      <c r="B27" s="67" t="s">
        <v>351</v>
      </c>
      <c r="C27" s="68"/>
      <c r="D27" s="123" t="s">
        <v>390</v>
      </c>
      <c r="E27" s="68" t="s">
        <v>39</v>
      </c>
      <c r="F27" s="61">
        <f>F25</f>
        <v>30</v>
      </c>
      <c r="G27" s="72"/>
      <c r="H27" s="70"/>
    </row>
    <row r="28" spans="1:8" s="55" customFormat="1" ht="12" customHeight="1" x14ac:dyDescent="0.3">
      <c r="B28" s="64"/>
      <c r="C28" s="65"/>
      <c r="D28" s="66"/>
      <c r="E28" s="65"/>
      <c r="F28" s="65"/>
      <c r="G28" s="66"/>
      <c r="H28" s="66"/>
    </row>
    <row r="29" spans="1:8" s="55" customFormat="1" ht="66" customHeight="1" x14ac:dyDescent="0.3">
      <c r="B29" s="58">
        <v>7.3</v>
      </c>
      <c r="C29" s="61"/>
      <c r="D29" s="71" t="s">
        <v>668</v>
      </c>
      <c r="E29" s="61"/>
      <c r="F29" s="61"/>
      <c r="G29" s="73"/>
      <c r="H29" s="73"/>
    </row>
    <row r="30" spans="1:8" s="55" customFormat="1" ht="12" customHeight="1" x14ac:dyDescent="0.3">
      <c r="B30" s="64"/>
      <c r="C30" s="65"/>
      <c r="D30" s="66"/>
      <c r="E30" s="65"/>
      <c r="F30" s="65"/>
      <c r="G30" s="66"/>
      <c r="H30" s="66"/>
    </row>
    <row r="31" spans="1:8" s="55" customFormat="1" ht="26.4" x14ac:dyDescent="0.3">
      <c r="B31" s="58" t="s">
        <v>477</v>
      </c>
      <c r="C31" s="61"/>
      <c r="D31" s="123" t="s">
        <v>478</v>
      </c>
      <c r="E31" s="68" t="s">
        <v>39</v>
      </c>
      <c r="F31" s="61">
        <f>F25</f>
        <v>30</v>
      </c>
      <c r="G31" s="73"/>
      <c r="H31" s="70"/>
    </row>
    <row r="32" spans="1:8" s="55" customFormat="1" ht="12" customHeight="1" x14ac:dyDescent="0.3">
      <c r="B32" s="64"/>
      <c r="C32" s="65"/>
      <c r="D32" s="66"/>
      <c r="E32" s="65"/>
      <c r="F32" s="65"/>
      <c r="G32" s="66"/>
      <c r="H32" s="66"/>
    </row>
    <row r="33" spans="2:8" s="55" customFormat="1" ht="55.5" customHeight="1" x14ac:dyDescent="0.3">
      <c r="B33" s="58"/>
      <c r="C33" s="61"/>
      <c r="D33" s="108" t="s">
        <v>479</v>
      </c>
      <c r="E33" s="61" t="s">
        <v>670</v>
      </c>
      <c r="F33" s="61">
        <v>8</v>
      </c>
      <c r="G33" s="73"/>
      <c r="H33" s="70"/>
    </row>
    <row r="34" spans="2:8" s="55" customFormat="1" ht="12" customHeight="1" x14ac:dyDescent="0.3">
      <c r="B34" s="64"/>
      <c r="C34" s="65"/>
      <c r="D34" s="66"/>
      <c r="E34" s="65"/>
      <c r="F34" s="65"/>
      <c r="G34" s="66"/>
      <c r="H34" s="66"/>
    </row>
    <row r="35" spans="2:8" s="55" customFormat="1" ht="21.45" customHeight="1" x14ac:dyDescent="0.3">
      <c r="B35" s="58"/>
      <c r="C35" s="61"/>
      <c r="D35" s="123" t="s">
        <v>390</v>
      </c>
      <c r="E35" s="61" t="s">
        <v>39</v>
      </c>
      <c r="F35" s="61">
        <f>F31</f>
        <v>30</v>
      </c>
      <c r="G35" s="73"/>
      <c r="H35" s="70"/>
    </row>
    <row r="36" spans="2:8" s="55" customFormat="1" ht="12" customHeight="1" x14ac:dyDescent="0.3">
      <c r="B36" s="64"/>
      <c r="C36" s="65"/>
      <c r="D36" s="66"/>
      <c r="E36" s="65"/>
      <c r="F36" s="65"/>
      <c r="G36" s="66"/>
      <c r="H36" s="66"/>
    </row>
    <row r="37" spans="2:8" s="55" customFormat="1" ht="12" hidden="1" customHeight="1" x14ac:dyDescent="0.3">
      <c r="B37" s="58"/>
      <c r="C37" s="61"/>
      <c r="D37" s="73"/>
      <c r="E37" s="61"/>
      <c r="F37" s="61"/>
      <c r="G37" s="73"/>
      <c r="H37" s="73"/>
    </row>
    <row r="38" spans="2:8" s="57" customFormat="1" ht="29.25" customHeight="1" x14ac:dyDescent="0.3">
      <c r="B38" s="258" t="s">
        <v>487</v>
      </c>
      <c r="C38" s="259"/>
      <c r="D38" s="259"/>
      <c r="E38" s="259"/>
      <c r="F38" s="259"/>
      <c r="G38" s="260"/>
      <c r="H38" s="74"/>
    </row>
    <row r="39" spans="2:8" s="1" customFormat="1" ht="12" customHeight="1" x14ac:dyDescent="0.3">
      <c r="B39" s="106"/>
      <c r="C39" s="106"/>
      <c r="D39" s="106"/>
      <c r="E39" s="106"/>
      <c r="F39" s="106"/>
      <c r="G39" s="106"/>
      <c r="H39" s="113"/>
    </row>
  </sheetData>
  <mergeCells count="8">
    <mergeCell ref="G1:H1"/>
    <mergeCell ref="C5:C6"/>
    <mergeCell ref="B5:B6"/>
    <mergeCell ref="B38:G38"/>
    <mergeCell ref="G5:G6"/>
    <mergeCell ref="F5:F6"/>
    <mergeCell ref="E5:E6"/>
    <mergeCell ref="D5:D6"/>
  </mergeCells>
  <pageMargins left="0.47244094488188998" right="0.23622047244094499" top="0.31496062992126" bottom="0.31496062992126" header="0.31496062992126" footer="0.31496062992126"/>
  <pageSetup paperSize="9" scale="89" firstPageNumber="137" orientation="portrait"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I126"/>
  <sheetViews>
    <sheetView showGridLines="0" view="pageBreakPreview" topLeftCell="B55" zoomScale="90" zoomScaleNormal="100" zoomScaleSheetLayoutView="90" workbookViewId="0">
      <selection activeCell="G22" sqref="G22"/>
    </sheetView>
  </sheetViews>
  <sheetFormatPr defaultColWidth="9.109375" defaultRowHeight="13.8" x14ac:dyDescent="0.3"/>
  <cols>
    <col min="1" max="1" width="5.44140625" style="52" hidden="1" customWidth="1"/>
    <col min="2" max="2" width="8.33203125" style="107" customWidth="1"/>
    <col min="3" max="3" width="10.33203125" style="107" customWidth="1"/>
    <col min="4" max="4" width="39.6640625" style="52" customWidth="1"/>
    <col min="5" max="5" width="7.6640625" style="107" customWidth="1"/>
    <col min="6" max="6" width="8.44140625" style="107" bestFit="1" customWidth="1"/>
    <col min="7" max="7" width="16.44140625" style="52" customWidth="1"/>
    <col min="8" max="8" width="16.33203125" style="52" customWidth="1"/>
    <col min="9" max="16384" width="9.109375" style="52"/>
  </cols>
  <sheetData>
    <row r="1" spans="1:8" s="1" customFormat="1" ht="15" customHeight="1" x14ac:dyDescent="0.3">
      <c r="A1" s="52" t="s">
        <v>0</v>
      </c>
      <c r="B1" s="7" t="str">
        <f>LD!B1</f>
        <v>Construction of Carolina Ext 4 and Emzamo Section Sewer Reticulation in CALLM</v>
      </c>
      <c r="C1" s="31"/>
      <c r="E1" s="31"/>
      <c r="F1" s="31"/>
      <c r="G1" s="257" t="str">
        <f>LD!G1</f>
        <v>Contract Number: ALMT12/2024</v>
      </c>
      <c r="H1" s="257"/>
    </row>
    <row r="2" spans="1:8" s="1" customFormat="1" ht="15" customHeight="1" x14ac:dyDescent="0.3">
      <c r="B2" s="36"/>
      <c r="C2" s="31"/>
      <c r="E2" s="31"/>
      <c r="F2" s="31"/>
    </row>
    <row r="3" spans="1:8" s="1" customFormat="1" ht="14.25" customHeight="1" x14ac:dyDescent="0.3">
      <c r="B3" s="271" t="s">
        <v>488</v>
      </c>
      <c r="C3" s="271"/>
      <c r="D3" s="271"/>
      <c r="E3" s="271"/>
      <c r="F3" s="271"/>
      <c r="G3" s="271"/>
      <c r="H3" s="271"/>
    </row>
    <row r="4" spans="1:8" s="55" customFormat="1" ht="23.25" customHeight="1" x14ac:dyDescent="0.3">
      <c r="B4" s="261" t="s">
        <v>265</v>
      </c>
      <c r="C4" s="261" t="s">
        <v>1</v>
      </c>
      <c r="D4" s="261" t="s">
        <v>2</v>
      </c>
      <c r="E4" s="261" t="s">
        <v>3</v>
      </c>
      <c r="F4" s="261" t="s">
        <v>4</v>
      </c>
      <c r="G4" s="261" t="s">
        <v>5</v>
      </c>
      <c r="H4" s="54" t="s">
        <v>68</v>
      </c>
    </row>
    <row r="5" spans="1:8" s="55" customFormat="1" ht="15.75" customHeight="1" x14ac:dyDescent="0.3">
      <c r="B5" s="262"/>
      <c r="C5" s="262"/>
      <c r="D5" s="262"/>
      <c r="E5" s="262"/>
      <c r="F5" s="262"/>
      <c r="G5" s="262"/>
      <c r="H5" s="56" t="s">
        <v>69</v>
      </c>
    </row>
    <row r="6" spans="1:8" s="55" customFormat="1" ht="15.75" customHeight="1" x14ac:dyDescent="0.3">
      <c r="A6" s="55">
        <v>576</v>
      </c>
      <c r="B6" s="85" t="s">
        <v>490</v>
      </c>
      <c r="C6" s="59"/>
      <c r="D6" s="60" t="s">
        <v>489</v>
      </c>
      <c r="E6" s="68"/>
      <c r="F6" s="61"/>
      <c r="G6" s="70"/>
      <c r="H6" s="70"/>
    </row>
    <row r="7" spans="1:8" s="55" customFormat="1" ht="9.75" customHeight="1" x14ac:dyDescent="0.3">
      <c r="B7" s="64"/>
      <c r="C7" s="65"/>
      <c r="D7" s="66"/>
      <c r="E7" s="65"/>
      <c r="F7" s="65"/>
      <c r="G7" s="66"/>
      <c r="H7" s="66"/>
    </row>
    <row r="8" spans="1:8" s="55" customFormat="1" ht="20.25" customHeight="1" x14ac:dyDescent="0.3">
      <c r="A8" s="55">
        <v>577</v>
      </c>
      <c r="B8" s="67" t="s">
        <v>491</v>
      </c>
      <c r="C8" s="116" t="s">
        <v>324</v>
      </c>
      <c r="D8" s="117" t="s">
        <v>325</v>
      </c>
      <c r="E8" s="61"/>
      <c r="F8" s="61"/>
      <c r="G8" s="73"/>
      <c r="H8" s="70"/>
    </row>
    <row r="9" spans="1:8" s="55" customFormat="1" ht="9.75" customHeight="1" x14ac:dyDescent="0.3">
      <c r="B9" s="64"/>
      <c r="C9" s="118"/>
      <c r="D9" s="119"/>
      <c r="E9" s="81"/>
      <c r="F9" s="81"/>
      <c r="G9" s="99"/>
      <c r="H9" s="86"/>
    </row>
    <row r="10" spans="1:8" s="55" customFormat="1" ht="17.25" customHeight="1" x14ac:dyDescent="0.3">
      <c r="A10" s="55">
        <v>578</v>
      </c>
      <c r="B10" s="67" t="s">
        <v>493</v>
      </c>
      <c r="C10" s="120"/>
      <c r="D10" s="121" t="s">
        <v>341</v>
      </c>
      <c r="E10" s="61"/>
      <c r="F10" s="61"/>
      <c r="G10" s="73"/>
      <c r="H10" s="88"/>
    </row>
    <row r="11" spans="1:8" s="55" customFormat="1" ht="9.75" customHeight="1" x14ac:dyDescent="0.3">
      <c r="B11" s="64"/>
      <c r="C11" s="118"/>
      <c r="D11" s="122"/>
      <c r="E11" s="81"/>
      <c r="F11" s="81"/>
      <c r="G11" s="99"/>
      <c r="H11" s="86"/>
    </row>
    <row r="12" spans="1:8" s="55" customFormat="1" ht="26.4" x14ac:dyDescent="0.3">
      <c r="A12" s="55">
        <v>728</v>
      </c>
      <c r="B12" s="67" t="s">
        <v>494</v>
      </c>
      <c r="C12" s="120"/>
      <c r="D12" s="123" t="s">
        <v>462</v>
      </c>
      <c r="E12" s="116" t="s">
        <v>51</v>
      </c>
      <c r="F12" s="61">
        <v>300</v>
      </c>
      <c r="G12" s="73"/>
      <c r="H12" s="88">
        <f>G12*F12</f>
        <v>0</v>
      </c>
    </row>
    <row r="13" spans="1:8" s="77" customFormat="1" ht="12" customHeight="1" x14ac:dyDescent="0.3">
      <c r="B13" s="78"/>
      <c r="C13" s="65"/>
      <c r="D13" s="66"/>
      <c r="E13" s="65"/>
      <c r="F13" s="65"/>
      <c r="G13" s="66"/>
      <c r="H13" s="91"/>
    </row>
    <row r="14" spans="1:8" s="55" customFormat="1" ht="16.5" customHeight="1" x14ac:dyDescent="0.3">
      <c r="B14" s="67" t="s">
        <v>495</v>
      </c>
      <c r="C14" s="61"/>
      <c r="D14" s="121" t="s">
        <v>337</v>
      </c>
      <c r="E14" s="61"/>
      <c r="F14" s="61"/>
      <c r="G14" s="73"/>
      <c r="H14" s="88"/>
    </row>
    <row r="15" spans="1:8" s="77" customFormat="1" ht="12" customHeight="1" x14ac:dyDescent="0.3">
      <c r="B15" s="78"/>
      <c r="C15" s="65"/>
      <c r="D15" s="66"/>
      <c r="E15" s="65"/>
      <c r="F15" s="65"/>
      <c r="G15" s="66"/>
      <c r="H15" s="91"/>
    </row>
    <row r="16" spans="1:8" s="55" customFormat="1" ht="52.8" x14ac:dyDescent="0.3">
      <c r="B16" s="67" t="s">
        <v>496</v>
      </c>
      <c r="C16" s="61"/>
      <c r="D16" s="124" t="s">
        <v>463</v>
      </c>
      <c r="E16" s="116" t="s">
        <v>37</v>
      </c>
      <c r="F16" s="61">
        <v>300</v>
      </c>
      <c r="G16" s="73"/>
      <c r="H16" s="88">
        <f>G16*F16</f>
        <v>0</v>
      </c>
    </row>
    <row r="17" spans="1:8" s="77" customFormat="1" ht="12" customHeight="1" x14ac:dyDescent="0.3">
      <c r="B17" s="78"/>
      <c r="C17" s="65"/>
      <c r="D17" s="66"/>
      <c r="E17" s="65"/>
      <c r="F17" s="65"/>
      <c r="G17" s="66"/>
      <c r="H17" s="91"/>
    </row>
    <row r="18" spans="1:8" s="55" customFormat="1" ht="28.5" customHeight="1" x14ac:dyDescent="0.3">
      <c r="B18" s="67" t="s">
        <v>498</v>
      </c>
      <c r="C18" s="61"/>
      <c r="D18" s="121" t="s">
        <v>497</v>
      </c>
      <c r="E18" s="116" t="s">
        <v>37</v>
      </c>
      <c r="F18" s="61">
        <v>300</v>
      </c>
      <c r="G18" s="73"/>
      <c r="H18" s="88">
        <f>G18*F18</f>
        <v>0</v>
      </c>
    </row>
    <row r="19" spans="1:8" s="55" customFormat="1" ht="9.75" customHeight="1" x14ac:dyDescent="0.3">
      <c r="B19" s="64"/>
      <c r="C19" s="65"/>
      <c r="D19" s="66"/>
      <c r="E19" s="65"/>
      <c r="F19" s="65"/>
      <c r="G19" s="66"/>
      <c r="H19" s="66"/>
    </row>
    <row r="20" spans="1:8" s="55" customFormat="1" ht="26.4" x14ac:dyDescent="0.3">
      <c r="A20" s="55">
        <v>581</v>
      </c>
      <c r="B20" s="67" t="s">
        <v>499</v>
      </c>
      <c r="C20" s="68"/>
      <c r="D20" s="71" t="s">
        <v>339</v>
      </c>
      <c r="E20" s="68" t="s">
        <v>39</v>
      </c>
      <c r="F20" s="61">
        <v>100</v>
      </c>
      <c r="G20" s="70"/>
      <c r="H20" s="88">
        <f>G20*F20</f>
        <v>0</v>
      </c>
    </row>
    <row r="21" spans="1:8" s="55" customFormat="1" ht="9.75" customHeight="1" x14ac:dyDescent="0.3">
      <c r="B21" s="64"/>
      <c r="C21" s="65"/>
      <c r="D21" s="80"/>
      <c r="E21" s="79"/>
      <c r="F21" s="81"/>
      <c r="G21" s="66"/>
      <c r="H21" s="66"/>
    </row>
    <row r="22" spans="1:8" s="55" customFormat="1" ht="39.6" x14ac:dyDescent="0.3">
      <c r="A22" s="55">
        <v>582</v>
      </c>
      <c r="B22" s="67" t="s">
        <v>500</v>
      </c>
      <c r="C22" s="68"/>
      <c r="D22" s="71" t="s">
        <v>268</v>
      </c>
      <c r="E22" s="68" t="s">
        <v>39</v>
      </c>
      <c r="F22" s="61">
        <v>100</v>
      </c>
      <c r="G22" s="76"/>
      <c r="H22" s="88">
        <f>G22*F22</f>
        <v>0</v>
      </c>
    </row>
    <row r="23" spans="1:8" s="55" customFormat="1" ht="9.75" customHeight="1" x14ac:dyDescent="0.3">
      <c r="B23" s="64"/>
      <c r="C23" s="65"/>
      <c r="D23" s="66"/>
      <c r="E23" s="65"/>
      <c r="F23" s="65"/>
      <c r="G23" s="86"/>
      <c r="H23" s="66"/>
    </row>
    <row r="24" spans="1:8" s="55" customFormat="1" ht="39.6" x14ac:dyDescent="0.3">
      <c r="A24" s="55">
        <v>583</v>
      </c>
      <c r="B24" s="67" t="s">
        <v>501</v>
      </c>
      <c r="C24" s="68"/>
      <c r="D24" s="71" t="s">
        <v>340</v>
      </c>
      <c r="E24" s="68" t="s">
        <v>39</v>
      </c>
      <c r="F24" s="61">
        <v>100</v>
      </c>
      <c r="G24" s="88"/>
      <c r="H24" s="88">
        <f>G24*F24</f>
        <v>0</v>
      </c>
    </row>
    <row r="25" spans="1:8" s="55" customFormat="1" ht="9.75" customHeight="1" x14ac:dyDescent="0.3">
      <c r="B25" s="64"/>
      <c r="C25" s="65"/>
      <c r="D25" s="66"/>
      <c r="E25" s="65"/>
      <c r="F25" s="65"/>
      <c r="G25" s="86"/>
      <c r="H25" s="66"/>
    </row>
    <row r="26" spans="1:8" s="55" customFormat="1" ht="41.25" customHeight="1" x14ac:dyDescent="0.3">
      <c r="A26" s="55">
        <v>584</v>
      </c>
      <c r="B26" s="67" t="s">
        <v>502</v>
      </c>
      <c r="C26" s="68"/>
      <c r="D26" s="71" t="s">
        <v>585</v>
      </c>
      <c r="E26" s="68" t="s">
        <v>51</v>
      </c>
      <c r="F26" s="61">
        <v>400</v>
      </c>
      <c r="G26" s="76"/>
      <c r="H26" s="88">
        <f>G26*F26</f>
        <v>0</v>
      </c>
    </row>
    <row r="27" spans="1:8" s="55" customFormat="1" ht="9.75" customHeight="1" x14ac:dyDescent="0.3">
      <c r="B27" s="64"/>
      <c r="C27" s="65"/>
      <c r="D27" s="66"/>
      <c r="E27" s="65"/>
      <c r="F27" s="65"/>
      <c r="G27" s="86"/>
      <c r="H27" s="66"/>
    </row>
    <row r="28" spans="1:8" s="55" customFormat="1" ht="30" customHeight="1" x14ac:dyDescent="0.3">
      <c r="A28" s="55">
        <v>585</v>
      </c>
      <c r="B28" s="67" t="s">
        <v>503</v>
      </c>
      <c r="C28" s="68"/>
      <c r="D28" s="71" t="s">
        <v>411</v>
      </c>
      <c r="E28" s="68" t="s">
        <v>58</v>
      </c>
      <c r="F28" s="61">
        <v>10</v>
      </c>
      <c r="G28" s="76"/>
      <c r="H28" s="88">
        <f>G28*F28</f>
        <v>0</v>
      </c>
    </row>
    <row r="29" spans="1:8" s="55" customFormat="1" ht="9.75" customHeight="1" x14ac:dyDescent="0.3">
      <c r="B29" s="64"/>
      <c r="C29" s="65"/>
      <c r="D29" s="80"/>
      <c r="E29" s="79"/>
      <c r="F29" s="81"/>
      <c r="G29" s="66"/>
      <c r="H29" s="66"/>
    </row>
    <row r="30" spans="1:8" s="55" customFormat="1" ht="39.6" x14ac:dyDescent="0.3">
      <c r="A30" s="55">
        <v>586</v>
      </c>
      <c r="B30" s="67" t="s">
        <v>504</v>
      </c>
      <c r="C30" s="68"/>
      <c r="D30" s="71" t="s">
        <v>552</v>
      </c>
      <c r="E30" s="68" t="s">
        <v>37</v>
      </c>
      <c r="F30" s="61">
        <v>100</v>
      </c>
      <c r="G30" s="70"/>
      <c r="H30" s="88">
        <f>G30*F30</f>
        <v>0</v>
      </c>
    </row>
    <row r="31" spans="1:8" s="55" customFormat="1" ht="13.2" x14ac:dyDescent="0.3">
      <c r="B31" s="84"/>
      <c r="C31" s="66"/>
      <c r="D31" s="66"/>
      <c r="E31" s="66"/>
      <c r="F31" s="66"/>
      <c r="G31" s="66"/>
      <c r="H31" s="66"/>
    </row>
    <row r="32" spans="1:8" s="55" customFormat="1" ht="39.6" x14ac:dyDescent="0.3">
      <c r="B32" s="58" t="s">
        <v>586</v>
      </c>
      <c r="C32" s="73"/>
      <c r="D32" s="71" t="s">
        <v>294</v>
      </c>
      <c r="E32" s="61" t="s">
        <v>588</v>
      </c>
      <c r="F32" s="61" t="s">
        <v>588</v>
      </c>
      <c r="G32" s="73"/>
      <c r="H32" s="73" t="s">
        <v>587</v>
      </c>
    </row>
    <row r="33" spans="1:8" s="55" customFormat="1" ht="13.2" x14ac:dyDescent="0.3">
      <c r="B33" s="84"/>
      <c r="C33" s="66"/>
      <c r="D33" s="66"/>
      <c r="E33" s="65"/>
      <c r="F33" s="65"/>
      <c r="G33" s="66"/>
      <c r="H33" s="66"/>
    </row>
    <row r="34" spans="1:8" s="55" customFormat="1" ht="52.8" x14ac:dyDescent="0.3">
      <c r="B34" s="58" t="s">
        <v>589</v>
      </c>
      <c r="C34" s="73"/>
      <c r="D34" s="71" t="s">
        <v>639</v>
      </c>
      <c r="E34" s="61" t="s">
        <v>588</v>
      </c>
      <c r="F34" s="61" t="s">
        <v>588</v>
      </c>
      <c r="G34" s="73"/>
      <c r="H34" s="73" t="s">
        <v>587</v>
      </c>
    </row>
    <row r="35" spans="1:8" s="55" customFormat="1" ht="13.2" x14ac:dyDescent="0.3">
      <c r="B35" s="84"/>
      <c r="C35" s="66"/>
      <c r="D35" s="66"/>
      <c r="E35" s="66"/>
      <c r="F35" s="66"/>
      <c r="G35" s="66"/>
      <c r="H35" s="66"/>
    </row>
    <row r="36" spans="1:8" s="55" customFormat="1" ht="13.2" x14ac:dyDescent="0.3">
      <c r="B36" s="84"/>
      <c r="C36" s="66"/>
      <c r="D36" s="66"/>
      <c r="E36" s="66"/>
      <c r="F36" s="66"/>
      <c r="G36" s="66"/>
      <c r="H36" s="66"/>
    </row>
    <row r="37" spans="1:8" s="55" customFormat="1" ht="13.2" x14ac:dyDescent="0.3">
      <c r="B37" s="84"/>
      <c r="C37" s="66"/>
      <c r="D37" s="66"/>
      <c r="E37" s="66"/>
      <c r="F37" s="66"/>
      <c r="G37" s="66"/>
      <c r="H37" s="66"/>
    </row>
    <row r="38" spans="1:8" s="55" customFormat="1" ht="13.2" x14ac:dyDescent="0.3">
      <c r="B38" s="84"/>
      <c r="C38" s="66"/>
      <c r="D38" s="66"/>
      <c r="E38" s="66"/>
      <c r="F38" s="66"/>
      <c r="G38" s="66"/>
      <c r="H38" s="66"/>
    </row>
    <row r="39" spans="1:8" s="55" customFormat="1" ht="13.2" x14ac:dyDescent="0.3">
      <c r="B39" s="84"/>
      <c r="C39" s="66"/>
      <c r="D39" s="66"/>
      <c r="E39" s="66"/>
      <c r="F39" s="66"/>
      <c r="G39" s="66"/>
      <c r="H39" s="66"/>
    </row>
    <row r="40" spans="1:8" s="55" customFormat="1" ht="13.2" x14ac:dyDescent="0.3">
      <c r="A40" s="55">
        <v>587</v>
      </c>
      <c r="B40" s="184"/>
      <c r="C40" s="66"/>
      <c r="D40" s="66"/>
      <c r="E40" s="66"/>
      <c r="F40" s="66"/>
      <c r="G40" s="66"/>
      <c r="H40" s="66"/>
    </row>
    <row r="41" spans="1:8" s="57" customFormat="1" ht="30" customHeight="1" x14ac:dyDescent="0.3">
      <c r="B41" s="258" t="s">
        <v>16</v>
      </c>
      <c r="C41" s="259"/>
      <c r="D41" s="259"/>
      <c r="E41" s="259"/>
      <c r="F41" s="259"/>
      <c r="G41" s="260"/>
      <c r="H41" s="74"/>
    </row>
    <row r="42" spans="1:8" s="1" customFormat="1" ht="15" customHeight="1" x14ac:dyDescent="0.3">
      <c r="B42" s="50"/>
      <c r="C42" s="50"/>
      <c r="D42" s="50"/>
      <c r="E42" s="50"/>
      <c r="F42" s="50"/>
      <c r="G42" s="50"/>
      <c r="H42" s="115">
        <v>83</v>
      </c>
    </row>
    <row r="43" spans="1:8" s="1" customFormat="1" ht="15" customHeight="1" x14ac:dyDescent="0.3">
      <c r="A43" s="52" t="s">
        <v>0</v>
      </c>
      <c r="B43" s="7" t="str">
        <f>B1</f>
        <v>Construction of Carolina Ext 4 and Emzamo Section Sewer Reticulation in CALLM</v>
      </c>
      <c r="C43" s="31"/>
      <c r="E43" s="31"/>
      <c r="F43" s="31"/>
      <c r="G43" s="257" t="str">
        <f>G1</f>
        <v>Contract Number: ALMT12/2024</v>
      </c>
      <c r="H43" s="257"/>
    </row>
    <row r="44" spans="1:8" s="1" customFormat="1" ht="15" customHeight="1" x14ac:dyDescent="0.3">
      <c r="B44" s="6"/>
      <c r="C44" s="31"/>
      <c r="E44" s="31"/>
      <c r="F44" s="31"/>
    </row>
    <row r="45" spans="1:8" s="1" customFormat="1" ht="15" customHeight="1" x14ac:dyDescent="0.3">
      <c r="B45" s="36"/>
      <c r="C45" s="31"/>
      <c r="E45" s="31"/>
      <c r="F45" s="31"/>
    </row>
    <row r="46" spans="1:8" s="1" customFormat="1" ht="15" customHeight="1" x14ac:dyDescent="0.3">
      <c r="B46" s="271" t="s">
        <v>488</v>
      </c>
      <c r="C46" s="271"/>
      <c r="D46" s="271"/>
      <c r="E46" s="271"/>
      <c r="F46" s="271"/>
      <c r="G46" s="271"/>
      <c r="H46" s="271"/>
    </row>
    <row r="47" spans="1:8" s="55" customFormat="1" ht="23.25" customHeight="1" x14ac:dyDescent="0.3">
      <c r="B47" s="261" t="s">
        <v>265</v>
      </c>
      <c r="C47" s="261" t="s">
        <v>1</v>
      </c>
      <c r="D47" s="261" t="s">
        <v>2</v>
      </c>
      <c r="E47" s="261" t="s">
        <v>3</v>
      </c>
      <c r="F47" s="261" t="s">
        <v>4</v>
      </c>
      <c r="G47" s="261" t="s">
        <v>5</v>
      </c>
      <c r="H47" s="54" t="s">
        <v>68</v>
      </c>
    </row>
    <row r="48" spans="1:8" s="55" customFormat="1" ht="12.75" customHeight="1" x14ac:dyDescent="0.3">
      <c r="B48" s="262"/>
      <c r="C48" s="262"/>
      <c r="D48" s="262"/>
      <c r="E48" s="262"/>
      <c r="F48" s="262"/>
      <c r="G48" s="262"/>
      <c r="H48" s="56" t="s">
        <v>69</v>
      </c>
    </row>
    <row r="49" spans="1:9" s="57" customFormat="1" ht="27" customHeight="1" x14ac:dyDescent="0.3">
      <c r="B49" s="258" t="s">
        <v>72</v>
      </c>
      <c r="C49" s="259"/>
      <c r="D49" s="259"/>
      <c r="E49" s="259"/>
      <c r="F49" s="259"/>
      <c r="G49" s="260"/>
      <c r="H49" s="74"/>
    </row>
    <row r="50" spans="1:9" s="57" customFormat="1" ht="14.25" customHeight="1" x14ac:dyDescent="0.3">
      <c r="B50" s="125">
        <v>9</v>
      </c>
      <c r="C50" s="124"/>
      <c r="D50" s="125" t="s">
        <v>489</v>
      </c>
      <c r="E50" s="124"/>
      <c r="F50" s="124"/>
      <c r="G50" s="124"/>
      <c r="H50" s="201"/>
    </row>
    <row r="51" spans="1:9" s="57" customFormat="1" ht="14.25" customHeight="1" x14ac:dyDescent="0.3">
      <c r="B51" s="126"/>
      <c r="C51" s="82"/>
      <c r="D51" s="127"/>
      <c r="E51" s="126"/>
      <c r="F51" s="126"/>
      <c r="G51" s="127"/>
      <c r="H51" s="126"/>
    </row>
    <row r="52" spans="1:9" s="55" customFormat="1" ht="15" customHeight="1" x14ac:dyDescent="0.3">
      <c r="A52" s="55">
        <v>598</v>
      </c>
      <c r="B52" s="67" t="s">
        <v>492</v>
      </c>
      <c r="C52" s="68" t="s">
        <v>464</v>
      </c>
      <c r="D52" s="117" t="s">
        <v>326</v>
      </c>
      <c r="E52" s="67"/>
      <c r="F52" s="58"/>
      <c r="G52" s="128"/>
      <c r="H52" s="63"/>
    </row>
    <row r="53" spans="1:9" s="55" customFormat="1" ht="9.75" customHeight="1" x14ac:dyDescent="0.3">
      <c r="B53" s="64"/>
      <c r="C53" s="79"/>
      <c r="D53" s="80"/>
      <c r="E53" s="79"/>
      <c r="F53" s="81"/>
      <c r="G53" s="84"/>
      <c r="H53" s="84"/>
    </row>
    <row r="54" spans="1:9" s="55" customFormat="1" ht="26.4" x14ac:dyDescent="0.3">
      <c r="A54" s="55">
        <v>600</v>
      </c>
      <c r="B54" s="67" t="s">
        <v>505</v>
      </c>
      <c r="C54" s="68"/>
      <c r="D54" s="71" t="s">
        <v>328</v>
      </c>
      <c r="E54" s="68" t="s">
        <v>51</v>
      </c>
      <c r="F54" s="61">
        <v>600</v>
      </c>
      <c r="G54" s="128"/>
      <c r="H54" s="88">
        <f>G54*F54</f>
        <v>0</v>
      </c>
    </row>
    <row r="55" spans="1:9" s="77" customFormat="1" ht="13.2" x14ac:dyDescent="0.3">
      <c r="B55" s="78"/>
      <c r="C55" s="65"/>
      <c r="D55" s="66"/>
      <c r="E55" s="65"/>
      <c r="F55" s="65"/>
      <c r="G55" s="126"/>
      <c r="H55" s="83"/>
    </row>
    <row r="56" spans="1:9" s="55" customFormat="1" ht="66" x14ac:dyDescent="0.3">
      <c r="A56" s="55">
        <v>602</v>
      </c>
      <c r="B56" s="67" t="s">
        <v>506</v>
      </c>
      <c r="C56" s="68"/>
      <c r="D56" s="129" t="s">
        <v>327</v>
      </c>
      <c r="E56" s="68" t="s">
        <v>51</v>
      </c>
      <c r="F56" s="61">
        <v>600</v>
      </c>
      <c r="G56" s="128"/>
      <c r="H56" s="88">
        <f>G56*F56</f>
        <v>0</v>
      </c>
    </row>
    <row r="57" spans="1:9" s="55" customFormat="1" ht="9.75" customHeight="1" x14ac:dyDescent="0.3">
      <c r="B57" s="64"/>
      <c r="C57" s="65"/>
      <c r="D57" s="66"/>
      <c r="E57" s="65"/>
      <c r="F57" s="65"/>
      <c r="G57" s="84"/>
      <c r="H57" s="84"/>
      <c r="I57" s="77"/>
    </row>
    <row r="58" spans="1:9" s="57" customFormat="1" ht="53.4" x14ac:dyDescent="0.3">
      <c r="A58" s="55">
        <v>604</v>
      </c>
      <c r="B58" s="67" t="s">
        <v>507</v>
      </c>
      <c r="C58" s="68"/>
      <c r="D58" s="124" t="s">
        <v>538</v>
      </c>
      <c r="E58" s="58" t="s">
        <v>51</v>
      </c>
      <c r="F58" s="61">
        <v>600</v>
      </c>
      <c r="G58" s="128"/>
      <c r="H58" s="88">
        <f>G58*F58</f>
        <v>0</v>
      </c>
      <c r="I58" s="55"/>
    </row>
    <row r="59" spans="1:9" s="131" customFormat="1" ht="14.25" customHeight="1" x14ac:dyDescent="0.3">
      <c r="B59" s="132"/>
      <c r="C59" s="65"/>
      <c r="D59" s="66"/>
      <c r="E59" s="65"/>
      <c r="F59" s="65"/>
      <c r="G59" s="132"/>
      <c r="H59" s="133"/>
    </row>
    <row r="60" spans="1:9" s="55" customFormat="1" ht="26.4" x14ac:dyDescent="0.3">
      <c r="A60" s="55">
        <v>605</v>
      </c>
      <c r="B60" s="67" t="s">
        <v>508</v>
      </c>
      <c r="C60" s="68"/>
      <c r="D60" s="124" t="s">
        <v>329</v>
      </c>
      <c r="E60" s="58" t="s">
        <v>51</v>
      </c>
      <c r="F60" s="61">
        <v>600</v>
      </c>
      <c r="G60" s="128"/>
      <c r="H60" s="88">
        <f>G60*F60</f>
        <v>0</v>
      </c>
    </row>
    <row r="61" spans="1:9" s="55" customFormat="1" ht="9.75" customHeight="1" x14ac:dyDescent="0.3">
      <c r="B61" s="64"/>
      <c r="C61" s="65"/>
      <c r="D61" s="66"/>
      <c r="E61" s="65"/>
      <c r="F61" s="65"/>
      <c r="G61" s="66"/>
      <c r="H61" s="84"/>
    </row>
    <row r="62" spans="1:9" s="55" customFormat="1" ht="66" x14ac:dyDescent="0.3">
      <c r="A62" s="55">
        <v>589</v>
      </c>
      <c r="B62" s="67" t="s">
        <v>509</v>
      </c>
      <c r="C62" s="68"/>
      <c r="D62" s="55" t="s">
        <v>573</v>
      </c>
      <c r="E62" s="134" t="s">
        <v>51</v>
      </c>
      <c r="F62" s="61">
        <v>600</v>
      </c>
      <c r="G62" s="70"/>
      <c r="H62" s="88">
        <f>G62*F62</f>
        <v>0</v>
      </c>
    </row>
    <row r="63" spans="1:9" s="55" customFormat="1" ht="9.75" customHeight="1" x14ac:dyDescent="0.3">
      <c r="B63" s="64"/>
      <c r="C63" s="65"/>
      <c r="D63" s="66"/>
      <c r="E63" s="65"/>
      <c r="F63" s="65"/>
      <c r="G63" s="66"/>
      <c r="H63" s="84"/>
    </row>
    <row r="64" spans="1:9" s="55" customFormat="1" ht="39" customHeight="1" x14ac:dyDescent="0.3">
      <c r="A64" s="55">
        <v>592</v>
      </c>
      <c r="B64" s="67" t="s">
        <v>553</v>
      </c>
      <c r="C64" s="68"/>
      <c r="D64" s="123" t="s">
        <v>554</v>
      </c>
      <c r="E64" s="134" t="s">
        <v>51</v>
      </c>
      <c r="F64" s="61">
        <v>600</v>
      </c>
      <c r="G64" s="70"/>
      <c r="H64" s="88">
        <f>G64*F64</f>
        <v>0</v>
      </c>
    </row>
    <row r="65" spans="1:8" s="55" customFormat="1" ht="9.75" customHeight="1" x14ac:dyDescent="0.3">
      <c r="B65" s="84"/>
      <c r="C65" s="66"/>
      <c r="D65" s="66"/>
      <c r="E65" s="66"/>
      <c r="F65" s="66"/>
      <c r="G65" s="66"/>
      <c r="H65" s="84"/>
    </row>
    <row r="66" spans="1:8" s="55" customFormat="1" ht="12" customHeight="1" x14ac:dyDescent="0.3">
      <c r="A66" s="55">
        <v>788</v>
      </c>
      <c r="B66" s="84"/>
      <c r="C66" s="66"/>
      <c r="D66" s="66"/>
      <c r="E66" s="66"/>
      <c r="F66" s="66"/>
      <c r="G66" s="66"/>
      <c r="H66" s="84"/>
    </row>
    <row r="67" spans="1:8" s="55" customFormat="1" ht="9.75" customHeight="1" x14ac:dyDescent="0.3">
      <c r="B67" s="84"/>
      <c r="C67" s="66"/>
      <c r="D67" s="66"/>
      <c r="E67" s="66"/>
      <c r="F67" s="66"/>
      <c r="G67" s="66"/>
      <c r="H67" s="84"/>
    </row>
    <row r="68" spans="1:8" s="55" customFormat="1" ht="40.5" customHeight="1" x14ac:dyDescent="0.3">
      <c r="A68" s="55">
        <v>789</v>
      </c>
      <c r="B68" s="84"/>
      <c r="C68" s="66"/>
      <c r="D68" s="66"/>
      <c r="E68" s="66"/>
      <c r="F68" s="66"/>
      <c r="G68" s="66"/>
      <c r="H68" s="84"/>
    </row>
    <row r="69" spans="1:8" s="55" customFormat="1" ht="9.75" customHeight="1" x14ac:dyDescent="0.3">
      <c r="B69" s="84"/>
      <c r="C69" s="66"/>
      <c r="D69" s="66"/>
      <c r="E69" s="66"/>
      <c r="F69" s="66"/>
      <c r="G69" s="66"/>
      <c r="H69" s="84"/>
    </row>
    <row r="70" spans="1:8" s="55" customFormat="1" ht="12" customHeight="1" x14ac:dyDescent="0.3">
      <c r="A70" s="55">
        <v>790</v>
      </c>
      <c r="B70" s="84"/>
      <c r="C70" s="66"/>
      <c r="D70" s="66"/>
      <c r="E70" s="66"/>
      <c r="F70" s="66"/>
      <c r="G70" s="66"/>
      <c r="H70" s="84"/>
    </row>
    <row r="71" spans="1:8" s="55" customFormat="1" ht="9.75" customHeight="1" x14ac:dyDescent="0.3">
      <c r="B71" s="84"/>
      <c r="C71" s="66"/>
      <c r="D71" s="66"/>
      <c r="E71" s="66"/>
      <c r="F71" s="66"/>
      <c r="G71" s="66"/>
      <c r="H71" s="84"/>
    </row>
    <row r="72" spans="1:8" s="55" customFormat="1" ht="9.75" customHeight="1" x14ac:dyDescent="0.3">
      <c r="B72" s="84"/>
      <c r="C72" s="66"/>
      <c r="D72" s="66"/>
      <c r="E72" s="66"/>
      <c r="F72" s="66"/>
      <c r="G72" s="66"/>
      <c r="H72" s="84"/>
    </row>
    <row r="73" spans="1:8" s="55" customFormat="1" ht="14.25" customHeight="1" x14ac:dyDescent="0.3">
      <c r="A73" s="55">
        <v>597</v>
      </c>
      <c r="B73" s="84"/>
      <c r="C73" s="66"/>
      <c r="D73" s="66"/>
      <c r="E73" s="66"/>
      <c r="F73" s="66"/>
      <c r="G73" s="66"/>
      <c r="H73" s="84"/>
    </row>
    <row r="74" spans="1:8" s="55" customFormat="1" ht="9.75" customHeight="1" x14ac:dyDescent="0.3">
      <c r="B74" s="84"/>
      <c r="C74" s="66"/>
      <c r="D74" s="66"/>
      <c r="E74" s="66"/>
      <c r="F74" s="66"/>
      <c r="G74" s="66"/>
      <c r="H74" s="84"/>
    </row>
    <row r="75" spans="1:8" s="55" customFormat="1" ht="40.5" customHeight="1" x14ac:dyDescent="0.3">
      <c r="A75" s="55">
        <v>778</v>
      </c>
      <c r="B75" s="84"/>
      <c r="C75" s="66"/>
      <c r="D75" s="66"/>
      <c r="E75" s="66"/>
      <c r="F75" s="66"/>
      <c r="G75" s="66"/>
      <c r="H75" s="84"/>
    </row>
    <row r="76" spans="1:8" s="55" customFormat="1" ht="9.75" customHeight="1" x14ac:dyDescent="0.3">
      <c r="B76" s="84"/>
      <c r="C76" s="66"/>
      <c r="D76" s="66"/>
      <c r="E76" s="66"/>
      <c r="F76" s="66"/>
      <c r="G76" s="66"/>
      <c r="H76" s="84"/>
    </row>
    <row r="77" spans="1:8" s="55" customFormat="1" ht="16.5" customHeight="1" x14ac:dyDescent="0.3">
      <c r="A77" s="55">
        <v>779</v>
      </c>
      <c r="B77" s="84"/>
      <c r="C77" s="66"/>
      <c r="D77" s="66"/>
      <c r="E77" s="66"/>
      <c r="F77" s="66"/>
      <c r="G77" s="66"/>
      <c r="H77" s="84"/>
    </row>
    <row r="78" spans="1:8" s="55" customFormat="1" ht="9.75" customHeight="1" x14ac:dyDescent="0.3">
      <c r="B78" s="84"/>
      <c r="C78" s="66"/>
      <c r="D78" s="66"/>
      <c r="E78" s="66"/>
      <c r="F78" s="66"/>
      <c r="G78" s="66"/>
      <c r="H78" s="84"/>
    </row>
    <row r="79" spans="1:8" s="55" customFormat="1" ht="12" customHeight="1" x14ac:dyDescent="0.3">
      <c r="B79" s="84"/>
      <c r="C79" s="66"/>
      <c r="D79" s="66"/>
      <c r="E79" s="66"/>
      <c r="F79" s="66"/>
      <c r="G79" s="66"/>
      <c r="H79" s="84"/>
    </row>
    <row r="80" spans="1:8" s="55" customFormat="1" ht="9.75" customHeight="1" x14ac:dyDescent="0.3">
      <c r="B80" s="84"/>
      <c r="C80" s="66"/>
      <c r="D80" s="66"/>
      <c r="E80" s="66"/>
      <c r="F80" s="66"/>
      <c r="G80" s="66"/>
      <c r="H80" s="84"/>
    </row>
    <row r="81" spans="1:8" s="55" customFormat="1" ht="9.75" customHeight="1" x14ac:dyDescent="0.3">
      <c r="B81" s="84"/>
      <c r="C81" s="66"/>
      <c r="D81" s="66"/>
      <c r="E81" s="66"/>
      <c r="F81" s="66"/>
      <c r="G81" s="66"/>
      <c r="H81" s="84"/>
    </row>
    <row r="82" spans="1:8" s="55" customFormat="1" ht="9.75" customHeight="1" x14ac:dyDescent="0.3">
      <c r="B82" s="84"/>
      <c r="C82" s="66"/>
      <c r="D82" s="66"/>
      <c r="E82" s="66"/>
      <c r="F82" s="66"/>
      <c r="G82" s="66"/>
      <c r="H82" s="84"/>
    </row>
    <row r="83" spans="1:8" s="55" customFormat="1" ht="9.75" customHeight="1" x14ac:dyDescent="0.3">
      <c r="B83" s="84"/>
      <c r="C83" s="66"/>
      <c r="D83" s="66"/>
      <c r="E83" s="66"/>
      <c r="F83" s="66"/>
      <c r="G83" s="66"/>
      <c r="H83" s="84"/>
    </row>
    <row r="84" spans="1:8" s="55" customFormat="1" ht="9.75" customHeight="1" x14ac:dyDescent="0.3">
      <c r="B84" s="84"/>
      <c r="C84" s="66"/>
      <c r="D84" s="66"/>
      <c r="E84" s="66"/>
      <c r="F84" s="66"/>
      <c r="G84" s="66"/>
      <c r="H84" s="84"/>
    </row>
    <row r="85" spans="1:8" s="55" customFormat="1" ht="9.75" customHeight="1" x14ac:dyDescent="0.3">
      <c r="B85" s="84"/>
      <c r="C85" s="66"/>
      <c r="D85" s="66"/>
      <c r="E85" s="66"/>
      <c r="F85" s="66"/>
      <c r="G85" s="66"/>
      <c r="H85" s="84"/>
    </row>
    <row r="86" spans="1:8" s="55" customFormat="1" ht="9.75" customHeight="1" x14ac:dyDescent="0.3">
      <c r="B86" s="84"/>
      <c r="C86" s="66"/>
      <c r="D86" s="66"/>
      <c r="E86" s="66"/>
      <c r="F86" s="66"/>
      <c r="G86" s="66"/>
      <c r="H86" s="84"/>
    </row>
    <row r="87" spans="1:8" s="55" customFormat="1" ht="9.75" customHeight="1" x14ac:dyDescent="0.3">
      <c r="B87" s="84"/>
      <c r="C87" s="66"/>
      <c r="D87" s="66"/>
      <c r="E87" s="66"/>
      <c r="F87" s="66"/>
      <c r="G87" s="66"/>
      <c r="H87" s="84"/>
    </row>
    <row r="88" spans="1:8" s="55" customFormat="1" ht="9.75" customHeight="1" x14ac:dyDescent="0.3">
      <c r="B88" s="84"/>
      <c r="C88" s="66"/>
      <c r="D88" s="66"/>
      <c r="E88" s="66"/>
      <c r="F88" s="66"/>
      <c r="G88" s="66"/>
      <c r="H88" s="84"/>
    </row>
    <row r="89" spans="1:8" s="55" customFormat="1" ht="2.25" customHeight="1" x14ac:dyDescent="0.3">
      <c r="B89" s="64"/>
      <c r="C89" s="65"/>
      <c r="D89" s="66"/>
      <c r="E89" s="65"/>
      <c r="F89" s="136"/>
      <c r="G89" s="66"/>
      <c r="H89" s="86"/>
    </row>
    <row r="90" spans="1:8" s="55" customFormat="1" ht="1.5" hidden="1" customHeight="1" x14ac:dyDescent="0.3">
      <c r="B90" s="64"/>
      <c r="C90" s="65"/>
      <c r="D90" s="66"/>
      <c r="E90" s="65"/>
      <c r="F90" s="65"/>
      <c r="G90" s="66"/>
      <c r="H90" s="66"/>
    </row>
    <row r="91" spans="1:8" s="57" customFormat="1" ht="25.5" customHeight="1" x14ac:dyDescent="0.3">
      <c r="B91" s="258" t="s">
        <v>512</v>
      </c>
      <c r="C91" s="259"/>
      <c r="D91" s="259"/>
      <c r="E91" s="259"/>
      <c r="F91" s="259"/>
      <c r="G91" s="260"/>
      <c r="H91" s="74"/>
    </row>
    <row r="92" spans="1:8" s="1" customFormat="1" ht="15" customHeight="1" x14ac:dyDescent="0.3">
      <c r="B92" s="50"/>
      <c r="C92" s="50"/>
      <c r="D92" s="50"/>
      <c r="E92" s="50"/>
      <c r="F92" s="50"/>
      <c r="G92" s="50"/>
      <c r="H92" s="115">
        <v>84</v>
      </c>
    </row>
    <row r="93" spans="1:8" s="1" customFormat="1" ht="15" customHeight="1" x14ac:dyDescent="0.3">
      <c r="A93" s="52" t="s">
        <v>0</v>
      </c>
      <c r="B93" s="7"/>
      <c r="C93" s="31"/>
      <c r="E93" s="31"/>
      <c r="F93" s="31"/>
      <c r="G93" s="7"/>
    </row>
    <row r="94" spans="1:8" s="1" customFormat="1" ht="15" customHeight="1" x14ac:dyDescent="0.3">
      <c r="B94" s="6"/>
      <c r="C94" s="31"/>
      <c r="E94" s="31"/>
      <c r="F94" s="31"/>
    </row>
    <row r="95" spans="1:8" s="1" customFormat="1" ht="15" customHeight="1" x14ac:dyDescent="0.3">
      <c r="B95" s="36"/>
      <c r="C95" s="31"/>
      <c r="E95" s="31"/>
      <c r="F95" s="31"/>
    </row>
    <row r="96" spans="1:8" s="1" customFormat="1" ht="15" customHeight="1" x14ac:dyDescent="0.3">
      <c r="B96" s="138"/>
      <c r="C96" s="138"/>
      <c r="D96" s="139"/>
      <c r="E96" s="138"/>
      <c r="F96" s="138"/>
      <c r="G96" s="272"/>
      <c r="H96" s="272"/>
    </row>
    <row r="97" spans="2:9" s="55" customFormat="1" ht="23.25" customHeight="1" x14ac:dyDescent="0.3">
      <c r="B97" s="273"/>
      <c r="C97" s="273"/>
      <c r="D97" s="273"/>
      <c r="E97" s="273"/>
      <c r="F97" s="273"/>
      <c r="G97" s="273"/>
      <c r="H97" s="140"/>
    </row>
    <row r="98" spans="2:9" s="55" customFormat="1" ht="12.75" customHeight="1" x14ac:dyDescent="0.3">
      <c r="B98" s="273"/>
      <c r="C98" s="273"/>
      <c r="D98" s="273"/>
      <c r="E98" s="273"/>
      <c r="F98" s="273"/>
      <c r="G98" s="273"/>
      <c r="H98" s="140"/>
    </row>
    <row r="99" spans="2:9" s="57" customFormat="1" ht="14.25" customHeight="1" x14ac:dyDescent="0.3">
      <c r="B99" s="269"/>
      <c r="C99" s="269"/>
      <c r="D99" s="269"/>
      <c r="E99" s="269"/>
      <c r="F99" s="269"/>
      <c r="G99" s="269"/>
      <c r="H99" s="141"/>
    </row>
    <row r="100" spans="2:9" s="55" customFormat="1" ht="29.25" customHeight="1" x14ac:dyDescent="0.3">
      <c r="B100" s="142"/>
      <c r="C100" s="142"/>
      <c r="D100" s="143"/>
      <c r="E100" s="144"/>
      <c r="F100" s="145"/>
      <c r="G100" s="146"/>
      <c r="H100" s="147"/>
    </row>
    <row r="101" spans="2:9" s="77" customFormat="1" ht="9.75" customHeight="1" x14ac:dyDescent="0.3">
      <c r="B101" s="142"/>
      <c r="C101" s="142"/>
      <c r="D101" s="143"/>
      <c r="E101" s="144"/>
      <c r="F101" s="145"/>
      <c r="G101" s="146"/>
      <c r="H101" s="147"/>
      <c r="I101" s="55"/>
    </row>
    <row r="102" spans="2:9" s="55" customFormat="1" ht="41.25" customHeight="1" x14ac:dyDescent="0.3">
      <c r="B102" s="142"/>
      <c r="C102" s="142"/>
      <c r="E102" s="144"/>
      <c r="F102" s="145"/>
      <c r="G102" s="146"/>
      <c r="H102" s="147"/>
    </row>
    <row r="103" spans="2:9" s="77" customFormat="1" ht="9.75" customHeight="1" x14ac:dyDescent="0.3">
      <c r="B103" s="142"/>
      <c r="C103" s="142"/>
      <c r="D103" s="55"/>
      <c r="E103" s="144"/>
      <c r="F103" s="145"/>
      <c r="G103" s="146"/>
      <c r="H103" s="147"/>
      <c r="I103" s="55"/>
    </row>
    <row r="104" spans="2:9" s="55" customFormat="1" ht="30" customHeight="1" x14ac:dyDescent="0.3">
      <c r="B104" s="142"/>
      <c r="C104" s="142"/>
      <c r="E104" s="144"/>
      <c r="F104" s="145"/>
      <c r="G104" s="146"/>
      <c r="H104" s="147"/>
    </row>
    <row r="105" spans="2:9" s="55" customFormat="1" ht="9.75" customHeight="1" x14ac:dyDescent="0.3">
      <c r="B105" s="148"/>
      <c r="C105" s="148"/>
      <c r="E105" s="148"/>
      <c r="F105" s="145"/>
    </row>
    <row r="106" spans="2:9" s="55" customFormat="1" ht="51" customHeight="1" x14ac:dyDescent="0.3">
      <c r="B106" s="142"/>
      <c r="C106" s="142"/>
      <c r="D106" s="149"/>
      <c r="E106" s="142"/>
      <c r="F106" s="145"/>
      <c r="G106" s="150"/>
      <c r="H106" s="150"/>
    </row>
    <row r="107" spans="2:9" s="77" customFormat="1" ht="9.75" customHeight="1" x14ac:dyDescent="0.3">
      <c r="B107" s="142"/>
      <c r="C107" s="142"/>
      <c r="D107" s="149"/>
      <c r="E107" s="142"/>
      <c r="F107" s="145"/>
      <c r="G107" s="150"/>
      <c r="H107" s="150"/>
      <c r="I107" s="55"/>
    </row>
    <row r="108" spans="2:9" s="55" customFormat="1" ht="30" customHeight="1" x14ac:dyDescent="0.3">
      <c r="B108" s="142"/>
      <c r="C108" s="142"/>
      <c r="D108" s="149"/>
      <c r="E108" s="142"/>
      <c r="F108" s="145"/>
      <c r="G108" s="150"/>
      <c r="H108" s="150"/>
    </row>
    <row r="109" spans="2:9" s="77" customFormat="1" ht="9.75" customHeight="1" x14ac:dyDescent="0.3">
      <c r="B109" s="142"/>
      <c r="C109" s="142"/>
      <c r="D109" s="151"/>
      <c r="E109" s="142"/>
      <c r="F109" s="145"/>
      <c r="G109" s="150"/>
      <c r="H109" s="150"/>
      <c r="I109" s="55"/>
    </row>
    <row r="110" spans="2:9" s="55" customFormat="1" ht="32.25" customHeight="1" x14ac:dyDescent="0.3">
      <c r="B110" s="142"/>
      <c r="C110" s="142"/>
      <c r="D110" s="149"/>
      <c r="E110" s="142"/>
      <c r="F110" s="152"/>
      <c r="G110" s="150"/>
      <c r="H110" s="150"/>
    </row>
    <row r="111" spans="2:9" s="77" customFormat="1" ht="9.75" customHeight="1" x14ac:dyDescent="0.3">
      <c r="B111" s="142"/>
      <c r="C111" s="142"/>
      <c r="D111" s="149"/>
      <c r="E111" s="142"/>
      <c r="F111" s="145"/>
      <c r="G111" s="150"/>
      <c r="H111" s="150"/>
      <c r="I111" s="55"/>
    </row>
    <row r="112" spans="2:9" s="55" customFormat="1" ht="30" customHeight="1" x14ac:dyDescent="0.3">
      <c r="B112" s="142"/>
      <c r="C112" s="142"/>
      <c r="D112" s="149"/>
      <c r="E112" s="142"/>
      <c r="F112" s="145"/>
      <c r="G112" s="150"/>
      <c r="H112" s="150"/>
    </row>
    <row r="113" spans="2:9" s="77" customFormat="1" ht="9.75" customHeight="1" x14ac:dyDescent="0.3">
      <c r="B113" s="153"/>
      <c r="C113" s="153"/>
      <c r="D113" s="153"/>
      <c r="E113" s="153"/>
      <c r="F113" s="154"/>
      <c r="G113" s="155"/>
      <c r="H113" s="155"/>
      <c r="I113" s="55"/>
    </row>
    <row r="114" spans="2:9" s="55" customFormat="1" ht="66" customHeight="1" x14ac:dyDescent="0.3">
      <c r="B114" s="142"/>
      <c r="C114" s="142"/>
      <c r="D114" s="149"/>
      <c r="E114" s="142"/>
      <c r="F114" s="145"/>
      <c r="G114" s="150"/>
      <c r="H114" s="150"/>
    </row>
    <row r="115" spans="2:9" s="77" customFormat="1" ht="9.75" customHeight="1" x14ac:dyDescent="0.3">
      <c r="B115" s="142"/>
      <c r="C115" s="142"/>
      <c r="D115" s="149"/>
      <c r="E115" s="142"/>
      <c r="F115" s="145"/>
      <c r="G115" s="150"/>
      <c r="H115" s="150"/>
      <c r="I115" s="55"/>
    </row>
    <row r="116" spans="2:9" s="55" customFormat="1" ht="41.25" customHeight="1" x14ac:dyDescent="0.3">
      <c r="B116" s="142"/>
      <c r="C116" s="142"/>
      <c r="D116" s="149"/>
      <c r="E116" s="142"/>
      <c r="F116" s="145"/>
      <c r="G116" s="146"/>
      <c r="H116" s="150"/>
    </row>
    <row r="117" spans="2:9" s="55" customFormat="1" ht="12" customHeight="1" x14ac:dyDescent="0.3">
      <c r="B117" s="148"/>
      <c r="C117" s="148"/>
      <c r="E117" s="148"/>
      <c r="F117" s="145"/>
    </row>
    <row r="118" spans="2:9" s="55" customFormat="1" ht="12" customHeight="1" x14ac:dyDescent="0.3">
      <c r="B118" s="148"/>
      <c r="C118" s="148"/>
      <c r="E118" s="148"/>
      <c r="F118" s="145"/>
    </row>
    <row r="119" spans="2:9" s="55" customFormat="1" ht="12.75" customHeight="1" x14ac:dyDescent="0.3">
      <c r="B119" s="148"/>
      <c r="C119" s="148"/>
      <c r="E119" s="148"/>
      <c r="F119" s="145"/>
    </row>
    <row r="120" spans="2:9" s="55" customFormat="1" ht="12.75" customHeight="1" x14ac:dyDescent="0.3">
      <c r="B120" s="148"/>
      <c r="C120" s="148"/>
      <c r="E120" s="148"/>
      <c r="F120" s="145"/>
    </row>
    <row r="121" spans="2:9" s="55" customFormat="1" ht="12" customHeight="1" x14ac:dyDescent="0.3">
      <c r="B121" s="148"/>
      <c r="C121" s="148"/>
      <c r="E121" s="148"/>
      <c r="F121" s="145"/>
    </row>
    <row r="122" spans="2:9" s="55" customFormat="1" ht="12" customHeight="1" x14ac:dyDescent="0.3">
      <c r="B122" s="148"/>
      <c r="C122" s="148"/>
      <c r="E122" s="148"/>
      <c r="F122" s="145"/>
    </row>
    <row r="123" spans="2:9" s="55" customFormat="1" ht="12.75" customHeight="1" x14ac:dyDescent="0.3">
      <c r="B123" s="148"/>
      <c r="C123" s="148"/>
      <c r="E123" s="148"/>
      <c r="F123" s="145"/>
    </row>
    <row r="124" spans="2:9" s="55" customFormat="1" ht="12.75" customHeight="1" x14ac:dyDescent="0.3">
      <c r="B124" s="148"/>
      <c r="C124" s="148"/>
      <c r="E124" s="148"/>
      <c r="F124" s="145"/>
    </row>
    <row r="125" spans="2:9" s="156" customFormat="1" ht="19.95" customHeight="1" x14ac:dyDescent="0.3">
      <c r="B125" s="269"/>
      <c r="C125" s="269"/>
      <c r="D125" s="269"/>
      <c r="E125" s="269"/>
      <c r="F125" s="269"/>
      <c r="G125" s="269"/>
      <c r="H125" s="141"/>
    </row>
    <row r="126" spans="2:9" s="1" customFormat="1" ht="15" customHeight="1" x14ac:dyDescent="0.3">
      <c r="B126" s="51"/>
      <c r="C126" s="51"/>
      <c r="D126" s="51"/>
      <c r="E126" s="51"/>
      <c r="F126" s="51"/>
      <c r="G126" s="51"/>
      <c r="H126" s="51"/>
    </row>
  </sheetData>
  <mergeCells count="28">
    <mergeCell ref="B99:G99"/>
    <mergeCell ref="B125:G125"/>
    <mergeCell ref="B49:G49"/>
    <mergeCell ref="B91:G91"/>
    <mergeCell ref="G96:H96"/>
    <mergeCell ref="B97:B98"/>
    <mergeCell ref="C97:C98"/>
    <mergeCell ref="D97:D98"/>
    <mergeCell ref="E97:E98"/>
    <mergeCell ref="F97:F98"/>
    <mergeCell ref="G97:G98"/>
    <mergeCell ref="B41:G41"/>
    <mergeCell ref="B46:H46"/>
    <mergeCell ref="B47:B48"/>
    <mergeCell ref="C47:C48"/>
    <mergeCell ref="D47:D48"/>
    <mergeCell ref="E47:E48"/>
    <mergeCell ref="F47:F48"/>
    <mergeCell ref="G47:G48"/>
    <mergeCell ref="G43:H43"/>
    <mergeCell ref="G1:H1"/>
    <mergeCell ref="B3:H3"/>
    <mergeCell ref="B4:B5"/>
    <mergeCell ref="C4:C5"/>
    <mergeCell ref="D4:D5"/>
    <mergeCell ref="E4:E5"/>
    <mergeCell ref="F4:F5"/>
    <mergeCell ref="G4:G5"/>
  </mergeCells>
  <pageMargins left="0.47244094488188981" right="0.23622047244094491" top="0.31496062992125984" bottom="0.31496062992125984" header="0.31496062992125984" footer="0.31496062992125984"/>
  <pageSetup paperSize="9" scale="88" orientation="portrait" r:id="rId1"/>
  <rowBreaks count="3" manualBreakCount="3">
    <brk id="42" max="16383" man="1"/>
    <brk id="92" max="16383" man="1"/>
    <brk id="12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A1:S137"/>
  <sheetViews>
    <sheetView showGridLines="0" showWhiteSpace="0" view="pageLayout" topLeftCell="B1" zoomScaleNormal="100" zoomScaleSheetLayoutView="80" workbookViewId="0">
      <selection activeCell="G1" sqref="G1:H1"/>
    </sheetView>
  </sheetViews>
  <sheetFormatPr defaultColWidth="9.109375" defaultRowHeight="13.8" x14ac:dyDescent="0.3"/>
  <cols>
    <col min="1" max="1" width="5.44140625" style="52" hidden="1" customWidth="1"/>
    <col min="2" max="2" width="8.33203125" style="107" customWidth="1"/>
    <col min="3" max="3" width="10.33203125" style="107" customWidth="1"/>
    <col min="4" max="4" width="39.6640625" style="52" customWidth="1"/>
    <col min="5" max="5" width="16.21875" style="107" customWidth="1"/>
    <col min="6" max="6" width="13.109375" style="107" customWidth="1"/>
    <col min="7" max="8" width="16.21875" style="52" customWidth="1"/>
    <col min="9" max="16384" width="9.109375" style="52"/>
  </cols>
  <sheetData>
    <row r="1" spans="1:8" s="1" customFormat="1" ht="15" customHeight="1" x14ac:dyDescent="0.3">
      <c r="A1" s="52" t="s">
        <v>0</v>
      </c>
      <c r="B1" s="7" t="str">
        <f>LB!B1</f>
        <v>Construction of Carolina Ext 4 and Emzamo Section Sewer Reticulation in CALLM</v>
      </c>
      <c r="C1" s="31"/>
      <c r="E1" s="31"/>
      <c r="F1" s="31"/>
      <c r="G1" s="263" t="str">
        <f>LB!G1</f>
        <v>Contract Number: ALMT12/2024</v>
      </c>
      <c r="H1" s="263"/>
    </row>
    <row r="2" spans="1:8" s="1" customFormat="1" ht="15" customHeight="1" x14ac:dyDescent="0.3">
      <c r="B2" s="6"/>
      <c r="C2" s="31"/>
      <c r="E2" s="31"/>
      <c r="F2" s="31"/>
    </row>
    <row r="3" spans="1:8" s="1" customFormat="1" ht="15" customHeight="1" x14ac:dyDescent="0.3">
      <c r="B3" s="36"/>
      <c r="C3" s="31"/>
      <c r="E3" s="31"/>
      <c r="F3" s="31"/>
    </row>
    <row r="4" spans="1:8" s="1" customFormat="1" ht="14.25" customHeight="1" x14ac:dyDescent="0.3">
      <c r="B4" s="195" t="s">
        <v>511</v>
      </c>
      <c r="C4" s="195"/>
      <c r="D4" s="195"/>
      <c r="E4" s="195"/>
      <c r="F4" s="195"/>
      <c r="G4" s="195"/>
      <c r="H4" s="196" t="s">
        <v>566</v>
      </c>
    </row>
    <row r="5" spans="1:8" s="55" customFormat="1" ht="23.25" customHeight="1" x14ac:dyDescent="0.3">
      <c r="B5" s="261" t="s">
        <v>265</v>
      </c>
      <c r="C5" s="261" t="s">
        <v>1</v>
      </c>
      <c r="D5" s="261" t="s">
        <v>2</v>
      </c>
      <c r="E5" s="261" t="s">
        <v>3</v>
      </c>
      <c r="F5" s="261" t="s">
        <v>4</v>
      </c>
      <c r="G5" s="261" t="s">
        <v>5</v>
      </c>
      <c r="H5" s="54" t="s">
        <v>68</v>
      </c>
    </row>
    <row r="6" spans="1:8" s="55" customFormat="1" ht="15.75" customHeight="1" x14ac:dyDescent="0.3">
      <c r="B6" s="262"/>
      <c r="C6" s="262"/>
      <c r="D6" s="262"/>
      <c r="E6" s="262"/>
      <c r="F6" s="262"/>
      <c r="G6" s="262"/>
      <c r="H6" s="56" t="s">
        <v>69</v>
      </c>
    </row>
    <row r="7" spans="1:8" s="55" customFormat="1" ht="30" customHeight="1" x14ac:dyDescent="0.3">
      <c r="A7" s="55">
        <v>576</v>
      </c>
      <c r="B7" s="85" t="s">
        <v>177</v>
      </c>
      <c r="C7" s="59" t="s">
        <v>64</v>
      </c>
      <c r="D7" s="60" t="s">
        <v>79</v>
      </c>
      <c r="E7" s="68"/>
      <c r="F7" s="61"/>
      <c r="G7" s="70"/>
      <c r="H7" s="63"/>
    </row>
    <row r="8" spans="1:8" s="55" customFormat="1" ht="9.75" customHeight="1" x14ac:dyDescent="0.3">
      <c r="B8" s="64"/>
      <c r="C8" s="65"/>
      <c r="D8" s="66"/>
      <c r="E8" s="65"/>
      <c r="F8" s="65"/>
      <c r="G8" s="66"/>
      <c r="H8" s="84"/>
    </row>
    <row r="9" spans="1:8" s="55" customFormat="1" ht="29.25" customHeight="1" x14ac:dyDescent="0.3">
      <c r="A9" s="55">
        <v>577</v>
      </c>
      <c r="B9" s="67" t="s">
        <v>178</v>
      </c>
      <c r="C9" s="68" t="s">
        <v>45</v>
      </c>
      <c r="D9" s="71" t="s">
        <v>648</v>
      </c>
      <c r="E9" s="68"/>
      <c r="F9" s="61"/>
      <c r="G9" s="70"/>
      <c r="H9" s="63"/>
    </row>
    <row r="10" spans="1:8" s="55" customFormat="1" ht="9.75" customHeight="1" x14ac:dyDescent="0.3">
      <c r="B10" s="64"/>
      <c r="C10" s="65"/>
      <c r="D10" s="66"/>
      <c r="E10" s="65"/>
      <c r="F10" s="65"/>
      <c r="G10" s="66"/>
      <c r="H10" s="84"/>
    </row>
    <row r="11" spans="1:8" s="55" customFormat="1" ht="19.5" customHeight="1" x14ac:dyDescent="0.3">
      <c r="A11" s="55">
        <v>578</v>
      </c>
      <c r="B11" s="67" t="s">
        <v>179</v>
      </c>
      <c r="C11" s="68"/>
      <c r="D11" s="97" t="s">
        <v>646</v>
      </c>
      <c r="E11" s="68" t="s">
        <v>37</v>
      </c>
      <c r="F11" s="61">
        <v>420</v>
      </c>
      <c r="G11" s="72"/>
      <c r="H11" s="70"/>
    </row>
    <row r="12" spans="1:8" s="55" customFormat="1" ht="9.75" customHeight="1" x14ac:dyDescent="0.3">
      <c r="B12" s="64"/>
      <c r="C12" s="65"/>
      <c r="D12" s="66"/>
      <c r="E12" s="65"/>
      <c r="F12" s="65"/>
      <c r="G12" s="66"/>
      <c r="H12" s="84"/>
    </row>
    <row r="13" spans="1:8" s="55" customFormat="1" ht="19.5" customHeight="1" x14ac:dyDescent="0.3">
      <c r="B13" s="67" t="s">
        <v>644</v>
      </c>
      <c r="C13" s="68"/>
      <c r="D13" s="97" t="s">
        <v>465</v>
      </c>
      <c r="E13" s="68" t="s">
        <v>37</v>
      </c>
      <c r="F13" s="61">
        <v>1650</v>
      </c>
      <c r="G13" s="72"/>
      <c r="H13" s="70"/>
    </row>
    <row r="14" spans="1:8" s="55" customFormat="1" ht="9.75" customHeight="1" x14ac:dyDescent="0.3">
      <c r="B14" s="64"/>
      <c r="C14" s="65"/>
      <c r="D14" s="66"/>
      <c r="E14" s="65"/>
      <c r="F14" s="65"/>
      <c r="G14" s="66"/>
      <c r="H14" s="84"/>
    </row>
    <row r="15" spans="1:8" s="55" customFormat="1" ht="19.5" customHeight="1" x14ac:dyDescent="0.3">
      <c r="B15" s="67" t="s">
        <v>645</v>
      </c>
      <c r="C15" s="68"/>
      <c r="D15" s="97" t="s">
        <v>647</v>
      </c>
      <c r="E15" s="68" t="s">
        <v>37</v>
      </c>
      <c r="F15" s="61">
        <v>2100</v>
      </c>
      <c r="G15" s="72"/>
      <c r="H15" s="70"/>
    </row>
    <row r="16" spans="1:8" s="55" customFormat="1" ht="9.75" customHeight="1" x14ac:dyDescent="0.3">
      <c r="B16" s="64"/>
      <c r="C16" s="65"/>
      <c r="D16" s="66"/>
      <c r="E16" s="65"/>
      <c r="F16" s="65"/>
      <c r="G16" s="66"/>
      <c r="H16" s="84"/>
    </row>
    <row r="17" spans="1:19" s="55" customFormat="1" ht="19.5" customHeight="1" x14ac:dyDescent="0.3">
      <c r="B17" s="67"/>
      <c r="C17" s="68"/>
      <c r="D17" s="176"/>
      <c r="E17" s="68"/>
      <c r="F17" s="61"/>
      <c r="G17" s="72"/>
      <c r="H17" s="70"/>
    </row>
    <row r="18" spans="1:19" s="55" customFormat="1" ht="9.75" customHeight="1" x14ac:dyDescent="0.3">
      <c r="B18" s="64"/>
      <c r="C18" s="65"/>
      <c r="D18" s="66"/>
      <c r="E18" s="65"/>
      <c r="F18" s="65"/>
      <c r="G18" s="66"/>
      <c r="H18" s="84"/>
    </row>
    <row r="19" spans="1:19" s="55" customFormat="1" ht="44.25" customHeight="1" x14ac:dyDescent="0.3">
      <c r="A19" s="55">
        <v>728</v>
      </c>
      <c r="B19" s="67" t="s">
        <v>180</v>
      </c>
      <c r="C19" s="68" t="s">
        <v>45</v>
      </c>
      <c r="D19" s="71" t="s">
        <v>689</v>
      </c>
      <c r="E19" s="68" t="s">
        <v>37</v>
      </c>
      <c r="F19" s="61">
        <v>300</v>
      </c>
      <c r="G19" s="72"/>
      <c r="H19" s="70"/>
    </row>
    <row r="20" spans="1:19" s="77" customFormat="1" ht="12" customHeight="1" x14ac:dyDescent="0.3">
      <c r="B20" s="78"/>
      <c r="C20" s="79"/>
      <c r="D20" s="80"/>
      <c r="E20" s="79"/>
      <c r="F20" s="81"/>
      <c r="G20" s="82"/>
      <c r="H20" s="83"/>
      <c r="I20" s="55"/>
      <c r="J20" s="55"/>
      <c r="K20" s="55"/>
      <c r="L20" s="55"/>
      <c r="M20" s="55"/>
      <c r="N20" s="55"/>
      <c r="O20" s="55"/>
      <c r="P20" s="55"/>
      <c r="Q20" s="55"/>
      <c r="R20" s="55"/>
      <c r="S20" s="55"/>
    </row>
    <row r="21" spans="1:19" s="55" customFormat="1" ht="79.8" customHeight="1" x14ac:dyDescent="0.3">
      <c r="B21" s="67" t="s">
        <v>7</v>
      </c>
      <c r="C21" s="68"/>
      <c r="D21" s="71" t="s">
        <v>650</v>
      </c>
      <c r="E21" s="68" t="s">
        <v>37</v>
      </c>
      <c r="F21" s="61">
        <v>100</v>
      </c>
      <c r="G21" s="72"/>
      <c r="H21" s="70"/>
    </row>
    <row r="22" spans="1:19" s="77" customFormat="1" ht="12" customHeight="1" x14ac:dyDescent="0.3">
      <c r="B22" s="78"/>
      <c r="C22" s="79"/>
      <c r="D22" s="80"/>
      <c r="E22" s="79"/>
      <c r="F22" s="81"/>
      <c r="G22" s="82"/>
      <c r="H22" s="83"/>
      <c r="I22" s="55"/>
      <c r="J22" s="55"/>
      <c r="K22" s="55"/>
      <c r="L22" s="55"/>
      <c r="M22" s="55"/>
      <c r="N22" s="55"/>
      <c r="O22" s="55"/>
      <c r="P22" s="55"/>
      <c r="Q22" s="55"/>
      <c r="R22" s="55"/>
      <c r="S22" s="55"/>
    </row>
    <row r="23" spans="1:19" s="55" customFormat="1" ht="28.5" customHeight="1" x14ac:dyDescent="0.3">
      <c r="B23" s="67" t="s">
        <v>18</v>
      </c>
      <c r="C23" s="68"/>
      <c r="D23" s="71" t="s">
        <v>455</v>
      </c>
      <c r="E23" s="68" t="s">
        <v>37</v>
      </c>
      <c r="F23" s="61"/>
      <c r="G23" s="72"/>
      <c r="H23" s="70" t="s">
        <v>649</v>
      </c>
    </row>
    <row r="24" spans="1:19" s="55" customFormat="1" ht="9.75" customHeight="1" x14ac:dyDescent="0.3">
      <c r="B24" s="64"/>
      <c r="C24" s="65"/>
      <c r="D24" s="66"/>
      <c r="E24" s="65"/>
      <c r="F24" s="65"/>
      <c r="G24" s="66"/>
      <c r="H24" s="84"/>
    </row>
    <row r="25" spans="1:19" s="55" customFormat="1" ht="12" customHeight="1" x14ac:dyDescent="0.3">
      <c r="A25" s="55">
        <v>581</v>
      </c>
      <c r="B25" s="67" t="s">
        <v>18</v>
      </c>
      <c r="C25" s="68" t="s">
        <v>60</v>
      </c>
      <c r="D25" s="69" t="s">
        <v>262</v>
      </c>
      <c r="E25" s="68"/>
      <c r="F25" s="61"/>
      <c r="G25" s="70"/>
      <c r="H25" s="63"/>
    </row>
    <row r="26" spans="1:19" s="55" customFormat="1" ht="9.75" customHeight="1" x14ac:dyDescent="0.3">
      <c r="B26" s="64"/>
      <c r="C26" s="65"/>
      <c r="D26" s="66"/>
      <c r="E26" s="65"/>
      <c r="F26" s="65"/>
      <c r="G26" s="66"/>
      <c r="H26" s="84"/>
    </row>
    <row r="27" spans="1:19" s="55" customFormat="1" ht="68.400000000000006" customHeight="1" x14ac:dyDescent="0.3">
      <c r="A27" s="55">
        <v>582</v>
      </c>
      <c r="B27" s="67" t="s">
        <v>19</v>
      </c>
      <c r="C27" s="68"/>
      <c r="D27" s="123" t="s">
        <v>665</v>
      </c>
      <c r="E27" s="68" t="s">
        <v>48</v>
      </c>
      <c r="F27" s="61">
        <f>209-80-34-4-27-32+18+10</f>
        <v>60</v>
      </c>
      <c r="G27" s="72"/>
      <c r="H27" s="70"/>
    </row>
    <row r="28" spans="1:19" s="55" customFormat="1" ht="13.2" x14ac:dyDescent="0.3">
      <c r="B28" s="64"/>
      <c r="C28" s="65"/>
      <c r="D28" s="66"/>
      <c r="E28" s="65"/>
      <c r="F28" s="65"/>
      <c r="G28" s="66"/>
      <c r="H28" s="84"/>
    </row>
    <row r="29" spans="1:19" s="55" customFormat="1" ht="13.2" x14ac:dyDescent="0.3">
      <c r="A29" s="55">
        <v>583</v>
      </c>
      <c r="B29" s="67" t="s">
        <v>20</v>
      </c>
      <c r="C29" s="68"/>
      <c r="D29" s="71" t="s">
        <v>416</v>
      </c>
      <c r="E29" s="68"/>
      <c r="F29" s="61"/>
      <c r="G29" s="70"/>
      <c r="H29" s="63"/>
    </row>
    <row r="30" spans="1:19" s="55" customFormat="1" ht="13.2" x14ac:dyDescent="0.3">
      <c r="B30" s="64"/>
      <c r="C30" s="65"/>
      <c r="D30" s="66"/>
      <c r="E30" s="65"/>
      <c r="F30" s="65"/>
      <c r="G30" s="66"/>
      <c r="H30" s="84"/>
    </row>
    <row r="31" spans="1:19" s="55" customFormat="1" ht="30.75" customHeight="1" x14ac:dyDescent="0.3">
      <c r="A31" s="55">
        <v>584</v>
      </c>
      <c r="B31" s="67" t="s">
        <v>21</v>
      </c>
      <c r="C31" s="68"/>
      <c r="D31" s="97" t="s">
        <v>466</v>
      </c>
      <c r="E31" s="137" t="s">
        <v>37</v>
      </c>
      <c r="F31" s="58">
        <f>60*10</f>
        <v>600</v>
      </c>
      <c r="G31" s="72"/>
      <c r="H31" s="70"/>
    </row>
    <row r="32" spans="1:19" s="55" customFormat="1" ht="13.2" x14ac:dyDescent="0.3">
      <c r="B32" s="64"/>
      <c r="C32" s="65"/>
      <c r="D32" s="84"/>
      <c r="E32" s="64"/>
      <c r="F32" s="64"/>
      <c r="G32" s="66"/>
      <c r="H32" s="84"/>
    </row>
    <row r="33" spans="1:8" s="55" customFormat="1" ht="36" customHeight="1" x14ac:dyDescent="0.3">
      <c r="A33" s="55">
        <v>585</v>
      </c>
      <c r="B33" s="67" t="s">
        <v>22</v>
      </c>
      <c r="C33" s="68"/>
      <c r="D33" s="97" t="s">
        <v>467</v>
      </c>
      <c r="E33" s="137" t="s">
        <v>48</v>
      </c>
      <c r="F33" s="58">
        <v>15</v>
      </c>
      <c r="G33" s="72"/>
      <c r="H33" s="70"/>
    </row>
    <row r="34" spans="1:8" s="55" customFormat="1" ht="13.2" x14ac:dyDescent="0.3">
      <c r="A34" s="66"/>
      <c r="B34" s="84"/>
      <c r="C34" s="66"/>
      <c r="D34" s="66"/>
      <c r="E34" s="66"/>
      <c r="F34" s="66"/>
      <c r="G34" s="110"/>
      <c r="H34" s="84"/>
    </row>
    <row r="35" spans="1:8" s="55" customFormat="1" ht="13.2" x14ac:dyDescent="0.3">
      <c r="A35" s="66"/>
      <c r="B35" s="67" t="s">
        <v>26</v>
      </c>
      <c r="C35" s="68" t="s">
        <v>65</v>
      </c>
      <c r="D35" s="69" t="s">
        <v>263</v>
      </c>
      <c r="E35" s="68"/>
      <c r="F35" s="61"/>
      <c r="G35" s="150"/>
      <c r="H35" s="217"/>
    </row>
    <row r="36" spans="1:8" s="55" customFormat="1" ht="13.2" x14ac:dyDescent="0.3">
      <c r="A36" s="66"/>
      <c r="B36" s="64"/>
      <c r="C36" s="65"/>
      <c r="D36" s="66"/>
      <c r="E36" s="65"/>
      <c r="F36" s="65"/>
      <c r="G36" s="110"/>
      <c r="H36" s="84"/>
    </row>
    <row r="37" spans="1:8" s="55" customFormat="1" ht="86.4" customHeight="1" x14ac:dyDescent="0.3">
      <c r="A37" s="66"/>
      <c r="B37" s="67" t="s">
        <v>274</v>
      </c>
      <c r="C37" s="68"/>
      <c r="D37" s="123" t="s">
        <v>666</v>
      </c>
      <c r="E37" s="68"/>
      <c r="F37" s="61"/>
      <c r="G37" s="157"/>
      <c r="H37" s="217"/>
    </row>
    <row r="38" spans="1:8" s="55" customFormat="1" ht="13.2" x14ac:dyDescent="0.3">
      <c r="A38" s="66"/>
      <c r="B38" s="84"/>
      <c r="C38" s="66"/>
      <c r="D38" s="66"/>
      <c r="E38" s="66"/>
      <c r="F38" s="66"/>
      <c r="G38" s="66"/>
      <c r="H38" s="66"/>
    </row>
    <row r="39" spans="1:8" s="57" customFormat="1" ht="30.75" customHeight="1" x14ac:dyDescent="0.3">
      <c r="B39" s="258" t="s">
        <v>16</v>
      </c>
      <c r="C39" s="259"/>
      <c r="D39" s="259"/>
      <c r="E39" s="259"/>
      <c r="F39" s="259"/>
      <c r="G39" s="260"/>
      <c r="H39" s="74"/>
    </row>
    <row r="40" spans="1:8" s="1" customFormat="1" ht="15" customHeight="1" x14ac:dyDescent="0.3">
      <c r="B40" s="50"/>
      <c r="C40" s="50"/>
      <c r="D40" s="50"/>
      <c r="E40" s="50"/>
      <c r="F40" s="50"/>
      <c r="G40" s="50"/>
      <c r="H40" s="115"/>
    </row>
    <row r="41" spans="1:8" s="1" customFormat="1" ht="15" customHeight="1" x14ac:dyDescent="0.3">
      <c r="A41" s="52" t="s">
        <v>0</v>
      </c>
      <c r="B41" s="7" t="str">
        <f>B1</f>
        <v>Construction of Carolina Ext 4 and Emzamo Section Sewer Reticulation in CALLM</v>
      </c>
      <c r="C41" s="31"/>
      <c r="E41" s="31"/>
      <c r="F41" s="31"/>
      <c r="G41" s="257" t="str">
        <f>G1</f>
        <v>Contract Number: ALMT12/2024</v>
      </c>
      <c r="H41" s="257"/>
    </row>
    <row r="42" spans="1:8" s="1" customFormat="1" ht="15" customHeight="1" x14ac:dyDescent="0.3">
      <c r="B42" s="6"/>
      <c r="C42" s="31"/>
      <c r="E42" s="31"/>
      <c r="F42" s="31"/>
    </row>
    <row r="43" spans="1:8" s="1" customFormat="1" ht="15" customHeight="1" x14ac:dyDescent="0.3">
      <c r="B43" s="36"/>
      <c r="C43" s="31"/>
      <c r="E43" s="31"/>
      <c r="F43" s="31"/>
    </row>
    <row r="44" spans="1:8" s="1" customFormat="1" ht="15" customHeight="1" x14ac:dyDescent="0.3">
      <c r="B44" s="195" t="s">
        <v>511</v>
      </c>
      <c r="C44" s="195"/>
      <c r="D44" s="195"/>
      <c r="E44" s="195"/>
      <c r="F44" s="195"/>
      <c r="G44" s="195"/>
      <c r="H44" s="196" t="s">
        <v>566</v>
      </c>
    </row>
    <row r="45" spans="1:8" s="55" customFormat="1" ht="23.25" customHeight="1" x14ac:dyDescent="0.3">
      <c r="B45" s="261" t="s">
        <v>265</v>
      </c>
      <c r="C45" s="261" t="s">
        <v>1</v>
      </c>
      <c r="D45" s="261" t="s">
        <v>2</v>
      </c>
      <c r="E45" s="261" t="s">
        <v>3</v>
      </c>
      <c r="F45" s="261" t="s">
        <v>4</v>
      </c>
      <c r="G45" s="261" t="s">
        <v>5</v>
      </c>
      <c r="H45" s="54" t="s">
        <v>68</v>
      </c>
    </row>
    <row r="46" spans="1:8" s="55" customFormat="1" ht="12.75" customHeight="1" x14ac:dyDescent="0.3">
      <c r="B46" s="262"/>
      <c r="C46" s="262"/>
      <c r="D46" s="262"/>
      <c r="E46" s="262"/>
      <c r="F46" s="262"/>
      <c r="G46" s="262"/>
      <c r="H46" s="56" t="s">
        <v>69</v>
      </c>
    </row>
    <row r="47" spans="1:8" s="57" customFormat="1" ht="26.25" customHeight="1" x14ac:dyDescent="0.3">
      <c r="B47" s="258" t="s">
        <v>72</v>
      </c>
      <c r="C47" s="259"/>
      <c r="D47" s="259"/>
      <c r="E47" s="259"/>
      <c r="F47" s="259"/>
      <c r="G47" s="260"/>
      <c r="H47" s="74"/>
    </row>
    <row r="48" spans="1:8" s="55" customFormat="1" ht="21.45" customHeight="1" x14ac:dyDescent="0.3">
      <c r="A48" s="55">
        <v>598</v>
      </c>
      <c r="B48" s="67" t="s">
        <v>275</v>
      </c>
      <c r="C48" s="67"/>
      <c r="D48" s="158" t="s">
        <v>469</v>
      </c>
      <c r="E48" s="67" t="s">
        <v>48</v>
      </c>
      <c r="F48" s="58">
        <v>16</v>
      </c>
      <c r="G48" s="128"/>
      <c r="H48" s="70"/>
    </row>
    <row r="49" spans="1:19" s="55" customFormat="1" ht="9.75" customHeight="1" x14ac:dyDescent="0.3">
      <c r="B49" s="64"/>
      <c r="C49" s="64"/>
      <c r="D49" s="159"/>
      <c r="E49" s="64"/>
      <c r="F49" s="64"/>
      <c r="G49" s="84"/>
      <c r="H49" s="84"/>
    </row>
    <row r="50" spans="1:19" s="55" customFormat="1" ht="21.45" customHeight="1" x14ac:dyDescent="0.3">
      <c r="A50" s="55">
        <v>600</v>
      </c>
      <c r="B50" s="67" t="s">
        <v>417</v>
      </c>
      <c r="C50" s="67"/>
      <c r="D50" s="158" t="s">
        <v>468</v>
      </c>
      <c r="E50" s="67" t="s">
        <v>48</v>
      </c>
      <c r="F50" s="58">
        <v>50</v>
      </c>
      <c r="G50" s="128"/>
      <c r="H50" s="70"/>
    </row>
    <row r="51" spans="1:19" s="77" customFormat="1" ht="13.2" x14ac:dyDescent="0.3">
      <c r="B51" s="78"/>
      <c r="C51" s="78"/>
      <c r="D51" s="160"/>
      <c r="E51" s="78"/>
      <c r="F51" s="98"/>
      <c r="G51" s="126"/>
      <c r="H51" s="83"/>
      <c r="I51" s="55"/>
      <c r="J51" s="55"/>
      <c r="K51" s="55"/>
      <c r="L51" s="55"/>
      <c r="M51" s="55"/>
      <c r="N51" s="55"/>
      <c r="O51" s="55"/>
      <c r="P51" s="55"/>
      <c r="Q51" s="55"/>
      <c r="R51" s="55"/>
      <c r="S51" s="55"/>
    </row>
    <row r="52" spans="1:19" s="55" customFormat="1" ht="21.45" customHeight="1" x14ac:dyDescent="0.3">
      <c r="A52" s="55">
        <v>602</v>
      </c>
      <c r="B52" s="67" t="s">
        <v>418</v>
      </c>
      <c r="C52" s="67"/>
      <c r="D52" s="158" t="s">
        <v>470</v>
      </c>
      <c r="E52" s="67" t="s">
        <v>48</v>
      </c>
      <c r="F52" s="58">
        <v>26</v>
      </c>
      <c r="G52" s="128"/>
      <c r="H52" s="70"/>
    </row>
    <row r="53" spans="1:19" s="55" customFormat="1" ht="9.75" customHeight="1" x14ac:dyDescent="0.3">
      <c r="B53" s="64"/>
      <c r="C53" s="64"/>
      <c r="D53" s="159"/>
      <c r="E53" s="64"/>
      <c r="F53" s="64"/>
      <c r="G53" s="84"/>
      <c r="H53" s="84"/>
    </row>
    <row r="54" spans="1:19" s="57" customFormat="1" ht="21.45" customHeight="1" x14ac:dyDescent="0.3">
      <c r="A54" s="55">
        <v>604</v>
      </c>
      <c r="B54" s="67" t="s">
        <v>419</v>
      </c>
      <c r="C54" s="67"/>
      <c r="D54" s="158" t="s">
        <v>471</v>
      </c>
      <c r="E54" s="67" t="s">
        <v>48</v>
      </c>
      <c r="F54" s="58">
        <v>8</v>
      </c>
      <c r="G54" s="128"/>
      <c r="H54" s="70"/>
      <c r="I54" s="55"/>
    </row>
    <row r="55" spans="1:19" s="131" customFormat="1" ht="11.25" customHeight="1" x14ac:dyDescent="0.3">
      <c r="B55" s="132"/>
      <c r="C55" s="132"/>
      <c r="D55" s="132"/>
      <c r="E55" s="132"/>
      <c r="F55" s="132"/>
      <c r="G55" s="132"/>
      <c r="H55" s="133"/>
      <c r="I55" s="57"/>
      <c r="J55" s="57"/>
      <c r="K55" s="57"/>
      <c r="L55" s="57"/>
      <c r="M55" s="57"/>
      <c r="N55" s="57"/>
      <c r="O55" s="57"/>
      <c r="P55" s="57"/>
      <c r="Q55" s="57"/>
      <c r="R55" s="57"/>
      <c r="S55" s="57"/>
    </row>
    <row r="56" spans="1:19" s="55" customFormat="1" ht="21.45" customHeight="1" x14ac:dyDescent="0.3">
      <c r="A56" s="55">
        <v>605</v>
      </c>
      <c r="B56" s="67" t="s">
        <v>420</v>
      </c>
      <c r="C56" s="67"/>
      <c r="D56" s="158" t="s">
        <v>667</v>
      </c>
      <c r="E56" s="67" t="s">
        <v>48</v>
      </c>
      <c r="F56" s="58">
        <v>6</v>
      </c>
      <c r="G56" s="128"/>
      <c r="H56" s="70"/>
    </row>
    <row r="57" spans="1:19" s="55" customFormat="1" ht="9.75" customHeight="1" x14ac:dyDescent="0.3">
      <c r="B57" s="64"/>
      <c r="C57" s="65"/>
      <c r="D57" s="66"/>
      <c r="E57" s="65"/>
      <c r="F57" s="65"/>
      <c r="G57" s="66"/>
      <c r="H57" s="84"/>
    </row>
    <row r="58" spans="1:19" s="55" customFormat="1" ht="18" customHeight="1" x14ac:dyDescent="0.3">
      <c r="A58" s="55">
        <v>589</v>
      </c>
      <c r="B58" s="67" t="s">
        <v>26</v>
      </c>
      <c r="C58" s="68" t="s">
        <v>66</v>
      </c>
      <c r="D58" s="71" t="s">
        <v>574</v>
      </c>
      <c r="E58" s="68"/>
      <c r="F58" s="161"/>
      <c r="G58" s="70"/>
      <c r="H58" s="63"/>
    </row>
    <row r="59" spans="1:19" s="55" customFormat="1" ht="9.75" customHeight="1" x14ac:dyDescent="0.3">
      <c r="B59" s="64"/>
      <c r="C59" s="65"/>
      <c r="D59" s="66"/>
      <c r="E59" s="65"/>
      <c r="F59" s="65"/>
      <c r="G59" s="66"/>
      <c r="H59" s="84"/>
    </row>
    <row r="60" spans="1:19" s="55" customFormat="1" ht="41.25" customHeight="1" x14ac:dyDescent="0.3">
      <c r="A60" s="55">
        <v>592</v>
      </c>
      <c r="B60" s="67" t="s">
        <v>274</v>
      </c>
      <c r="C60" s="68"/>
      <c r="D60" s="123" t="s">
        <v>669</v>
      </c>
      <c r="E60" s="68"/>
      <c r="F60" s="135"/>
      <c r="G60" s="70"/>
      <c r="H60" s="63"/>
    </row>
    <row r="61" spans="1:19" s="55" customFormat="1" ht="9.75" customHeight="1" x14ac:dyDescent="0.3">
      <c r="B61" s="64"/>
      <c r="C61" s="65"/>
      <c r="D61" s="66"/>
      <c r="E61" s="65"/>
      <c r="F61" s="136"/>
      <c r="G61" s="66"/>
      <c r="H61" s="84"/>
    </row>
    <row r="62" spans="1:19" s="55" customFormat="1" ht="21.45" customHeight="1" x14ac:dyDescent="0.3">
      <c r="A62" s="55">
        <v>788</v>
      </c>
      <c r="B62" s="67" t="s">
        <v>575</v>
      </c>
      <c r="C62" s="68"/>
      <c r="D62" s="123" t="s">
        <v>472</v>
      </c>
      <c r="E62" s="137" t="s">
        <v>48</v>
      </c>
      <c r="F62" s="135">
        <v>0</v>
      </c>
      <c r="G62" s="72"/>
      <c r="H62" s="70" t="s">
        <v>649</v>
      </c>
    </row>
    <row r="63" spans="1:19" s="55" customFormat="1" ht="9.75" customHeight="1" x14ac:dyDescent="0.3">
      <c r="B63" s="64"/>
      <c r="C63" s="65"/>
      <c r="D63" s="66"/>
      <c r="E63" s="65"/>
      <c r="F63" s="136"/>
      <c r="G63" s="66"/>
      <c r="H63" s="84"/>
    </row>
    <row r="64" spans="1:19" s="55" customFormat="1" ht="40.5" customHeight="1" x14ac:dyDescent="0.3">
      <c r="A64" s="55">
        <v>789</v>
      </c>
      <c r="B64" s="67" t="s">
        <v>276</v>
      </c>
      <c r="C64" s="68"/>
      <c r="D64" s="123" t="s">
        <v>676</v>
      </c>
      <c r="E64" s="68"/>
      <c r="F64" s="135"/>
      <c r="G64" s="70"/>
      <c r="H64" s="63"/>
    </row>
    <row r="65" spans="1:8" s="55" customFormat="1" ht="9.75" customHeight="1" x14ac:dyDescent="0.3">
      <c r="B65" s="64"/>
      <c r="C65" s="65"/>
      <c r="D65" s="66"/>
      <c r="E65" s="65"/>
      <c r="F65" s="136"/>
      <c r="G65" s="66"/>
      <c r="H65" s="84"/>
    </row>
    <row r="66" spans="1:8" s="55" customFormat="1" ht="21.45" customHeight="1" x14ac:dyDescent="0.3">
      <c r="A66" s="55">
        <v>790</v>
      </c>
      <c r="B66" s="67" t="s">
        <v>277</v>
      </c>
      <c r="C66" s="68"/>
      <c r="D66" s="123" t="s">
        <v>473</v>
      </c>
      <c r="E66" s="68" t="s">
        <v>48</v>
      </c>
      <c r="F66" s="135">
        <v>5</v>
      </c>
      <c r="G66" s="72"/>
      <c r="H66" s="70"/>
    </row>
    <row r="67" spans="1:8" s="55" customFormat="1" ht="9.75" customHeight="1" x14ac:dyDescent="0.3">
      <c r="B67" s="64"/>
      <c r="C67" s="65"/>
      <c r="D67" s="66"/>
      <c r="E67" s="65"/>
      <c r="F67" s="136"/>
      <c r="G67" s="66"/>
      <c r="H67" s="84"/>
    </row>
    <row r="68" spans="1:8" s="55" customFormat="1" ht="39" customHeight="1" x14ac:dyDescent="0.3">
      <c r="A68" s="55">
        <v>593</v>
      </c>
      <c r="B68" s="67" t="s">
        <v>278</v>
      </c>
      <c r="C68" s="68"/>
      <c r="D68" s="123" t="s">
        <v>474</v>
      </c>
      <c r="E68" s="68" t="s">
        <v>48</v>
      </c>
      <c r="F68" s="135">
        <v>5</v>
      </c>
      <c r="G68" s="72"/>
      <c r="H68" s="70"/>
    </row>
    <row r="69" spans="1:8" s="55" customFormat="1" ht="9.75" customHeight="1" x14ac:dyDescent="0.3">
      <c r="B69" s="64"/>
      <c r="C69" s="65"/>
      <c r="D69" s="66"/>
      <c r="E69" s="65"/>
      <c r="F69" s="136"/>
      <c r="G69" s="66"/>
      <c r="H69" s="84"/>
    </row>
    <row r="70" spans="1:8" s="55" customFormat="1" ht="21.45" customHeight="1" x14ac:dyDescent="0.3">
      <c r="A70" s="55">
        <v>779</v>
      </c>
      <c r="B70" s="67" t="s">
        <v>282</v>
      </c>
      <c r="C70" s="68"/>
      <c r="D70" s="121" t="s">
        <v>391</v>
      </c>
      <c r="E70" s="137" t="s">
        <v>48</v>
      </c>
      <c r="F70" s="135">
        <v>10</v>
      </c>
      <c r="G70" s="73"/>
      <c r="H70" s="70"/>
    </row>
    <row r="71" spans="1:8" s="55" customFormat="1" ht="9.75" customHeight="1" x14ac:dyDescent="0.3">
      <c r="B71" s="64"/>
      <c r="C71" s="65"/>
      <c r="D71" s="66"/>
      <c r="E71" s="65"/>
      <c r="F71" s="136"/>
      <c r="G71" s="110"/>
      <c r="H71" s="84"/>
    </row>
    <row r="72" spans="1:8" s="55" customFormat="1" ht="32.4" customHeight="1" x14ac:dyDescent="0.3">
      <c r="B72" s="67" t="s">
        <v>283</v>
      </c>
      <c r="C72" s="68"/>
      <c r="D72" s="170" t="s">
        <v>541</v>
      </c>
      <c r="E72" s="137" t="s">
        <v>48</v>
      </c>
      <c r="F72" s="135">
        <v>10</v>
      </c>
      <c r="G72" s="73"/>
      <c r="H72" s="70"/>
    </row>
    <row r="73" spans="1:8" s="55" customFormat="1" ht="9.75" customHeight="1" x14ac:dyDescent="0.3">
      <c r="B73" s="64"/>
      <c r="C73" s="65"/>
      <c r="D73" s="66"/>
      <c r="E73" s="66"/>
      <c r="F73" s="66"/>
      <c r="G73" s="66"/>
      <c r="H73" s="84"/>
    </row>
    <row r="74" spans="1:8" s="55" customFormat="1" ht="39" customHeight="1" x14ac:dyDescent="0.3">
      <c r="B74" s="58" t="s">
        <v>279</v>
      </c>
      <c r="C74" s="61"/>
      <c r="D74" s="158" t="s">
        <v>540</v>
      </c>
      <c r="E74" s="137" t="s">
        <v>48</v>
      </c>
      <c r="F74" s="135">
        <v>10</v>
      </c>
      <c r="G74" s="72"/>
      <c r="H74" s="70"/>
    </row>
    <row r="75" spans="1:8" s="55" customFormat="1" ht="9.75" customHeight="1" x14ac:dyDescent="0.3">
      <c r="B75" s="64"/>
      <c r="C75" s="65"/>
      <c r="D75" s="66"/>
      <c r="E75" s="65"/>
      <c r="F75" s="136"/>
      <c r="G75" s="110"/>
      <c r="H75" s="84"/>
    </row>
    <row r="76" spans="1:8" s="55" customFormat="1" ht="29.25" customHeight="1" x14ac:dyDescent="0.3">
      <c r="B76" s="58" t="s">
        <v>280</v>
      </c>
      <c r="C76" s="61"/>
      <c r="D76" s="170"/>
      <c r="E76" s="137"/>
      <c r="F76" s="135"/>
      <c r="G76" s="73"/>
      <c r="H76" s="70"/>
    </row>
    <row r="77" spans="1:8" x14ac:dyDescent="0.3">
      <c r="B77" s="84"/>
      <c r="C77" s="66"/>
      <c r="D77" s="66"/>
      <c r="E77" s="66"/>
      <c r="F77" s="66"/>
      <c r="G77" s="66"/>
      <c r="H77" s="84"/>
    </row>
    <row r="78" spans="1:8" s="55" customFormat="1" ht="6.75" hidden="1" customHeight="1" x14ac:dyDescent="0.3">
      <c r="B78" s="194"/>
      <c r="C78" s="91"/>
      <c r="D78" s="91"/>
      <c r="E78" s="91"/>
      <c r="F78" s="91"/>
      <c r="G78" s="92"/>
      <c r="H78" s="228"/>
    </row>
    <row r="79" spans="1:8" s="57" customFormat="1" ht="13.2" x14ac:dyDescent="0.3">
      <c r="B79" s="258" t="s">
        <v>16</v>
      </c>
      <c r="C79" s="259"/>
      <c r="D79" s="259"/>
      <c r="E79" s="259"/>
      <c r="F79" s="259"/>
      <c r="G79" s="260"/>
      <c r="H79" s="74"/>
    </row>
    <row r="80" spans="1:8" s="1" customFormat="1" ht="15" customHeight="1" x14ac:dyDescent="0.3">
      <c r="B80" s="50"/>
      <c r="C80" s="50"/>
      <c r="D80" s="50"/>
      <c r="E80" s="50"/>
      <c r="F80" s="50"/>
      <c r="G80" s="50"/>
      <c r="H80" s="115"/>
    </row>
    <row r="81" spans="1:19" s="1" customFormat="1" ht="15" customHeight="1" x14ac:dyDescent="0.3">
      <c r="A81" s="52" t="s">
        <v>0</v>
      </c>
      <c r="B81" s="7" t="str">
        <f>B41</f>
        <v>Construction of Carolina Ext 4 and Emzamo Section Sewer Reticulation in CALLM</v>
      </c>
      <c r="C81" s="31"/>
      <c r="E81" s="31"/>
      <c r="F81" s="31"/>
      <c r="G81" s="257" t="str">
        <f>G41</f>
        <v>Contract Number: ALMT12/2024</v>
      </c>
      <c r="H81" s="257"/>
    </row>
    <row r="82" spans="1:19" s="1" customFormat="1" ht="15" customHeight="1" x14ac:dyDescent="0.3">
      <c r="B82" s="6"/>
      <c r="C82" s="31"/>
      <c r="E82" s="31"/>
      <c r="F82" s="31"/>
    </row>
    <row r="83" spans="1:19" s="1" customFormat="1" ht="15" customHeight="1" x14ac:dyDescent="0.3">
      <c r="B83" s="36"/>
      <c r="C83" s="31"/>
      <c r="E83" s="31"/>
      <c r="F83" s="31"/>
    </row>
    <row r="84" spans="1:19" s="1" customFormat="1" ht="15" customHeight="1" x14ac:dyDescent="0.3">
      <c r="B84" s="195" t="s">
        <v>511</v>
      </c>
      <c r="C84" s="195"/>
      <c r="D84" s="195"/>
      <c r="E84" s="195"/>
      <c r="F84" s="195"/>
      <c r="G84" s="195"/>
      <c r="H84" s="196" t="s">
        <v>566</v>
      </c>
    </row>
    <row r="85" spans="1:19" s="55" customFormat="1" ht="23.25" customHeight="1" x14ac:dyDescent="0.3">
      <c r="B85" s="261" t="s">
        <v>265</v>
      </c>
      <c r="C85" s="261" t="s">
        <v>1</v>
      </c>
      <c r="D85" s="261" t="s">
        <v>2</v>
      </c>
      <c r="E85" s="261" t="s">
        <v>3</v>
      </c>
      <c r="F85" s="261" t="s">
        <v>4</v>
      </c>
      <c r="G85" s="261" t="s">
        <v>5</v>
      </c>
      <c r="H85" s="54" t="s">
        <v>68</v>
      </c>
    </row>
    <row r="86" spans="1:19" s="55" customFormat="1" ht="12.75" customHeight="1" x14ac:dyDescent="0.3">
      <c r="B86" s="262"/>
      <c r="C86" s="262"/>
      <c r="D86" s="262"/>
      <c r="E86" s="262"/>
      <c r="F86" s="262"/>
      <c r="G86" s="262"/>
      <c r="H86" s="56" t="s">
        <v>69</v>
      </c>
    </row>
    <row r="87" spans="1:19" s="57" customFormat="1" ht="29.25" customHeight="1" x14ac:dyDescent="0.3">
      <c r="B87" s="258" t="s">
        <v>72</v>
      </c>
      <c r="C87" s="259"/>
      <c r="D87" s="259"/>
      <c r="E87" s="259"/>
      <c r="F87" s="259"/>
      <c r="G87" s="260"/>
      <c r="H87" s="74"/>
    </row>
    <row r="88" spans="1:19" s="77" customFormat="1" ht="34.799999999999997" customHeight="1" x14ac:dyDescent="0.3">
      <c r="B88" s="67" t="s">
        <v>281</v>
      </c>
      <c r="C88" s="68"/>
      <c r="D88" s="124" t="s">
        <v>678</v>
      </c>
      <c r="E88" s="137" t="s">
        <v>48</v>
      </c>
      <c r="F88" s="135"/>
      <c r="G88" s="72"/>
      <c r="H88" s="70" t="s">
        <v>649</v>
      </c>
      <c r="I88" s="55"/>
      <c r="J88" s="55"/>
      <c r="K88" s="55"/>
      <c r="L88" s="55"/>
      <c r="M88" s="55"/>
      <c r="N88" s="55"/>
      <c r="O88" s="55"/>
      <c r="P88" s="55"/>
      <c r="Q88" s="55"/>
      <c r="R88" s="55"/>
      <c r="S88" s="55"/>
    </row>
    <row r="89" spans="1:19" s="77" customFormat="1" ht="9.75" customHeight="1" x14ac:dyDescent="0.3">
      <c r="B89" s="78"/>
      <c r="C89" s="79"/>
      <c r="D89" s="99"/>
      <c r="E89" s="162"/>
      <c r="F89" s="163"/>
      <c r="G89" s="82"/>
      <c r="H89" s="83"/>
      <c r="I89" s="55"/>
      <c r="J89" s="55"/>
      <c r="K89" s="55"/>
      <c r="L89" s="55"/>
      <c r="M89" s="55"/>
      <c r="N89" s="55"/>
      <c r="O89" s="55"/>
      <c r="P89" s="55"/>
      <c r="Q89" s="55"/>
      <c r="R89" s="55"/>
      <c r="S89" s="55"/>
    </row>
    <row r="90" spans="1:19" s="55" customFormat="1" ht="26.4" x14ac:dyDescent="0.3">
      <c r="B90" s="67" t="s">
        <v>372</v>
      </c>
      <c r="C90" s="68"/>
      <c r="D90" s="170" t="s">
        <v>539</v>
      </c>
      <c r="E90" s="137" t="s">
        <v>48</v>
      </c>
      <c r="F90" s="135"/>
      <c r="G90" s="72"/>
      <c r="H90" s="70" t="s">
        <v>649</v>
      </c>
    </row>
    <row r="91" spans="1:19" s="55" customFormat="1" ht="9.75" customHeight="1" x14ac:dyDescent="0.3">
      <c r="B91" s="64"/>
      <c r="C91" s="65"/>
      <c r="D91" s="66"/>
      <c r="E91" s="65"/>
      <c r="F91" s="136"/>
      <c r="G91" s="66"/>
      <c r="H91" s="84"/>
    </row>
    <row r="92" spans="1:19" s="55" customFormat="1" ht="54" customHeight="1" x14ac:dyDescent="0.3">
      <c r="B92" s="67" t="s">
        <v>181</v>
      </c>
      <c r="C92" s="68" t="s">
        <v>67</v>
      </c>
      <c r="D92" s="71" t="s">
        <v>677</v>
      </c>
      <c r="E92" s="68" t="s">
        <v>48</v>
      </c>
      <c r="F92" s="135">
        <v>20</v>
      </c>
      <c r="G92" s="70"/>
      <c r="H92" s="70"/>
    </row>
    <row r="93" spans="1:19" s="77" customFormat="1" ht="9.75" customHeight="1" x14ac:dyDescent="0.3">
      <c r="B93" s="78"/>
      <c r="C93" s="79"/>
      <c r="D93" s="80"/>
      <c r="E93" s="79"/>
      <c r="F93" s="163"/>
      <c r="G93" s="92"/>
      <c r="H93" s="92"/>
      <c r="I93" s="55"/>
      <c r="J93" s="55"/>
      <c r="K93" s="55"/>
      <c r="L93" s="55"/>
      <c r="M93" s="55"/>
      <c r="N93" s="55"/>
      <c r="O93" s="55"/>
      <c r="P93" s="55"/>
      <c r="Q93" s="55"/>
      <c r="R93" s="55"/>
      <c r="S93" s="55"/>
    </row>
    <row r="94" spans="1:19" s="55" customFormat="1" ht="39" customHeight="1" x14ac:dyDescent="0.3">
      <c r="B94" s="67" t="s">
        <v>30</v>
      </c>
      <c r="C94" s="68"/>
      <c r="D94" s="71" t="s">
        <v>583</v>
      </c>
      <c r="E94" s="68" t="s">
        <v>48</v>
      </c>
      <c r="F94" s="165"/>
      <c r="G94" s="70"/>
      <c r="H94" s="70" t="s">
        <v>649</v>
      </c>
    </row>
    <row r="95" spans="1:19" s="77" customFormat="1" ht="9.75" customHeight="1" x14ac:dyDescent="0.3">
      <c r="B95" s="78"/>
      <c r="C95" s="79"/>
      <c r="D95" s="80"/>
      <c r="E95" s="79"/>
      <c r="F95" s="163"/>
      <c r="G95" s="92"/>
      <c r="H95" s="92"/>
      <c r="I95" s="55"/>
      <c r="J95" s="55"/>
      <c r="K95" s="55"/>
      <c r="L95" s="55"/>
      <c r="M95" s="55"/>
      <c r="N95" s="55"/>
      <c r="O95" s="55"/>
      <c r="P95" s="55"/>
      <c r="Q95" s="55"/>
      <c r="R95" s="55"/>
      <c r="S95" s="55"/>
    </row>
    <row r="96" spans="1:19" s="55" customFormat="1" ht="71.400000000000006" customHeight="1" x14ac:dyDescent="0.25">
      <c r="B96" s="67" t="s">
        <v>32</v>
      </c>
      <c r="C96" s="68"/>
      <c r="D96" s="208" t="s">
        <v>582</v>
      </c>
      <c r="E96" s="68" t="s">
        <v>48</v>
      </c>
      <c r="F96" s="135">
        <v>50</v>
      </c>
      <c r="G96" s="70"/>
      <c r="H96" s="70"/>
    </row>
    <row r="97" spans="2:19" s="77" customFormat="1" ht="9.75" customHeight="1" x14ac:dyDescent="0.3">
      <c r="B97" s="78"/>
      <c r="C97" s="79"/>
      <c r="D97" s="80"/>
      <c r="E97" s="79"/>
      <c r="F97" s="163"/>
      <c r="G97" s="92"/>
      <c r="H97" s="92"/>
      <c r="I97" s="55"/>
      <c r="J97" s="55"/>
      <c r="K97" s="55"/>
      <c r="L97" s="55"/>
      <c r="M97" s="55"/>
      <c r="N97" s="55"/>
      <c r="O97" s="55"/>
      <c r="P97" s="55"/>
      <c r="Q97" s="55"/>
      <c r="R97" s="55"/>
      <c r="S97" s="55"/>
    </row>
    <row r="98" spans="2:19" s="55" customFormat="1" ht="40.799999999999997" customHeight="1" x14ac:dyDescent="0.3">
      <c r="B98" s="67" t="s">
        <v>369</v>
      </c>
      <c r="C98" s="68"/>
      <c r="D98" s="71" t="s">
        <v>579</v>
      </c>
      <c r="E98" s="68" t="s">
        <v>37</v>
      </c>
      <c r="F98" s="68"/>
      <c r="G98" s="71"/>
      <c r="H98" s="70" t="s">
        <v>649</v>
      </c>
    </row>
    <row r="99" spans="2:19" s="77" customFormat="1" ht="9.75" customHeight="1" x14ac:dyDescent="0.3">
      <c r="B99" s="166"/>
      <c r="C99" s="167"/>
      <c r="D99" s="66"/>
      <c r="E99" s="65"/>
      <c r="F99" s="136"/>
      <c r="G99" s="66"/>
      <c r="H99" s="66"/>
      <c r="I99" s="55"/>
      <c r="J99" s="55"/>
      <c r="K99" s="55"/>
      <c r="L99" s="55"/>
      <c r="M99" s="55"/>
      <c r="N99" s="55"/>
      <c r="O99" s="55"/>
      <c r="P99" s="55"/>
      <c r="Q99" s="55"/>
      <c r="R99" s="55"/>
      <c r="S99" s="55"/>
    </row>
    <row r="100" spans="2:19" s="55" customFormat="1" ht="49.8" customHeight="1" x14ac:dyDescent="0.3">
      <c r="B100" s="67" t="s">
        <v>370</v>
      </c>
      <c r="C100" s="68"/>
      <c r="D100" s="73" t="s">
        <v>577</v>
      </c>
      <c r="E100" s="61" t="s">
        <v>37</v>
      </c>
      <c r="F100" s="135"/>
      <c r="G100" s="73"/>
      <c r="H100" s="70" t="s">
        <v>649</v>
      </c>
    </row>
    <row r="101" spans="2:19" s="77" customFormat="1" ht="9.75" customHeight="1" x14ac:dyDescent="0.3">
      <c r="B101" s="78"/>
      <c r="C101" s="79"/>
      <c r="D101" s="66"/>
      <c r="E101" s="65"/>
      <c r="F101" s="136"/>
      <c r="G101" s="66"/>
      <c r="H101" s="66"/>
      <c r="I101" s="55"/>
      <c r="J101" s="55"/>
      <c r="K101" s="55"/>
      <c r="L101" s="55"/>
      <c r="M101" s="55"/>
      <c r="N101" s="55"/>
      <c r="O101" s="55"/>
      <c r="P101" s="55"/>
      <c r="Q101" s="55"/>
      <c r="R101" s="55"/>
      <c r="S101" s="55"/>
    </row>
    <row r="102" spans="2:19" s="55" customFormat="1" ht="56.25" customHeight="1" x14ac:dyDescent="0.3">
      <c r="B102" s="67" t="s">
        <v>576</v>
      </c>
      <c r="C102" s="71"/>
      <c r="D102" s="73" t="s">
        <v>580</v>
      </c>
      <c r="E102" s="61" t="s">
        <v>51</v>
      </c>
      <c r="F102" s="135"/>
      <c r="G102" s="73"/>
      <c r="H102" s="70" t="s">
        <v>649</v>
      </c>
    </row>
    <row r="103" spans="2:19" s="55" customFormat="1" ht="12" customHeight="1" x14ac:dyDescent="0.3">
      <c r="B103" s="64"/>
      <c r="C103" s="65"/>
      <c r="D103" s="66"/>
      <c r="E103" s="66"/>
      <c r="F103" s="66"/>
      <c r="G103" s="66"/>
      <c r="H103" s="66"/>
    </row>
    <row r="104" spans="2:19" s="55" customFormat="1" ht="64.8" customHeight="1" x14ac:dyDescent="0.3">
      <c r="B104" s="58" t="s">
        <v>596</v>
      </c>
      <c r="C104" s="61"/>
      <c r="D104" s="73" t="s">
        <v>578</v>
      </c>
      <c r="E104" s="61" t="s">
        <v>48</v>
      </c>
      <c r="F104" s="135"/>
      <c r="G104" s="73"/>
      <c r="H104" s="70" t="s">
        <v>649</v>
      </c>
    </row>
    <row r="105" spans="2:19" s="55" customFormat="1" ht="12" customHeight="1" x14ac:dyDescent="0.3">
      <c r="B105" s="64"/>
      <c r="C105" s="65"/>
      <c r="D105" s="66"/>
      <c r="E105" s="66"/>
      <c r="F105" s="66"/>
      <c r="G105" s="66"/>
      <c r="H105" s="66"/>
    </row>
    <row r="106" spans="2:19" s="55" customFormat="1" ht="66.599999999999994" customHeight="1" x14ac:dyDescent="0.3">
      <c r="B106" s="58" t="s">
        <v>595</v>
      </c>
      <c r="C106" s="61"/>
      <c r="D106" s="73" t="s">
        <v>578</v>
      </c>
      <c r="E106" s="61" t="s">
        <v>48</v>
      </c>
      <c r="F106" s="135"/>
      <c r="G106" s="73"/>
      <c r="H106" s="70" t="s">
        <v>649</v>
      </c>
    </row>
    <row r="107" spans="2:19" s="55" customFormat="1" ht="12" customHeight="1" x14ac:dyDescent="0.3">
      <c r="B107" s="64"/>
      <c r="C107" s="65"/>
      <c r="D107" s="66"/>
      <c r="E107" s="66"/>
      <c r="F107" s="66"/>
      <c r="G107" s="66"/>
      <c r="H107" s="66"/>
    </row>
    <row r="108" spans="2:19" s="55" customFormat="1" ht="69.75" customHeight="1" x14ac:dyDescent="0.3">
      <c r="B108" s="58" t="s">
        <v>594</v>
      </c>
      <c r="C108" s="61"/>
      <c r="D108" s="73" t="s">
        <v>578</v>
      </c>
      <c r="E108" s="61" t="s">
        <v>48</v>
      </c>
      <c r="F108" s="135"/>
      <c r="G108" s="73"/>
      <c r="H108" s="70" t="s">
        <v>649</v>
      </c>
    </row>
    <row r="109" spans="2:19" s="55" customFormat="1" ht="12" customHeight="1" x14ac:dyDescent="0.3">
      <c r="B109" s="98"/>
      <c r="C109" s="81"/>
      <c r="D109" s="99"/>
      <c r="E109" s="81"/>
      <c r="F109" s="163"/>
      <c r="G109" s="99"/>
      <c r="H109" s="99"/>
    </row>
    <row r="110" spans="2:19" s="156" customFormat="1" ht="30" customHeight="1" x14ac:dyDescent="0.3">
      <c r="B110" s="258" t="s">
        <v>16</v>
      </c>
      <c r="C110" s="259"/>
      <c r="D110" s="259"/>
      <c r="E110" s="259"/>
      <c r="F110" s="259"/>
      <c r="G110" s="260"/>
      <c r="H110" s="74"/>
    </row>
    <row r="111" spans="2:19" s="1" customFormat="1" ht="15" customHeight="1" x14ac:dyDescent="0.3">
      <c r="B111" s="50"/>
      <c r="C111" s="50"/>
      <c r="D111" s="50"/>
      <c r="E111" s="50"/>
      <c r="F111" s="50"/>
      <c r="G111" s="50"/>
      <c r="H111" s="115"/>
    </row>
    <row r="112" spans="2:19" x14ac:dyDescent="0.3">
      <c r="B112" s="7" t="str">
        <f>B81</f>
        <v>Construction of Carolina Ext 4 and Emzamo Section Sewer Reticulation in CALLM</v>
      </c>
      <c r="C112" s="31"/>
      <c r="D112" s="1"/>
      <c r="E112" s="31"/>
      <c r="F112" s="31"/>
      <c r="G112" s="257" t="str">
        <f>G81</f>
        <v>Contract Number: ALMT12/2024</v>
      </c>
      <c r="H112" s="257"/>
    </row>
    <row r="113" spans="2:8" x14ac:dyDescent="0.3">
      <c r="B113" s="6"/>
      <c r="C113" s="31"/>
      <c r="D113" s="1"/>
      <c r="E113" s="31"/>
      <c r="F113" s="31"/>
      <c r="G113" s="1"/>
      <c r="H113" s="1"/>
    </row>
    <row r="114" spans="2:8" x14ac:dyDescent="0.3">
      <c r="B114" s="36"/>
      <c r="C114" s="31"/>
      <c r="D114" s="1"/>
      <c r="E114" s="31"/>
      <c r="F114" s="31"/>
      <c r="G114" s="1"/>
      <c r="H114" s="1"/>
    </row>
    <row r="115" spans="2:8" x14ac:dyDescent="0.3">
      <c r="B115" s="195" t="s">
        <v>511</v>
      </c>
      <c r="C115" s="195"/>
      <c r="D115" s="195"/>
      <c r="E115" s="195"/>
      <c r="F115" s="195"/>
      <c r="G115" s="195"/>
      <c r="H115" s="196" t="s">
        <v>566</v>
      </c>
    </row>
    <row r="116" spans="2:8" x14ac:dyDescent="0.3">
      <c r="B116" s="261" t="s">
        <v>265</v>
      </c>
      <c r="C116" s="261" t="s">
        <v>1</v>
      </c>
      <c r="D116" s="261" t="s">
        <v>2</v>
      </c>
      <c r="E116" s="261" t="s">
        <v>3</v>
      </c>
      <c r="F116" s="261" t="s">
        <v>4</v>
      </c>
      <c r="G116" s="261" t="s">
        <v>5</v>
      </c>
      <c r="H116" s="54" t="s">
        <v>68</v>
      </c>
    </row>
    <row r="117" spans="2:8" x14ac:dyDescent="0.3">
      <c r="B117" s="262"/>
      <c r="C117" s="262"/>
      <c r="D117" s="262"/>
      <c r="E117" s="262"/>
      <c r="F117" s="262"/>
      <c r="G117" s="262"/>
      <c r="H117" s="56" t="s">
        <v>69</v>
      </c>
    </row>
    <row r="118" spans="2:8" x14ac:dyDescent="0.3">
      <c r="B118" s="258" t="s">
        <v>72</v>
      </c>
      <c r="C118" s="259"/>
      <c r="D118" s="259"/>
      <c r="E118" s="259"/>
      <c r="F118" s="259"/>
      <c r="G118" s="260"/>
      <c r="H118" s="74"/>
    </row>
    <row r="119" spans="2:8" ht="21.75" customHeight="1" x14ac:dyDescent="0.3">
      <c r="B119" s="67"/>
      <c r="C119" s="68"/>
      <c r="D119" s="224" t="s">
        <v>624</v>
      </c>
      <c r="E119" s="137"/>
      <c r="F119" s="135"/>
      <c r="G119" s="72"/>
      <c r="H119" s="63"/>
    </row>
    <row r="120" spans="2:8" x14ac:dyDescent="0.3">
      <c r="B120" s="78"/>
      <c r="C120" s="79"/>
      <c r="D120" s="99"/>
      <c r="E120" s="162"/>
      <c r="F120" s="163"/>
      <c r="G120" s="82"/>
      <c r="H120" s="83"/>
    </row>
    <row r="121" spans="2:8" ht="35.25" customHeight="1" x14ac:dyDescent="0.3">
      <c r="B121" s="67" t="s">
        <v>622</v>
      </c>
      <c r="C121" s="68"/>
      <c r="D121" s="124" t="s">
        <v>623</v>
      </c>
      <c r="E121" s="137"/>
      <c r="F121" s="135"/>
      <c r="G121" s="72"/>
      <c r="H121" s="63"/>
    </row>
    <row r="122" spans="2:8" x14ac:dyDescent="0.3">
      <c r="B122" s="64"/>
      <c r="C122" s="65"/>
      <c r="D122" s="66"/>
      <c r="E122" s="65"/>
      <c r="F122" s="136"/>
      <c r="G122" s="66"/>
      <c r="H122" s="84"/>
    </row>
    <row r="123" spans="2:8" ht="21" customHeight="1" x14ac:dyDescent="0.3">
      <c r="B123" s="67" t="s">
        <v>625</v>
      </c>
      <c r="C123" s="68"/>
      <c r="D123" s="71" t="s">
        <v>631</v>
      </c>
      <c r="E123" s="68" t="s">
        <v>48</v>
      </c>
      <c r="F123" s="135"/>
      <c r="G123" s="70"/>
      <c r="H123" s="70" t="s">
        <v>649</v>
      </c>
    </row>
    <row r="124" spans="2:8" x14ac:dyDescent="0.3">
      <c r="B124" s="78"/>
      <c r="C124" s="79"/>
      <c r="D124" s="80"/>
      <c r="E124" s="79"/>
      <c r="F124" s="163"/>
      <c r="G124" s="92"/>
      <c r="H124" s="92"/>
    </row>
    <row r="125" spans="2:8" ht="24.75" customHeight="1" x14ac:dyDescent="0.3">
      <c r="B125" s="67" t="s">
        <v>626</v>
      </c>
      <c r="C125" s="68"/>
      <c r="D125" s="71" t="s">
        <v>632</v>
      </c>
      <c r="E125" s="68" t="s">
        <v>48</v>
      </c>
      <c r="F125" s="209"/>
      <c r="G125" s="70"/>
      <c r="H125" s="70" t="s">
        <v>649</v>
      </c>
    </row>
    <row r="126" spans="2:8" x14ac:dyDescent="0.3">
      <c r="B126" s="78"/>
      <c r="C126" s="79"/>
      <c r="D126" s="164"/>
      <c r="E126" s="79"/>
      <c r="F126" s="163"/>
      <c r="G126" s="92"/>
      <c r="H126" s="92"/>
    </row>
    <row r="127" spans="2:8" ht="21.75" customHeight="1" x14ac:dyDescent="0.3">
      <c r="B127" s="67" t="s">
        <v>627</v>
      </c>
      <c r="C127" s="68"/>
      <c r="D127" s="71" t="s">
        <v>633</v>
      </c>
      <c r="E127" s="68" t="s">
        <v>48</v>
      </c>
      <c r="F127" s="165"/>
      <c r="G127" s="70"/>
      <c r="H127" s="70" t="s">
        <v>649</v>
      </c>
    </row>
    <row r="128" spans="2:8" x14ac:dyDescent="0.3">
      <c r="B128" s="78"/>
      <c r="C128" s="79"/>
      <c r="D128" s="80"/>
      <c r="E128" s="79"/>
      <c r="F128" s="163"/>
      <c r="G128" s="92"/>
      <c r="H128" s="92"/>
    </row>
    <row r="129" spans="2:8" ht="24" customHeight="1" x14ac:dyDescent="0.3">
      <c r="B129" s="67" t="s">
        <v>628</v>
      </c>
      <c r="C129" s="68"/>
      <c r="D129" s="71" t="s">
        <v>634</v>
      </c>
      <c r="E129" s="68" t="s">
        <v>48</v>
      </c>
      <c r="F129" s="135"/>
      <c r="G129" s="70"/>
      <c r="H129" s="70" t="s">
        <v>649</v>
      </c>
    </row>
    <row r="130" spans="2:8" x14ac:dyDescent="0.3">
      <c r="B130" s="166"/>
      <c r="C130" s="167"/>
      <c r="D130" s="167"/>
      <c r="E130" s="167"/>
      <c r="F130" s="168"/>
      <c r="G130" s="169"/>
      <c r="H130" s="169"/>
    </row>
    <row r="131" spans="2:8" ht="24.75" customHeight="1" x14ac:dyDescent="0.3">
      <c r="B131" s="67" t="s">
        <v>629</v>
      </c>
      <c r="C131" s="68"/>
      <c r="D131" s="71" t="s">
        <v>635</v>
      </c>
      <c r="E131" s="68" t="s">
        <v>48</v>
      </c>
      <c r="F131" s="135"/>
      <c r="G131" s="70"/>
      <c r="H131" s="70" t="s">
        <v>649</v>
      </c>
    </row>
    <row r="132" spans="2:8" x14ac:dyDescent="0.3">
      <c r="B132" s="78"/>
      <c r="C132" s="79"/>
      <c r="D132" s="80"/>
      <c r="E132" s="79"/>
      <c r="F132" s="163"/>
      <c r="G132" s="92"/>
      <c r="H132" s="92"/>
    </row>
    <row r="133" spans="2:8" ht="27" customHeight="1" x14ac:dyDescent="0.3">
      <c r="B133" s="67" t="s">
        <v>630</v>
      </c>
      <c r="C133" s="71"/>
      <c r="D133" s="71" t="s">
        <v>636</v>
      </c>
      <c r="E133" s="68" t="s">
        <v>48</v>
      </c>
      <c r="F133" s="68"/>
      <c r="G133" s="71"/>
      <c r="H133" s="70" t="s">
        <v>649</v>
      </c>
    </row>
    <row r="134" spans="2:8" x14ac:dyDescent="0.3">
      <c r="B134" s="64"/>
      <c r="C134" s="65"/>
      <c r="D134" s="66"/>
      <c r="E134" s="65"/>
      <c r="F134" s="136"/>
      <c r="G134" s="66"/>
      <c r="H134" s="66"/>
    </row>
    <row r="135" spans="2:8" x14ac:dyDescent="0.3">
      <c r="B135" s="98"/>
      <c r="C135" s="81"/>
      <c r="D135" s="99"/>
      <c r="E135" s="81"/>
      <c r="F135" s="163"/>
      <c r="G135" s="99"/>
      <c r="H135" s="99"/>
    </row>
    <row r="136" spans="2:8" x14ac:dyDescent="0.3">
      <c r="B136" s="258" t="s">
        <v>510</v>
      </c>
      <c r="C136" s="259"/>
      <c r="D136" s="259"/>
      <c r="E136" s="259"/>
      <c r="F136" s="259"/>
      <c r="G136" s="260"/>
      <c r="H136" s="74"/>
    </row>
    <row r="137" spans="2:8" x14ac:dyDescent="0.3">
      <c r="B137" s="50"/>
      <c r="C137" s="50"/>
      <c r="D137" s="50"/>
      <c r="E137" s="50"/>
      <c r="F137" s="50"/>
      <c r="G137" s="50"/>
      <c r="H137" s="115"/>
    </row>
  </sheetData>
  <mergeCells count="35">
    <mergeCell ref="E5:E6"/>
    <mergeCell ref="F5:F6"/>
    <mergeCell ref="B87:G87"/>
    <mergeCell ref="B85:B86"/>
    <mergeCell ref="C85:C86"/>
    <mergeCell ref="D85:D86"/>
    <mergeCell ref="E85:E86"/>
    <mergeCell ref="F85:F86"/>
    <mergeCell ref="G85:G86"/>
    <mergeCell ref="G81:H81"/>
    <mergeCell ref="G1:H1"/>
    <mergeCell ref="G41:H41"/>
    <mergeCell ref="G5:G6"/>
    <mergeCell ref="B47:G47"/>
    <mergeCell ref="B110:G110"/>
    <mergeCell ref="B39:G39"/>
    <mergeCell ref="B45:B46"/>
    <mergeCell ref="C45:C46"/>
    <mergeCell ref="D45:D46"/>
    <mergeCell ref="E45:E46"/>
    <mergeCell ref="F45:F46"/>
    <mergeCell ref="G45:G46"/>
    <mergeCell ref="B79:G79"/>
    <mergeCell ref="B5:B6"/>
    <mergeCell ref="C5:C6"/>
    <mergeCell ref="D5:D6"/>
    <mergeCell ref="B118:G118"/>
    <mergeCell ref="B136:G136"/>
    <mergeCell ref="G112:H112"/>
    <mergeCell ref="B116:B117"/>
    <mergeCell ref="C116:C117"/>
    <mergeCell ref="D116:D117"/>
    <mergeCell ref="E116:E117"/>
    <mergeCell ref="F116:F117"/>
    <mergeCell ref="G116:G117"/>
  </mergeCells>
  <pageMargins left="0.47244094488188998" right="0.23622047244094499" top="0.31496062992126" bottom="0.31496062992126" header="0.31496062992126" footer="0.31496062992126"/>
  <pageSetup paperSize="9" scale="78" firstPageNumber="138" orientation="portrait" useFirstPageNumber="1" r:id="rId1"/>
  <headerFooter>
    <oddFooter>&amp;R&amp;P</oddFooter>
  </headerFooter>
  <rowBreaks count="3" manualBreakCount="3">
    <brk id="40" max="16383" man="1"/>
    <brk id="80" max="16383" man="1"/>
    <brk id="111" min="1" max="7" man="1"/>
  </rowBreaks>
  <colBreaks count="1" manualBreakCount="1">
    <brk id="9" max="11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sheetPr>
  <dimension ref="A1:R63"/>
  <sheetViews>
    <sheetView view="pageLayout" topLeftCell="B19" zoomScale="115" zoomScaleNormal="100" zoomScaleSheetLayoutView="100" zoomScalePageLayoutView="115" workbookViewId="0">
      <selection activeCell="G1" sqref="G1:H1"/>
    </sheetView>
  </sheetViews>
  <sheetFormatPr defaultColWidth="9.109375" defaultRowHeight="14.4" x14ac:dyDescent="0.3"/>
  <cols>
    <col min="1" max="1" width="5.44140625" style="5" hidden="1" customWidth="1"/>
    <col min="2" max="2" width="18.44140625" style="23" customWidth="1"/>
    <col min="3" max="3" width="22.44140625" style="23" customWidth="1"/>
    <col min="4" max="4" width="6.44140625" style="5" customWidth="1"/>
    <col min="5" max="5" width="10.21875" style="5" customWidth="1"/>
    <col min="6" max="6" width="5.6640625" style="5" customWidth="1"/>
    <col min="7" max="7" width="22.88671875" style="24" customWidth="1"/>
    <col min="8" max="8" width="11.44140625" style="29" customWidth="1"/>
    <col min="9" max="9" width="12" style="5" bestFit="1" customWidth="1"/>
    <col min="10" max="16384" width="9.109375" style="5"/>
  </cols>
  <sheetData>
    <row r="1" spans="1:18" s="2" customFormat="1" ht="15" customHeight="1" x14ac:dyDescent="0.25">
      <c r="A1" s="47" t="s">
        <v>0</v>
      </c>
      <c r="B1" s="48" t="str">
        <f>A!B226</f>
        <v>Construction of Carolina Ext 4 and Emzamo Section Sewer Reticulation in CALLM</v>
      </c>
      <c r="C1" s="32"/>
      <c r="E1" s="32"/>
      <c r="F1" s="32"/>
      <c r="G1" s="275" t="str">
        <f>LD!G1</f>
        <v>Contract Number: ALMT12/2024</v>
      </c>
      <c r="H1" s="275"/>
    </row>
    <row r="2" spans="1:18" s="15" customFormat="1" ht="15" customHeight="1" x14ac:dyDescent="0.25">
      <c r="B2" s="6"/>
      <c r="C2" s="14"/>
      <c r="G2" s="16"/>
      <c r="H2" s="211"/>
    </row>
    <row r="3" spans="1:18" s="1" customFormat="1" ht="15" customHeight="1" x14ac:dyDescent="0.3">
      <c r="B3" s="7"/>
      <c r="C3" s="17"/>
      <c r="G3" s="18"/>
      <c r="H3" s="212"/>
    </row>
    <row r="4" spans="1:18" s="2" customFormat="1" ht="27" customHeight="1" x14ac:dyDescent="0.25">
      <c r="B4" s="274" t="s">
        <v>524</v>
      </c>
      <c r="C4" s="274"/>
      <c r="D4" s="274"/>
      <c r="E4" s="274"/>
      <c r="F4" s="274"/>
      <c r="G4" s="274"/>
      <c r="H4" s="213"/>
    </row>
    <row r="5" spans="1:18" s="3" customFormat="1" ht="15.45" customHeight="1" x14ac:dyDescent="0.3">
      <c r="B5" s="235" t="s">
        <v>513</v>
      </c>
      <c r="C5" s="279" t="s">
        <v>2</v>
      </c>
      <c r="D5" s="279"/>
      <c r="E5" s="279"/>
      <c r="F5" s="279"/>
      <c r="G5" s="236" t="s">
        <v>70</v>
      </c>
      <c r="H5" s="28"/>
    </row>
    <row r="6" spans="1:18" s="4" customFormat="1" ht="19.5" customHeight="1" x14ac:dyDescent="0.3">
      <c r="B6" s="280"/>
      <c r="C6" s="280"/>
      <c r="D6" s="280"/>
      <c r="E6" s="280"/>
      <c r="F6" s="280"/>
      <c r="G6" s="237"/>
      <c r="H6" s="214"/>
    </row>
    <row r="7" spans="1:18" s="3" customFormat="1" ht="28.05" customHeight="1" x14ac:dyDescent="0.2">
      <c r="B7" s="238" t="s">
        <v>514</v>
      </c>
      <c r="C7" s="281" t="s">
        <v>71</v>
      </c>
      <c r="D7" s="281"/>
      <c r="E7" s="281"/>
      <c r="F7" s="281"/>
      <c r="G7" s="246" t="s">
        <v>69</v>
      </c>
      <c r="H7" s="45"/>
    </row>
    <row r="8" spans="1:18" s="25" customFormat="1" ht="12" customHeight="1" x14ac:dyDescent="0.3">
      <c r="B8" s="239"/>
      <c r="C8" s="282"/>
      <c r="D8" s="283"/>
      <c r="E8" s="283"/>
      <c r="F8" s="284"/>
      <c r="G8" s="247"/>
      <c r="H8" s="28"/>
      <c r="I8" s="3"/>
      <c r="J8" s="3"/>
      <c r="K8" s="3"/>
      <c r="L8" s="3"/>
      <c r="M8" s="3"/>
      <c r="N8" s="3"/>
      <c r="O8" s="3"/>
      <c r="P8" s="3"/>
      <c r="Q8" s="3"/>
      <c r="R8" s="3"/>
    </row>
    <row r="9" spans="1:18" s="3" customFormat="1" ht="28.05" customHeight="1" x14ac:dyDescent="0.2">
      <c r="B9" s="238" t="s">
        <v>515</v>
      </c>
      <c r="C9" s="281" t="s">
        <v>74</v>
      </c>
      <c r="D9" s="281"/>
      <c r="E9" s="281"/>
      <c r="F9" s="281"/>
      <c r="G9" s="248" t="s">
        <v>69</v>
      </c>
      <c r="H9" s="28"/>
    </row>
    <row r="10" spans="1:18" s="25" customFormat="1" ht="12" customHeight="1" x14ac:dyDescent="0.3">
      <c r="B10" s="239"/>
      <c r="C10" s="282"/>
      <c r="D10" s="283"/>
      <c r="E10" s="283"/>
      <c r="F10" s="284"/>
      <c r="G10" s="247"/>
      <c r="H10" s="28"/>
      <c r="I10" s="3"/>
      <c r="J10" s="3"/>
      <c r="K10" s="3"/>
      <c r="L10" s="3"/>
      <c r="M10" s="3"/>
      <c r="N10" s="3"/>
      <c r="O10" s="3"/>
      <c r="P10" s="3"/>
      <c r="Q10" s="3"/>
      <c r="R10" s="3"/>
    </row>
    <row r="11" spans="1:18" s="3" customFormat="1" ht="28.05" customHeight="1" x14ac:dyDescent="0.2">
      <c r="B11" s="238" t="s">
        <v>516</v>
      </c>
      <c r="C11" s="281" t="s">
        <v>182</v>
      </c>
      <c r="D11" s="281"/>
      <c r="E11" s="281"/>
      <c r="F11" s="281"/>
      <c r="G11" s="248" t="s">
        <v>69</v>
      </c>
      <c r="H11" s="28"/>
    </row>
    <row r="12" spans="1:18" s="25" customFormat="1" ht="12" customHeight="1" x14ac:dyDescent="0.3">
      <c r="B12" s="239"/>
      <c r="C12" s="282"/>
      <c r="D12" s="283"/>
      <c r="E12" s="283"/>
      <c r="F12" s="284"/>
      <c r="G12" s="247"/>
      <c r="H12" s="28"/>
      <c r="I12" s="3"/>
      <c r="J12" s="3"/>
      <c r="K12" s="3"/>
      <c r="L12" s="3"/>
      <c r="M12" s="3"/>
      <c r="N12" s="3"/>
      <c r="O12" s="3"/>
      <c r="P12" s="3"/>
      <c r="Q12" s="3"/>
      <c r="R12" s="3"/>
    </row>
    <row r="13" spans="1:18" s="3" customFormat="1" ht="28.05" customHeight="1" x14ac:dyDescent="0.2">
      <c r="B13" s="238" t="s">
        <v>517</v>
      </c>
      <c r="C13" s="281" t="s">
        <v>76</v>
      </c>
      <c r="D13" s="281"/>
      <c r="E13" s="281"/>
      <c r="F13" s="281"/>
      <c r="G13" s="248" t="s">
        <v>69</v>
      </c>
      <c r="H13" s="28"/>
    </row>
    <row r="14" spans="1:18" s="25" customFormat="1" ht="12" customHeight="1" x14ac:dyDescent="0.3">
      <c r="B14" s="239"/>
      <c r="C14" s="282"/>
      <c r="D14" s="283"/>
      <c r="E14" s="283"/>
      <c r="F14" s="284"/>
      <c r="G14" s="247"/>
      <c r="H14" s="28"/>
      <c r="I14" s="3"/>
      <c r="J14" s="3"/>
      <c r="K14" s="3"/>
      <c r="L14" s="3"/>
      <c r="M14" s="3"/>
      <c r="N14" s="3"/>
      <c r="O14" s="3"/>
      <c r="P14" s="3"/>
      <c r="Q14" s="3"/>
      <c r="R14" s="3"/>
    </row>
    <row r="15" spans="1:18" s="3" customFormat="1" ht="28.05" customHeight="1" x14ac:dyDescent="0.2">
      <c r="B15" s="238" t="s">
        <v>518</v>
      </c>
      <c r="C15" s="281" t="s">
        <v>77</v>
      </c>
      <c r="D15" s="281"/>
      <c r="E15" s="281"/>
      <c r="F15" s="281"/>
      <c r="G15" s="248" t="s">
        <v>69</v>
      </c>
      <c r="H15" s="28"/>
    </row>
    <row r="16" spans="1:18" s="25" customFormat="1" ht="12" customHeight="1" x14ac:dyDescent="0.3">
      <c r="B16" s="239"/>
      <c r="C16" s="282"/>
      <c r="D16" s="283"/>
      <c r="E16" s="283"/>
      <c r="F16" s="284"/>
      <c r="G16" s="247"/>
      <c r="H16" s="28"/>
      <c r="I16" s="3"/>
      <c r="J16" s="3"/>
      <c r="K16" s="3"/>
      <c r="L16" s="3"/>
      <c r="M16" s="3"/>
      <c r="N16" s="3"/>
      <c r="O16" s="3"/>
      <c r="P16" s="3"/>
      <c r="Q16" s="3"/>
      <c r="R16" s="3"/>
    </row>
    <row r="17" spans="1:18" s="3" customFormat="1" ht="28.05" customHeight="1" x14ac:dyDescent="0.2">
      <c r="B17" s="238" t="s">
        <v>519</v>
      </c>
      <c r="C17" s="281" t="s">
        <v>361</v>
      </c>
      <c r="D17" s="281"/>
      <c r="E17" s="281"/>
      <c r="F17" s="281"/>
      <c r="G17" s="248" t="s">
        <v>69</v>
      </c>
      <c r="H17" s="28"/>
    </row>
    <row r="18" spans="1:18" s="25" customFormat="1" ht="12" customHeight="1" x14ac:dyDescent="0.3">
      <c r="B18" s="239"/>
      <c r="C18" s="282"/>
      <c r="D18" s="283"/>
      <c r="E18" s="283"/>
      <c r="F18" s="284"/>
      <c r="G18" s="247"/>
      <c r="H18" s="28"/>
      <c r="I18" s="3"/>
      <c r="J18" s="3"/>
      <c r="K18" s="3"/>
      <c r="L18" s="3"/>
      <c r="M18" s="3"/>
      <c r="N18" s="3"/>
      <c r="O18" s="3"/>
      <c r="P18" s="3"/>
      <c r="Q18" s="3"/>
      <c r="R18" s="3"/>
    </row>
    <row r="19" spans="1:18" s="3" customFormat="1" ht="28.05" customHeight="1" x14ac:dyDescent="0.2">
      <c r="B19" s="238" t="s">
        <v>520</v>
      </c>
      <c r="C19" s="281" t="s">
        <v>78</v>
      </c>
      <c r="D19" s="281"/>
      <c r="E19" s="281"/>
      <c r="F19" s="281"/>
      <c r="G19" s="248" t="s">
        <v>69</v>
      </c>
      <c r="H19" s="28"/>
    </row>
    <row r="20" spans="1:18" s="25" customFormat="1" ht="12" customHeight="1" x14ac:dyDescent="0.3">
      <c r="B20" s="239"/>
      <c r="C20" s="282"/>
      <c r="D20" s="283"/>
      <c r="E20" s="283"/>
      <c r="F20" s="284"/>
      <c r="G20" s="247"/>
      <c r="H20" s="28"/>
      <c r="I20" s="3"/>
      <c r="J20" s="3"/>
      <c r="K20" s="3"/>
      <c r="L20" s="3"/>
      <c r="M20" s="3"/>
      <c r="N20" s="3"/>
      <c r="O20" s="3"/>
      <c r="P20" s="3"/>
      <c r="Q20" s="3"/>
      <c r="R20" s="3"/>
    </row>
    <row r="21" spans="1:18" s="3" customFormat="1" ht="28.05" customHeight="1" x14ac:dyDescent="0.2">
      <c r="B21" s="238" t="s">
        <v>521</v>
      </c>
      <c r="C21" s="281" t="s">
        <v>79</v>
      </c>
      <c r="D21" s="281"/>
      <c r="E21" s="281"/>
      <c r="F21" s="281"/>
      <c r="G21" s="248" t="s">
        <v>69</v>
      </c>
      <c r="H21" s="28"/>
    </row>
    <row r="22" spans="1:18" s="3" customFormat="1" ht="12" customHeight="1" x14ac:dyDescent="0.3">
      <c r="B22" s="239"/>
      <c r="C22" s="282"/>
      <c r="D22" s="283"/>
      <c r="E22" s="283"/>
      <c r="F22" s="284"/>
      <c r="G22" s="247"/>
      <c r="H22" s="28"/>
    </row>
    <row r="23" spans="1:18" s="3" customFormat="1" ht="28.05" customHeight="1" x14ac:dyDescent="0.25">
      <c r="B23" s="240" t="s">
        <v>682</v>
      </c>
      <c r="C23" s="278"/>
      <c r="D23" s="278"/>
      <c r="E23" s="278"/>
      <c r="F23" s="278"/>
      <c r="G23" s="248" t="s">
        <v>69</v>
      </c>
      <c r="H23" s="28"/>
    </row>
    <row r="24" spans="1:18" s="25" customFormat="1" ht="12" customHeight="1" x14ac:dyDescent="0.3">
      <c r="A24" s="3"/>
      <c r="B24" s="241"/>
      <c r="C24" s="288"/>
      <c r="D24" s="289"/>
      <c r="E24" s="289"/>
      <c r="F24" s="290"/>
      <c r="G24" s="247"/>
      <c r="H24" s="28"/>
      <c r="I24" s="3"/>
      <c r="J24" s="3"/>
      <c r="K24" s="3"/>
      <c r="L24" s="3"/>
      <c r="M24" s="3"/>
      <c r="N24" s="3"/>
      <c r="O24" s="3"/>
      <c r="P24" s="3"/>
      <c r="Q24" s="3"/>
      <c r="R24" s="3"/>
    </row>
    <row r="25" spans="1:18" s="25" customFormat="1" ht="24" customHeight="1" x14ac:dyDescent="0.25">
      <c r="A25" s="3"/>
      <c r="B25" s="278" t="s">
        <v>683</v>
      </c>
      <c r="C25" s="278"/>
      <c r="D25" s="278"/>
      <c r="E25" s="278"/>
      <c r="F25" s="278"/>
      <c r="G25" s="248" t="s">
        <v>69</v>
      </c>
      <c r="H25" s="28"/>
      <c r="I25" s="3"/>
      <c r="J25" s="3"/>
      <c r="K25" s="3"/>
      <c r="L25" s="3"/>
      <c r="M25" s="3"/>
      <c r="N25" s="3"/>
      <c r="O25" s="3"/>
      <c r="P25" s="3"/>
      <c r="Q25" s="3"/>
      <c r="R25" s="3"/>
    </row>
    <row r="26" spans="1:18" s="3" customFormat="1" ht="12" customHeight="1" x14ac:dyDescent="0.3">
      <c r="B26" s="245"/>
      <c r="C26" s="291"/>
      <c r="D26" s="292"/>
      <c r="E26" s="292"/>
      <c r="F26" s="293"/>
      <c r="G26" s="249"/>
      <c r="H26" s="28"/>
    </row>
    <row r="27" spans="1:18" s="3" customFormat="1" ht="23.25" customHeight="1" x14ac:dyDescent="0.25">
      <c r="B27" s="276" t="s">
        <v>522</v>
      </c>
      <c r="C27" s="276"/>
      <c r="D27" s="276"/>
      <c r="E27" s="276"/>
      <c r="F27" s="276"/>
      <c r="G27" s="240" t="s">
        <v>69</v>
      </c>
      <c r="H27" s="28"/>
      <c r="I27" s="215"/>
    </row>
    <row r="28" spans="1:18" s="3" customFormat="1" ht="12" hidden="1" customHeight="1" x14ac:dyDescent="0.25">
      <c r="B28" s="242"/>
      <c r="C28" s="242"/>
      <c r="D28" s="243"/>
      <c r="E28" s="243"/>
      <c r="F28" s="243"/>
      <c r="G28" s="248"/>
      <c r="H28" s="28"/>
    </row>
    <row r="29" spans="1:18" s="3" customFormat="1" ht="12" hidden="1" customHeight="1" x14ac:dyDescent="0.25">
      <c r="B29" s="242"/>
      <c r="C29" s="242"/>
      <c r="D29" s="243"/>
      <c r="E29" s="243"/>
      <c r="F29" s="244" t="s">
        <v>183</v>
      </c>
      <c r="G29" s="250"/>
      <c r="H29" s="28"/>
    </row>
    <row r="30" spans="1:18" s="3" customFormat="1" ht="12" hidden="1" customHeight="1" x14ac:dyDescent="0.25">
      <c r="B30" s="242"/>
      <c r="C30" s="242"/>
      <c r="D30" s="243"/>
      <c r="E30" s="243"/>
      <c r="F30" s="244"/>
      <c r="G30" s="250"/>
      <c r="H30" s="28"/>
    </row>
    <row r="31" spans="1:18" s="3" customFormat="1" ht="12" hidden="1" customHeight="1" x14ac:dyDescent="0.25">
      <c r="B31" s="242"/>
      <c r="C31" s="242"/>
      <c r="D31" s="243"/>
      <c r="E31" s="243"/>
      <c r="F31" s="244" t="s">
        <v>184</v>
      </c>
      <c r="G31" s="250"/>
      <c r="H31" s="28"/>
    </row>
    <row r="32" spans="1:18" s="3" customFormat="1" ht="12" hidden="1" customHeight="1" x14ac:dyDescent="0.25">
      <c r="B32" s="242"/>
      <c r="C32" s="242"/>
      <c r="D32" s="243"/>
      <c r="E32" s="243"/>
      <c r="F32" s="244"/>
      <c r="G32" s="250"/>
      <c r="H32" s="28"/>
    </row>
    <row r="33" spans="2:9" s="3" customFormat="1" ht="12" hidden="1" customHeight="1" x14ac:dyDescent="0.25">
      <c r="B33" s="242"/>
      <c r="C33" s="242"/>
      <c r="D33" s="243"/>
      <c r="E33" s="243"/>
      <c r="F33" s="244" t="s">
        <v>185</v>
      </c>
      <c r="G33" s="250"/>
      <c r="H33" s="28"/>
    </row>
    <row r="34" spans="2:9" s="3" customFormat="1" ht="12" customHeight="1" x14ac:dyDescent="0.3">
      <c r="B34" s="239"/>
      <c r="C34" s="282"/>
      <c r="D34" s="283"/>
      <c r="E34" s="283"/>
      <c r="F34" s="284"/>
      <c r="G34" s="247"/>
      <c r="H34" s="28"/>
    </row>
    <row r="35" spans="2:9" s="3" customFormat="1" ht="30.75" customHeight="1" x14ac:dyDescent="0.25">
      <c r="B35" s="276" t="s">
        <v>523</v>
      </c>
      <c r="C35" s="276"/>
      <c r="D35" s="276"/>
      <c r="E35" s="276"/>
      <c r="F35" s="276"/>
      <c r="G35" s="248" t="s">
        <v>69</v>
      </c>
      <c r="H35" s="28"/>
    </row>
    <row r="36" spans="2:9" s="3" customFormat="1" ht="12" customHeight="1" x14ac:dyDescent="0.3">
      <c r="B36" s="239"/>
      <c r="C36" s="282"/>
      <c r="D36" s="283"/>
      <c r="E36" s="283"/>
      <c r="F36" s="284"/>
      <c r="G36" s="247"/>
      <c r="H36" s="28"/>
    </row>
    <row r="37" spans="2:9" s="3" customFormat="1" ht="29.25" customHeight="1" x14ac:dyDescent="0.25">
      <c r="B37" s="277" t="s">
        <v>456</v>
      </c>
      <c r="C37" s="277"/>
      <c r="D37" s="277"/>
      <c r="E37" s="277"/>
      <c r="F37" s="277"/>
      <c r="G37" s="240" t="s">
        <v>69</v>
      </c>
      <c r="H37" s="28"/>
      <c r="I37" s="215"/>
    </row>
    <row r="38" spans="2:9" s="3" customFormat="1" ht="12" customHeight="1" x14ac:dyDescent="0.3">
      <c r="B38" s="239"/>
      <c r="C38" s="282"/>
      <c r="D38" s="283"/>
      <c r="E38" s="283"/>
      <c r="F38" s="284"/>
      <c r="G38" s="239"/>
      <c r="H38" s="28"/>
    </row>
    <row r="39" spans="2:9" s="3" customFormat="1" ht="14.4" customHeight="1" x14ac:dyDescent="0.25">
      <c r="B39" s="285"/>
      <c r="C39" s="286"/>
      <c r="D39" s="286"/>
      <c r="E39" s="286"/>
      <c r="F39" s="286"/>
      <c r="G39" s="287"/>
      <c r="H39" s="28"/>
    </row>
    <row r="40" spans="2:9" s="3" customFormat="1" ht="12" customHeight="1" x14ac:dyDescent="0.3">
      <c r="B40" s="20"/>
      <c r="C40" s="20"/>
      <c r="D40" s="19"/>
      <c r="E40" s="19"/>
      <c r="F40" s="19"/>
      <c r="G40" s="21"/>
      <c r="H40" s="28"/>
    </row>
    <row r="41" spans="2:9" s="3" customFormat="1" ht="12" customHeight="1" x14ac:dyDescent="0.3">
      <c r="B41" s="20"/>
      <c r="C41" s="20"/>
      <c r="D41" s="19"/>
      <c r="E41" s="19"/>
      <c r="F41" s="19"/>
      <c r="G41" s="21"/>
      <c r="H41" s="28"/>
    </row>
    <row r="42" spans="2:9" s="3" customFormat="1" ht="12" customHeight="1" x14ac:dyDescent="0.3">
      <c r="B42" s="20"/>
      <c r="C42" s="20"/>
      <c r="D42" s="19"/>
      <c r="E42" s="19"/>
      <c r="F42" s="19"/>
      <c r="G42" s="21"/>
      <c r="H42" s="28"/>
    </row>
    <row r="43" spans="2:9" s="3" customFormat="1" ht="12" customHeight="1" x14ac:dyDescent="0.3">
      <c r="B43" s="20"/>
      <c r="C43" s="20"/>
      <c r="D43" s="19"/>
      <c r="E43" s="19"/>
      <c r="F43" s="19"/>
      <c r="G43" s="21"/>
      <c r="H43" s="28"/>
    </row>
    <row r="44" spans="2:9" s="3" customFormat="1" ht="12" customHeight="1" x14ac:dyDescent="0.3">
      <c r="B44" s="20"/>
      <c r="C44" s="20"/>
      <c r="D44" s="19"/>
      <c r="E44" s="19"/>
      <c r="F44" s="19"/>
      <c r="G44" s="21"/>
      <c r="H44" s="28"/>
    </row>
    <row r="45" spans="2:9" s="3" customFormat="1" ht="12" customHeight="1" x14ac:dyDescent="0.3">
      <c r="B45" s="20"/>
      <c r="C45" s="20"/>
      <c r="D45" s="19"/>
      <c r="E45" s="19"/>
      <c r="F45" s="19"/>
      <c r="G45" s="21"/>
      <c r="H45" s="28"/>
    </row>
    <row r="46" spans="2:9" s="3" customFormat="1" ht="12" customHeight="1" x14ac:dyDescent="0.3">
      <c r="B46" s="20"/>
      <c r="C46" s="20"/>
      <c r="D46" s="19"/>
      <c r="E46" s="19"/>
      <c r="F46" s="19"/>
      <c r="G46" s="21"/>
      <c r="H46" s="28"/>
    </row>
    <row r="47" spans="2:9" s="3" customFormat="1" ht="12" customHeight="1" x14ac:dyDescent="0.3">
      <c r="B47" s="20"/>
      <c r="C47" s="20"/>
      <c r="D47" s="19"/>
      <c r="E47" s="19"/>
      <c r="F47" s="19"/>
      <c r="G47" s="21"/>
      <c r="H47" s="28"/>
    </row>
    <row r="48" spans="2:9" s="3" customFormat="1" ht="12" customHeight="1" x14ac:dyDescent="0.3">
      <c r="B48" s="20"/>
      <c r="C48" s="20"/>
      <c r="D48" s="19"/>
      <c r="E48" s="19"/>
      <c r="F48" s="19"/>
      <c r="G48" s="21"/>
      <c r="H48" s="28"/>
    </row>
    <row r="49" spans="2:8" s="3" customFormat="1" ht="12" customHeight="1" x14ac:dyDescent="0.3">
      <c r="B49" s="20"/>
      <c r="C49" s="20"/>
      <c r="D49" s="19"/>
      <c r="E49" s="19"/>
      <c r="F49" s="19"/>
      <c r="G49" s="21"/>
      <c r="H49" s="28"/>
    </row>
    <row r="50" spans="2:8" s="3" customFormat="1" ht="12" customHeight="1" x14ac:dyDescent="0.3">
      <c r="B50" s="20"/>
      <c r="C50" s="20"/>
      <c r="D50" s="19"/>
      <c r="E50" s="19"/>
      <c r="F50" s="19"/>
      <c r="G50" s="21"/>
      <c r="H50" s="28"/>
    </row>
    <row r="51" spans="2:8" s="3" customFormat="1" ht="12" customHeight="1" x14ac:dyDescent="0.3">
      <c r="B51" s="20"/>
      <c r="C51" s="20"/>
      <c r="D51" s="19"/>
      <c r="E51" s="19"/>
      <c r="F51" s="19"/>
      <c r="G51" s="21"/>
      <c r="H51" s="28"/>
    </row>
    <row r="52" spans="2:8" s="3" customFormat="1" ht="12" customHeight="1" x14ac:dyDescent="0.3">
      <c r="B52" s="20"/>
      <c r="C52" s="20"/>
      <c r="D52" s="19"/>
      <c r="E52" s="19"/>
      <c r="F52" s="19"/>
      <c r="G52" s="21"/>
      <c r="H52" s="28"/>
    </row>
    <row r="53" spans="2:8" s="3" customFormat="1" ht="12" customHeight="1" x14ac:dyDescent="0.3">
      <c r="B53" s="20"/>
      <c r="C53" s="20"/>
      <c r="D53" s="19"/>
      <c r="E53" s="19"/>
      <c r="F53" s="19"/>
      <c r="G53" s="216"/>
      <c r="H53" s="28"/>
    </row>
    <row r="54" spans="2:8" s="3" customFormat="1" ht="12" customHeight="1" x14ac:dyDescent="0.3">
      <c r="B54" s="20"/>
      <c r="C54" s="20"/>
      <c r="D54" s="19"/>
      <c r="E54" s="19"/>
      <c r="F54" s="19"/>
      <c r="G54" s="21"/>
      <c r="H54" s="28"/>
    </row>
    <row r="55" spans="2:8" s="3" customFormat="1" ht="12" customHeight="1" x14ac:dyDescent="0.3">
      <c r="B55" s="20"/>
      <c r="C55" s="20"/>
      <c r="D55" s="19"/>
      <c r="E55" s="19"/>
      <c r="F55" s="19"/>
      <c r="G55" s="21"/>
      <c r="H55" s="28"/>
    </row>
    <row r="56" spans="2:8" s="3" customFormat="1" ht="12" customHeight="1" x14ac:dyDescent="0.3">
      <c r="B56" s="20"/>
      <c r="C56" s="20"/>
      <c r="D56" s="19"/>
      <c r="E56" s="19"/>
      <c r="F56" s="19"/>
      <c r="H56" s="28"/>
    </row>
    <row r="57" spans="2:8" s="3" customFormat="1" ht="12" customHeight="1" x14ac:dyDescent="0.3">
      <c r="B57" s="20"/>
      <c r="C57" s="20"/>
      <c r="G57" s="22"/>
      <c r="H57" s="28"/>
    </row>
    <row r="58" spans="2:8" s="3" customFormat="1" ht="12" customHeight="1" x14ac:dyDescent="0.3">
      <c r="B58" s="20"/>
      <c r="C58" s="20"/>
      <c r="H58" s="28"/>
    </row>
    <row r="63" spans="2:8" x14ac:dyDescent="0.3">
      <c r="G63" s="5"/>
    </row>
  </sheetData>
  <mergeCells count="31">
    <mergeCell ref="C38:F38"/>
    <mergeCell ref="B39:G39"/>
    <mergeCell ref="C21:F21"/>
    <mergeCell ref="C11:F11"/>
    <mergeCell ref="C13:F13"/>
    <mergeCell ref="C15:F15"/>
    <mergeCell ref="C17:F17"/>
    <mergeCell ref="C19:F19"/>
    <mergeCell ref="C18:F18"/>
    <mergeCell ref="C20:F20"/>
    <mergeCell ref="C22:F22"/>
    <mergeCell ref="C24:F24"/>
    <mergeCell ref="C26:F26"/>
    <mergeCell ref="C34:F34"/>
    <mergeCell ref="C36:F36"/>
    <mergeCell ref="C23:F23"/>
    <mergeCell ref="B4:G4"/>
    <mergeCell ref="G1:H1"/>
    <mergeCell ref="B27:F27"/>
    <mergeCell ref="B35:F35"/>
    <mergeCell ref="B37:F37"/>
    <mergeCell ref="B25:F25"/>
    <mergeCell ref="C5:F5"/>
    <mergeCell ref="B6:F6"/>
    <mergeCell ref="C7:F7"/>
    <mergeCell ref="C8:F8"/>
    <mergeCell ref="C10:F10"/>
    <mergeCell ref="C12:F12"/>
    <mergeCell ref="C14:F14"/>
    <mergeCell ref="C16:F16"/>
    <mergeCell ref="C9:F9"/>
  </mergeCells>
  <pageMargins left="0.47244094488188981" right="0.23622047244094491" top="0.31496062992125984" bottom="0.31496062992125984"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A</vt:lpstr>
      <vt:lpstr>C</vt:lpstr>
      <vt:lpstr>D</vt:lpstr>
      <vt:lpstr>DB</vt:lpstr>
      <vt:lpstr>DK</vt:lpstr>
      <vt:lpstr>GA</vt:lpstr>
      <vt:lpstr>LB</vt:lpstr>
      <vt:lpstr>REINSTATEMENT</vt:lpstr>
      <vt:lpstr>LD</vt:lpstr>
      <vt:lpstr>Summary</vt:lpstr>
      <vt:lpstr>A!Print_Area</vt:lpstr>
      <vt:lpstr>'C'!Print_Area</vt:lpstr>
      <vt:lpstr>D!Print_Area</vt:lpstr>
      <vt:lpstr>DB!Print_Area</vt:lpstr>
      <vt:lpstr>DK!Print_Area</vt:lpstr>
      <vt:lpstr>GA!Print_Area</vt:lpstr>
      <vt:lpstr>LB!Print_Area</vt:lpstr>
      <vt:lpstr>LD!Print_Area</vt:lpstr>
      <vt:lpstr>REINSTATEMENT!Print_Area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Rishen-Dell\Rishen</dc:creator>
  <cp:lastModifiedBy>Thandeka Magagula</cp:lastModifiedBy>
  <cp:lastPrinted>2024-09-11T11:58:46Z</cp:lastPrinted>
  <dcterms:created xsi:type="dcterms:W3CDTF">2018-02-21T08:19:57Z</dcterms:created>
  <dcterms:modified xsi:type="dcterms:W3CDTF">2024-09-11T12:11:33Z</dcterms:modified>
</cp:coreProperties>
</file>