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zuluorgza-my.sharepoint.com/personal/phililer_visitkznsa_com/Documents/Desktop/BEC 2026.27/Somkhanda 2nd Process/"/>
    </mc:Choice>
  </mc:AlternateContent>
  <xr:revisionPtr revIDLastSave="0" documentId="8_{77978D27-9166-44BA-A3A1-E673DC46FB5B}" xr6:coauthVersionLast="47" xr6:coauthVersionMax="47" xr10:uidLastSave="{00000000-0000-0000-0000-000000000000}"/>
  <bookViews>
    <workbookView xWindow="-110" yWindow="-110" windowWidth="19420" windowHeight="11500" firstSheet="1" activeTab="1" xr2:uid="{00000000-000D-0000-FFFF-FFFF00000000}"/>
  </bookViews>
  <sheets>
    <sheet name="Preliminaries" sheetId="2" state="hidden" r:id="rId1"/>
    <sheet name="Cover Page" sheetId="54" r:id="rId2"/>
    <sheet name="Alterations" sheetId="4" r:id="rId3"/>
    <sheet name="Waterproofing" sheetId="34" r:id="rId4"/>
    <sheet name="Roof coverings, claddings, etc" sheetId="35" r:id="rId5"/>
    <sheet name="Ceilings, partitions, etc" sheetId="37" state="hidden" r:id="rId6"/>
    <sheet name="Provisional sums" sheetId="51" r:id="rId7"/>
    <sheet name="Final summary" sheetId="52" r:id="rId8"/>
  </sheets>
  <definedNames>
    <definedName name="_xlnm.Print_Area" localSheetId="2">Alterations!$A$1:$G$46</definedName>
    <definedName name="_xlnm.Print_Area" localSheetId="5">'Ceilings, partitions, etc'!$A$1:$F$57</definedName>
    <definedName name="_xlnm.Print_Area" localSheetId="1">'Cover Page'!$A$1:$M$20</definedName>
    <definedName name="_xlnm.Print_Area" localSheetId="7">'Final summary'!$A$1:$E$35</definedName>
    <definedName name="_xlnm.Print_Area" localSheetId="0">Preliminaries!$A$1:$G$118</definedName>
    <definedName name="_xlnm.Print_Area" localSheetId="6">'Provisional sums'!$A$1:$F$27</definedName>
    <definedName name="_xlnm.Print_Area" localSheetId="4">'Roof coverings, claddings, etc'!$A$1:$G$40</definedName>
    <definedName name="_xlnm.Print_Area" localSheetId="3">Waterproofing!$A$1:$G$26</definedName>
    <definedName name="_xlnm.Print_Titles" localSheetId="2">Alterations!$1:$1</definedName>
    <definedName name="_xlnm.Print_Titles" localSheetId="0">Preliminaries!$1:$1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34" l="1"/>
  <c r="F38" i="4"/>
  <c r="J38" i="4"/>
  <c r="F29" i="4"/>
  <c r="E113" i="2"/>
  <c r="D37" i="35"/>
  <c r="E115" i="2" l="1"/>
  <c r="F115" i="2" s="1"/>
  <c r="F113" i="2"/>
  <c r="E75" i="2"/>
  <c r="F75" i="2" s="1"/>
  <c r="E71" i="2"/>
  <c r="F71" i="2" s="1"/>
  <c r="E73" i="2"/>
  <c r="F73" i="2" s="1"/>
  <c r="E69" i="2"/>
  <c r="F69" i="2" s="1"/>
  <c r="F111" i="2"/>
  <c r="F109" i="2"/>
  <c r="F107" i="2"/>
  <c r="F105" i="2"/>
  <c r="F103" i="2"/>
  <c r="F101" i="2"/>
  <c r="F99" i="2"/>
  <c r="F97" i="2"/>
  <c r="F95" i="2"/>
  <c r="F93" i="2"/>
  <c r="F91" i="2"/>
  <c r="F87" i="2"/>
  <c r="F85" i="2"/>
  <c r="F83" i="2"/>
  <c r="F60" i="2"/>
  <c r="F58" i="2"/>
  <c r="F56" i="2"/>
  <c r="F54" i="2"/>
  <c r="F52" i="2"/>
  <c r="F50" i="2"/>
  <c r="F48" i="2"/>
  <c r="F46" i="2"/>
  <c r="F42" i="2"/>
  <c r="F38" i="2"/>
  <c r="F34" i="2"/>
  <c r="F32" i="2"/>
  <c r="F30" i="2"/>
  <c r="E56" i="2"/>
  <c r="E44" i="2"/>
  <c r="F44" i="2" s="1"/>
  <c r="E34" i="2"/>
  <c r="F61" i="2" l="1"/>
  <c r="F63" i="2" s="1"/>
  <c r="F117" i="2" s="1"/>
  <c r="F56" i="37" l="1"/>
  <c r="F34" i="37"/>
  <c r="F54" i="37"/>
  <c r="F50" i="37"/>
  <c r="F46" i="37"/>
  <c r="E48" i="37"/>
  <c r="F48" i="37" s="1"/>
  <c r="E34" i="37"/>
</calcChain>
</file>

<file path=xl/sharedStrings.xml><?xml version="1.0" encoding="utf-8"?>
<sst xmlns="http://schemas.openxmlformats.org/spreadsheetml/2006/main" count="251" uniqueCount="158">
  <si>
    <t>QUANTITY</t>
  </si>
  <si>
    <t>RATE</t>
  </si>
  <si>
    <t>AMOUNT</t>
  </si>
  <si>
    <t>BILL NO. 1</t>
  </si>
  <si>
    <t>BILL NO. 2</t>
  </si>
  <si>
    <t>View site</t>
  </si>
  <si>
    <t>Explosives</t>
  </si>
  <si>
    <t>General</t>
  </si>
  <si>
    <t>m</t>
  </si>
  <si>
    <t>Item</t>
  </si>
  <si>
    <t>ALTERATIONS</t>
  </si>
  <si>
    <t>Before submitting his tender the tenderer shall visit the site and satisfy himself as to the nature and extent of the work to be done and the value of the materials salvageable from the alterations.  No claim for any variations of the contract sum in respect of the nature and extent of the work or of inferior or damaged materials will be entertained</t>
  </si>
  <si>
    <t>No explosives whatsoever may be used for alteration purposes unless otherwise stated</t>
  </si>
  <si>
    <t>The contractor shall carry out the whole of the works with as little mess and noise as possible and with a minimum of disturbance to tenants in the building and to adjoining premises and their tenants.  He shall provide proper protection and provide, erect and remove when directed, any temporary tarpaulins that may be necessary during the progress of the works, all to the satisfaction of the principal agent</t>
  </si>
  <si>
    <t>REMOVAL OF EXISTING WORK</t>
  </si>
  <si>
    <t>Profit</t>
  </si>
  <si>
    <t>SUPPLEMENTARY PREAMBLES</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</si>
  <si>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</si>
  <si>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</si>
  <si>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</si>
  <si>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WATERPROOFING TO ROOFS ETC</t>
  </si>
  <si>
    <t>One layer 4mm special polyester fully bonded waterproof membrane comprising a matrix modified with polypropylene dual reinforced with non-woven polyester cloth and glass fibre tissue, laid with 75mm side and 100mm end laps</t>
  </si>
  <si>
    <t>ROOF COVERINGS, CLADDINGS, ETC</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</si>
  <si>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</si>
  <si>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</si>
  <si>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Sawn softwood</t>
  </si>
  <si>
    <t>Wrought softwood</t>
  </si>
  <si>
    <t>CEILINGS, PARTITIONS AND ACCESS FLOORING</t>
  </si>
  <si>
    <t>Ceilings</t>
  </si>
  <si>
    <t>Unless otherwise described ceilings shall be deemed to be horizontal</t>
  </si>
  <si>
    <t>Steel components</t>
  </si>
  <si>
    <t>All steel components for ceilings, partitions, etc are to be galvanised in accordance with SANS 121</t>
  </si>
  <si>
    <t>CEILING TIMBERS, BEADS, INSULATION, ETC</t>
  </si>
  <si>
    <t>Non-combustible fibreglass insulation of a density of not less than 10kg/m3 bonded with an inert thermo-setting resin</t>
  </si>
  <si>
    <t>NAILED-UP CEILINGS</t>
  </si>
  <si>
    <t>Openings</t>
  </si>
  <si>
    <t>Prices for openings for light fittings, ventilation grilles, air conditioning diffusers, etc are to include for any necessary additional support, trimming around, etc</t>
  </si>
  <si>
    <t>6,4mm Gypsum plasterboard</t>
  </si>
  <si>
    <t>Gypsum plasterboard cornices</t>
  </si>
  <si>
    <t>PROVISIONAL SUMS</t>
  </si>
  <si>
    <t>Where stated, the contractor may allow for profit if required</t>
  </si>
  <si>
    <t>BUDGETARY ALLOWANCES</t>
  </si>
  <si>
    <t>PROVISIONAL SUMS FOR NOMINATED/SELECTED SUBCONTRACT WORKS</t>
  </si>
  <si>
    <t>Preliminaries</t>
  </si>
  <si>
    <t>Alterations</t>
  </si>
  <si>
    <t>Roof coverings, claddings, etc</t>
  </si>
  <si>
    <t>Provisional sums</t>
  </si>
  <si>
    <t>m2</t>
  </si>
  <si>
    <t>Sub-total</t>
  </si>
  <si>
    <t>Value Added Tax</t>
  </si>
  <si>
    <t>SUMMARY</t>
  </si>
  <si>
    <t>Carried to form of tender</t>
  </si>
  <si>
    <t>The compiler of the bills of quantities is to prepare Bill No 1 (Preliminaries) in terms of and with reference to the relevant building agreement (building contract). Insert the following clause</t>
  </si>
  <si>
    <t>Carried to final summary</t>
  </si>
  <si>
    <t xml:space="preserve">1. For Pricing of these items, due cognisance must be taken of the Conditions  </t>
  </si>
  <si>
    <t xml:space="preserve">of Contract,requirements of the Works Information, the Specifications and </t>
  </si>
  <si>
    <t>all other provisions of the enquiry document</t>
  </si>
  <si>
    <t>FIXED CHARGE ITEMS</t>
  </si>
  <si>
    <t>PRELIMINARY &amp; GENERAL ITEMS</t>
  </si>
  <si>
    <t>Contractual requirements</t>
  </si>
  <si>
    <t xml:space="preserve">Establishment of facilities on the site </t>
  </si>
  <si>
    <t>Facilities for the Engineer</t>
  </si>
  <si>
    <t>Furnished offices (...No)</t>
  </si>
  <si>
    <t>SUM</t>
  </si>
  <si>
    <t>Telephone</t>
  </si>
  <si>
    <t>Name boards (2 No.)</t>
  </si>
  <si>
    <t xml:space="preserve">Facilities for the Contractor: </t>
  </si>
  <si>
    <t>Offices and storage sheds</t>
  </si>
  <si>
    <t>Workshops</t>
  </si>
  <si>
    <t>Laboratories</t>
  </si>
  <si>
    <t>Living accommodation</t>
  </si>
  <si>
    <t>Ablution and latrine facilities</t>
  </si>
  <si>
    <t>Tools and equipment</t>
  </si>
  <si>
    <t>Water supplies</t>
  </si>
  <si>
    <t>Electric power</t>
  </si>
  <si>
    <t>Communications</t>
  </si>
  <si>
    <t>Dealing with water</t>
  </si>
  <si>
    <t>Access</t>
  </si>
  <si>
    <t>Plant</t>
  </si>
  <si>
    <t>Removal of site establishment</t>
  </si>
  <si>
    <t>TIME-RELATED ITEMS</t>
  </si>
  <si>
    <t xml:space="preserve">Contractual requirements </t>
  </si>
  <si>
    <t>Providing sureties</t>
  </si>
  <si>
    <t>Months</t>
  </si>
  <si>
    <t>Insurance of the works and plant</t>
  </si>
  <si>
    <t>Third party or public liability insurance</t>
  </si>
  <si>
    <t>Unemployment insurance (to comply with Workmen's Compensation Act)</t>
  </si>
  <si>
    <t>Other initial financing obligations</t>
  </si>
  <si>
    <t xml:space="preserve">Operation and maintenance of facilities on site, for the duration of construction, except where otherwise stated </t>
  </si>
  <si>
    <t>Supervision for duration of construction</t>
  </si>
  <si>
    <t>Company and head office overhead costs for the duration of the contract</t>
  </si>
  <si>
    <t>Ceilings including 38  x  38mm sawn softwood brandering at 400mm centres and cross brandering at 400mm centres</t>
  </si>
  <si>
    <t>100mm Coved cornices</t>
  </si>
  <si>
    <t xml:space="preserve">BUILDING AGREEMENT AND PRELIMINARIES </t>
  </si>
  <si>
    <t>The  JBCC Principal Building Agreement ( Edition 6.2- May 2028) prepared by  Joint Building Contracts Commitee shall be the applicable building agreement, amended as hereinafter described</t>
  </si>
  <si>
    <t>The JBCC Principal Building Agreement contract data form an integral part of this agreement</t>
  </si>
  <si>
    <t xml:space="preserve">The Contractor is deemed to have referred to the above mentioned docuemnts for the full intent and meaning of each clause </t>
  </si>
  <si>
    <t xml:space="preserve">The JBCC General Preliminaries (May 2018) published by the Joint Building Contracts Cimitte for use with the JBCC Principal Building Agreement (Edition 6.2- May 2018) shall be deemed to be incorporated in these bill of quantities, amended as hereinafter described </t>
  </si>
  <si>
    <t>PREAMBLES</t>
  </si>
  <si>
    <t>The Contractor is referred to the General Preambles for Trades 2017 published by the Association of South African Quantity Surveyors before pricing this bill.</t>
  </si>
  <si>
    <t xml:space="preserve">SUPPLEMENTARY PREAMBLES </t>
  </si>
  <si>
    <t xml:space="preserve">SUPPLEMENTARY PREAMBLE </t>
  </si>
  <si>
    <t xml:space="preserve">Description of all roof coverings are deemed to include for all straight cuttings </t>
  </si>
  <si>
    <t>SUPPLEMENTARY PREAMBLE</t>
  </si>
  <si>
    <t xml:space="preserve">Description </t>
  </si>
  <si>
    <t>Roof  insulation</t>
  </si>
  <si>
    <t>R</t>
  </si>
  <si>
    <t>Page No</t>
  </si>
  <si>
    <t>UNIT</t>
  </si>
  <si>
    <t xml:space="preserve">Amount </t>
  </si>
  <si>
    <t>Carried forward</t>
  </si>
  <si>
    <t>Brought Forward</t>
  </si>
  <si>
    <t>Extra over ceiling for opening for  light fitting</t>
  </si>
  <si>
    <t>UNDERLAY</t>
  </si>
  <si>
    <t>Coverland 3-ply undertile membrane (Code: 3ply) with joints lapped 150mm</t>
  </si>
  <si>
    <t>Extra over ceiling for 600 x 600mm trap door, wrought softwood rebated framing with one cross brander, covered with ceiling board and fitted flush in opening, including necessary trimmers around</t>
  </si>
  <si>
    <t>Work for which budgetary allowances are provided will be measured and valued in accordance with the relevant building agreement and deducted in whole or in part if not required without any compensation for loss of profit on the said allowances  provisional sums are net.  Provisional sums are for material and equipment supplied and installed complete by firms of specialists</t>
  </si>
  <si>
    <t>ITEM NO</t>
  </si>
  <si>
    <t>SERVICING, REPAIRING, CLEANING, ETC</t>
  </si>
  <si>
    <t>THATCH</t>
  </si>
  <si>
    <t>Covering to general roof slopes including a spreadlayer to exposed soffit.</t>
  </si>
  <si>
    <t>Extra over for ridges formed by extending covering above ridge level on the one roof slope, bending over and down on the opposite slope and fixing and securing as described for roof covering and repeating the process on the opposite roof slope including covering with galvanised wire bird netting 900mm girth and necessary additional fixing rods</t>
  </si>
  <si>
    <t>No.</t>
  </si>
  <si>
    <t>THE FOLLOWING WORKS ARE ASSOCIATED WITH INSTALLATION OF ROOF COVERING OVER THATCH COVERINGS</t>
  </si>
  <si>
    <t>Roof covering with a pitch exceeding 25 degree.</t>
  </si>
  <si>
    <t>BILL NO. 3</t>
  </si>
  <si>
    <t>BILL NO. 4</t>
  </si>
  <si>
    <t>BILL NO. 6</t>
  </si>
  <si>
    <t>Dressing and sealing around chimney flue not exceeding 400mm external diameter, including additional membrane, gussets, collars, etc</t>
  </si>
  <si>
    <t>100mm Insulation in blanket form closely fitted and laid on top of brandering between roof timbers etc</t>
  </si>
  <si>
    <t>TEMPORARY SUPPORT WORKS</t>
  </si>
  <si>
    <t>Temporary roofs, timber supports, etc including removal</t>
  </si>
  <si>
    <t>Structural engineer</t>
  </si>
  <si>
    <t>All for structural engineer inspection and certification of all roofs.</t>
  </si>
  <si>
    <t>Sub Total (Incl. Contingencies)</t>
  </si>
  <si>
    <t>Sub Total (Incl. P&amp;G)</t>
  </si>
  <si>
    <t>On thatched roof.</t>
  </si>
  <si>
    <t>10% Contingencies</t>
  </si>
  <si>
    <t>Provide the sum of 10% for contingencies to be used as directed and deducted in whole or in part if not required by the Project Manager.</t>
  </si>
  <si>
    <t>BILL OF QUANTITIES</t>
  </si>
  <si>
    <t>The contractor will be required to take all dimensions affecting the existing buildings on the site and he will be held solely responsible for the accuracy of all such dimensions.</t>
  </si>
  <si>
    <t>Allowance for temporary supports, fixings, bracing, etc, where roof members need to be replaced. (PROVISIONAL)</t>
  </si>
  <si>
    <t>Before commencing of the tiling, the contractor shall estimate the repairs necessary to any poles, slats, thatch, etc. of the roof structure to enable the Harvey tiles to be attached to the roof structure.</t>
  </si>
  <si>
    <t>The contractor shall leave the works in a clean and satisfactory state for use and occupation in terms of the agreement.</t>
  </si>
  <si>
    <t>Roof Upgrades and Associated Works at Somkhanda Game Reserve</t>
  </si>
  <si>
    <t>sum</t>
  </si>
  <si>
    <t xml:space="preserve">Main Building </t>
  </si>
  <si>
    <t>View Site</t>
  </si>
  <si>
    <t>Bathroom</t>
  </si>
  <si>
    <t>Kudu ;lodge</t>
  </si>
  <si>
    <t>Kudu kitchen</t>
  </si>
  <si>
    <t>Examine the existing  thatch roof where the harvey tiled roof will be placed carefully, including waterproofing around chimneys and pointing of ridges, hips, valleys, etc and repair as necessary to obviate any leaks to leave completely watertight.</t>
  </si>
  <si>
    <t>Replace small patches of thatch on roof slopes.</t>
  </si>
  <si>
    <t>Harveytile Thatch Shake tile acrylic finished Alu-zinc interlocking roofing tiles colour to Client's approval, overall size 1675 x 395mm wide fixed to roof pitch and profile, nailed to purlins at 350mm centres.  All work to be executed as a complete lump sum item including full structural timber support, Harvey tile installation, ridges, fixings, compliance and all necessary sundries to deliver a watertight roof system.</t>
  </si>
  <si>
    <t>The rate shall further include complete roof covering to all slopes, straight cuttings, setting out, ridge formations, ridge capping with purpose-made angle and curved returned end pieces, galvanised wire bird netting (900mm girth), fixing rods, and all associated components. All nails, hardened steel nails, screws, bolts, washers, brackets, straps, clips and other fixings, pelleting of bolt holes where applicable, sealing, trimming, making good, waste, laps, overlaps, hoisting, scaffolding, plant, labour, supervision and compliance with SANS standards and approved installation guidelines are deemed included to provide a complete, watertight and structurally sound roof installation.</t>
  </si>
  <si>
    <t>Supply, deliver and install Harvey roof tiles over the existing thatched roof, including inspection and preparation of the existing structure to receive the new covering. The item shall include all necessary treated structural gum poles as required, sawn softwood slats, hardwood purlins and battens fixed at centres in accordance with structural requirements and the manufacturer’s specifications, including bolting to existing rafters, levelling, alignment and provision of spread layers where required.</t>
  </si>
  <si>
    <t>Supply, installation and erection of Harvey roof tiles over existing thatch roof (Lump Sum)</t>
  </si>
  <si>
    <t>BILL NO.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</si>
</sst>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R&quot;#,##0.00;\-&quot;R&quot;#,##0.00"/>
    <numFmt numFmtId="43" formatCode="_-* #,##0.00_-;\-* #,##0.00_-;_-* &quot;-&quot;??_-;_-@_-"/>
    <numFmt numFmtId="164" formatCode="&quot;R&quot;#,##0.00"/>
  </numFmts>
  <fonts count="4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2"/>
      <color theme="1"/>
      <name val="Calibri"/>
      <family val="2"/>
    </font>
    <font>
      <sz val="12"/>
      <color theme="1"/>
      <name val="Calibri"/>
      <family val="2"/>
    </font>
    <font>
      <b/>
      <u/>
      <sz val="12"/>
      <color theme="1"/>
      <name val="Calibri"/>
      <family val="2"/>
    </font>
    <font>
      <u/>
      <sz val="12"/>
      <color theme="1"/>
      <name val="Calibri"/>
      <family val="2"/>
    </font>
    <font>
      <i/>
      <sz val="12"/>
      <color theme="1"/>
      <name val="Calibri"/>
      <family val="2"/>
    </font>
    <font>
      <b/>
      <i/>
      <sz val="12"/>
      <color theme="1"/>
      <name val="Calibri"/>
      <family val="2"/>
    </font>
    <font>
      <b/>
      <sz val="12"/>
      <color theme="1"/>
      <name val="Calibri"/>
      <family val="2"/>
      <scheme val="minor"/>
    </font>
    <font>
      <sz val="12"/>
      <color theme="1"/>
      <name val="Calibri"/>
      <family val="2"/>
      <scheme val="minor"/>
    </font>
    <font>
      <b/>
      <u/>
      <sz val="12"/>
      <color theme="1"/>
      <name val="Calibri"/>
      <family val="2"/>
      <scheme val="minor"/>
    </font>
    <font>
      <u/>
      <sz val="12"/>
      <color theme="1"/>
      <name val="Calibri"/>
      <family val="2"/>
      <scheme val="minor"/>
    </font>
    <font>
      <i/>
      <sz val="12"/>
      <color theme="1"/>
      <name val="Calibri"/>
      <family val="2"/>
      <scheme val="minor"/>
    </font>
    <font>
      <sz val="10"/>
      <name val="Arial"/>
      <family val="2"/>
    </font>
    <font>
      <sz val="10"/>
      <name val="Arial"/>
      <family val="2"/>
    </font>
    <font>
      <b/>
      <sz val="10"/>
      <name val="Arial"/>
      <family val="2"/>
    </font>
    <font>
      <b/>
      <sz val="16"/>
      <name val="Arial"/>
      <family val="2"/>
    </font>
    <font>
      <b/>
      <sz val="12"/>
      <color theme="1"/>
      <name val="Arial"/>
      <family val="2"/>
    </font>
    <font>
      <sz val="12"/>
      <color theme="1"/>
      <name val="Arial"/>
      <family val="2"/>
    </font>
    <font>
      <b/>
      <u/>
      <sz val="12"/>
      <color theme="1"/>
      <name val="Arial"/>
      <family val="2"/>
    </font>
    <font>
      <i/>
      <sz val="12"/>
      <color theme="1"/>
      <name val="Arial"/>
      <family val="2"/>
    </font>
    <font>
      <u/>
      <sz val="12"/>
      <color theme="1"/>
      <name val="Arial"/>
      <family val="2"/>
    </font>
    <font>
      <sz val="14"/>
      <color theme="1"/>
      <name val="Arial"/>
      <family val="2"/>
    </font>
    <font>
      <b/>
      <sz val="14"/>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double">
        <color auto="1"/>
      </left>
      <right style="thin">
        <color auto="1"/>
      </right>
      <top/>
      <bottom/>
      <diagonal/>
    </border>
    <border>
      <left style="double">
        <color auto="1"/>
      </left>
      <right style="thin">
        <color auto="1"/>
      </right>
      <top style="thin">
        <color auto="1"/>
      </top>
      <bottom style="double">
        <color auto="1"/>
      </bottom>
      <diagonal/>
    </border>
    <border>
      <left/>
      <right/>
      <top style="thin">
        <color indexed="64"/>
      </top>
      <bottom style="double">
        <color indexed="64"/>
      </bottom>
      <diagonal/>
    </border>
    <border>
      <left/>
      <right style="thin">
        <color auto="1"/>
      </right>
      <top style="thin">
        <color auto="1"/>
      </top>
      <bottom style="double">
        <color auto="1"/>
      </bottom>
      <diagonal/>
    </border>
    <border>
      <left style="double">
        <color auto="1"/>
      </left>
      <right style="thin">
        <color auto="1"/>
      </right>
      <top style="thin">
        <color auto="1"/>
      </top>
      <bottom/>
      <diagonal/>
    </border>
    <border>
      <left style="double">
        <color auto="1"/>
      </left>
      <right style="thin">
        <color auto="1"/>
      </right>
      <top style="thin">
        <color auto="1"/>
      </top>
      <bottom style="thin">
        <color auto="1"/>
      </bottom>
      <diagonal/>
    </border>
    <border>
      <left/>
      <right/>
      <top style="double">
        <color auto="1"/>
      </top>
      <bottom style="double">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0" fontId="1" fillId="0" borderId="0"/>
    <xf numFmtId="0" fontId="30" fillId="0" borderId="0"/>
    <xf numFmtId="0" fontId="31" fillId="0" borderId="0"/>
  </cellStyleXfs>
  <cellXfs count="140">
    <xf numFmtId="0" fontId="0" fillId="0" borderId="0" xfId="0"/>
    <xf numFmtId="38" fontId="19" fillId="0" borderId="0" xfId="0" applyNumberFormat="1" applyFont="1" applyAlignment="1">
      <alignment horizontal="center" wrapText="1"/>
    </xf>
    <xf numFmtId="0" fontId="19" fillId="0" borderId="12" xfId="0" applyFont="1" applyBorder="1" applyAlignment="1">
      <alignment horizontal="left" wrapText="1"/>
    </xf>
    <xf numFmtId="0" fontId="19" fillId="0" borderId="10" xfId="0" applyFont="1" applyBorder="1" applyAlignment="1">
      <alignment horizontal="right"/>
    </xf>
    <xf numFmtId="38" fontId="19" fillId="0" borderId="10" xfId="0" applyNumberFormat="1" applyFont="1" applyBorder="1" applyAlignment="1">
      <alignment horizontal="center"/>
    </xf>
    <xf numFmtId="0" fontId="20" fillId="0" borderId="0" xfId="0" applyFont="1"/>
    <xf numFmtId="38" fontId="20" fillId="0" borderId="0" xfId="0" applyNumberFormat="1" applyFont="1" applyAlignment="1">
      <alignment vertical="top"/>
    </xf>
    <xf numFmtId="0" fontId="21" fillId="0" borderId="12" xfId="0" applyFont="1" applyBorder="1" applyAlignment="1">
      <alignment horizontal="left" vertical="top" wrapText="1"/>
    </xf>
    <xf numFmtId="0" fontId="20" fillId="0" borderId="10" xfId="0" applyFont="1" applyBorder="1" applyAlignment="1">
      <alignment horizontal="right"/>
    </xf>
    <xf numFmtId="0" fontId="20" fillId="0" borderId="12" xfId="0" applyFont="1" applyBorder="1" applyAlignment="1">
      <alignment horizontal="left" vertical="top" wrapText="1"/>
    </xf>
    <xf numFmtId="0" fontId="22" fillId="0" borderId="12" xfId="0" applyFont="1" applyBorder="1" applyAlignment="1">
      <alignment horizontal="left" vertical="top" wrapText="1"/>
    </xf>
    <xf numFmtId="0" fontId="23" fillId="0" borderId="12" xfId="0" applyFont="1" applyBorder="1" applyAlignment="1">
      <alignment horizontal="left" vertical="top" wrapText="1"/>
    </xf>
    <xf numFmtId="0" fontId="19" fillId="0" borderId="12" xfId="0" applyFont="1" applyBorder="1" applyAlignment="1">
      <alignment horizontal="left" vertical="top" wrapText="1"/>
    </xf>
    <xf numFmtId="0" fontId="24" fillId="0" borderId="12" xfId="0" applyFont="1" applyBorder="1" applyAlignment="1">
      <alignment horizontal="left" vertical="top" wrapText="1"/>
    </xf>
    <xf numFmtId="0" fontId="18" fillId="0" borderId="10" xfId="0" applyFont="1" applyBorder="1" applyAlignment="1">
      <alignment horizontal="right"/>
    </xf>
    <xf numFmtId="0" fontId="20" fillId="0" borderId="12" xfId="0" applyFont="1" applyBorder="1" applyAlignment="1">
      <alignment horizontal="right"/>
    </xf>
    <xf numFmtId="38" fontId="20" fillId="0" borderId="0" xfId="0" applyNumberFormat="1" applyFont="1" applyAlignment="1">
      <alignment horizontal="center" vertical="top"/>
    </xf>
    <xf numFmtId="0" fontId="20" fillId="0" borderId="0" xfId="0" applyFont="1" applyAlignment="1">
      <alignment horizontal="center"/>
    </xf>
    <xf numFmtId="0" fontId="20" fillId="0" borderId="0" xfId="0" applyFont="1" applyAlignment="1">
      <alignment horizontal="right"/>
    </xf>
    <xf numFmtId="0" fontId="19" fillId="0" borderId="12" xfId="0" applyFont="1" applyBorder="1" applyAlignment="1">
      <alignment horizontal="right" vertical="top" wrapText="1"/>
    </xf>
    <xf numFmtId="0" fontId="20" fillId="0" borderId="12" xfId="0" applyFont="1" applyBorder="1" applyAlignment="1">
      <alignment horizontal="left" wrapText="1"/>
    </xf>
    <xf numFmtId="0" fontId="20" fillId="0" borderId="10" xfId="0" applyFont="1" applyBorder="1" applyAlignment="1">
      <alignment horizontal="left" wrapText="1"/>
    </xf>
    <xf numFmtId="0" fontId="20" fillId="0" borderId="0" xfId="0" applyFont="1" applyAlignment="1">
      <alignment horizontal="left" wrapText="1"/>
    </xf>
    <xf numFmtId="0" fontId="20" fillId="0" borderId="0" xfId="0" applyFont="1" applyAlignment="1">
      <alignment horizontal="left" vertical="top"/>
    </xf>
    <xf numFmtId="0" fontId="25" fillId="0" borderId="10" xfId="0" applyFont="1" applyBorder="1" applyAlignment="1">
      <alignment horizontal="right"/>
    </xf>
    <xf numFmtId="38" fontId="25" fillId="0" borderId="10" xfId="0" applyNumberFormat="1" applyFont="1" applyBorder="1" applyAlignment="1">
      <alignment horizontal="center"/>
    </xf>
    <xf numFmtId="0" fontId="26" fillId="0" borderId="0" xfId="0" applyFont="1"/>
    <xf numFmtId="0" fontId="26" fillId="0" borderId="10" xfId="0" applyFont="1" applyBorder="1"/>
    <xf numFmtId="0" fontId="26" fillId="0" borderId="0" xfId="0" applyFont="1" applyAlignment="1">
      <alignment horizontal="left" vertical="top"/>
    </xf>
    <xf numFmtId="38" fontId="25" fillId="0" borderId="11" xfId="0" applyNumberFormat="1" applyFont="1" applyBorder="1" applyAlignment="1">
      <alignment horizontal="center" wrapText="1"/>
    </xf>
    <xf numFmtId="0" fontId="25" fillId="0" borderId="0" xfId="0" applyFont="1" applyAlignment="1">
      <alignment horizontal="left" vertical="top" wrapText="1"/>
    </xf>
    <xf numFmtId="38" fontId="26" fillId="0" borderId="11" xfId="0" applyNumberFormat="1" applyFont="1" applyBorder="1" applyAlignment="1">
      <alignment vertical="top"/>
    </xf>
    <xf numFmtId="0" fontId="27" fillId="0" borderId="0" xfId="0" applyFont="1" applyAlignment="1">
      <alignment horizontal="left" vertical="top" wrapText="1"/>
    </xf>
    <xf numFmtId="0" fontId="26" fillId="0" borderId="0" xfId="0" applyFont="1" applyAlignment="1">
      <alignment horizontal="left" vertical="top" wrapText="1"/>
    </xf>
    <xf numFmtId="0" fontId="29" fillId="0" borderId="0" xfId="0" applyFont="1" applyAlignment="1">
      <alignment horizontal="left" vertical="top" wrapText="1"/>
    </xf>
    <xf numFmtId="0" fontId="28" fillId="0" borderId="0" xfId="0" applyFont="1" applyAlignment="1">
      <alignment horizontal="left" vertical="top" wrapText="1"/>
    </xf>
    <xf numFmtId="0" fontId="26" fillId="0" borderId="11" xfId="0" applyFont="1" applyBorder="1" applyAlignment="1">
      <alignment horizontal="left" vertical="top" wrapText="1"/>
    </xf>
    <xf numFmtId="0" fontId="26" fillId="0" borderId="11" xfId="0" applyFont="1" applyBorder="1"/>
    <xf numFmtId="0" fontId="25" fillId="0" borderId="11" xfId="0" applyFont="1" applyBorder="1" applyAlignment="1">
      <alignment horizontal="right"/>
    </xf>
    <xf numFmtId="43" fontId="26" fillId="0" borderId="12" xfId="42" applyFont="1" applyBorder="1"/>
    <xf numFmtId="43" fontId="26" fillId="0" borderId="13" xfId="42" applyFont="1" applyBorder="1"/>
    <xf numFmtId="43" fontId="25" fillId="0" borderId="13" xfId="42" applyFont="1" applyBorder="1" applyAlignment="1">
      <alignment horizontal="center"/>
    </xf>
    <xf numFmtId="43" fontId="26" fillId="0" borderId="0" xfId="42" applyFont="1"/>
    <xf numFmtId="43" fontId="25" fillId="0" borderId="16" xfId="42" applyFont="1" applyBorder="1"/>
    <xf numFmtId="43" fontId="25" fillId="0" borderId="12" xfId="42" applyFont="1" applyBorder="1" applyAlignment="1">
      <alignment horizontal="center"/>
    </xf>
    <xf numFmtId="43" fontId="26" fillId="0" borderId="10" xfId="42" applyFont="1" applyBorder="1"/>
    <xf numFmtId="43" fontId="25" fillId="0" borderId="10" xfId="42" applyFont="1" applyBorder="1" applyAlignment="1">
      <alignment horizontal="right"/>
    </xf>
    <xf numFmtId="43" fontId="26" fillId="0" borderId="12" xfId="42" applyFont="1" applyFill="1" applyBorder="1"/>
    <xf numFmtId="43" fontId="19" fillId="0" borderId="13" xfId="42" applyFont="1" applyBorder="1" applyAlignment="1">
      <alignment horizontal="center"/>
    </xf>
    <xf numFmtId="43" fontId="19" fillId="0" borderId="12" xfId="42" applyFont="1" applyBorder="1" applyAlignment="1">
      <alignment horizontal="center"/>
    </xf>
    <xf numFmtId="43" fontId="20" fillId="0" borderId="12" xfId="42" applyFont="1" applyBorder="1" applyAlignment="1">
      <alignment horizontal="center"/>
    </xf>
    <xf numFmtId="43" fontId="20" fillId="0" borderId="0" xfId="42" applyFont="1" applyAlignment="1">
      <alignment horizontal="center"/>
    </xf>
    <xf numFmtId="43" fontId="20" fillId="0" borderId="13" xfId="42" applyFont="1" applyBorder="1" applyAlignment="1">
      <alignment horizontal="center"/>
    </xf>
    <xf numFmtId="0" fontId="20" fillId="0" borderId="10" xfId="0" applyFont="1" applyBorder="1" applyAlignment="1">
      <alignment horizontal="center"/>
    </xf>
    <xf numFmtId="7" fontId="26" fillId="0" borderId="12" xfId="42" applyNumberFormat="1" applyFont="1" applyFill="1" applyBorder="1" applyAlignment="1">
      <alignment horizontal="center"/>
    </xf>
    <xf numFmtId="7" fontId="26" fillId="0" borderId="13" xfId="42" applyNumberFormat="1" applyFont="1" applyBorder="1" applyAlignment="1">
      <alignment horizontal="center"/>
    </xf>
    <xf numFmtId="0" fontId="26" fillId="0" borderId="10" xfId="0" applyFont="1" applyBorder="1" applyAlignment="1">
      <alignment horizontal="right"/>
    </xf>
    <xf numFmtId="0" fontId="26" fillId="0" borderId="0" xfId="0" applyFont="1" applyAlignment="1">
      <alignment horizontal="right"/>
    </xf>
    <xf numFmtId="43" fontId="20" fillId="0" borderId="12" xfId="42" applyFont="1" applyBorder="1" applyAlignment="1">
      <alignment horizontal="right"/>
    </xf>
    <xf numFmtId="7" fontId="20" fillId="0" borderId="12" xfId="42" applyNumberFormat="1" applyFont="1" applyBorder="1" applyAlignment="1">
      <alignment horizontal="right"/>
    </xf>
    <xf numFmtId="7" fontId="20" fillId="0" borderId="0" xfId="42" applyNumberFormat="1" applyFont="1" applyAlignment="1">
      <alignment horizontal="right"/>
    </xf>
    <xf numFmtId="43" fontId="20" fillId="0" borderId="0" xfId="42" applyFont="1" applyAlignment="1">
      <alignment horizontal="right"/>
    </xf>
    <xf numFmtId="43" fontId="20" fillId="0" borderId="13" xfId="42" applyFont="1" applyBorder="1" applyAlignment="1">
      <alignment horizontal="right"/>
    </xf>
    <xf numFmtId="7" fontId="20" fillId="0" borderId="13" xfId="42" applyNumberFormat="1" applyFont="1" applyBorder="1" applyAlignment="1">
      <alignment horizontal="right"/>
    </xf>
    <xf numFmtId="43" fontId="19" fillId="0" borderId="14" xfId="42" applyFont="1" applyBorder="1" applyAlignment="1">
      <alignment horizontal="right"/>
    </xf>
    <xf numFmtId="7" fontId="19" fillId="0" borderId="14" xfId="42" applyNumberFormat="1" applyFont="1" applyBorder="1" applyAlignment="1">
      <alignment horizontal="right"/>
    </xf>
    <xf numFmtId="7" fontId="19" fillId="0" borderId="15" xfId="42" applyNumberFormat="1" applyFont="1" applyBorder="1" applyAlignment="1">
      <alignment horizontal="right"/>
    </xf>
    <xf numFmtId="0" fontId="1" fillId="0" borderId="0" xfId="43"/>
    <xf numFmtId="0" fontId="30" fillId="0" borderId="0" xfId="44"/>
    <xf numFmtId="0" fontId="32" fillId="0" borderId="0" xfId="45" applyFont="1" applyAlignment="1">
      <alignment horizontal="justify"/>
    </xf>
    <xf numFmtId="0" fontId="33" fillId="0" borderId="0" xfId="45" applyFont="1" applyAlignment="1">
      <alignment horizontal="center"/>
    </xf>
    <xf numFmtId="0" fontId="31" fillId="0" borderId="0" xfId="45" applyAlignment="1">
      <alignment horizontal="justify"/>
    </xf>
    <xf numFmtId="38" fontId="34" fillId="0" borderId="0" xfId="0" applyNumberFormat="1" applyFont="1" applyAlignment="1">
      <alignment horizontal="center" wrapText="1"/>
    </xf>
    <xf numFmtId="0" fontId="34" fillId="0" borderId="12" xfId="0" applyFont="1" applyBorder="1" applyAlignment="1">
      <alignment horizontal="left" wrapText="1"/>
    </xf>
    <xf numFmtId="0" fontId="34" fillId="0" borderId="10" xfId="0" applyFont="1" applyBorder="1" applyAlignment="1">
      <alignment horizontal="right"/>
    </xf>
    <xf numFmtId="38" fontId="34" fillId="0" borderId="10" xfId="0" applyNumberFormat="1" applyFont="1" applyBorder="1" applyAlignment="1">
      <alignment horizontal="center"/>
    </xf>
    <xf numFmtId="40" fontId="34" fillId="0" borderId="12" xfId="0" applyNumberFormat="1" applyFont="1" applyBorder="1" applyAlignment="1">
      <alignment horizontal="center"/>
    </xf>
    <xf numFmtId="43" fontId="34" fillId="0" borderId="13" xfId="42" applyFont="1" applyBorder="1" applyAlignment="1">
      <alignment horizontal="center"/>
    </xf>
    <xf numFmtId="0" fontId="35" fillId="0" borderId="0" xfId="0" applyFont="1"/>
    <xf numFmtId="38" fontId="35" fillId="0" borderId="0" xfId="0" applyNumberFormat="1" applyFont="1" applyAlignment="1">
      <alignment vertical="top"/>
    </xf>
    <xf numFmtId="0" fontId="36" fillId="0" borderId="12" xfId="0" applyFont="1" applyBorder="1" applyAlignment="1">
      <alignment horizontal="left" vertical="top" wrapText="1"/>
    </xf>
    <xf numFmtId="0" fontId="35" fillId="0" borderId="10" xfId="0" applyFont="1" applyBorder="1" applyAlignment="1">
      <alignment horizontal="center"/>
    </xf>
    <xf numFmtId="0" fontId="35" fillId="0" borderId="10" xfId="0" applyFont="1" applyBorder="1" applyAlignment="1">
      <alignment horizontal="right"/>
    </xf>
    <xf numFmtId="0" fontId="35" fillId="0" borderId="12" xfId="0" applyFont="1" applyBorder="1" applyAlignment="1">
      <alignment horizontal="center"/>
    </xf>
    <xf numFmtId="43" fontId="35" fillId="0" borderId="13" xfId="42" applyFont="1" applyBorder="1"/>
    <xf numFmtId="0" fontId="35" fillId="0" borderId="12" xfId="0" applyFont="1" applyBorder="1" applyAlignment="1">
      <alignment horizontal="left" vertical="top" wrapText="1"/>
    </xf>
    <xf numFmtId="0" fontId="37" fillId="0" borderId="12" xfId="0" applyFont="1" applyBorder="1" applyAlignment="1">
      <alignment horizontal="left" vertical="top" wrapText="1"/>
    </xf>
    <xf numFmtId="0" fontId="34" fillId="0" borderId="12" xfId="0" applyFont="1" applyBorder="1" applyAlignment="1">
      <alignment horizontal="left" vertical="top" wrapText="1"/>
    </xf>
    <xf numFmtId="0" fontId="38" fillId="0" borderId="12" xfId="0" applyFont="1" applyBorder="1" applyAlignment="1">
      <alignment horizontal="left" vertical="top" wrapText="1"/>
    </xf>
    <xf numFmtId="164" fontId="35" fillId="0" borderId="12" xfId="0" applyNumberFormat="1" applyFont="1" applyBorder="1" applyAlignment="1">
      <alignment horizontal="right"/>
    </xf>
    <xf numFmtId="164" fontId="35" fillId="0" borderId="13" xfId="42" applyNumberFormat="1" applyFont="1" applyBorder="1"/>
    <xf numFmtId="164" fontId="35" fillId="0" borderId="12" xfId="42" applyNumberFormat="1" applyFont="1" applyBorder="1" applyAlignment="1">
      <alignment horizontal="right"/>
    </xf>
    <xf numFmtId="164" fontId="35" fillId="0" borderId="0" xfId="0" applyNumberFormat="1" applyFont="1" applyAlignment="1">
      <alignment horizontal="right"/>
    </xf>
    <xf numFmtId="164" fontId="35" fillId="0" borderId="0" xfId="42" applyNumberFormat="1" applyFont="1" applyBorder="1" applyAlignment="1">
      <alignment horizontal="right"/>
    </xf>
    <xf numFmtId="0" fontId="34" fillId="0" borderId="12" xfId="0" applyFont="1" applyBorder="1" applyAlignment="1">
      <alignment horizontal="right"/>
    </xf>
    <xf numFmtId="0" fontId="34" fillId="0" borderId="0" xfId="0" applyFont="1" applyAlignment="1">
      <alignment horizontal="center"/>
    </xf>
    <xf numFmtId="164" fontId="34" fillId="0" borderId="14" xfId="42" applyNumberFormat="1" applyFont="1" applyBorder="1"/>
    <xf numFmtId="0" fontId="34" fillId="0" borderId="12" xfId="0" applyFont="1" applyBorder="1" applyAlignment="1">
      <alignment horizontal="right" vertical="top" wrapText="1"/>
    </xf>
    <xf numFmtId="0" fontId="35" fillId="0" borderId="0" xfId="0" applyFont="1" applyAlignment="1">
      <alignment horizontal="center"/>
    </xf>
    <xf numFmtId="0" fontId="35" fillId="0" borderId="0" xfId="0" applyFont="1" applyAlignment="1">
      <alignment horizontal="left" vertical="top"/>
    </xf>
    <xf numFmtId="43" fontId="35" fillId="0" borderId="0" xfId="42" applyFont="1"/>
    <xf numFmtId="40" fontId="34" fillId="0" borderId="13" xfId="0" applyNumberFormat="1" applyFont="1" applyBorder="1" applyAlignment="1">
      <alignment horizontal="center"/>
    </xf>
    <xf numFmtId="0" fontId="35" fillId="0" borderId="10" xfId="0" applyFont="1" applyBorder="1"/>
    <xf numFmtId="0" fontId="35" fillId="0" borderId="12" xfId="0" applyFont="1" applyBorder="1"/>
    <xf numFmtId="0" fontId="35" fillId="0" borderId="13" xfId="0" applyFont="1" applyBorder="1"/>
    <xf numFmtId="0" fontId="39" fillId="0" borderId="10" xfId="0" applyFont="1" applyBorder="1" applyAlignment="1">
      <alignment horizontal="center"/>
    </xf>
    <xf numFmtId="7" fontId="35" fillId="0" borderId="12" xfId="42" applyNumberFormat="1" applyFont="1" applyBorder="1"/>
    <xf numFmtId="7" fontId="35" fillId="0" borderId="13" xfId="0" applyNumberFormat="1" applyFont="1" applyBorder="1"/>
    <xf numFmtId="0" fontId="35" fillId="0" borderId="10" xfId="0" applyFont="1" applyBorder="1" applyAlignment="1">
      <alignment horizontal="left" vertical="top" wrapText="1"/>
    </xf>
    <xf numFmtId="0" fontId="35" fillId="0" borderId="11" xfId="0" applyFont="1" applyBorder="1" applyAlignment="1">
      <alignment horizontal="center"/>
    </xf>
    <xf numFmtId="0" fontId="34" fillId="0" borderId="0" xfId="0" applyFont="1"/>
    <xf numFmtId="0" fontId="34" fillId="0" borderId="10" xfId="0" applyFont="1" applyBorder="1"/>
    <xf numFmtId="0" fontId="34" fillId="0" borderId="0" xfId="0" applyFont="1" applyAlignment="1">
      <alignment horizontal="right"/>
    </xf>
    <xf numFmtId="43" fontId="34" fillId="0" borderId="16" xfId="0" applyNumberFormat="1" applyFont="1" applyBorder="1"/>
    <xf numFmtId="0" fontId="35" fillId="0" borderId="12" xfId="0" applyFont="1" applyBorder="1" applyAlignment="1">
      <alignment horizontal="right"/>
    </xf>
    <xf numFmtId="43" fontId="34" fillId="0" borderId="14" xfId="42" applyFont="1" applyBorder="1"/>
    <xf numFmtId="164" fontId="35" fillId="0" borderId="12" xfId="42" applyNumberFormat="1" applyFont="1" applyBorder="1"/>
    <xf numFmtId="164" fontId="35" fillId="0" borderId="13" xfId="0" applyNumberFormat="1" applyFont="1" applyBorder="1"/>
    <xf numFmtId="164" fontId="35" fillId="0" borderId="12" xfId="0" applyNumberFormat="1" applyFont="1" applyBorder="1"/>
    <xf numFmtId="9" fontId="35" fillId="0" borderId="10" xfId="0" applyNumberFormat="1" applyFont="1" applyBorder="1"/>
    <xf numFmtId="164" fontId="35" fillId="0" borderId="0" xfId="0" applyNumberFormat="1" applyFont="1"/>
    <xf numFmtId="0" fontId="35" fillId="0" borderId="11" xfId="0" applyFont="1" applyBorder="1"/>
    <xf numFmtId="43" fontId="35" fillId="0" borderId="13" xfId="0" applyNumberFormat="1" applyFont="1" applyBorder="1"/>
    <xf numFmtId="43" fontId="34" fillId="0" borderId="14" xfId="0" applyNumberFormat="1" applyFont="1" applyBorder="1"/>
    <xf numFmtId="0" fontId="36" fillId="0" borderId="12" xfId="0" applyFont="1" applyBorder="1" applyAlignment="1">
      <alignment wrapText="1"/>
    </xf>
    <xf numFmtId="0" fontId="35" fillId="0" borderId="12" xfId="0" applyFont="1" applyBorder="1" applyAlignment="1">
      <alignment wrapText="1"/>
    </xf>
    <xf numFmtId="0" fontId="34" fillId="0" borderId="10" xfId="0" applyFont="1" applyBorder="1" applyAlignment="1">
      <alignment horizontal="center" wrapText="1"/>
    </xf>
    <xf numFmtId="0" fontId="34" fillId="0" borderId="13" xfId="0" applyFont="1" applyBorder="1" applyAlignment="1">
      <alignment horizontal="center"/>
    </xf>
    <xf numFmtId="0" fontId="35" fillId="0" borderId="10" xfId="0" applyFont="1" applyBorder="1" applyAlignment="1">
      <alignment horizontal="center" wrapText="1"/>
    </xf>
    <xf numFmtId="38" fontId="35" fillId="0" borderId="11" xfId="0" applyNumberFormat="1" applyFont="1" applyBorder="1" applyAlignment="1">
      <alignment vertical="top"/>
    </xf>
    <xf numFmtId="0" fontId="35" fillId="0" borderId="0" xfId="0" applyFont="1" applyAlignment="1">
      <alignment wrapText="1"/>
    </xf>
    <xf numFmtId="0" fontId="34" fillId="0" borderId="0" xfId="0" applyFont="1" applyAlignment="1">
      <alignment wrapText="1"/>
    </xf>
    <xf numFmtId="164" fontId="34" fillId="0" borderId="18" xfId="0" applyNumberFormat="1" applyFont="1" applyBorder="1"/>
    <xf numFmtId="164" fontId="35" fillId="0" borderId="17" xfId="0" applyNumberFormat="1" applyFont="1" applyBorder="1"/>
    <xf numFmtId="164" fontId="34" fillId="0" borderId="14" xfId="0" applyNumberFormat="1" applyFont="1" applyBorder="1"/>
    <xf numFmtId="22" fontId="35" fillId="0" borderId="0" xfId="0" applyNumberFormat="1" applyFont="1"/>
    <xf numFmtId="164" fontId="35" fillId="0" borderId="14" xfId="0" applyNumberFormat="1" applyFont="1" applyBorder="1"/>
    <xf numFmtId="0" fontId="26" fillId="0" borderId="0" xfId="0" applyFont="1" applyAlignment="1">
      <alignment wrapText="1"/>
    </xf>
    <xf numFmtId="0" fontId="40" fillId="0" borderId="19" xfId="45" applyFont="1" applyBorder="1" applyAlignment="1">
      <alignment horizontal="center" vertical="center" wrapText="1"/>
    </xf>
    <xf numFmtId="0" fontId="33" fillId="0" borderId="0" xfId="45" applyFont="1" applyAlignment="1">
      <alignment horizontal="center"/>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xr:uid="{A91B6A38-1E4F-4B11-AA25-B7C5FEF177C8}"/>
    <cellStyle name="Normal 2 2" xfId="45" xr:uid="{2F6BBFEE-67CC-42B0-86C9-53502CF812F5}"/>
    <cellStyle name="Normal 3" xfId="43" xr:uid="{BA1627CA-F952-42D6-A345-C6C900766AAD}"/>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8"/>
  <sheetViews>
    <sheetView view="pageBreakPreview" topLeftCell="A96" zoomScale="90" zoomScaleNormal="70" zoomScaleSheetLayoutView="90" workbookViewId="0">
      <selection activeCell="B98" sqref="B98"/>
    </sheetView>
  </sheetViews>
  <sheetFormatPr defaultColWidth="9.1796875" defaultRowHeight="15.5" x14ac:dyDescent="0.35"/>
  <cols>
    <col min="1" max="1" width="6.81640625" style="5" customWidth="1"/>
    <col min="2" max="2" width="80.54296875" style="23" customWidth="1"/>
    <col min="3" max="3" width="10.81640625" style="18" customWidth="1"/>
    <col min="4" max="4" width="13.1796875" style="17" bestFit="1" customWidth="1"/>
    <col min="5" max="5" width="24.90625" style="51" customWidth="1"/>
    <col min="6" max="6" width="27.90625" style="51" customWidth="1"/>
    <col min="7" max="7" width="6.1796875" style="5" customWidth="1"/>
    <col min="8" max="8" width="14.08984375" style="5" bestFit="1" customWidth="1"/>
    <col min="9" max="16384" width="9.1796875" style="5"/>
  </cols>
  <sheetData>
    <row r="1" spans="1:6" x14ac:dyDescent="0.35">
      <c r="A1" s="1"/>
      <c r="B1" s="2"/>
      <c r="C1" s="3" t="s">
        <v>108</v>
      </c>
      <c r="D1" s="4" t="s">
        <v>0</v>
      </c>
      <c r="E1" s="49" t="s">
        <v>1</v>
      </c>
      <c r="F1" s="48" t="s">
        <v>2</v>
      </c>
    </row>
    <row r="2" spans="1:6" x14ac:dyDescent="0.35">
      <c r="A2" s="6"/>
      <c r="B2" s="7" t="s">
        <v>3</v>
      </c>
      <c r="C2" s="8"/>
      <c r="D2" s="53"/>
      <c r="E2" s="50"/>
      <c r="F2" s="52"/>
    </row>
    <row r="3" spans="1:6" x14ac:dyDescent="0.35">
      <c r="A3" s="6"/>
      <c r="B3" s="9"/>
      <c r="C3" s="8"/>
      <c r="D3" s="53"/>
      <c r="E3" s="50"/>
      <c r="F3" s="52"/>
    </row>
    <row r="4" spans="1:6" x14ac:dyDescent="0.35">
      <c r="A4" s="6"/>
      <c r="B4" s="7" t="s">
        <v>58</v>
      </c>
      <c r="C4" s="8"/>
      <c r="D4" s="53"/>
      <c r="E4" s="50"/>
      <c r="F4" s="52"/>
    </row>
    <row r="5" spans="1:6" x14ac:dyDescent="0.35">
      <c r="A5" s="6"/>
      <c r="B5" s="9"/>
      <c r="C5" s="8"/>
      <c r="D5" s="53"/>
      <c r="E5" s="50"/>
      <c r="F5" s="52"/>
    </row>
    <row r="6" spans="1:6" x14ac:dyDescent="0.35">
      <c r="A6" s="6"/>
      <c r="B6" s="7" t="s">
        <v>57</v>
      </c>
      <c r="C6" s="8"/>
      <c r="D6" s="53"/>
      <c r="E6" s="50"/>
      <c r="F6" s="52"/>
    </row>
    <row r="7" spans="1:6" x14ac:dyDescent="0.35">
      <c r="A7" s="6"/>
      <c r="B7" s="10"/>
      <c r="C7" s="8"/>
      <c r="D7" s="53"/>
      <c r="E7" s="50"/>
      <c r="F7" s="52"/>
    </row>
    <row r="8" spans="1:6" ht="40.75" customHeight="1" x14ac:dyDescent="0.35">
      <c r="A8" s="6"/>
      <c r="B8" s="9" t="s">
        <v>54</v>
      </c>
      <c r="C8" s="8"/>
      <c r="D8" s="53"/>
      <c r="E8" s="50"/>
      <c r="F8" s="52"/>
    </row>
    <row r="9" spans="1:6" ht="19.25" customHeight="1" x14ac:dyDescent="0.35">
      <c r="A9" s="6"/>
      <c r="B9" s="9" t="s">
        <v>55</v>
      </c>
      <c r="C9" s="8"/>
      <c r="D9" s="53"/>
      <c r="E9" s="50"/>
      <c r="F9" s="52"/>
    </row>
    <row r="10" spans="1:6" x14ac:dyDescent="0.35">
      <c r="A10" s="6"/>
      <c r="B10" s="9" t="s">
        <v>56</v>
      </c>
      <c r="C10" s="8"/>
      <c r="D10" s="53"/>
      <c r="E10" s="50"/>
      <c r="F10" s="52"/>
    </row>
    <row r="11" spans="1:6" x14ac:dyDescent="0.35">
      <c r="A11" s="6"/>
      <c r="B11" s="11"/>
      <c r="C11" s="8"/>
      <c r="D11" s="53"/>
      <c r="E11" s="50"/>
      <c r="F11" s="52"/>
    </row>
    <row r="12" spans="1:6" x14ac:dyDescent="0.35">
      <c r="A12" s="6"/>
      <c r="B12" s="12" t="s">
        <v>59</v>
      </c>
      <c r="C12" s="8"/>
      <c r="D12" s="53"/>
      <c r="E12" s="50"/>
      <c r="F12" s="52"/>
    </row>
    <row r="13" spans="1:6" x14ac:dyDescent="0.35">
      <c r="A13" s="6"/>
      <c r="B13" s="13"/>
      <c r="C13" s="8"/>
      <c r="D13" s="53"/>
      <c r="E13" s="50"/>
      <c r="F13" s="52"/>
    </row>
    <row r="14" spans="1:6" ht="46.5" x14ac:dyDescent="0.35">
      <c r="A14" s="6"/>
      <c r="B14" s="11" t="s">
        <v>52</v>
      </c>
      <c r="C14" s="14"/>
      <c r="D14" s="53"/>
      <c r="E14" s="50"/>
      <c r="F14" s="52"/>
    </row>
    <row r="15" spans="1:6" x14ac:dyDescent="0.35">
      <c r="A15" s="6"/>
      <c r="B15" s="9"/>
      <c r="C15" s="8"/>
      <c r="D15" s="53"/>
      <c r="E15" s="50"/>
      <c r="F15" s="52"/>
    </row>
    <row r="16" spans="1:6" x14ac:dyDescent="0.35">
      <c r="A16" s="6"/>
      <c r="B16" s="7" t="s">
        <v>93</v>
      </c>
      <c r="C16" s="8"/>
      <c r="D16" s="53"/>
      <c r="E16" s="50"/>
      <c r="F16" s="52"/>
    </row>
    <row r="17" spans="1:6" x14ac:dyDescent="0.35">
      <c r="A17" s="6"/>
      <c r="B17" s="9"/>
      <c r="C17" s="8"/>
      <c r="D17" s="53"/>
      <c r="E17" s="50"/>
      <c r="F17" s="52"/>
    </row>
    <row r="18" spans="1:6" ht="46.5" x14ac:dyDescent="0.35">
      <c r="A18" s="6"/>
      <c r="B18" s="9" t="s">
        <v>94</v>
      </c>
      <c r="C18" s="8"/>
      <c r="D18" s="53"/>
      <c r="E18" s="50"/>
      <c r="F18" s="52"/>
    </row>
    <row r="19" spans="1:6" x14ac:dyDescent="0.35">
      <c r="A19" s="6"/>
      <c r="B19" s="9"/>
      <c r="C19" s="8"/>
      <c r="D19" s="53"/>
      <c r="E19" s="50"/>
      <c r="F19" s="52"/>
    </row>
    <row r="20" spans="1:6" ht="31" x14ac:dyDescent="0.35">
      <c r="A20" s="6"/>
      <c r="B20" s="9" t="s">
        <v>95</v>
      </c>
      <c r="C20" s="15"/>
      <c r="D20" s="53"/>
      <c r="E20" s="50"/>
      <c r="F20" s="52"/>
    </row>
    <row r="21" spans="1:6" x14ac:dyDescent="0.35">
      <c r="A21" s="6"/>
      <c r="B21" s="9"/>
      <c r="C21" s="15"/>
      <c r="D21" s="53"/>
      <c r="E21" s="50"/>
      <c r="F21" s="52"/>
    </row>
    <row r="22" spans="1:6" ht="62" x14ac:dyDescent="0.35">
      <c r="A22" s="6"/>
      <c r="B22" s="9" t="s">
        <v>97</v>
      </c>
      <c r="C22" s="15"/>
      <c r="D22" s="53"/>
      <c r="E22" s="50"/>
      <c r="F22" s="52"/>
    </row>
    <row r="23" spans="1:6" x14ac:dyDescent="0.35">
      <c r="A23" s="6"/>
      <c r="B23" s="9"/>
      <c r="C23" s="15"/>
      <c r="D23" s="53"/>
      <c r="E23" s="50"/>
      <c r="F23" s="52"/>
    </row>
    <row r="24" spans="1:6" ht="31" x14ac:dyDescent="0.35">
      <c r="A24" s="6"/>
      <c r="B24" s="9" t="s">
        <v>96</v>
      </c>
      <c r="C24" s="15"/>
      <c r="D24" s="53"/>
      <c r="E24" s="50"/>
      <c r="F24" s="52"/>
    </row>
    <row r="25" spans="1:6" x14ac:dyDescent="0.35">
      <c r="A25" s="6"/>
      <c r="B25" s="9"/>
      <c r="C25" s="15"/>
      <c r="D25" s="53"/>
      <c r="E25" s="50"/>
      <c r="F25" s="52"/>
    </row>
    <row r="26" spans="1:6" x14ac:dyDescent="0.35">
      <c r="A26" s="6"/>
      <c r="B26" s="12" t="s">
        <v>60</v>
      </c>
      <c r="C26" s="9"/>
      <c r="D26" s="53"/>
      <c r="E26" s="50"/>
      <c r="F26" s="52"/>
    </row>
    <row r="27" spans="1:6" x14ac:dyDescent="0.35">
      <c r="A27" s="6"/>
      <c r="B27" s="9"/>
      <c r="C27" s="9"/>
      <c r="D27" s="53"/>
      <c r="E27" s="58"/>
      <c r="F27" s="62"/>
    </row>
    <row r="28" spans="1:6" x14ac:dyDescent="0.35">
      <c r="A28" s="6"/>
      <c r="B28" s="12" t="s">
        <v>61</v>
      </c>
      <c r="C28" s="9"/>
      <c r="D28" s="53"/>
      <c r="E28" s="58"/>
      <c r="F28" s="62"/>
    </row>
    <row r="29" spans="1:6" x14ac:dyDescent="0.35">
      <c r="A29" s="6"/>
      <c r="B29" s="9"/>
      <c r="C29" s="9"/>
      <c r="D29" s="53"/>
      <c r="E29" s="59"/>
      <c r="F29" s="63"/>
    </row>
    <row r="30" spans="1:6" x14ac:dyDescent="0.35">
      <c r="A30" s="16">
        <v>1</v>
      </c>
      <c r="B30" s="9" t="s">
        <v>62</v>
      </c>
      <c r="C30" s="9" t="s">
        <v>63</v>
      </c>
      <c r="D30" s="53">
        <v>1</v>
      </c>
      <c r="E30" s="59">
        <v>40000</v>
      </c>
      <c r="F30" s="63">
        <f>E30*D30</f>
        <v>40000</v>
      </c>
    </row>
    <row r="31" spans="1:6" x14ac:dyDescent="0.35">
      <c r="A31" s="16"/>
      <c r="B31" s="9"/>
      <c r="C31" s="9"/>
      <c r="D31" s="53"/>
      <c r="E31" s="59"/>
      <c r="F31" s="63"/>
    </row>
    <row r="32" spans="1:6" x14ac:dyDescent="0.35">
      <c r="A32" s="16">
        <v>2</v>
      </c>
      <c r="B32" s="9" t="s">
        <v>64</v>
      </c>
      <c r="C32" s="9" t="s">
        <v>63</v>
      </c>
      <c r="D32" s="53">
        <v>1</v>
      </c>
      <c r="E32" s="59">
        <v>1000</v>
      </c>
      <c r="F32" s="63">
        <f>E32*D32</f>
        <v>1000</v>
      </c>
    </row>
    <row r="33" spans="1:6" x14ac:dyDescent="0.35">
      <c r="A33" s="16"/>
      <c r="B33" s="9"/>
      <c r="C33" s="9"/>
      <c r="D33" s="53"/>
      <c r="E33" s="59"/>
      <c r="F33" s="63"/>
    </row>
    <row r="34" spans="1:6" x14ac:dyDescent="0.35">
      <c r="A34" s="16">
        <v>3</v>
      </c>
      <c r="B34" s="9" t="s">
        <v>65</v>
      </c>
      <c r="C34" s="9" t="s">
        <v>63</v>
      </c>
      <c r="D34" s="53">
        <v>1</v>
      </c>
      <c r="E34" s="59">
        <f>2590*(1+10%)*(1+10%)*(1+10%)</f>
        <v>3447.2900000000009</v>
      </c>
      <c r="F34" s="63">
        <f>E34*D34</f>
        <v>3447.2900000000009</v>
      </c>
    </row>
    <row r="35" spans="1:6" x14ac:dyDescent="0.35">
      <c r="A35" s="16"/>
      <c r="B35" s="9"/>
      <c r="C35" s="9"/>
      <c r="D35" s="53"/>
      <c r="E35" s="59"/>
      <c r="F35" s="63"/>
    </row>
    <row r="36" spans="1:6" x14ac:dyDescent="0.35">
      <c r="A36" s="16">
        <v>4</v>
      </c>
      <c r="B36" s="12" t="s">
        <v>66</v>
      </c>
      <c r="C36" s="9"/>
      <c r="D36" s="53"/>
      <c r="E36" s="59"/>
      <c r="F36" s="63"/>
    </row>
    <row r="37" spans="1:6" x14ac:dyDescent="0.35">
      <c r="A37" s="16"/>
      <c r="B37" s="9"/>
      <c r="C37" s="9"/>
      <c r="D37" s="53"/>
      <c r="E37" s="59"/>
      <c r="F37" s="63"/>
    </row>
    <row r="38" spans="1:6" x14ac:dyDescent="0.35">
      <c r="A38" s="16">
        <v>5</v>
      </c>
      <c r="B38" s="9" t="s">
        <v>67</v>
      </c>
      <c r="C38" s="9" t="s">
        <v>63</v>
      </c>
      <c r="D38" s="53">
        <v>1</v>
      </c>
      <c r="E38" s="59">
        <v>30000</v>
      </c>
      <c r="F38" s="63">
        <f>E38*D38</f>
        <v>30000</v>
      </c>
    </row>
    <row r="39" spans="1:6" x14ac:dyDescent="0.35">
      <c r="A39" s="16"/>
      <c r="B39" s="9"/>
      <c r="C39" s="9"/>
      <c r="D39" s="53"/>
      <c r="E39" s="59"/>
      <c r="F39" s="63"/>
    </row>
    <row r="40" spans="1:6" x14ac:dyDescent="0.35">
      <c r="A40" s="16">
        <v>6</v>
      </c>
      <c r="B40" s="9" t="s">
        <v>68</v>
      </c>
      <c r="C40" s="9" t="s">
        <v>63</v>
      </c>
      <c r="D40" s="53"/>
      <c r="E40" s="59"/>
      <c r="F40" s="63"/>
    </row>
    <row r="41" spans="1:6" x14ac:dyDescent="0.35">
      <c r="A41" s="16"/>
      <c r="B41" s="9"/>
      <c r="C41" s="9"/>
      <c r="D41" s="53"/>
      <c r="E41" s="59"/>
      <c r="F41" s="63"/>
    </row>
    <row r="42" spans="1:6" x14ac:dyDescent="0.35">
      <c r="A42" s="16">
        <v>7</v>
      </c>
      <c r="B42" s="9" t="s">
        <v>70</v>
      </c>
      <c r="C42" s="9" t="s">
        <v>63</v>
      </c>
      <c r="D42" s="53">
        <v>1</v>
      </c>
      <c r="E42" s="59">
        <v>10000</v>
      </c>
      <c r="F42" s="63">
        <f>E42*D42</f>
        <v>10000</v>
      </c>
    </row>
    <row r="43" spans="1:6" x14ac:dyDescent="0.35">
      <c r="A43" s="16"/>
      <c r="B43" s="9"/>
      <c r="C43" s="9"/>
      <c r="D43" s="53"/>
      <c r="E43" s="59"/>
      <c r="F43" s="63"/>
    </row>
    <row r="44" spans="1:6" x14ac:dyDescent="0.35">
      <c r="A44" s="16">
        <v>8</v>
      </c>
      <c r="B44" s="9" t="s">
        <v>71</v>
      </c>
      <c r="C44" s="9" t="s">
        <v>63</v>
      </c>
      <c r="D44" s="53">
        <v>1</v>
      </c>
      <c r="E44" s="59">
        <f>4800*(1+10%)*(1+10%)*(1+10%)</f>
        <v>6388.8000000000011</v>
      </c>
      <c r="F44" s="63">
        <f>E44*D44</f>
        <v>6388.8000000000011</v>
      </c>
    </row>
    <row r="45" spans="1:6" x14ac:dyDescent="0.35">
      <c r="A45" s="16"/>
      <c r="B45" s="9"/>
      <c r="C45" s="9"/>
      <c r="D45" s="53"/>
      <c r="E45" s="60"/>
      <c r="F45" s="63"/>
    </row>
    <row r="46" spans="1:6" x14ac:dyDescent="0.35">
      <c r="A46" s="16">
        <v>9</v>
      </c>
      <c r="B46" s="9" t="s">
        <v>72</v>
      </c>
      <c r="C46" s="9" t="s">
        <v>63</v>
      </c>
      <c r="D46" s="53">
        <v>1</v>
      </c>
      <c r="E46" s="60">
        <v>6500</v>
      </c>
      <c r="F46" s="63">
        <f>E46*D46</f>
        <v>6500</v>
      </c>
    </row>
    <row r="47" spans="1:6" x14ac:dyDescent="0.35">
      <c r="A47" s="17"/>
      <c r="B47" s="9"/>
      <c r="C47" s="9"/>
      <c r="D47" s="53"/>
      <c r="E47" s="60"/>
      <c r="F47" s="63"/>
    </row>
    <row r="48" spans="1:6" x14ac:dyDescent="0.35">
      <c r="A48" s="17">
        <v>10</v>
      </c>
      <c r="B48" s="9" t="s">
        <v>73</v>
      </c>
      <c r="C48" s="9" t="s">
        <v>63</v>
      </c>
      <c r="D48" s="53">
        <v>1</v>
      </c>
      <c r="E48" s="60">
        <v>5000</v>
      </c>
      <c r="F48" s="63">
        <f>E48*D48</f>
        <v>5000</v>
      </c>
    </row>
    <row r="49" spans="1:6" x14ac:dyDescent="0.35">
      <c r="A49" s="17"/>
      <c r="B49" s="9"/>
      <c r="C49" s="9"/>
      <c r="D49" s="53"/>
      <c r="E49" s="60"/>
      <c r="F49" s="63"/>
    </row>
    <row r="50" spans="1:6" x14ac:dyDescent="0.35">
      <c r="A50" s="17">
        <v>11</v>
      </c>
      <c r="B50" s="9" t="s">
        <v>74</v>
      </c>
      <c r="C50" s="9" t="s">
        <v>63</v>
      </c>
      <c r="D50" s="53">
        <v>1</v>
      </c>
      <c r="E50" s="60">
        <v>10000</v>
      </c>
      <c r="F50" s="63">
        <f>E50*D50</f>
        <v>10000</v>
      </c>
    </row>
    <row r="51" spans="1:6" x14ac:dyDescent="0.35">
      <c r="A51" s="17"/>
      <c r="B51" s="9"/>
      <c r="C51" s="9"/>
      <c r="D51" s="53"/>
      <c r="E51" s="60"/>
      <c r="F51" s="63"/>
    </row>
    <row r="52" spans="1:6" x14ac:dyDescent="0.35">
      <c r="A52" s="17">
        <v>12</v>
      </c>
      <c r="B52" s="9" t="s">
        <v>75</v>
      </c>
      <c r="C52" s="9" t="s">
        <v>63</v>
      </c>
      <c r="D52" s="53">
        <v>1</v>
      </c>
      <c r="E52" s="60">
        <v>5000</v>
      </c>
      <c r="F52" s="63">
        <f>E52*D52</f>
        <v>5000</v>
      </c>
    </row>
    <row r="53" spans="1:6" x14ac:dyDescent="0.35">
      <c r="A53" s="17"/>
      <c r="B53" s="9"/>
      <c r="C53" s="9"/>
      <c r="D53" s="53"/>
      <c r="E53" s="60"/>
      <c r="F53" s="63"/>
    </row>
    <row r="54" spans="1:6" x14ac:dyDescent="0.35">
      <c r="A54" s="17">
        <v>13</v>
      </c>
      <c r="B54" s="9" t="s">
        <v>76</v>
      </c>
      <c r="C54" s="9" t="s">
        <v>63</v>
      </c>
      <c r="D54" s="53">
        <v>1</v>
      </c>
      <c r="E54" s="60">
        <v>10000</v>
      </c>
      <c r="F54" s="63">
        <f>E54*D54</f>
        <v>10000</v>
      </c>
    </row>
    <row r="55" spans="1:6" x14ac:dyDescent="0.35">
      <c r="A55" s="17"/>
      <c r="B55" s="9"/>
      <c r="C55" s="9"/>
      <c r="D55" s="53"/>
      <c r="E55" s="60"/>
      <c r="F55" s="63"/>
    </row>
    <row r="56" spans="1:6" x14ac:dyDescent="0.35">
      <c r="A56" s="17">
        <v>14</v>
      </c>
      <c r="B56" s="9" t="s">
        <v>77</v>
      </c>
      <c r="C56" s="9" t="s">
        <v>63</v>
      </c>
      <c r="D56" s="53">
        <v>1</v>
      </c>
      <c r="E56" s="59">
        <f>13000*(1+10%)*(1+10%)*(1+10%)</f>
        <v>17303.000000000004</v>
      </c>
      <c r="F56" s="63">
        <f>E56*D56</f>
        <v>17303.000000000004</v>
      </c>
    </row>
    <row r="57" spans="1:6" x14ac:dyDescent="0.35">
      <c r="A57" s="17"/>
      <c r="B57" s="9"/>
      <c r="C57" s="9"/>
      <c r="D57" s="53"/>
      <c r="E57" s="60"/>
      <c r="F57" s="63"/>
    </row>
    <row r="58" spans="1:6" x14ac:dyDescent="0.35">
      <c r="A58" s="17">
        <v>15</v>
      </c>
      <c r="B58" s="9" t="s">
        <v>78</v>
      </c>
      <c r="C58" s="9" t="s">
        <v>63</v>
      </c>
      <c r="D58" s="53">
        <v>1</v>
      </c>
      <c r="E58" s="60">
        <v>65000</v>
      </c>
      <c r="F58" s="63">
        <f>E58*D58</f>
        <v>65000</v>
      </c>
    </row>
    <row r="59" spans="1:6" x14ac:dyDescent="0.35">
      <c r="A59" s="17"/>
      <c r="B59" s="9"/>
      <c r="C59" s="9"/>
      <c r="D59" s="53"/>
      <c r="E59" s="60"/>
      <c r="F59" s="63"/>
    </row>
    <row r="60" spans="1:6" x14ac:dyDescent="0.35">
      <c r="A60" s="17">
        <v>16</v>
      </c>
      <c r="B60" s="9" t="s">
        <v>79</v>
      </c>
      <c r="C60" s="9" t="s">
        <v>63</v>
      </c>
      <c r="D60" s="53">
        <v>1</v>
      </c>
      <c r="E60" s="60">
        <v>100000</v>
      </c>
      <c r="F60" s="63">
        <f>E60*D60</f>
        <v>100000</v>
      </c>
    </row>
    <row r="61" spans="1:6" ht="16" thickBot="1" x14ac:dyDescent="0.4">
      <c r="A61" s="17"/>
      <c r="B61" s="19" t="s">
        <v>110</v>
      </c>
      <c r="C61" s="9"/>
      <c r="D61" s="53"/>
      <c r="E61" s="60"/>
      <c r="F61" s="64">
        <f>SUM(F25:F60)</f>
        <v>309639.09000000003</v>
      </c>
    </row>
    <row r="62" spans="1:6" ht="16" thickTop="1" x14ac:dyDescent="0.35">
      <c r="A62" s="17"/>
      <c r="B62" s="19"/>
      <c r="C62" s="9"/>
      <c r="D62" s="53"/>
      <c r="E62" s="60"/>
      <c r="F62" s="63"/>
    </row>
    <row r="63" spans="1:6" ht="16" thickBot="1" x14ac:dyDescent="0.4">
      <c r="A63" s="17"/>
      <c r="B63" s="19" t="s">
        <v>111</v>
      </c>
      <c r="C63" s="9"/>
      <c r="D63" s="53"/>
      <c r="E63" s="60"/>
      <c r="F63" s="65">
        <f>F61</f>
        <v>309639.09000000003</v>
      </c>
    </row>
    <row r="64" spans="1:6" ht="16" thickTop="1" x14ac:dyDescent="0.35">
      <c r="A64" s="17"/>
      <c r="B64" s="9"/>
      <c r="C64" s="9"/>
      <c r="D64" s="53"/>
      <c r="E64" s="60"/>
      <c r="F64" s="63"/>
    </row>
    <row r="65" spans="1:6" x14ac:dyDescent="0.35">
      <c r="A65" s="17"/>
      <c r="B65" s="12" t="s">
        <v>80</v>
      </c>
      <c r="C65" s="9"/>
      <c r="D65" s="53"/>
      <c r="E65" s="60"/>
      <c r="F65" s="63"/>
    </row>
    <row r="66" spans="1:6" x14ac:dyDescent="0.35">
      <c r="A66" s="17"/>
      <c r="B66" s="9"/>
      <c r="C66" s="9"/>
      <c r="D66" s="53"/>
      <c r="E66" s="60"/>
      <c r="F66" s="63"/>
    </row>
    <row r="67" spans="1:6" x14ac:dyDescent="0.35">
      <c r="A67" s="17"/>
      <c r="B67" s="12" t="s">
        <v>81</v>
      </c>
      <c r="C67" s="9"/>
      <c r="D67" s="53"/>
      <c r="E67" s="60"/>
      <c r="F67" s="63"/>
    </row>
    <row r="68" spans="1:6" x14ac:dyDescent="0.35">
      <c r="A68" s="17"/>
      <c r="B68" s="9"/>
      <c r="C68" s="9"/>
      <c r="D68" s="53"/>
      <c r="E68" s="60"/>
      <c r="F68" s="63"/>
    </row>
    <row r="69" spans="1:6" ht="24.65" customHeight="1" x14ac:dyDescent="0.35">
      <c r="A69" s="17">
        <v>17</v>
      </c>
      <c r="B69" s="20" t="s">
        <v>82</v>
      </c>
      <c r="C69" s="20" t="s">
        <v>83</v>
      </c>
      <c r="D69" s="53">
        <v>4</v>
      </c>
      <c r="E69" s="59">
        <f>5000*(1+10%)*(1+10%)*(1+10%)</f>
        <v>6655.0000000000018</v>
      </c>
      <c r="F69" s="63">
        <f>E69*D69</f>
        <v>26620.000000000007</v>
      </c>
    </row>
    <row r="70" spans="1:6" x14ac:dyDescent="0.35">
      <c r="A70" s="17"/>
      <c r="B70" s="20"/>
      <c r="C70" s="20"/>
      <c r="D70" s="53"/>
      <c r="E70" s="60"/>
      <c r="F70" s="63"/>
    </row>
    <row r="71" spans="1:6" ht="19.75" customHeight="1" x14ac:dyDescent="0.35">
      <c r="A71" s="17">
        <v>18</v>
      </c>
      <c r="B71" s="20" t="s">
        <v>84</v>
      </c>
      <c r="C71" s="20" t="s">
        <v>83</v>
      </c>
      <c r="D71" s="53">
        <v>4</v>
      </c>
      <c r="E71" s="59">
        <f>15000*(1+10%)*(1+10%)*(1+10%)</f>
        <v>19965</v>
      </c>
      <c r="F71" s="63">
        <f>E71*D71</f>
        <v>79860</v>
      </c>
    </row>
    <row r="72" spans="1:6" x14ac:dyDescent="0.35">
      <c r="A72" s="17"/>
      <c r="B72" s="20"/>
      <c r="C72" s="20"/>
      <c r="D72" s="53"/>
      <c r="E72" s="60"/>
      <c r="F72" s="63"/>
    </row>
    <row r="73" spans="1:6" ht="24" customHeight="1" x14ac:dyDescent="0.35">
      <c r="A73" s="17">
        <v>19</v>
      </c>
      <c r="B73" s="20" t="s">
        <v>85</v>
      </c>
      <c r="C73" s="20" t="s">
        <v>83</v>
      </c>
      <c r="D73" s="53">
        <v>4</v>
      </c>
      <c r="E73" s="59">
        <f>5000*(1+10%)*(1+10%)*(1+10%)</f>
        <v>6655.0000000000018</v>
      </c>
      <c r="F73" s="63">
        <f>E73*D73</f>
        <v>26620.000000000007</v>
      </c>
    </row>
    <row r="74" spans="1:6" x14ac:dyDescent="0.35">
      <c r="A74" s="17"/>
      <c r="B74" s="20"/>
      <c r="C74" s="20"/>
      <c r="D74" s="53"/>
      <c r="E74" s="60"/>
      <c r="F74" s="63"/>
    </row>
    <row r="75" spans="1:6" ht="19.25" customHeight="1" x14ac:dyDescent="0.35">
      <c r="A75" s="17">
        <v>20</v>
      </c>
      <c r="B75" s="20" t="s">
        <v>86</v>
      </c>
      <c r="C75" s="20" t="s">
        <v>83</v>
      </c>
      <c r="D75" s="53">
        <v>4</v>
      </c>
      <c r="E75" s="59">
        <f>8000*(1+10%)*(1+10%)*(1+10%)</f>
        <v>10648</v>
      </c>
      <c r="F75" s="63">
        <f>E75*D75</f>
        <v>42592</v>
      </c>
    </row>
    <row r="76" spans="1:6" x14ac:dyDescent="0.35">
      <c r="A76" s="17"/>
      <c r="B76" s="20"/>
      <c r="C76" s="20"/>
      <c r="D76" s="53"/>
      <c r="E76" s="60"/>
      <c r="F76" s="63"/>
    </row>
    <row r="77" spans="1:6" ht="23.4" customHeight="1" x14ac:dyDescent="0.35">
      <c r="A77" s="17">
        <v>21</v>
      </c>
      <c r="B77" s="20" t="s">
        <v>87</v>
      </c>
      <c r="C77" s="20" t="s">
        <v>83</v>
      </c>
      <c r="D77" s="53"/>
      <c r="E77" s="59"/>
      <c r="F77" s="63"/>
    </row>
    <row r="78" spans="1:6" x14ac:dyDescent="0.35">
      <c r="A78" s="17"/>
      <c r="B78" s="20"/>
      <c r="C78" s="20"/>
      <c r="D78" s="53"/>
      <c r="E78" s="60"/>
      <c r="F78" s="63"/>
    </row>
    <row r="79" spans="1:6" ht="31" x14ac:dyDescent="0.35">
      <c r="A79" s="17"/>
      <c r="B79" s="2" t="s">
        <v>88</v>
      </c>
      <c r="C79" s="20"/>
      <c r="D79" s="53"/>
      <c r="E79" s="60"/>
      <c r="F79" s="63"/>
    </row>
    <row r="80" spans="1:6" x14ac:dyDescent="0.35">
      <c r="A80" s="17"/>
      <c r="B80" s="20"/>
      <c r="C80" s="20"/>
      <c r="D80" s="53"/>
      <c r="E80" s="60"/>
      <c r="F80" s="63"/>
    </row>
    <row r="81" spans="1:6" x14ac:dyDescent="0.35">
      <c r="A81" s="17"/>
      <c r="B81" s="2" t="s">
        <v>61</v>
      </c>
      <c r="C81" s="20"/>
      <c r="D81" s="53"/>
      <c r="E81" s="60"/>
      <c r="F81" s="63"/>
    </row>
    <row r="82" spans="1:6" x14ac:dyDescent="0.35">
      <c r="A82" s="17"/>
      <c r="B82" s="20"/>
      <c r="C82" s="20"/>
      <c r="D82" s="53"/>
      <c r="E82" s="60"/>
      <c r="F82" s="63"/>
    </row>
    <row r="83" spans="1:6" x14ac:dyDescent="0.35">
      <c r="A83" s="17">
        <v>22</v>
      </c>
      <c r="B83" s="20" t="s">
        <v>62</v>
      </c>
      <c r="C83" s="20" t="s">
        <v>83</v>
      </c>
      <c r="D83" s="53">
        <v>4</v>
      </c>
      <c r="E83" s="60">
        <v>6000</v>
      </c>
      <c r="F83" s="63">
        <f>E83*D83</f>
        <v>24000</v>
      </c>
    </row>
    <row r="84" spans="1:6" x14ac:dyDescent="0.35">
      <c r="A84" s="17"/>
      <c r="B84" s="20"/>
      <c r="C84" s="20"/>
      <c r="D84" s="53"/>
      <c r="E84" s="60"/>
      <c r="F84" s="63"/>
    </row>
    <row r="85" spans="1:6" x14ac:dyDescent="0.35">
      <c r="A85" s="17">
        <v>23</v>
      </c>
      <c r="B85" s="20" t="s">
        <v>64</v>
      </c>
      <c r="C85" s="20" t="s">
        <v>83</v>
      </c>
      <c r="D85" s="53">
        <v>4</v>
      </c>
      <c r="E85" s="60">
        <v>2500</v>
      </c>
      <c r="F85" s="63">
        <f>E85*D85</f>
        <v>10000</v>
      </c>
    </row>
    <row r="86" spans="1:6" x14ac:dyDescent="0.35">
      <c r="A86" s="17"/>
      <c r="B86" s="20"/>
      <c r="C86" s="20"/>
      <c r="D86" s="53"/>
      <c r="E86" s="60"/>
      <c r="F86" s="63"/>
    </row>
    <row r="87" spans="1:6" ht="25.75" customHeight="1" x14ac:dyDescent="0.35">
      <c r="A87" s="17">
        <v>24</v>
      </c>
      <c r="B87" s="20" t="s">
        <v>65</v>
      </c>
      <c r="C87" s="20" t="s">
        <v>83</v>
      </c>
      <c r="D87" s="53">
        <v>4</v>
      </c>
      <c r="E87" s="60">
        <v>800</v>
      </c>
      <c r="F87" s="63">
        <f>E87*D87</f>
        <v>3200</v>
      </c>
    </row>
    <row r="88" spans="1:6" x14ac:dyDescent="0.35">
      <c r="A88" s="17"/>
      <c r="B88" s="20"/>
      <c r="C88" s="20"/>
      <c r="D88" s="53"/>
      <c r="E88" s="60"/>
      <c r="F88" s="63"/>
    </row>
    <row r="89" spans="1:6" x14ac:dyDescent="0.35">
      <c r="A89" s="17"/>
      <c r="B89" s="2" t="s">
        <v>66</v>
      </c>
      <c r="C89" s="20"/>
      <c r="D89" s="53"/>
      <c r="E89" s="60"/>
      <c r="F89" s="63"/>
    </row>
    <row r="90" spans="1:6" x14ac:dyDescent="0.35">
      <c r="A90" s="17"/>
      <c r="B90" s="20"/>
      <c r="C90" s="20"/>
      <c r="D90" s="53"/>
      <c r="E90" s="60"/>
      <c r="F90" s="63"/>
    </row>
    <row r="91" spans="1:6" x14ac:dyDescent="0.35">
      <c r="A91" s="17">
        <v>25</v>
      </c>
      <c r="B91" s="20" t="s">
        <v>67</v>
      </c>
      <c r="C91" s="20" t="s">
        <v>83</v>
      </c>
      <c r="D91" s="53">
        <v>4</v>
      </c>
      <c r="E91" s="60">
        <v>6000</v>
      </c>
      <c r="F91" s="63">
        <f>E91*D91</f>
        <v>24000</v>
      </c>
    </row>
    <row r="92" spans="1:6" x14ac:dyDescent="0.35">
      <c r="A92" s="17"/>
      <c r="B92" s="20"/>
      <c r="C92" s="20"/>
      <c r="D92" s="53"/>
      <c r="E92" s="60"/>
      <c r="F92" s="63"/>
    </row>
    <row r="93" spans="1:6" x14ac:dyDescent="0.35">
      <c r="A93" s="17">
        <v>27</v>
      </c>
      <c r="B93" s="20" t="s">
        <v>69</v>
      </c>
      <c r="C93" s="20" t="s">
        <v>83</v>
      </c>
      <c r="D93" s="53">
        <v>4</v>
      </c>
      <c r="E93" s="60"/>
      <c r="F93" s="63">
        <f>E93*D93</f>
        <v>0</v>
      </c>
    </row>
    <row r="94" spans="1:6" x14ac:dyDescent="0.35">
      <c r="A94" s="17"/>
      <c r="B94" s="20"/>
      <c r="C94" s="20"/>
      <c r="D94" s="53"/>
      <c r="E94" s="60"/>
      <c r="F94" s="63"/>
    </row>
    <row r="95" spans="1:6" ht="21" customHeight="1" x14ac:dyDescent="0.35">
      <c r="A95" s="17">
        <v>28</v>
      </c>
      <c r="B95" s="20" t="s">
        <v>70</v>
      </c>
      <c r="C95" s="20" t="s">
        <v>83</v>
      </c>
      <c r="D95" s="53">
        <v>4</v>
      </c>
      <c r="E95" s="60">
        <v>25000</v>
      </c>
      <c r="F95" s="63">
        <f>E95*D95</f>
        <v>100000</v>
      </c>
    </row>
    <row r="96" spans="1:6" x14ac:dyDescent="0.35">
      <c r="A96" s="17"/>
      <c r="B96" s="20"/>
      <c r="C96" s="20"/>
      <c r="D96" s="53"/>
      <c r="E96" s="60"/>
      <c r="F96" s="63"/>
    </row>
    <row r="97" spans="1:6" ht="27" customHeight="1" x14ac:dyDescent="0.35">
      <c r="A97" s="17">
        <v>29</v>
      </c>
      <c r="B97" s="20" t="s">
        <v>71</v>
      </c>
      <c r="C97" s="20" t="s">
        <v>83</v>
      </c>
      <c r="D97" s="53">
        <v>4</v>
      </c>
      <c r="E97" s="60">
        <v>5500</v>
      </c>
      <c r="F97" s="63">
        <f>E97*D97</f>
        <v>22000</v>
      </c>
    </row>
    <row r="98" spans="1:6" x14ac:dyDescent="0.35">
      <c r="A98" s="17"/>
      <c r="B98" s="20"/>
      <c r="C98" s="20"/>
      <c r="D98" s="53"/>
      <c r="E98" s="60"/>
      <c r="F98" s="63"/>
    </row>
    <row r="99" spans="1:6" ht="30.65" customHeight="1" x14ac:dyDescent="0.35">
      <c r="A99" s="17">
        <v>30</v>
      </c>
      <c r="B99" s="20" t="s">
        <v>72</v>
      </c>
      <c r="C99" s="20" t="s">
        <v>83</v>
      </c>
      <c r="D99" s="53">
        <v>4</v>
      </c>
      <c r="E99" s="60">
        <v>6500</v>
      </c>
      <c r="F99" s="63">
        <f>E99*D99</f>
        <v>26000</v>
      </c>
    </row>
    <row r="100" spans="1:6" x14ac:dyDescent="0.35">
      <c r="A100" s="17"/>
      <c r="B100" s="20"/>
      <c r="C100" s="20"/>
      <c r="D100" s="53"/>
      <c r="E100" s="60"/>
      <c r="F100" s="63"/>
    </row>
    <row r="101" spans="1:6" ht="32.4" customHeight="1" x14ac:dyDescent="0.35">
      <c r="A101" s="17">
        <v>31</v>
      </c>
      <c r="B101" s="20" t="s">
        <v>73</v>
      </c>
      <c r="C101" s="20" t="s">
        <v>83</v>
      </c>
      <c r="D101" s="53">
        <v>4</v>
      </c>
      <c r="E101" s="60">
        <v>1850</v>
      </c>
      <c r="F101" s="63">
        <f>E101*D101</f>
        <v>7400</v>
      </c>
    </row>
    <row r="102" spans="1:6" x14ac:dyDescent="0.35">
      <c r="A102" s="17"/>
      <c r="B102" s="20"/>
      <c r="C102" s="20"/>
      <c r="D102" s="53"/>
      <c r="E102" s="60"/>
      <c r="F102" s="63"/>
    </row>
    <row r="103" spans="1:6" ht="16.25" customHeight="1" x14ac:dyDescent="0.35">
      <c r="A103" s="17">
        <v>32</v>
      </c>
      <c r="B103" s="20" t="s">
        <v>74</v>
      </c>
      <c r="C103" s="20" t="s">
        <v>83</v>
      </c>
      <c r="D103" s="53">
        <v>4</v>
      </c>
      <c r="E103" s="60">
        <v>3000</v>
      </c>
      <c r="F103" s="63">
        <f>E103*D103</f>
        <v>12000</v>
      </c>
    </row>
    <row r="104" spans="1:6" x14ac:dyDescent="0.35">
      <c r="A104" s="17"/>
      <c r="B104" s="20"/>
      <c r="C104" s="20"/>
      <c r="D104" s="53"/>
      <c r="E104" s="60"/>
      <c r="F104" s="63"/>
    </row>
    <row r="105" spans="1:6" ht="24" customHeight="1" x14ac:dyDescent="0.35">
      <c r="A105" s="17">
        <v>33</v>
      </c>
      <c r="B105" s="20" t="s">
        <v>75</v>
      </c>
      <c r="C105" s="20" t="s">
        <v>83</v>
      </c>
      <c r="D105" s="53">
        <v>4</v>
      </c>
      <c r="E105" s="60">
        <v>3000</v>
      </c>
      <c r="F105" s="63">
        <f>E105*D105</f>
        <v>12000</v>
      </c>
    </row>
    <row r="106" spans="1:6" x14ac:dyDescent="0.35">
      <c r="A106" s="17"/>
      <c r="B106" s="20"/>
      <c r="C106" s="20"/>
      <c r="D106" s="53"/>
      <c r="E106" s="60"/>
      <c r="F106" s="63"/>
    </row>
    <row r="107" spans="1:6" ht="27" customHeight="1" x14ac:dyDescent="0.35">
      <c r="A107" s="17">
        <v>34</v>
      </c>
      <c r="B107" s="20" t="s">
        <v>76</v>
      </c>
      <c r="C107" s="20" t="s">
        <v>83</v>
      </c>
      <c r="D107" s="53">
        <v>4</v>
      </c>
      <c r="E107" s="60">
        <v>6000</v>
      </c>
      <c r="F107" s="63">
        <f>E107*D107</f>
        <v>24000</v>
      </c>
    </row>
    <row r="108" spans="1:6" x14ac:dyDescent="0.35">
      <c r="A108" s="17"/>
      <c r="B108" s="20"/>
      <c r="C108" s="20"/>
      <c r="D108" s="53"/>
      <c r="E108" s="60"/>
      <c r="F108" s="63"/>
    </row>
    <row r="109" spans="1:6" ht="25.25" customHeight="1" x14ac:dyDescent="0.35">
      <c r="A109" s="17">
        <v>35</v>
      </c>
      <c r="B109" s="20" t="s">
        <v>77</v>
      </c>
      <c r="C109" s="20" t="s">
        <v>83</v>
      </c>
      <c r="D109" s="53">
        <v>4</v>
      </c>
      <c r="E109" s="60">
        <v>12500</v>
      </c>
      <c r="F109" s="63">
        <f>E109*D109</f>
        <v>50000</v>
      </c>
    </row>
    <row r="110" spans="1:6" x14ac:dyDescent="0.35">
      <c r="A110" s="17"/>
      <c r="B110" s="20"/>
      <c r="C110" s="20"/>
      <c r="D110" s="53"/>
      <c r="E110" s="60"/>
      <c r="F110" s="63"/>
    </row>
    <row r="111" spans="1:6" ht="16.75" customHeight="1" x14ac:dyDescent="0.35">
      <c r="A111" s="17">
        <v>36</v>
      </c>
      <c r="B111" s="20" t="s">
        <v>78</v>
      </c>
      <c r="C111" s="20" t="s">
        <v>83</v>
      </c>
      <c r="D111" s="53">
        <v>4</v>
      </c>
      <c r="E111" s="60">
        <v>85000</v>
      </c>
      <c r="F111" s="63">
        <f>E111*D111</f>
        <v>340000</v>
      </c>
    </row>
    <row r="112" spans="1:6" x14ac:dyDescent="0.35">
      <c r="A112" s="17"/>
      <c r="B112" s="20"/>
      <c r="C112" s="20"/>
      <c r="D112" s="53"/>
      <c r="E112" s="60"/>
      <c r="F112" s="63"/>
    </row>
    <row r="113" spans="1:6" ht="23.4" customHeight="1" x14ac:dyDescent="0.35">
      <c r="A113" s="17">
        <v>37</v>
      </c>
      <c r="B113" s="20" t="s">
        <v>89</v>
      </c>
      <c r="C113" s="20" t="s">
        <v>83</v>
      </c>
      <c r="D113" s="53">
        <v>4</v>
      </c>
      <c r="E113" s="59">
        <f>56285*(1+10%)*(1+10%)*(1+10%)</f>
        <v>74915.335000000036</v>
      </c>
      <c r="F113" s="63">
        <f>E113*D113</f>
        <v>299661.34000000014</v>
      </c>
    </row>
    <row r="114" spans="1:6" x14ac:dyDescent="0.35">
      <c r="A114" s="17"/>
      <c r="B114" s="20"/>
      <c r="C114" s="20"/>
      <c r="D114" s="53"/>
      <c r="E114" s="60"/>
      <c r="F114" s="63"/>
    </row>
    <row r="115" spans="1:6" ht="17.399999999999999" customHeight="1" x14ac:dyDescent="0.35">
      <c r="A115" s="17">
        <v>38</v>
      </c>
      <c r="B115" s="20" t="s">
        <v>90</v>
      </c>
      <c r="C115" s="20" t="s">
        <v>83</v>
      </c>
      <c r="D115" s="53">
        <v>4</v>
      </c>
      <c r="E115" s="60">
        <f>E113*20%</f>
        <v>14983.067000000008</v>
      </c>
      <c r="F115" s="63">
        <f>E115*D115</f>
        <v>59932.268000000033</v>
      </c>
    </row>
    <row r="116" spans="1:6" x14ac:dyDescent="0.35">
      <c r="A116" s="17"/>
      <c r="B116" s="21"/>
      <c r="C116" s="22"/>
      <c r="D116" s="53"/>
      <c r="E116" s="61"/>
      <c r="F116" s="62"/>
    </row>
    <row r="117" spans="1:6" ht="16" thickBot="1" x14ac:dyDescent="0.4">
      <c r="B117" s="3" t="s">
        <v>53</v>
      </c>
      <c r="D117" s="53"/>
      <c r="E117" s="61"/>
      <c r="F117" s="66">
        <f>SUM(F63:F115)</f>
        <v>1499524.6980000001</v>
      </c>
    </row>
    <row r="118" spans="1:6" ht="16" thickTop="1" x14ac:dyDescent="0.35">
      <c r="F118" s="61"/>
    </row>
  </sheetData>
  <pageMargins left="0.23622047244094491" right="0.23622047244094491" top="0.74803149606299213" bottom="0.74803149606299213" header="0.31496062992125984" footer="0.31496062992125984"/>
  <pageSetup paperSize="9" scale="55" orientation="portrait" r:id="rId1"/>
  <headerFooter>
    <oddHeader xml:space="preserve">&amp;RRoof Upgrades and and Associated Works at Thendele Camp, Royal Natal National Park  </oddHeader>
    <oddFooter>&amp;C&amp;P of &amp;N</oddFooter>
  </headerFooter>
  <rowBreaks count="1" manualBreakCount="1">
    <brk id="6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61108-19A4-4DA0-94B5-503AEA0FE130}">
  <dimension ref="A1:M19"/>
  <sheetViews>
    <sheetView tabSelected="1" view="pageBreakPreview" zoomScaleNormal="100" zoomScaleSheetLayoutView="100" workbookViewId="0">
      <selection activeCell="D6" sqref="D6"/>
    </sheetView>
  </sheetViews>
  <sheetFormatPr defaultColWidth="8.90625" defaultRowHeight="12.5" x14ac:dyDescent="0.25"/>
  <cols>
    <col min="1" max="16384" width="8.90625" style="68"/>
  </cols>
  <sheetData>
    <row r="1" spans="1:13" ht="15" thickBot="1" x14ac:dyDescent="0.4">
      <c r="A1" s="67"/>
      <c r="B1" s="67"/>
      <c r="C1" s="67"/>
      <c r="D1" s="67"/>
      <c r="E1" s="67"/>
      <c r="F1" s="67"/>
      <c r="G1" s="67"/>
      <c r="H1" s="67"/>
      <c r="I1" s="67"/>
      <c r="J1" s="67"/>
      <c r="K1" s="67"/>
    </row>
    <row r="2" spans="1:13" ht="54" customHeight="1" thickTop="1" thickBot="1" x14ac:dyDescent="0.3">
      <c r="A2" s="138" t="s">
        <v>144</v>
      </c>
      <c r="B2" s="138"/>
      <c r="C2" s="138"/>
      <c r="D2" s="138"/>
      <c r="E2" s="138"/>
      <c r="F2" s="138"/>
      <c r="G2" s="138"/>
      <c r="H2" s="138"/>
      <c r="I2" s="138"/>
      <c r="J2" s="138"/>
      <c r="K2" s="138"/>
      <c r="L2" s="138"/>
      <c r="M2" s="138"/>
    </row>
    <row r="3" spans="1:13" ht="15" thickTop="1" x14ac:dyDescent="0.35">
      <c r="A3" s="69"/>
      <c r="B3" s="67"/>
      <c r="C3" s="67"/>
      <c r="D3" s="67"/>
      <c r="E3" s="67"/>
      <c r="F3" s="67"/>
      <c r="G3" s="67"/>
      <c r="H3" s="67"/>
      <c r="I3" s="67"/>
      <c r="J3" s="67"/>
      <c r="K3" s="67"/>
    </row>
    <row r="4" spans="1:13" ht="20" x14ac:dyDescent="0.4">
      <c r="A4" s="70"/>
      <c r="B4" s="67"/>
      <c r="C4" s="67"/>
      <c r="D4" s="67"/>
      <c r="E4" s="67"/>
      <c r="F4" s="67"/>
      <c r="G4" s="67"/>
      <c r="H4" s="67"/>
      <c r="I4" s="67"/>
      <c r="J4" s="67"/>
      <c r="K4" s="67"/>
    </row>
    <row r="5" spans="1:13" ht="20" x14ac:dyDescent="0.4">
      <c r="A5" s="70"/>
      <c r="B5" s="67"/>
      <c r="C5" s="67"/>
      <c r="D5" s="67"/>
      <c r="E5" s="67"/>
      <c r="F5" s="67"/>
      <c r="G5" s="67"/>
      <c r="H5" s="67"/>
      <c r="I5" s="67"/>
      <c r="J5" s="67"/>
      <c r="K5" s="67"/>
    </row>
    <row r="6" spans="1:13" ht="20" x14ac:dyDescent="0.4">
      <c r="A6" s="70"/>
      <c r="B6" s="67"/>
      <c r="C6" s="67"/>
      <c r="D6" s="67"/>
      <c r="E6" s="67"/>
      <c r="F6" s="67"/>
      <c r="G6" s="67"/>
      <c r="H6" s="67"/>
      <c r="I6" s="67"/>
      <c r="J6" s="67"/>
      <c r="K6" s="67"/>
    </row>
    <row r="7" spans="1:13" ht="20" x14ac:dyDescent="0.4">
      <c r="A7" s="70"/>
      <c r="B7" s="67"/>
      <c r="C7" s="67"/>
      <c r="D7" s="67"/>
      <c r="E7" s="67"/>
      <c r="F7" s="67"/>
      <c r="G7" s="67"/>
      <c r="H7" s="67"/>
      <c r="I7" s="67"/>
      <c r="J7" s="67"/>
      <c r="K7" s="67"/>
    </row>
    <row r="8" spans="1:13" ht="20" x14ac:dyDescent="0.4">
      <c r="A8" s="70"/>
      <c r="B8" s="67"/>
      <c r="C8" s="67"/>
      <c r="D8" s="67"/>
      <c r="E8" s="67"/>
      <c r="F8" s="67"/>
      <c r="G8" s="67"/>
      <c r="H8" s="67"/>
      <c r="I8" s="67"/>
      <c r="J8" s="67"/>
      <c r="K8" s="67"/>
    </row>
    <row r="9" spans="1:13" ht="20" x14ac:dyDescent="0.4">
      <c r="A9" s="70"/>
      <c r="B9" s="67"/>
      <c r="C9" s="67"/>
      <c r="D9" s="67"/>
      <c r="E9" s="67"/>
      <c r="F9" s="67"/>
      <c r="G9" s="67"/>
      <c r="H9" s="67"/>
      <c r="I9" s="67"/>
      <c r="J9" s="67"/>
      <c r="K9" s="67"/>
    </row>
    <row r="10" spans="1:13" ht="20" x14ac:dyDescent="0.4">
      <c r="A10" s="70"/>
      <c r="B10" s="67"/>
      <c r="C10" s="67"/>
      <c r="D10" s="67"/>
      <c r="E10" s="67"/>
      <c r="F10" s="67"/>
      <c r="G10" s="67"/>
      <c r="H10" s="67"/>
      <c r="I10" s="67"/>
      <c r="J10" s="67"/>
      <c r="K10" s="67"/>
    </row>
    <row r="11" spans="1:13" ht="20" x14ac:dyDescent="0.4">
      <c r="A11" s="70"/>
      <c r="B11" s="67"/>
      <c r="C11" s="67"/>
      <c r="D11" s="67"/>
      <c r="E11" s="67"/>
      <c r="F11" s="67"/>
      <c r="G11" s="67"/>
      <c r="H11" s="67"/>
      <c r="I11" s="67"/>
      <c r="J11" s="67"/>
      <c r="K11" s="67"/>
    </row>
    <row r="12" spans="1:13" ht="20" x14ac:dyDescent="0.4">
      <c r="A12" s="70"/>
      <c r="B12" s="67"/>
      <c r="C12" s="67"/>
      <c r="D12" s="67"/>
      <c r="E12" s="67"/>
      <c r="F12" s="67"/>
      <c r="G12" s="67"/>
      <c r="H12" s="67"/>
      <c r="I12" s="67"/>
      <c r="J12" s="67"/>
      <c r="K12" s="67"/>
    </row>
    <row r="13" spans="1:13" ht="20" x14ac:dyDescent="0.4">
      <c r="A13" s="70"/>
      <c r="B13" s="67"/>
      <c r="C13" s="67"/>
      <c r="D13" s="67"/>
      <c r="E13" s="67"/>
      <c r="F13" s="67"/>
      <c r="G13" s="67"/>
      <c r="H13" s="67"/>
      <c r="I13" s="67"/>
      <c r="J13" s="67"/>
      <c r="K13" s="67"/>
    </row>
    <row r="14" spans="1:13" ht="20" x14ac:dyDescent="0.4">
      <c r="A14" s="70"/>
      <c r="B14" s="67"/>
      <c r="C14" s="67"/>
      <c r="D14" s="67"/>
      <c r="E14" s="67"/>
      <c r="F14" s="67"/>
      <c r="G14" s="67"/>
      <c r="H14" s="67"/>
      <c r="I14" s="67"/>
      <c r="J14" s="67"/>
      <c r="K14" s="67"/>
    </row>
    <row r="15" spans="1:13" ht="20" x14ac:dyDescent="0.4">
      <c r="A15" s="70"/>
      <c r="B15" s="67"/>
      <c r="C15" s="67"/>
      <c r="D15" s="67"/>
      <c r="E15" s="67"/>
      <c r="F15" s="67"/>
      <c r="G15" s="67"/>
      <c r="H15" s="67"/>
      <c r="I15" s="67"/>
      <c r="J15" s="67"/>
      <c r="K15" s="67"/>
    </row>
    <row r="16" spans="1:13" ht="20" x14ac:dyDescent="0.4">
      <c r="A16" s="139" t="s">
        <v>139</v>
      </c>
      <c r="B16" s="139"/>
      <c r="C16" s="139"/>
      <c r="D16" s="139"/>
      <c r="E16" s="139"/>
      <c r="F16" s="139"/>
      <c r="G16" s="139"/>
      <c r="H16" s="139"/>
      <c r="I16" s="139"/>
      <c r="J16" s="139"/>
      <c r="K16" s="139"/>
      <c r="L16" s="139"/>
      <c r="M16" s="139"/>
    </row>
    <row r="17" spans="1:1" x14ac:dyDescent="0.25">
      <c r="A17" s="71"/>
    </row>
    <row r="18" spans="1:1" x14ac:dyDescent="0.25">
      <c r="A18" s="71"/>
    </row>
    <row r="19" spans="1:1" x14ac:dyDescent="0.25">
      <c r="A19" s="71"/>
    </row>
  </sheetData>
  <mergeCells count="2">
    <mergeCell ref="A2:M2"/>
    <mergeCell ref="A16:M16"/>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pageSetUpPr fitToPage="1"/>
  </sheetPr>
  <dimension ref="A1:J45"/>
  <sheetViews>
    <sheetView view="pageBreakPreview" zoomScaleNormal="70" zoomScaleSheetLayoutView="100" workbookViewId="0">
      <selection activeCell="E38" sqref="E38"/>
    </sheetView>
  </sheetViews>
  <sheetFormatPr defaultColWidth="9.1796875" defaultRowHeight="15.5" x14ac:dyDescent="0.35"/>
  <cols>
    <col min="1" max="1" width="7.81640625" style="78" customWidth="1"/>
    <col min="2" max="2" width="80.54296875" style="99" customWidth="1"/>
    <col min="3" max="3" width="6.81640625" style="78" bestFit="1" customWidth="1"/>
    <col min="4" max="4" width="13.1796875" style="98" bestFit="1" customWidth="1"/>
    <col min="5" max="5" width="18.6328125" style="98" customWidth="1"/>
    <col min="6" max="6" width="21.90625" style="100" customWidth="1"/>
    <col min="7" max="7" width="5.08984375" style="78" customWidth="1"/>
    <col min="8" max="8" width="9.1796875" style="78"/>
    <col min="9" max="9" width="21.81640625" style="78" customWidth="1"/>
    <col min="10" max="16384" width="9.1796875" style="78"/>
  </cols>
  <sheetData>
    <row r="1" spans="1:6" ht="31" x14ac:dyDescent="0.35">
      <c r="A1" s="72" t="s">
        <v>117</v>
      </c>
      <c r="B1" s="73"/>
      <c r="C1" s="74" t="s">
        <v>108</v>
      </c>
      <c r="D1" s="75" t="s">
        <v>0</v>
      </c>
      <c r="E1" s="76" t="s">
        <v>1</v>
      </c>
      <c r="F1" s="77" t="s">
        <v>2</v>
      </c>
    </row>
    <row r="2" spans="1:6" x14ac:dyDescent="0.35">
      <c r="A2" s="72"/>
      <c r="B2" s="73"/>
      <c r="C2" s="74"/>
      <c r="D2" s="74"/>
      <c r="E2" s="76"/>
      <c r="F2" s="77"/>
    </row>
    <row r="3" spans="1:6" x14ac:dyDescent="0.35">
      <c r="A3" s="79"/>
      <c r="B3" s="80" t="s">
        <v>4</v>
      </c>
      <c r="C3" s="81"/>
      <c r="D3" s="82"/>
      <c r="E3" s="83"/>
      <c r="F3" s="84"/>
    </row>
    <row r="4" spans="1:6" x14ac:dyDescent="0.35">
      <c r="A4" s="79"/>
      <c r="B4" s="85"/>
      <c r="C4" s="81"/>
      <c r="D4" s="82"/>
      <c r="E4" s="83"/>
      <c r="F4" s="84"/>
    </row>
    <row r="5" spans="1:6" x14ac:dyDescent="0.35">
      <c r="A5" s="79"/>
      <c r="B5" s="80" t="s">
        <v>10</v>
      </c>
      <c r="C5" s="81"/>
      <c r="D5" s="82"/>
      <c r="E5" s="83"/>
      <c r="F5" s="84"/>
    </row>
    <row r="6" spans="1:6" x14ac:dyDescent="0.35">
      <c r="A6" s="79"/>
      <c r="B6" s="85"/>
      <c r="C6" s="81"/>
      <c r="D6" s="82"/>
      <c r="E6" s="83"/>
      <c r="F6" s="84"/>
    </row>
    <row r="7" spans="1:6" ht="31" x14ac:dyDescent="0.35">
      <c r="A7" s="79"/>
      <c r="B7" s="85" t="s">
        <v>99</v>
      </c>
      <c r="C7" s="81"/>
      <c r="D7" s="82"/>
      <c r="E7" s="83"/>
      <c r="F7" s="84"/>
    </row>
    <row r="8" spans="1:6" x14ac:dyDescent="0.35">
      <c r="A8" s="79"/>
      <c r="B8" s="86"/>
      <c r="C8" s="81"/>
      <c r="D8" s="82"/>
      <c r="E8" s="83"/>
      <c r="F8" s="84"/>
    </row>
    <row r="9" spans="1:6" x14ac:dyDescent="0.35">
      <c r="A9" s="79"/>
      <c r="B9" s="87" t="s">
        <v>100</v>
      </c>
      <c r="C9" s="81"/>
      <c r="D9" s="82"/>
      <c r="E9" s="83"/>
      <c r="F9" s="84"/>
    </row>
    <row r="10" spans="1:6" x14ac:dyDescent="0.35">
      <c r="A10" s="79"/>
      <c r="B10" s="85"/>
      <c r="C10" s="81"/>
      <c r="D10" s="82"/>
      <c r="E10" s="83"/>
      <c r="F10" s="84"/>
    </row>
    <row r="11" spans="1:6" x14ac:dyDescent="0.35">
      <c r="A11" s="79"/>
      <c r="B11" s="88" t="s">
        <v>5</v>
      </c>
      <c r="C11" s="81"/>
      <c r="D11" s="82"/>
      <c r="E11" s="83"/>
      <c r="F11" s="84"/>
    </row>
    <row r="12" spans="1:6" x14ac:dyDescent="0.35">
      <c r="A12" s="79"/>
      <c r="B12" s="88"/>
      <c r="C12" s="81"/>
      <c r="D12" s="82"/>
      <c r="E12" s="83"/>
      <c r="F12" s="84"/>
    </row>
    <row r="13" spans="1:6" ht="63.65" customHeight="1" x14ac:dyDescent="0.35">
      <c r="A13" s="79"/>
      <c r="B13" s="85" t="s">
        <v>11</v>
      </c>
      <c r="C13" s="81"/>
      <c r="D13" s="82"/>
      <c r="E13" s="83"/>
      <c r="F13" s="84"/>
    </row>
    <row r="14" spans="1:6" ht="13.25" customHeight="1" x14ac:dyDescent="0.35">
      <c r="A14" s="79"/>
      <c r="B14" s="85"/>
      <c r="C14" s="81"/>
      <c r="D14" s="82"/>
      <c r="E14" s="83"/>
      <c r="F14" s="84"/>
    </row>
    <row r="15" spans="1:6" x14ac:dyDescent="0.35">
      <c r="A15" s="79"/>
      <c r="B15" s="88" t="s">
        <v>6</v>
      </c>
      <c r="C15" s="81"/>
      <c r="D15" s="82"/>
      <c r="E15" s="83"/>
      <c r="F15" s="84"/>
    </row>
    <row r="16" spans="1:6" x14ac:dyDescent="0.35">
      <c r="A16" s="79"/>
      <c r="B16" s="88"/>
      <c r="C16" s="81"/>
      <c r="D16" s="82"/>
      <c r="E16" s="83"/>
      <c r="F16" s="84"/>
    </row>
    <row r="17" spans="1:6" ht="17.399999999999999" customHeight="1" x14ac:dyDescent="0.35">
      <c r="A17" s="79"/>
      <c r="B17" s="85" t="s">
        <v>12</v>
      </c>
      <c r="C17" s="81"/>
      <c r="D17" s="82"/>
      <c r="E17" s="83"/>
      <c r="F17" s="84"/>
    </row>
    <row r="18" spans="1:6" x14ac:dyDescent="0.35">
      <c r="A18" s="79"/>
      <c r="B18" s="85"/>
      <c r="C18" s="81"/>
      <c r="D18" s="82"/>
      <c r="E18" s="83"/>
      <c r="F18" s="84"/>
    </row>
    <row r="19" spans="1:6" x14ac:dyDescent="0.35">
      <c r="A19" s="79"/>
      <c r="B19" s="88" t="s">
        <v>7</v>
      </c>
      <c r="C19" s="81"/>
      <c r="D19" s="82"/>
      <c r="E19" s="83"/>
      <c r="F19" s="84"/>
    </row>
    <row r="20" spans="1:6" x14ac:dyDescent="0.35">
      <c r="A20" s="79"/>
      <c r="B20" s="85"/>
      <c r="C20" s="81"/>
      <c r="D20" s="82"/>
      <c r="E20" s="83"/>
      <c r="F20" s="84"/>
    </row>
    <row r="21" spans="1:6" ht="78.650000000000006" customHeight="1" x14ac:dyDescent="0.35">
      <c r="A21" s="79"/>
      <c r="B21" s="85" t="s">
        <v>13</v>
      </c>
      <c r="C21" s="81"/>
      <c r="D21" s="82"/>
      <c r="E21" s="83"/>
      <c r="F21" s="84"/>
    </row>
    <row r="22" spans="1:6" x14ac:dyDescent="0.35">
      <c r="A22" s="79"/>
      <c r="B22" s="85"/>
      <c r="C22" s="81"/>
      <c r="D22" s="82"/>
      <c r="E22" s="89"/>
      <c r="F22" s="84"/>
    </row>
    <row r="23" spans="1:6" ht="54" customHeight="1" x14ac:dyDescent="0.35">
      <c r="A23" s="79"/>
      <c r="B23" s="85" t="s">
        <v>140</v>
      </c>
      <c r="C23" s="81"/>
      <c r="D23" s="82"/>
      <c r="E23" s="89"/>
      <c r="F23" s="84"/>
    </row>
    <row r="24" spans="1:6" ht="13.75" customHeight="1" x14ac:dyDescent="0.35">
      <c r="A24" s="79"/>
      <c r="B24" s="85"/>
      <c r="C24" s="81"/>
      <c r="D24" s="82"/>
      <c r="E24" s="89"/>
      <c r="F24" s="84"/>
    </row>
    <row r="25" spans="1:6" x14ac:dyDescent="0.35">
      <c r="A25" s="79"/>
      <c r="B25" s="80" t="s">
        <v>130</v>
      </c>
      <c r="C25" s="81"/>
      <c r="D25" s="82"/>
      <c r="E25" s="89"/>
      <c r="F25" s="84"/>
    </row>
    <row r="26" spans="1:6" x14ac:dyDescent="0.35">
      <c r="A26" s="79"/>
      <c r="B26" s="85"/>
      <c r="C26" s="81"/>
      <c r="D26" s="82"/>
      <c r="E26" s="89"/>
      <c r="F26" s="84"/>
    </row>
    <row r="27" spans="1:6" x14ac:dyDescent="0.35">
      <c r="A27" s="79"/>
      <c r="B27" s="88" t="s">
        <v>131</v>
      </c>
      <c r="C27" s="81"/>
      <c r="D27" s="82"/>
      <c r="E27" s="89"/>
      <c r="F27" s="90"/>
    </row>
    <row r="28" spans="1:6" x14ac:dyDescent="0.35">
      <c r="A28" s="79"/>
      <c r="B28" s="80"/>
      <c r="C28" s="81"/>
      <c r="D28" s="82"/>
      <c r="E28" s="89"/>
      <c r="F28" s="90"/>
    </row>
    <row r="29" spans="1:6" ht="31" x14ac:dyDescent="0.35">
      <c r="A29" s="79">
        <v>1</v>
      </c>
      <c r="B29" s="85" t="s">
        <v>141</v>
      </c>
      <c r="C29" s="81" t="s">
        <v>145</v>
      </c>
      <c r="D29" s="82">
        <v>1</v>
      </c>
      <c r="E29" s="91">
        <v>50000</v>
      </c>
      <c r="F29" s="90">
        <f>D29*E29</f>
        <v>50000</v>
      </c>
    </row>
    <row r="30" spans="1:6" x14ac:dyDescent="0.35">
      <c r="A30" s="79"/>
      <c r="B30" s="85"/>
      <c r="C30" s="81"/>
      <c r="D30" s="82"/>
      <c r="E30" s="89"/>
      <c r="F30" s="84"/>
    </row>
    <row r="31" spans="1:6" x14ac:dyDescent="0.35">
      <c r="A31" s="79"/>
      <c r="B31" s="80" t="s">
        <v>14</v>
      </c>
      <c r="C31" s="81"/>
      <c r="D31" s="82"/>
      <c r="E31" s="89"/>
      <c r="F31" s="84"/>
    </row>
    <row r="32" spans="1:6" x14ac:dyDescent="0.35">
      <c r="A32" s="79"/>
      <c r="B32" s="80"/>
      <c r="C32" s="81"/>
      <c r="D32" s="82"/>
      <c r="E32" s="89"/>
      <c r="F32" s="90"/>
    </row>
    <row r="33" spans="1:10" x14ac:dyDescent="0.35">
      <c r="A33" s="79"/>
      <c r="B33" s="85"/>
      <c r="C33" s="83"/>
      <c r="D33" s="82"/>
      <c r="E33" s="92"/>
      <c r="F33" s="84"/>
      <c r="I33" s="78" t="s">
        <v>146</v>
      </c>
      <c r="J33" s="78">
        <v>182</v>
      </c>
    </row>
    <row r="34" spans="1:10" x14ac:dyDescent="0.35">
      <c r="A34" s="79"/>
      <c r="B34" s="80" t="s">
        <v>118</v>
      </c>
      <c r="C34" s="81"/>
      <c r="D34" s="82"/>
      <c r="E34" s="89"/>
      <c r="F34" s="84"/>
      <c r="I34" s="78" t="s">
        <v>147</v>
      </c>
      <c r="J34" s="78">
        <v>72</v>
      </c>
    </row>
    <row r="35" spans="1:10" x14ac:dyDescent="0.35">
      <c r="A35" s="79"/>
      <c r="B35" s="80"/>
      <c r="C35" s="81"/>
      <c r="D35" s="82"/>
      <c r="E35" s="89"/>
      <c r="F35" s="84"/>
      <c r="I35" s="78" t="s">
        <v>148</v>
      </c>
      <c r="J35" s="78">
        <v>40</v>
      </c>
    </row>
    <row r="36" spans="1:10" x14ac:dyDescent="0.35">
      <c r="A36" s="79"/>
      <c r="B36" s="85"/>
      <c r="C36" s="81"/>
      <c r="D36" s="82"/>
      <c r="E36" s="91"/>
      <c r="F36" s="90"/>
      <c r="I36" s="78" t="s">
        <v>149</v>
      </c>
      <c r="J36" s="78">
        <v>412</v>
      </c>
    </row>
    <row r="37" spans="1:10" x14ac:dyDescent="0.35">
      <c r="A37" s="79"/>
      <c r="B37" s="80"/>
      <c r="C37" s="81"/>
      <c r="D37" s="82"/>
      <c r="E37" s="89"/>
      <c r="F37" s="90"/>
      <c r="I37" s="78" t="s">
        <v>150</v>
      </c>
      <c r="J37" s="78">
        <v>274</v>
      </c>
    </row>
    <row r="38" spans="1:10" ht="62" x14ac:dyDescent="0.35">
      <c r="A38" s="79">
        <v>2</v>
      </c>
      <c r="B38" s="85" t="s">
        <v>151</v>
      </c>
      <c r="C38" s="81" t="s">
        <v>47</v>
      </c>
      <c r="D38" s="82">
        <v>980</v>
      </c>
      <c r="E38" s="91"/>
      <c r="F38" s="90">
        <f>D38*E38</f>
        <v>0</v>
      </c>
      <c r="J38" s="78">
        <f>SUM(J33:J37)</f>
        <v>980</v>
      </c>
    </row>
    <row r="39" spans="1:10" x14ac:dyDescent="0.35">
      <c r="A39" s="79"/>
      <c r="B39" s="80"/>
      <c r="C39" s="81"/>
      <c r="D39" s="82"/>
      <c r="E39" s="89"/>
      <c r="F39" s="90"/>
    </row>
    <row r="40" spans="1:10" ht="46.5" x14ac:dyDescent="0.35">
      <c r="A40" s="79">
        <v>18</v>
      </c>
      <c r="B40" s="85" t="s">
        <v>142</v>
      </c>
      <c r="C40" s="81" t="s">
        <v>9</v>
      </c>
      <c r="D40" s="82">
        <v>1</v>
      </c>
      <c r="E40" s="91"/>
      <c r="F40" s="90"/>
    </row>
    <row r="41" spans="1:10" x14ac:dyDescent="0.35">
      <c r="A41" s="79"/>
      <c r="B41" s="85"/>
      <c r="C41" s="81"/>
      <c r="D41" s="82"/>
      <c r="E41" s="91"/>
      <c r="F41" s="90"/>
    </row>
    <row r="42" spans="1:10" ht="31" x14ac:dyDescent="0.35">
      <c r="A42" s="79">
        <v>19</v>
      </c>
      <c r="B42" s="85" t="s">
        <v>143</v>
      </c>
      <c r="C42" s="81" t="s">
        <v>9</v>
      </c>
      <c r="D42" s="82">
        <v>1</v>
      </c>
      <c r="E42" s="91"/>
      <c r="F42" s="90"/>
    </row>
    <row r="43" spans="1:10" x14ac:dyDescent="0.35">
      <c r="A43" s="79"/>
      <c r="B43" s="85"/>
      <c r="C43" s="83"/>
      <c r="D43" s="82"/>
      <c r="E43" s="93"/>
      <c r="F43" s="90"/>
    </row>
    <row r="44" spans="1:10" ht="16" thickBot="1" x14ac:dyDescent="0.4">
      <c r="A44" s="79"/>
      <c r="B44" s="94" t="s">
        <v>53</v>
      </c>
      <c r="C44" s="85"/>
      <c r="D44" s="81"/>
      <c r="E44" s="95"/>
      <c r="F44" s="96">
        <v>50000</v>
      </c>
    </row>
    <row r="45" spans="1:10" ht="16" thickTop="1" x14ac:dyDescent="0.35">
      <c r="A45" s="79"/>
      <c r="B45" s="97"/>
      <c r="C45" s="85"/>
      <c r="D45" s="81"/>
      <c r="F45" s="84"/>
    </row>
  </sheetData>
  <pageMargins left="0.23622047244094491" right="3.937007874015748E-2" top="0.74803149606299213" bottom="0.74803149606299213" header="0.31496062992125984" footer="0.31496062992125984"/>
  <pageSetup paperSize="9" scale="65" fitToHeight="0" orientation="portrait" r:id="rId1"/>
  <headerFooter>
    <oddHeader xml:space="preserve">&amp;RRoof Upgrades and and Associated Works at Thendele Camp, Royal Natal National Park  </oddHeader>
    <oddFooter>&amp;C&amp;P of &amp;N</oddFooter>
  </headerFooter>
  <rowBreaks count="2" manualBreakCount="2">
    <brk id="30" max="6" man="1"/>
    <brk id="33"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FF00"/>
  </sheetPr>
  <dimension ref="A1:F24"/>
  <sheetViews>
    <sheetView view="pageBreakPreview" zoomScale="90" zoomScaleNormal="70" zoomScaleSheetLayoutView="90" workbookViewId="0">
      <selection activeCell="F18" sqref="F18"/>
    </sheetView>
  </sheetViews>
  <sheetFormatPr defaultColWidth="9.1796875" defaultRowHeight="15.5" x14ac:dyDescent="0.35"/>
  <cols>
    <col min="1" max="1" width="8.81640625" style="78" customWidth="1"/>
    <col min="2" max="2" width="80.54296875" style="99" customWidth="1"/>
    <col min="3" max="3" width="6.81640625" style="78" bestFit="1" customWidth="1"/>
    <col min="4" max="4" width="13.1796875" style="78" bestFit="1" customWidth="1"/>
    <col min="5" max="5" width="20.6328125" style="78" customWidth="1"/>
    <col min="6" max="6" width="29.90625" style="78" customWidth="1"/>
    <col min="7" max="7" width="5.54296875" style="78" customWidth="1"/>
    <col min="8" max="16384" width="9.1796875" style="78"/>
  </cols>
  <sheetData>
    <row r="1" spans="1:6" ht="31" x14ac:dyDescent="0.35">
      <c r="A1" s="72" t="s">
        <v>117</v>
      </c>
      <c r="B1" s="87"/>
      <c r="C1" s="74" t="s">
        <v>108</v>
      </c>
      <c r="D1" s="75" t="s">
        <v>0</v>
      </c>
      <c r="E1" s="76" t="s">
        <v>1</v>
      </c>
      <c r="F1" s="101" t="s">
        <v>2</v>
      </c>
    </row>
    <row r="2" spans="1:6" x14ac:dyDescent="0.35">
      <c r="A2" s="79"/>
      <c r="B2" s="80" t="s">
        <v>125</v>
      </c>
      <c r="C2" s="81"/>
      <c r="D2" s="102"/>
      <c r="E2" s="103"/>
      <c r="F2" s="104"/>
    </row>
    <row r="3" spans="1:6" x14ac:dyDescent="0.35">
      <c r="A3" s="79"/>
      <c r="B3" s="85"/>
      <c r="C3" s="81"/>
      <c r="D3" s="102"/>
      <c r="E3" s="103"/>
      <c r="F3" s="104"/>
    </row>
    <row r="4" spans="1:6" x14ac:dyDescent="0.35">
      <c r="A4" s="79"/>
      <c r="B4" s="80" t="s">
        <v>17</v>
      </c>
      <c r="C4" s="81"/>
      <c r="D4" s="102"/>
      <c r="E4" s="103"/>
      <c r="F4" s="104"/>
    </row>
    <row r="5" spans="1:6" x14ac:dyDescent="0.35">
      <c r="A5" s="79"/>
      <c r="B5" s="85"/>
      <c r="C5" s="81"/>
      <c r="D5" s="102"/>
      <c r="E5" s="103"/>
      <c r="F5" s="104"/>
    </row>
    <row r="6" spans="1:6" x14ac:dyDescent="0.35">
      <c r="A6" s="79"/>
      <c r="B6" s="88" t="s">
        <v>98</v>
      </c>
      <c r="C6" s="81"/>
      <c r="D6" s="102"/>
      <c r="E6" s="103"/>
      <c r="F6" s="104"/>
    </row>
    <row r="7" spans="1:6" x14ac:dyDescent="0.35">
      <c r="A7" s="79"/>
      <c r="B7" s="88"/>
      <c r="C7" s="81"/>
      <c r="D7" s="102"/>
      <c r="E7" s="103"/>
      <c r="F7" s="104"/>
    </row>
    <row r="8" spans="1:6" ht="31" x14ac:dyDescent="0.35">
      <c r="A8" s="79"/>
      <c r="B8" s="85" t="s">
        <v>99</v>
      </c>
      <c r="C8" s="81"/>
      <c r="D8" s="102"/>
      <c r="E8" s="103"/>
      <c r="F8" s="104"/>
    </row>
    <row r="9" spans="1:6" x14ac:dyDescent="0.35">
      <c r="A9" s="79"/>
      <c r="B9" s="86"/>
      <c r="C9" s="81"/>
      <c r="D9" s="102"/>
      <c r="E9" s="103"/>
      <c r="F9" s="104"/>
    </row>
    <row r="10" spans="1:6" x14ac:dyDescent="0.35">
      <c r="A10" s="79"/>
      <c r="B10" s="85" t="s">
        <v>100</v>
      </c>
      <c r="C10" s="81"/>
      <c r="D10" s="102"/>
      <c r="E10" s="103"/>
      <c r="F10" s="104"/>
    </row>
    <row r="11" spans="1:6" x14ac:dyDescent="0.35">
      <c r="A11" s="79"/>
      <c r="B11" s="85"/>
      <c r="C11" s="81"/>
      <c r="D11" s="102"/>
      <c r="E11" s="103"/>
      <c r="F11" s="104"/>
    </row>
    <row r="12" spans="1:6" x14ac:dyDescent="0.35">
      <c r="A12" s="79"/>
      <c r="B12" s="88" t="s">
        <v>18</v>
      </c>
      <c r="C12" s="81"/>
      <c r="D12" s="102"/>
      <c r="E12" s="103"/>
      <c r="F12" s="104"/>
    </row>
    <row r="13" spans="1:6" x14ac:dyDescent="0.35">
      <c r="A13" s="79"/>
      <c r="B13" s="85"/>
      <c r="C13" s="81"/>
      <c r="D13" s="102"/>
      <c r="E13" s="103"/>
      <c r="F13" s="104"/>
    </row>
    <row r="14" spans="1:6" ht="77.5" x14ac:dyDescent="0.35">
      <c r="A14" s="79"/>
      <c r="B14" s="85" t="s">
        <v>19</v>
      </c>
      <c r="C14" s="81"/>
      <c r="D14" s="102"/>
      <c r="E14" s="103"/>
      <c r="F14" s="104"/>
    </row>
    <row r="15" spans="1:6" x14ac:dyDescent="0.35">
      <c r="A15" s="79"/>
      <c r="B15" s="85"/>
      <c r="C15" s="81"/>
      <c r="D15" s="102"/>
      <c r="E15" s="103"/>
      <c r="F15" s="104"/>
    </row>
    <row r="16" spans="1:6" x14ac:dyDescent="0.35">
      <c r="A16" s="79"/>
      <c r="B16" s="80" t="s">
        <v>20</v>
      </c>
      <c r="C16" s="81"/>
      <c r="D16" s="102"/>
      <c r="E16" s="103"/>
      <c r="F16" s="104"/>
    </row>
    <row r="17" spans="1:6" x14ac:dyDescent="0.35">
      <c r="A17" s="79"/>
      <c r="B17" s="85"/>
      <c r="C17" s="81"/>
      <c r="D17" s="102"/>
      <c r="E17" s="103"/>
      <c r="F17" s="104"/>
    </row>
    <row r="18" spans="1:6" ht="62" x14ac:dyDescent="0.35">
      <c r="A18" s="79"/>
      <c r="B18" s="88" t="s">
        <v>21</v>
      </c>
      <c r="C18" s="81"/>
      <c r="D18" s="102"/>
      <c r="E18" s="103"/>
      <c r="F18" s="104"/>
    </row>
    <row r="19" spans="1:6" x14ac:dyDescent="0.35">
      <c r="A19" s="79"/>
      <c r="B19" s="85"/>
      <c r="C19" s="81"/>
      <c r="D19" s="102"/>
      <c r="E19" s="103"/>
      <c r="F19" s="104"/>
    </row>
    <row r="20" spans="1:6" ht="31" x14ac:dyDescent="0.35">
      <c r="A20" s="79">
        <v>1</v>
      </c>
      <c r="B20" s="85" t="s">
        <v>128</v>
      </c>
      <c r="C20" s="105" t="s">
        <v>47</v>
      </c>
      <c r="D20" s="102">
        <v>980</v>
      </c>
      <c r="E20" s="106"/>
      <c r="F20" s="107">
        <f>D20*E20</f>
        <v>0</v>
      </c>
    </row>
    <row r="21" spans="1:6" x14ac:dyDescent="0.35">
      <c r="A21" s="79"/>
      <c r="B21" s="108"/>
      <c r="C21" s="109"/>
      <c r="D21" s="102"/>
      <c r="E21" s="103"/>
      <c r="F21" s="104"/>
    </row>
    <row r="22" spans="1:6" x14ac:dyDescent="0.35">
      <c r="A22" s="79"/>
      <c r="B22" s="108"/>
      <c r="C22" s="98"/>
      <c r="D22" s="102"/>
      <c r="F22" s="104"/>
    </row>
    <row r="23" spans="1:6" ht="16" thickBot="1" x14ac:dyDescent="0.4">
      <c r="B23" s="74" t="s">
        <v>53</v>
      </c>
      <c r="C23" s="110"/>
      <c r="D23" s="111"/>
      <c r="E23" s="112"/>
      <c r="F23" s="113"/>
    </row>
    <row r="24" spans="1:6" ht="16" thickTop="1" x14ac:dyDescent="0.35"/>
  </sheetData>
  <pageMargins left="0.23622047244094491" right="0.23622047244094491" top="0.74803149606299213" bottom="0.74803149606299213" header="0.31496062992125984" footer="0.31496062992125984"/>
  <pageSetup paperSize="9" scale="60" orientation="portrait" r:id="rId1"/>
  <headerFooter>
    <oddHeader xml:space="preserve">&amp;RRoof Upgrades and and Associated Works at Thendele Camp, Royal Natal National Park  </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FF00"/>
    <pageSetUpPr fitToPage="1"/>
  </sheetPr>
  <dimension ref="A1:F40"/>
  <sheetViews>
    <sheetView view="pageBreakPreview" zoomScale="80" zoomScaleNormal="70" zoomScaleSheetLayoutView="80" workbookViewId="0">
      <selection activeCell="B26" sqref="B26"/>
    </sheetView>
  </sheetViews>
  <sheetFormatPr defaultColWidth="9.1796875" defaultRowHeight="15.5" x14ac:dyDescent="0.35"/>
  <cols>
    <col min="1" max="1" width="6.81640625" style="78" customWidth="1"/>
    <col min="2" max="2" width="80.54296875" style="99" customWidth="1"/>
    <col min="3" max="3" width="6.81640625" style="78" bestFit="1" customWidth="1"/>
    <col min="4" max="4" width="13.1796875" style="78" bestFit="1" customWidth="1"/>
    <col min="5" max="5" width="17.453125" style="78" customWidth="1"/>
    <col min="6" max="6" width="27" style="100" customWidth="1"/>
    <col min="7" max="7" width="7" style="78" customWidth="1"/>
    <col min="8" max="16384" width="9.1796875" style="78"/>
  </cols>
  <sheetData>
    <row r="1" spans="1:6" x14ac:dyDescent="0.35">
      <c r="A1" s="72"/>
      <c r="B1" s="87"/>
      <c r="C1" s="74" t="s">
        <v>108</v>
      </c>
      <c r="D1" s="75" t="s">
        <v>0</v>
      </c>
      <c r="E1" s="76" t="s">
        <v>1</v>
      </c>
      <c r="F1" s="77" t="s">
        <v>2</v>
      </c>
    </row>
    <row r="2" spans="1:6" x14ac:dyDescent="0.35">
      <c r="A2" s="79"/>
      <c r="B2" s="80" t="s">
        <v>126</v>
      </c>
      <c r="C2" s="81"/>
      <c r="D2" s="102"/>
      <c r="E2" s="103"/>
      <c r="F2" s="84"/>
    </row>
    <row r="3" spans="1:6" x14ac:dyDescent="0.35">
      <c r="A3" s="79"/>
      <c r="B3" s="85"/>
      <c r="C3" s="81"/>
      <c r="D3" s="102"/>
      <c r="E3" s="103"/>
      <c r="F3" s="84"/>
    </row>
    <row r="4" spans="1:6" x14ac:dyDescent="0.35">
      <c r="A4" s="79"/>
      <c r="B4" s="80" t="s">
        <v>22</v>
      </c>
      <c r="C4" s="81"/>
      <c r="D4" s="102"/>
      <c r="E4" s="103"/>
      <c r="F4" s="84"/>
    </row>
    <row r="5" spans="1:6" ht="9.65" customHeight="1" x14ac:dyDescent="0.35">
      <c r="A5" s="79"/>
      <c r="B5" s="85"/>
      <c r="C5" s="81"/>
      <c r="D5" s="102"/>
      <c r="E5" s="103"/>
      <c r="F5" s="84"/>
    </row>
    <row r="6" spans="1:6" ht="31" x14ac:dyDescent="0.35">
      <c r="A6" s="79"/>
      <c r="B6" s="85" t="s">
        <v>99</v>
      </c>
      <c r="C6" s="81"/>
      <c r="D6" s="102"/>
      <c r="E6" s="103"/>
      <c r="F6" s="84"/>
    </row>
    <row r="7" spans="1:6" x14ac:dyDescent="0.35">
      <c r="A7" s="79"/>
      <c r="B7" s="86"/>
      <c r="C7" s="81"/>
      <c r="D7" s="102"/>
      <c r="E7" s="103"/>
      <c r="F7" s="84"/>
    </row>
    <row r="8" spans="1:6" x14ac:dyDescent="0.35">
      <c r="A8" s="79"/>
      <c r="B8" s="87" t="s">
        <v>101</v>
      </c>
      <c r="C8" s="81"/>
      <c r="D8" s="102"/>
      <c r="E8" s="103"/>
      <c r="F8" s="84"/>
    </row>
    <row r="9" spans="1:6" ht="7.75" customHeight="1" x14ac:dyDescent="0.35">
      <c r="A9" s="79"/>
      <c r="B9" s="86"/>
      <c r="C9" s="81"/>
      <c r="D9" s="102"/>
      <c r="E9" s="103"/>
      <c r="F9" s="84"/>
    </row>
    <row r="10" spans="1:6" x14ac:dyDescent="0.35">
      <c r="A10" s="79"/>
      <c r="B10" s="85" t="s">
        <v>102</v>
      </c>
      <c r="C10" s="81"/>
      <c r="D10" s="102"/>
      <c r="E10" s="103"/>
      <c r="F10" s="84"/>
    </row>
    <row r="11" spans="1:6" x14ac:dyDescent="0.35">
      <c r="A11" s="79"/>
      <c r="B11" s="85"/>
      <c r="C11" s="81"/>
      <c r="D11" s="102"/>
      <c r="E11" s="103"/>
      <c r="F11" s="84"/>
    </row>
    <row r="12" spans="1:6" x14ac:dyDescent="0.35">
      <c r="A12" s="79"/>
      <c r="B12" s="80" t="s">
        <v>119</v>
      </c>
      <c r="C12" s="81"/>
      <c r="D12" s="102"/>
      <c r="E12" s="103"/>
      <c r="F12" s="84"/>
    </row>
    <row r="13" spans="1:6" x14ac:dyDescent="0.35">
      <c r="A13" s="79"/>
      <c r="B13" s="85"/>
      <c r="C13" s="81"/>
      <c r="D13" s="102"/>
      <c r="E13" s="103"/>
      <c r="F13" s="84"/>
    </row>
    <row r="14" spans="1:6" x14ac:dyDescent="0.35">
      <c r="A14" s="79"/>
      <c r="B14" s="85"/>
      <c r="C14" s="81"/>
      <c r="D14" s="102"/>
      <c r="E14" s="114"/>
      <c r="F14" s="84"/>
    </row>
    <row r="15" spans="1:6" x14ac:dyDescent="0.35">
      <c r="A15" s="79">
        <v>1</v>
      </c>
      <c r="B15" s="85" t="s">
        <v>152</v>
      </c>
      <c r="C15" s="81" t="s">
        <v>47</v>
      </c>
      <c r="D15" s="102">
        <v>10</v>
      </c>
      <c r="E15" s="89"/>
      <c r="F15" s="84"/>
    </row>
    <row r="16" spans="1:6" x14ac:dyDescent="0.35">
      <c r="A16" s="79"/>
      <c r="B16" s="85"/>
      <c r="C16" s="81"/>
      <c r="D16" s="102"/>
      <c r="E16" s="89"/>
      <c r="F16" s="84"/>
    </row>
    <row r="17" spans="1:6" x14ac:dyDescent="0.35">
      <c r="A17" s="79">
        <v>2</v>
      </c>
      <c r="B17" s="85" t="s">
        <v>120</v>
      </c>
      <c r="C17" s="81" t="s">
        <v>47</v>
      </c>
      <c r="D17" s="102">
        <v>10</v>
      </c>
      <c r="E17" s="89"/>
      <c r="F17" s="84"/>
    </row>
    <row r="18" spans="1:6" x14ac:dyDescent="0.35">
      <c r="A18" s="79"/>
      <c r="B18" s="85"/>
      <c r="C18" s="81"/>
      <c r="E18" s="89"/>
      <c r="F18" s="84"/>
    </row>
    <row r="19" spans="1:6" ht="77.5" x14ac:dyDescent="0.35">
      <c r="A19" s="79">
        <v>3</v>
      </c>
      <c r="B19" s="85" t="s">
        <v>121</v>
      </c>
      <c r="C19" s="81" t="s">
        <v>8</v>
      </c>
      <c r="D19" s="102">
        <v>20</v>
      </c>
      <c r="E19" s="89"/>
      <c r="F19" s="84"/>
    </row>
    <row r="20" spans="1:6" x14ac:dyDescent="0.35">
      <c r="A20" s="79"/>
      <c r="B20" s="85"/>
      <c r="C20" s="81"/>
      <c r="D20" s="102"/>
      <c r="E20" s="89"/>
      <c r="F20" s="84"/>
    </row>
    <row r="21" spans="1:6" x14ac:dyDescent="0.35">
      <c r="A21" s="79"/>
      <c r="B21" s="85"/>
      <c r="C21" s="81"/>
      <c r="D21" s="102"/>
      <c r="E21" s="114"/>
      <c r="F21" s="84"/>
    </row>
    <row r="22" spans="1:6" ht="31" x14ac:dyDescent="0.35">
      <c r="A22" s="79"/>
      <c r="B22" s="80" t="s">
        <v>123</v>
      </c>
      <c r="C22" s="81"/>
      <c r="D22" s="102"/>
      <c r="E22" s="114"/>
      <c r="F22" s="84"/>
    </row>
    <row r="23" spans="1:6" x14ac:dyDescent="0.35">
      <c r="A23" s="79"/>
      <c r="B23" s="85"/>
      <c r="C23" s="81"/>
      <c r="D23" s="102"/>
      <c r="E23" s="114"/>
      <c r="F23" s="84"/>
    </row>
    <row r="24" spans="1:6" ht="31" x14ac:dyDescent="0.35">
      <c r="A24" s="79"/>
      <c r="B24" s="80" t="s">
        <v>156</v>
      </c>
      <c r="C24" s="81"/>
      <c r="D24" s="102"/>
      <c r="E24" s="114"/>
      <c r="F24" s="84"/>
    </row>
    <row r="25" spans="1:6" x14ac:dyDescent="0.35">
      <c r="A25" s="79"/>
      <c r="B25" s="80"/>
      <c r="C25" s="81"/>
      <c r="D25" s="102"/>
      <c r="E25" s="114"/>
      <c r="F25" s="84"/>
    </row>
    <row r="26" spans="1:6" ht="93" x14ac:dyDescent="0.35">
      <c r="A26" s="79"/>
      <c r="B26" s="88" t="s">
        <v>153</v>
      </c>
      <c r="C26" s="81"/>
      <c r="D26" s="102"/>
      <c r="E26" s="114"/>
      <c r="F26" s="84"/>
    </row>
    <row r="27" spans="1:6" x14ac:dyDescent="0.35">
      <c r="A27" s="79">
        <v>4</v>
      </c>
      <c r="B27" s="85" t="s">
        <v>124</v>
      </c>
      <c r="C27" s="81" t="s">
        <v>47</v>
      </c>
      <c r="D27" s="102">
        <v>980</v>
      </c>
      <c r="E27" s="89"/>
      <c r="F27" s="84"/>
    </row>
    <row r="28" spans="1:6" x14ac:dyDescent="0.35">
      <c r="A28" s="79"/>
      <c r="B28" s="85"/>
      <c r="C28" s="81"/>
      <c r="D28" s="102"/>
      <c r="E28" s="89"/>
      <c r="F28" s="84"/>
    </row>
    <row r="29" spans="1:6" ht="93" x14ac:dyDescent="0.35">
      <c r="A29" s="79"/>
      <c r="B29" s="137" t="s">
        <v>155</v>
      </c>
      <c r="C29" s="81"/>
      <c r="D29" s="102"/>
      <c r="E29" s="89"/>
      <c r="F29" s="84"/>
    </row>
    <row r="30" spans="1:6" x14ac:dyDescent="0.35">
      <c r="A30" s="79"/>
      <c r="B30" s="85"/>
      <c r="C30" s="81"/>
      <c r="E30" s="89"/>
      <c r="F30" s="84"/>
    </row>
    <row r="31" spans="1:6" ht="139.5" x14ac:dyDescent="0.35">
      <c r="A31" s="79"/>
      <c r="B31" s="137" t="s">
        <v>154</v>
      </c>
      <c r="C31" s="81"/>
      <c r="D31" s="102"/>
      <c r="E31" s="89"/>
      <c r="F31" s="84"/>
    </row>
    <row r="32" spans="1:6" ht="9" customHeight="1" x14ac:dyDescent="0.35">
      <c r="A32" s="79"/>
      <c r="B32" s="85"/>
      <c r="C32" s="81"/>
      <c r="D32" s="102"/>
      <c r="E32" s="89"/>
      <c r="F32" s="84"/>
    </row>
    <row r="33" spans="1:6" x14ac:dyDescent="0.35">
      <c r="A33" s="79"/>
      <c r="B33" s="87" t="s">
        <v>113</v>
      </c>
      <c r="C33" s="81"/>
      <c r="D33" s="102"/>
      <c r="E33" s="89"/>
      <c r="F33" s="84"/>
    </row>
    <row r="34" spans="1:6" ht="6.65" customHeight="1" x14ac:dyDescent="0.35">
      <c r="A34" s="79"/>
      <c r="B34" s="85"/>
      <c r="C34" s="81"/>
      <c r="D34" s="102"/>
      <c r="E34" s="89"/>
      <c r="F34" s="84"/>
    </row>
    <row r="35" spans="1:6" ht="31" x14ac:dyDescent="0.35">
      <c r="A35" s="79"/>
      <c r="B35" s="80" t="s">
        <v>114</v>
      </c>
      <c r="C35" s="81"/>
      <c r="D35" s="102"/>
      <c r="E35" s="89"/>
      <c r="F35" s="84"/>
    </row>
    <row r="36" spans="1:6" x14ac:dyDescent="0.35">
      <c r="A36" s="79"/>
      <c r="B36" s="85"/>
      <c r="C36" s="81"/>
      <c r="D36" s="102"/>
      <c r="E36" s="89"/>
      <c r="F36" s="84"/>
    </row>
    <row r="37" spans="1:6" x14ac:dyDescent="0.35">
      <c r="A37" s="79">
        <v>5</v>
      </c>
      <c r="B37" s="85" t="s">
        <v>136</v>
      </c>
      <c r="C37" s="81" t="s">
        <v>47</v>
      </c>
      <c r="D37" s="102">
        <f>D27</f>
        <v>980</v>
      </c>
      <c r="E37" s="89"/>
      <c r="F37" s="84"/>
    </row>
    <row r="38" spans="1:6" x14ac:dyDescent="0.35">
      <c r="A38" s="79"/>
      <c r="B38" s="85"/>
      <c r="C38" s="81"/>
      <c r="D38" s="102"/>
      <c r="E38" s="103"/>
      <c r="F38" s="84"/>
    </row>
    <row r="39" spans="1:6" ht="16" thickBot="1" x14ac:dyDescent="0.4">
      <c r="B39" s="94" t="s">
        <v>53</v>
      </c>
      <c r="C39" s="102"/>
      <c r="D39" s="102"/>
      <c r="E39" s="114"/>
      <c r="F39" s="115"/>
    </row>
    <row r="40" spans="1:6" ht="16" thickTop="1" x14ac:dyDescent="0.35"/>
  </sheetData>
  <pageMargins left="0.23622047244094491" right="0.23622047244094491" top="0.74803149606299213" bottom="0.74803149606299213" header="0.31496062992125984" footer="0.31496062992125984"/>
  <pageSetup paperSize="9" scale="62" fitToHeight="0" orientation="portrait" r:id="rId1"/>
  <headerFooter>
    <oddHeader xml:space="preserve">&amp;RRoof Upgrades and and Associated Works at Thendele Camp, Royal Natal National Park  </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FF00"/>
  </sheetPr>
  <dimension ref="A1:F57"/>
  <sheetViews>
    <sheetView view="pageBreakPreview" topLeftCell="A23" zoomScale="80" zoomScaleNormal="70" zoomScaleSheetLayoutView="80" workbookViewId="0">
      <selection activeCell="B42" sqref="B42"/>
    </sheetView>
  </sheetViews>
  <sheetFormatPr defaultColWidth="9.1796875" defaultRowHeight="15.5" x14ac:dyDescent="0.35"/>
  <cols>
    <col min="1" max="1" width="6.81640625" style="26" customWidth="1"/>
    <col min="2" max="2" width="84.54296875" style="28" customWidth="1"/>
    <col min="3" max="3" width="6.81640625" style="57" bestFit="1" customWidth="1"/>
    <col min="4" max="4" width="13.1796875" style="26" bestFit="1" customWidth="1"/>
    <col min="5" max="5" width="20.81640625" style="42" customWidth="1"/>
    <col min="6" max="6" width="28.36328125" style="42" customWidth="1"/>
    <col min="7" max="7" width="7" style="26" customWidth="1"/>
    <col min="8" max="16384" width="9.1796875" style="26"/>
  </cols>
  <sheetData>
    <row r="1" spans="1:6" x14ac:dyDescent="0.35">
      <c r="A1" s="29"/>
      <c r="B1" s="30"/>
      <c r="C1" s="24" t="s">
        <v>108</v>
      </c>
      <c r="D1" s="25" t="s">
        <v>0</v>
      </c>
      <c r="E1" s="44" t="s">
        <v>1</v>
      </c>
      <c r="F1" s="41" t="s">
        <v>2</v>
      </c>
    </row>
    <row r="2" spans="1:6" x14ac:dyDescent="0.35">
      <c r="A2" s="31"/>
      <c r="B2" s="32" t="s">
        <v>127</v>
      </c>
      <c r="C2" s="56"/>
      <c r="D2" s="27"/>
      <c r="E2" s="39"/>
      <c r="F2" s="40"/>
    </row>
    <row r="3" spans="1:6" x14ac:dyDescent="0.35">
      <c r="A3" s="31"/>
      <c r="B3" s="33"/>
      <c r="C3" s="56"/>
      <c r="D3" s="27"/>
      <c r="E3" s="39"/>
      <c r="F3" s="40"/>
    </row>
    <row r="4" spans="1:6" x14ac:dyDescent="0.35">
      <c r="A4" s="31"/>
      <c r="B4" s="32" t="s">
        <v>27</v>
      </c>
      <c r="C4" s="56"/>
      <c r="D4" s="27"/>
      <c r="E4" s="39"/>
      <c r="F4" s="40"/>
    </row>
    <row r="5" spans="1:6" x14ac:dyDescent="0.35">
      <c r="A5" s="31"/>
      <c r="B5" s="33"/>
      <c r="C5" s="56"/>
      <c r="D5" s="27"/>
      <c r="E5" s="39"/>
      <c r="F5" s="40"/>
    </row>
    <row r="6" spans="1:6" ht="31" x14ac:dyDescent="0.35">
      <c r="A6" s="31"/>
      <c r="B6" s="33" t="s">
        <v>99</v>
      </c>
      <c r="C6" s="56"/>
      <c r="D6" s="27"/>
      <c r="E6" s="39"/>
      <c r="F6" s="40"/>
    </row>
    <row r="7" spans="1:6" x14ac:dyDescent="0.35">
      <c r="A7" s="31"/>
      <c r="B7" s="34"/>
      <c r="C7" s="56"/>
      <c r="D7" s="27"/>
      <c r="E7" s="39"/>
      <c r="F7" s="40"/>
    </row>
    <row r="8" spans="1:6" x14ac:dyDescent="0.35">
      <c r="A8" s="31"/>
      <c r="B8" s="30" t="s">
        <v>100</v>
      </c>
      <c r="C8" s="56"/>
      <c r="D8" s="27"/>
      <c r="E8" s="39"/>
      <c r="F8" s="40"/>
    </row>
    <row r="9" spans="1:6" x14ac:dyDescent="0.35">
      <c r="A9" s="31"/>
      <c r="B9" s="33"/>
      <c r="C9" s="56"/>
      <c r="D9" s="27"/>
      <c r="E9" s="39"/>
      <c r="F9" s="40"/>
    </row>
    <row r="10" spans="1:6" x14ac:dyDescent="0.35">
      <c r="A10" s="31"/>
      <c r="B10" s="30" t="s">
        <v>104</v>
      </c>
      <c r="C10" s="56"/>
      <c r="D10" s="27"/>
      <c r="E10" s="39"/>
      <c r="F10" s="40"/>
    </row>
    <row r="11" spans="1:6" x14ac:dyDescent="0.35">
      <c r="A11" s="31"/>
      <c r="B11" s="33"/>
      <c r="C11" s="56"/>
      <c r="D11" s="27"/>
      <c r="E11" s="39"/>
      <c r="F11" s="40"/>
    </row>
    <row r="12" spans="1:6" ht="31" x14ac:dyDescent="0.35">
      <c r="A12" s="31"/>
      <c r="B12" s="33" t="s">
        <v>23</v>
      </c>
      <c r="C12" s="56"/>
      <c r="D12" s="27"/>
      <c r="E12" s="39"/>
      <c r="F12" s="40"/>
    </row>
    <row r="13" spans="1:6" x14ac:dyDescent="0.35">
      <c r="A13" s="31"/>
      <c r="B13" s="33"/>
      <c r="C13" s="56"/>
      <c r="D13" s="27"/>
      <c r="E13" s="39"/>
      <c r="F13" s="40"/>
    </row>
    <row r="14" spans="1:6" ht="46.5" x14ac:dyDescent="0.35">
      <c r="A14" s="31"/>
      <c r="B14" s="33" t="s">
        <v>24</v>
      </c>
      <c r="C14" s="56"/>
      <c r="D14" s="27"/>
      <c r="E14" s="39"/>
      <c r="F14" s="40"/>
    </row>
    <row r="15" spans="1:6" x14ac:dyDescent="0.35">
      <c r="A15" s="31"/>
      <c r="B15" s="33"/>
      <c r="C15" s="56"/>
      <c r="D15" s="27"/>
      <c r="E15" s="39"/>
      <c r="F15" s="40"/>
    </row>
    <row r="16" spans="1:6" x14ac:dyDescent="0.35">
      <c r="A16" s="31"/>
      <c r="B16" s="35" t="s">
        <v>28</v>
      </c>
      <c r="C16" s="56"/>
      <c r="D16" s="27"/>
      <c r="E16" s="39"/>
      <c r="F16" s="40"/>
    </row>
    <row r="17" spans="1:6" x14ac:dyDescent="0.35">
      <c r="A17" s="31"/>
      <c r="B17" s="33"/>
      <c r="C17" s="56"/>
      <c r="D17" s="27"/>
      <c r="E17" s="39"/>
      <c r="F17" s="40"/>
    </row>
    <row r="18" spans="1:6" x14ac:dyDescent="0.35">
      <c r="A18" s="31"/>
      <c r="B18" s="33" t="s">
        <v>29</v>
      </c>
      <c r="C18" s="56"/>
      <c r="D18" s="27"/>
      <c r="E18" s="39"/>
      <c r="F18" s="40"/>
    </row>
    <row r="19" spans="1:6" x14ac:dyDescent="0.35">
      <c r="A19" s="31"/>
      <c r="B19" s="33"/>
      <c r="C19" s="56"/>
      <c r="D19" s="27"/>
      <c r="E19" s="39"/>
      <c r="F19" s="40"/>
    </row>
    <row r="20" spans="1:6" x14ac:dyDescent="0.35">
      <c r="A20" s="31"/>
      <c r="B20" s="35" t="s">
        <v>30</v>
      </c>
      <c r="C20" s="56"/>
      <c r="D20" s="27"/>
      <c r="E20" s="39"/>
      <c r="F20" s="40"/>
    </row>
    <row r="21" spans="1:6" x14ac:dyDescent="0.35">
      <c r="A21" s="31"/>
      <c r="B21" s="33"/>
      <c r="C21" s="56"/>
      <c r="D21" s="27"/>
      <c r="E21" s="39"/>
      <c r="F21" s="40"/>
    </row>
    <row r="22" spans="1:6" ht="31" x14ac:dyDescent="0.35">
      <c r="A22" s="31"/>
      <c r="B22" s="33" t="s">
        <v>31</v>
      </c>
      <c r="C22" s="56"/>
      <c r="D22" s="27"/>
      <c r="E22" s="39"/>
      <c r="F22" s="40"/>
    </row>
    <row r="23" spans="1:6" x14ac:dyDescent="0.35">
      <c r="A23" s="31"/>
      <c r="B23" s="33"/>
      <c r="C23" s="56"/>
      <c r="D23" s="27"/>
      <c r="E23" s="39"/>
      <c r="F23" s="40"/>
    </row>
    <row r="24" spans="1:6" x14ac:dyDescent="0.35">
      <c r="A24" s="31"/>
      <c r="B24" s="32" t="s">
        <v>32</v>
      </c>
      <c r="C24" s="56"/>
      <c r="D24" s="27"/>
      <c r="E24" s="39"/>
      <c r="F24" s="40"/>
    </row>
    <row r="25" spans="1:6" x14ac:dyDescent="0.35">
      <c r="A25" s="31"/>
      <c r="B25" s="33"/>
      <c r="C25" s="56"/>
      <c r="D25" s="27"/>
      <c r="E25" s="39"/>
      <c r="F25" s="40"/>
    </row>
    <row r="26" spans="1:6" x14ac:dyDescent="0.35">
      <c r="A26" s="31"/>
      <c r="B26" s="35" t="s">
        <v>25</v>
      </c>
      <c r="C26" s="56"/>
      <c r="D26" s="27"/>
      <c r="E26" s="39"/>
      <c r="F26" s="40"/>
    </row>
    <row r="27" spans="1:6" x14ac:dyDescent="0.35">
      <c r="A27" s="31"/>
      <c r="B27" s="33"/>
      <c r="C27" s="56"/>
      <c r="D27" s="27"/>
      <c r="E27" s="39"/>
      <c r="F27" s="40"/>
    </row>
    <row r="28" spans="1:6" x14ac:dyDescent="0.35">
      <c r="A28" s="31"/>
      <c r="B28" s="35" t="s">
        <v>26</v>
      </c>
      <c r="C28" s="56"/>
      <c r="D28" s="27"/>
      <c r="E28" s="47"/>
      <c r="F28" s="40"/>
    </row>
    <row r="29" spans="1:6" x14ac:dyDescent="0.35">
      <c r="A29" s="31"/>
      <c r="B29" s="33"/>
      <c r="C29" s="56"/>
      <c r="D29" s="27"/>
      <c r="E29" s="47"/>
      <c r="F29" s="40"/>
    </row>
    <row r="30" spans="1:6" ht="31" x14ac:dyDescent="0.35">
      <c r="A30" s="31"/>
      <c r="B30" s="35" t="s">
        <v>33</v>
      </c>
      <c r="C30" s="56"/>
      <c r="D30" s="27"/>
      <c r="E30" s="47"/>
      <c r="F30" s="40"/>
    </row>
    <row r="31" spans="1:6" x14ac:dyDescent="0.35">
      <c r="A31" s="31"/>
      <c r="B31" s="33"/>
      <c r="C31" s="56"/>
      <c r="D31" s="27"/>
      <c r="E31" s="47"/>
      <c r="F31" s="40"/>
    </row>
    <row r="32" spans="1:6" x14ac:dyDescent="0.35">
      <c r="A32" s="31"/>
      <c r="B32" s="32" t="s">
        <v>105</v>
      </c>
      <c r="C32" s="56"/>
      <c r="D32" s="27"/>
      <c r="E32" s="47"/>
      <c r="F32" s="40"/>
    </row>
    <row r="33" spans="1:6" x14ac:dyDescent="0.35">
      <c r="A33" s="31"/>
      <c r="B33" s="33"/>
      <c r="C33" s="56"/>
      <c r="D33" s="27"/>
      <c r="E33" s="47"/>
      <c r="F33" s="40"/>
    </row>
    <row r="34" spans="1:6" ht="31" x14ac:dyDescent="0.35">
      <c r="A34" s="31">
        <v>1</v>
      </c>
      <c r="B34" s="33" t="s">
        <v>129</v>
      </c>
      <c r="C34" s="56" t="s">
        <v>47</v>
      </c>
      <c r="D34" s="27">
        <v>239</v>
      </c>
      <c r="E34" s="54">
        <f>114*(1+10%)*(1+10%)*(1+10%)*(1+10%)*(1+10%)*(1+10%)*(1+10%)*(1+10%)</f>
        <v>244.36912434000018</v>
      </c>
      <c r="F34" s="55">
        <f>E34*D34</f>
        <v>58404.220717260047</v>
      </c>
    </row>
    <row r="35" spans="1:6" x14ac:dyDescent="0.35">
      <c r="A35" s="31"/>
      <c r="B35" s="33"/>
      <c r="C35" s="56"/>
      <c r="D35" s="27"/>
      <c r="E35" s="54"/>
      <c r="F35" s="55"/>
    </row>
    <row r="36" spans="1:6" x14ac:dyDescent="0.35">
      <c r="A36" s="31"/>
      <c r="B36" s="32" t="s">
        <v>34</v>
      </c>
      <c r="C36" s="56"/>
      <c r="D36" s="27"/>
      <c r="E36" s="54"/>
      <c r="F36" s="55"/>
    </row>
    <row r="37" spans="1:6" x14ac:dyDescent="0.35">
      <c r="A37" s="31"/>
      <c r="B37" s="33"/>
      <c r="C37" s="56"/>
      <c r="D37" s="27"/>
      <c r="E37" s="54"/>
      <c r="F37" s="55"/>
    </row>
    <row r="38" spans="1:6" x14ac:dyDescent="0.35">
      <c r="A38" s="31"/>
      <c r="B38" s="32" t="s">
        <v>16</v>
      </c>
      <c r="C38" s="56"/>
      <c r="D38" s="27"/>
      <c r="E38" s="54"/>
      <c r="F38" s="55"/>
    </row>
    <row r="39" spans="1:6" x14ac:dyDescent="0.35">
      <c r="A39" s="31"/>
      <c r="B39" s="33"/>
      <c r="C39" s="56"/>
      <c r="D39" s="27"/>
      <c r="E39" s="54"/>
      <c r="F39" s="55"/>
    </row>
    <row r="40" spans="1:6" x14ac:dyDescent="0.35">
      <c r="A40" s="31"/>
      <c r="B40" s="35" t="s">
        <v>35</v>
      </c>
      <c r="C40" s="56"/>
      <c r="D40" s="27"/>
      <c r="E40" s="54"/>
      <c r="F40" s="55"/>
    </row>
    <row r="41" spans="1:6" x14ac:dyDescent="0.35">
      <c r="A41" s="31"/>
      <c r="B41" s="33"/>
      <c r="C41" s="56"/>
      <c r="D41" s="27"/>
      <c r="E41" s="54"/>
      <c r="F41" s="55"/>
    </row>
    <row r="42" spans="1:6" ht="31" x14ac:dyDescent="0.35">
      <c r="A42" s="31"/>
      <c r="B42" s="33" t="s">
        <v>36</v>
      </c>
      <c r="C42" s="56"/>
      <c r="D42" s="27"/>
      <c r="E42" s="54"/>
      <c r="F42" s="55"/>
    </row>
    <row r="43" spans="1:6" x14ac:dyDescent="0.35">
      <c r="A43" s="31"/>
      <c r="B43" s="33"/>
      <c r="C43" s="56"/>
      <c r="D43" s="27"/>
      <c r="E43" s="54"/>
      <c r="F43" s="55"/>
    </row>
    <row r="44" spans="1:6" x14ac:dyDescent="0.35">
      <c r="A44" s="31"/>
      <c r="B44" s="32" t="s">
        <v>37</v>
      </c>
      <c r="C44" s="56"/>
      <c r="D44" s="27"/>
      <c r="E44" s="54"/>
      <c r="F44" s="55"/>
    </row>
    <row r="45" spans="1:6" x14ac:dyDescent="0.35">
      <c r="A45" s="31"/>
      <c r="B45" s="33"/>
      <c r="C45" s="56"/>
      <c r="D45" s="27"/>
      <c r="E45" s="54"/>
      <c r="F45" s="55"/>
    </row>
    <row r="46" spans="1:6" ht="31" x14ac:dyDescent="0.35">
      <c r="A46" s="31">
        <v>2</v>
      </c>
      <c r="B46" s="33" t="s">
        <v>91</v>
      </c>
      <c r="C46" s="56" t="s">
        <v>47</v>
      </c>
      <c r="D46" s="27">
        <v>265</v>
      </c>
      <c r="E46" s="54">
        <v>338.68703198000026</v>
      </c>
      <c r="F46" s="55">
        <f>E46*D46</f>
        <v>89752.063474700073</v>
      </c>
    </row>
    <row r="47" spans="1:6" x14ac:dyDescent="0.35">
      <c r="A47" s="31"/>
      <c r="B47" s="33"/>
      <c r="C47" s="56"/>
      <c r="D47" s="27"/>
      <c r="E47" s="54"/>
      <c r="F47" s="55"/>
    </row>
    <row r="48" spans="1:6" x14ac:dyDescent="0.35">
      <c r="A48" s="31">
        <v>3</v>
      </c>
      <c r="B48" s="33" t="s">
        <v>112</v>
      </c>
      <c r="C48" s="56" t="s">
        <v>122</v>
      </c>
      <c r="D48" s="27">
        <v>12</v>
      </c>
      <c r="E48" s="54">
        <f>90*(1+10%)*(1+10%)*(1+10%)*(1+10%)*(1+10%)*(1+10%)*(1+10%)*(1+10%)</f>
        <v>192.92299290000017</v>
      </c>
      <c r="F48" s="55">
        <f>E48*D48</f>
        <v>2315.075914800002</v>
      </c>
    </row>
    <row r="49" spans="1:6" x14ac:dyDescent="0.35">
      <c r="A49" s="31"/>
      <c r="B49" s="33"/>
      <c r="C49" s="56"/>
      <c r="D49" s="27"/>
      <c r="E49" s="54"/>
      <c r="F49" s="55"/>
    </row>
    <row r="50" spans="1:6" ht="46.5" x14ac:dyDescent="0.35">
      <c r="A50" s="31">
        <v>4</v>
      </c>
      <c r="B50" s="33" t="s">
        <v>115</v>
      </c>
      <c r="C50" s="56" t="s">
        <v>122</v>
      </c>
      <c r="D50" s="27">
        <v>4</v>
      </c>
      <c r="E50" s="54">
        <v>876.72782329000052</v>
      </c>
      <c r="F50" s="55">
        <f>E50*D50</f>
        <v>3506.9112931600021</v>
      </c>
    </row>
    <row r="51" spans="1:6" x14ac:dyDescent="0.35">
      <c r="A51" s="31"/>
      <c r="B51" s="33"/>
      <c r="C51" s="56"/>
      <c r="D51" s="27"/>
      <c r="E51" s="54"/>
      <c r="F51" s="55"/>
    </row>
    <row r="52" spans="1:6" x14ac:dyDescent="0.35">
      <c r="A52" s="31"/>
      <c r="B52" s="32" t="s">
        <v>38</v>
      </c>
      <c r="C52" s="56"/>
      <c r="D52" s="27"/>
      <c r="E52" s="54"/>
      <c r="F52" s="55"/>
    </row>
    <row r="53" spans="1:6" x14ac:dyDescent="0.35">
      <c r="A53" s="31"/>
      <c r="B53" s="33"/>
      <c r="C53" s="56"/>
      <c r="D53" s="27"/>
      <c r="E53" s="54"/>
      <c r="F53" s="55"/>
    </row>
    <row r="54" spans="1:6" x14ac:dyDescent="0.35">
      <c r="A54" s="31">
        <v>5</v>
      </c>
      <c r="B54" s="33" t="s">
        <v>92</v>
      </c>
      <c r="C54" s="56" t="s">
        <v>8</v>
      </c>
      <c r="D54" s="27">
        <v>90</v>
      </c>
      <c r="E54" s="54">
        <v>130.75891741000012</v>
      </c>
      <c r="F54" s="55">
        <f>E54*D54</f>
        <v>11768.302566900011</v>
      </c>
    </row>
    <row r="55" spans="1:6" x14ac:dyDescent="0.35">
      <c r="A55" s="31"/>
      <c r="B55" s="36"/>
      <c r="C55" s="56"/>
      <c r="E55" s="45"/>
      <c r="F55" s="40"/>
    </row>
    <row r="56" spans="1:6" ht="16" thickBot="1" x14ac:dyDescent="0.4">
      <c r="A56" s="37"/>
      <c r="B56" s="38" t="s">
        <v>53</v>
      </c>
      <c r="C56" s="56"/>
      <c r="E56" s="46" t="s">
        <v>106</v>
      </c>
      <c r="F56" s="43">
        <f>SUM(F33:F54)</f>
        <v>165746.57396682011</v>
      </c>
    </row>
    <row r="57" spans="1:6" ht="16" thickTop="1" x14ac:dyDescent="0.35"/>
  </sheetData>
  <pageMargins left="0.23622047244094491" right="0.23622047244094491" top="0.74803149606299213" bottom="0.74803149606299213" header="0.31496062992125984" footer="0.31496062992125984"/>
  <pageSetup paperSize="9" scale="60" orientation="portrait" r:id="rId1"/>
  <headerFooter>
    <oddHeader xml:space="preserve">&amp;RRoof Upgrades and and Associated Works at Thendele Camp, Royal Natal National Park  </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FF00"/>
    <pageSetUpPr fitToPage="1"/>
  </sheetPr>
  <dimension ref="A1:F27"/>
  <sheetViews>
    <sheetView view="pageBreakPreview" zoomScale="80" zoomScaleNormal="70" zoomScaleSheetLayoutView="80" workbookViewId="0">
      <selection activeCell="B2" sqref="B2"/>
    </sheetView>
  </sheetViews>
  <sheetFormatPr defaultColWidth="9.1796875" defaultRowHeight="15.5" x14ac:dyDescent="0.35"/>
  <cols>
    <col min="1" max="1" width="6.81640625" style="78" customWidth="1"/>
    <col min="2" max="2" width="80.54296875" style="99" customWidth="1"/>
    <col min="3" max="3" width="6.81640625" style="78" bestFit="1" customWidth="1"/>
    <col min="4" max="4" width="13.1796875" style="78" bestFit="1" customWidth="1"/>
    <col min="5" max="5" width="15.453125" style="78" customWidth="1"/>
    <col min="6" max="6" width="16.90625" style="78" customWidth="1"/>
    <col min="7" max="16384" width="9.1796875" style="78"/>
  </cols>
  <sheetData>
    <row r="1" spans="1:6" x14ac:dyDescent="0.35">
      <c r="A1" s="72"/>
      <c r="B1" s="87"/>
      <c r="C1" s="74" t="s">
        <v>108</v>
      </c>
      <c r="D1" s="75" t="s">
        <v>0</v>
      </c>
      <c r="E1" s="76" t="s">
        <v>1</v>
      </c>
      <c r="F1" s="101" t="s">
        <v>2</v>
      </c>
    </row>
    <row r="2" spans="1:6" x14ac:dyDescent="0.35">
      <c r="A2" s="79"/>
      <c r="B2" s="80" t="s">
        <v>157</v>
      </c>
      <c r="C2" s="81"/>
      <c r="D2" s="102"/>
      <c r="E2" s="103"/>
      <c r="F2" s="104"/>
    </row>
    <row r="3" spans="1:6" x14ac:dyDescent="0.35">
      <c r="A3" s="79"/>
      <c r="B3" s="85"/>
      <c r="C3" s="81"/>
      <c r="D3" s="102"/>
      <c r="E3" s="103"/>
      <c r="F3" s="104"/>
    </row>
    <row r="4" spans="1:6" x14ac:dyDescent="0.35">
      <c r="A4" s="79"/>
      <c r="B4" s="80" t="s">
        <v>39</v>
      </c>
      <c r="C4" s="81"/>
      <c r="D4" s="102"/>
      <c r="E4" s="103"/>
      <c r="F4" s="104"/>
    </row>
    <row r="5" spans="1:6" x14ac:dyDescent="0.35">
      <c r="A5" s="79"/>
      <c r="B5" s="85"/>
      <c r="C5" s="81"/>
      <c r="D5" s="102"/>
      <c r="E5" s="103"/>
      <c r="F5" s="104"/>
    </row>
    <row r="6" spans="1:6" ht="31" x14ac:dyDescent="0.35">
      <c r="A6" s="79"/>
      <c r="B6" s="85" t="s">
        <v>99</v>
      </c>
      <c r="C6" s="81"/>
      <c r="D6" s="102"/>
      <c r="E6" s="103"/>
      <c r="F6" s="104"/>
    </row>
    <row r="7" spans="1:6" x14ac:dyDescent="0.35">
      <c r="A7" s="79"/>
      <c r="B7" s="85"/>
      <c r="C7" s="81"/>
      <c r="D7" s="102"/>
      <c r="E7" s="103"/>
      <c r="F7" s="104"/>
    </row>
    <row r="8" spans="1:6" x14ac:dyDescent="0.35">
      <c r="A8" s="79"/>
      <c r="B8" s="80" t="s">
        <v>103</v>
      </c>
      <c r="C8" s="81"/>
      <c r="D8" s="102"/>
      <c r="E8" s="103"/>
      <c r="F8" s="104"/>
    </row>
    <row r="9" spans="1:6" x14ac:dyDescent="0.35">
      <c r="A9" s="79"/>
      <c r="B9" s="85"/>
      <c r="C9" s="81"/>
      <c r="D9" s="102"/>
      <c r="E9" s="103"/>
      <c r="F9" s="104"/>
    </row>
    <row r="10" spans="1:6" ht="77.5" x14ac:dyDescent="0.35">
      <c r="A10" s="79"/>
      <c r="B10" s="85" t="s">
        <v>116</v>
      </c>
      <c r="C10" s="81"/>
      <c r="D10" s="102"/>
      <c r="E10" s="103"/>
      <c r="F10" s="104"/>
    </row>
    <row r="11" spans="1:6" x14ac:dyDescent="0.35">
      <c r="A11" s="79"/>
      <c r="B11" s="85"/>
      <c r="C11" s="81"/>
      <c r="D11" s="102"/>
      <c r="E11" s="103"/>
      <c r="F11" s="104"/>
    </row>
    <row r="12" spans="1:6" x14ac:dyDescent="0.35">
      <c r="A12" s="79"/>
      <c r="B12" s="88" t="s">
        <v>15</v>
      </c>
      <c r="C12" s="81"/>
      <c r="D12" s="102"/>
      <c r="E12" s="103"/>
      <c r="F12" s="104"/>
    </row>
    <row r="13" spans="1:6" x14ac:dyDescent="0.35">
      <c r="A13" s="79"/>
      <c r="B13" s="85"/>
      <c r="C13" s="81"/>
      <c r="D13" s="102"/>
      <c r="E13" s="103"/>
      <c r="F13" s="104"/>
    </row>
    <row r="14" spans="1:6" x14ac:dyDescent="0.35">
      <c r="A14" s="79"/>
      <c r="B14" s="85" t="s">
        <v>40</v>
      </c>
      <c r="C14" s="81"/>
      <c r="D14" s="102"/>
      <c r="E14" s="103"/>
      <c r="F14" s="104"/>
    </row>
    <row r="15" spans="1:6" x14ac:dyDescent="0.35">
      <c r="A15" s="79"/>
      <c r="B15" s="85"/>
      <c r="C15" s="81"/>
      <c r="D15" s="102"/>
      <c r="E15" s="103"/>
      <c r="F15" s="104"/>
    </row>
    <row r="16" spans="1:6" x14ac:dyDescent="0.35">
      <c r="A16" s="79"/>
      <c r="B16" s="80" t="s">
        <v>41</v>
      </c>
      <c r="C16" s="81"/>
      <c r="D16" s="102"/>
      <c r="E16" s="103"/>
      <c r="F16" s="104"/>
    </row>
    <row r="17" spans="1:6" x14ac:dyDescent="0.35">
      <c r="A17" s="79"/>
      <c r="B17" s="85"/>
      <c r="C17" s="81"/>
      <c r="D17" s="102"/>
      <c r="E17" s="103"/>
      <c r="F17" s="104"/>
    </row>
    <row r="18" spans="1:6" ht="31" x14ac:dyDescent="0.35">
      <c r="A18" s="79"/>
      <c r="B18" s="80" t="s">
        <v>42</v>
      </c>
      <c r="C18" s="81"/>
      <c r="D18" s="102"/>
      <c r="E18" s="103"/>
      <c r="F18" s="104"/>
    </row>
    <row r="19" spans="1:6" x14ac:dyDescent="0.35">
      <c r="A19" s="79"/>
      <c r="B19" s="85"/>
      <c r="C19" s="81"/>
      <c r="D19" s="102"/>
      <c r="E19" s="103"/>
      <c r="F19" s="104"/>
    </row>
    <row r="20" spans="1:6" x14ac:dyDescent="0.35">
      <c r="A20" s="79"/>
      <c r="B20" s="80" t="s">
        <v>132</v>
      </c>
      <c r="C20" s="81"/>
      <c r="D20" s="102"/>
      <c r="E20" s="103"/>
      <c r="F20" s="104"/>
    </row>
    <row r="21" spans="1:6" x14ac:dyDescent="0.35">
      <c r="A21" s="79"/>
      <c r="B21" s="85"/>
      <c r="C21" s="81"/>
      <c r="D21" s="102"/>
      <c r="E21" s="103"/>
      <c r="F21" s="104"/>
    </row>
    <row r="22" spans="1:6" x14ac:dyDescent="0.35">
      <c r="A22" s="79">
        <v>1</v>
      </c>
      <c r="B22" s="85" t="s">
        <v>133</v>
      </c>
      <c r="C22" s="81" t="s">
        <v>9</v>
      </c>
      <c r="D22" s="102">
        <v>1</v>
      </c>
      <c r="E22" s="116"/>
      <c r="F22" s="117"/>
    </row>
    <row r="23" spans="1:6" x14ac:dyDescent="0.35">
      <c r="A23" s="79"/>
      <c r="B23" s="85"/>
      <c r="C23" s="81"/>
      <c r="D23" s="102"/>
      <c r="E23" s="118"/>
      <c r="F23" s="117"/>
    </row>
    <row r="24" spans="1:6" x14ac:dyDescent="0.35">
      <c r="A24" s="79"/>
      <c r="B24" s="108"/>
      <c r="C24" s="81"/>
      <c r="D24" s="119"/>
      <c r="E24" s="120"/>
      <c r="F24" s="117"/>
    </row>
    <row r="25" spans="1:6" x14ac:dyDescent="0.35">
      <c r="A25" s="79"/>
      <c r="B25" s="74" t="s">
        <v>53</v>
      </c>
      <c r="C25" s="74"/>
      <c r="D25" s="74"/>
      <c r="E25" s="112"/>
      <c r="F25" s="122"/>
    </row>
    <row r="26" spans="1:6" ht="16" thickBot="1" x14ac:dyDescent="0.4">
      <c r="B26" s="102"/>
      <c r="C26" s="102"/>
      <c r="D26" s="102"/>
      <c r="F26" s="123"/>
    </row>
    <row r="27" spans="1:6" ht="16" thickTop="1" x14ac:dyDescent="0.35"/>
  </sheetData>
  <pageMargins left="0.23622047244094491" right="0.23622047244094491" top="0.74803149606299213" bottom="0.74803149606299213" header="0.31496062992125984" footer="0.31496062992125984"/>
  <pageSetup paperSize="9" scale="71" fitToHeight="0" orientation="portrait" r:id="rId1"/>
  <headerFooter>
    <oddHeader xml:space="preserve">&amp;RRoof Upgrades and and Associated Works at Thendele Camp, Royal Natal National Park  </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L31"/>
  <sheetViews>
    <sheetView view="pageBreakPreview" zoomScale="90" zoomScaleNormal="55" zoomScaleSheetLayoutView="90" workbookViewId="0">
      <selection activeCell="C13" sqref="C13"/>
    </sheetView>
  </sheetViews>
  <sheetFormatPr defaultColWidth="9.1796875" defaultRowHeight="15.5" x14ac:dyDescent="0.35"/>
  <cols>
    <col min="1" max="1" width="9.1796875" style="78"/>
    <col min="2" max="2" width="48.453125" style="78" customWidth="1"/>
    <col min="3" max="3" width="20.36328125" style="78" customWidth="1"/>
    <col min="4" max="4" width="24.81640625" style="78" customWidth="1"/>
    <col min="5" max="5" width="5.36328125" style="78" customWidth="1"/>
    <col min="6" max="16384" width="9.1796875" style="78"/>
  </cols>
  <sheetData>
    <row r="2" spans="1:4" x14ac:dyDescent="0.35">
      <c r="A2" s="79"/>
      <c r="B2" s="124" t="s">
        <v>50</v>
      </c>
      <c r="C2" s="103"/>
      <c r="D2" s="104"/>
    </row>
    <row r="3" spans="1:4" x14ac:dyDescent="0.35">
      <c r="A3" s="79"/>
      <c r="B3" s="125"/>
      <c r="C3" s="126" t="s">
        <v>107</v>
      </c>
      <c r="D3" s="127" t="s">
        <v>109</v>
      </c>
    </row>
    <row r="4" spans="1:4" x14ac:dyDescent="0.35">
      <c r="A4" s="79"/>
      <c r="B4" s="125"/>
      <c r="C4" s="128"/>
      <c r="D4" s="104"/>
    </row>
    <row r="5" spans="1:4" x14ac:dyDescent="0.35">
      <c r="A5" s="79">
        <v>1</v>
      </c>
      <c r="B5" s="125" t="s">
        <v>43</v>
      </c>
      <c r="C5" s="81">
        <v>1</v>
      </c>
      <c r="D5" s="117"/>
    </row>
    <row r="6" spans="1:4" x14ac:dyDescent="0.35">
      <c r="A6" s="79"/>
      <c r="B6" s="125"/>
      <c r="C6" s="81"/>
      <c r="D6" s="117"/>
    </row>
    <row r="7" spans="1:4" x14ac:dyDescent="0.35">
      <c r="A7" s="79">
        <v>2</v>
      </c>
      <c r="B7" s="125" t="s">
        <v>44</v>
      </c>
      <c r="C7" s="81">
        <v>2</v>
      </c>
      <c r="D7" s="117"/>
    </row>
    <row r="8" spans="1:4" x14ac:dyDescent="0.35">
      <c r="A8" s="79"/>
      <c r="B8" s="125"/>
      <c r="C8" s="81"/>
      <c r="D8" s="117"/>
    </row>
    <row r="9" spans="1:4" x14ac:dyDescent="0.35">
      <c r="A9" s="79">
        <v>3</v>
      </c>
      <c r="B9" s="125" t="s">
        <v>18</v>
      </c>
      <c r="C9" s="81">
        <v>3</v>
      </c>
      <c r="D9" s="117"/>
    </row>
    <row r="10" spans="1:4" x14ac:dyDescent="0.35">
      <c r="A10" s="79"/>
      <c r="B10" s="125"/>
      <c r="C10" s="81"/>
      <c r="D10" s="117"/>
    </row>
    <row r="11" spans="1:4" x14ac:dyDescent="0.35">
      <c r="A11" s="79">
        <v>4</v>
      </c>
      <c r="B11" s="125" t="s">
        <v>45</v>
      </c>
      <c r="C11" s="81">
        <v>4</v>
      </c>
      <c r="D11" s="117"/>
    </row>
    <row r="12" spans="1:4" x14ac:dyDescent="0.35">
      <c r="A12" s="79"/>
      <c r="B12" s="125"/>
      <c r="C12" s="81"/>
      <c r="D12" s="117"/>
    </row>
    <row r="13" spans="1:4" x14ac:dyDescent="0.35">
      <c r="A13" s="129">
        <v>5</v>
      </c>
      <c r="B13" s="130" t="s">
        <v>46</v>
      </c>
      <c r="C13" s="81">
        <v>5</v>
      </c>
      <c r="D13" s="117"/>
    </row>
    <row r="14" spans="1:4" x14ac:dyDescent="0.35">
      <c r="A14" s="129"/>
      <c r="B14" s="131"/>
      <c r="C14" s="83"/>
      <c r="D14" s="117"/>
    </row>
    <row r="15" spans="1:4" x14ac:dyDescent="0.35">
      <c r="A15" s="129"/>
      <c r="B15" s="130" t="s">
        <v>135</v>
      </c>
      <c r="C15" s="83"/>
      <c r="D15" s="132"/>
    </row>
    <row r="16" spans="1:4" x14ac:dyDescent="0.35">
      <c r="A16" s="129"/>
      <c r="B16" s="130"/>
      <c r="C16" s="83"/>
      <c r="D16" s="117"/>
    </row>
    <row r="17" spans="1:12" x14ac:dyDescent="0.35">
      <c r="A17" s="129"/>
      <c r="B17" s="131" t="s">
        <v>137</v>
      </c>
      <c r="C17" s="83"/>
      <c r="D17" s="117"/>
    </row>
    <row r="18" spans="1:12" x14ac:dyDescent="0.35">
      <c r="A18" s="129"/>
      <c r="B18" s="130"/>
      <c r="C18" s="83"/>
      <c r="D18" s="117"/>
    </row>
    <row r="19" spans="1:12" ht="46.5" x14ac:dyDescent="0.35">
      <c r="A19" s="129"/>
      <c r="B19" s="130" t="s">
        <v>138</v>
      </c>
      <c r="C19" s="83"/>
      <c r="D19" s="117"/>
    </row>
    <row r="20" spans="1:12" x14ac:dyDescent="0.35">
      <c r="A20" s="129"/>
      <c r="B20" s="130"/>
      <c r="C20" s="83"/>
      <c r="D20" s="117"/>
    </row>
    <row r="21" spans="1:12" x14ac:dyDescent="0.35">
      <c r="A21" s="129"/>
      <c r="B21" s="130" t="s">
        <v>134</v>
      </c>
      <c r="C21" s="83"/>
      <c r="D21" s="133"/>
    </row>
    <row r="22" spans="1:12" x14ac:dyDescent="0.35">
      <c r="A22" s="129"/>
      <c r="B22" s="130"/>
      <c r="C22" s="83"/>
      <c r="D22" s="117"/>
    </row>
    <row r="23" spans="1:12" x14ac:dyDescent="0.35">
      <c r="A23" s="129"/>
      <c r="B23" s="130"/>
      <c r="C23" s="83"/>
      <c r="D23" s="117"/>
    </row>
    <row r="24" spans="1:12" x14ac:dyDescent="0.35">
      <c r="A24" s="129"/>
      <c r="B24" s="130"/>
      <c r="C24" s="103"/>
      <c r="D24" s="117"/>
    </row>
    <row r="25" spans="1:12" ht="16" thickBot="1" x14ac:dyDescent="0.4">
      <c r="A25" s="121"/>
      <c r="C25" s="94" t="s">
        <v>48</v>
      </c>
      <c r="D25" s="134"/>
      <c r="L25" s="135"/>
    </row>
    <row r="26" spans="1:12" ht="16" thickTop="1" x14ac:dyDescent="0.35">
      <c r="A26" s="121"/>
      <c r="C26" s="103"/>
      <c r="D26" s="104"/>
    </row>
    <row r="27" spans="1:12" ht="16" thickBot="1" x14ac:dyDescent="0.4">
      <c r="A27" s="121"/>
      <c r="C27" s="94" t="s">
        <v>49</v>
      </c>
      <c r="D27" s="136"/>
    </row>
    <row r="28" spans="1:12" ht="16" thickTop="1" x14ac:dyDescent="0.35">
      <c r="A28" s="121"/>
      <c r="C28" s="103"/>
      <c r="D28" s="104"/>
    </row>
    <row r="29" spans="1:12" x14ac:dyDescent="0.35">
      <c r="A29" s="121"/>
      <c r="C29" s="103"/>
      <c r="D29" s="104"/>
      <c r="L29" s="135"/>
    </row>
    <row r="30" spans="1:12" ht="16" thickBot="1" x14ac:dyDescent="0.4">
      <c r="A30" s="121"/>
      <c r="C30" s="94" t="s">
        <v>51</v>
      </c>
      <c r="D30" s="134"/>
    </row>
    <row r="31" spans="1:12" ht="16" thickTop="1" x14ac:dyDescent="0.35">
      <c r="A31" s="121"/>
    </row>
  </sheetData>
  <pageMargins left="0.23622047244094491" right="0.23622047244094491" top="0.74803149606299213" bottom="0.74803149606299213" header="0.31496062992125984" footer="0.31496062992125984"/>
  <pageSetup paperSize="9" scale="91" fitToHeight="0" orientation="portrait" r:id="rId1"/>
  <headerFooter>
    <oddHeader xml:space="preserve">&amp;RRoof Upgrades and and Associated Works at Thendele Camp, Royal Natal National Park  </oddHeader>
    <oddFooter>&amp;C&amp;P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Preliminaries</vt:lpstr>
      <vt:lpstr>Cover Page</vt:lpstr>
      <vt:lpstr>Alterations</vt:lpstr>
      <vt:lpstr>Waterproofing</vt:lpstr>
      <vt:lpstr>Roof coverings, claddings, etc</vt:lpstr>
      <vt:lpstr>Ceilings, partitions, etc</vt:lpstr>
      <vt:lpstr>Provisional sums</vt:lpstr>
      <vt:lpstr>Final summary</vt:lpstr>
      <vt:lpstr>Alterations!Print_Area</vt:lpstr>
      <vt:lpstr>'Ceilings, partitions, etc'!Print_Area</vt:lpstr>
      <vt:lpstr>'Cover Page'!Print_Area</vt:lpstr>
      <vt:lpstr>'Final summary'!Print_Area</vt:lpstr>
      <vt:lpstr>Preliminaries!Print_Area</vt:lpstr>
      <vt:lpstr>'Provisional sums'!Print_Area</vt:lpstr>
      <vt:lpstr>'Roof coverings, claddings, etc'!Print_Area</vt:lpstr>
      <vt:lpstr>Waterproofing!Print_Area</vt:lpstr>
      <vt:lpstr>Alterations!Print_Titles</vt:lpstr>
      <vt:lpstr>Preliminaries!Print_Titles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dc:creator>
  <cp:lastModifiedBy>Philile Radebe</cp:lastModifiedBy>
  <cp:lastPrinted>2026-02-11T11:47:28Z</cp:lastPrinted>
  <dcterms:created xsi:type="dcterms:W3CDTF">2015-10-28T06:13:25Z</dcterms:created>
  <dcterms:modified xsi:type="dcterms:W3CDTF">2026-09-29T13:24:51Z</dcterms:modified>
</cp:coreProperties>
</file>