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laas\Downloads\"/>
    </mc:Choice>
  </mc:AlternateContent>
  <xr:revisionPtr revIDLastSave="0" documentId="8_{ACD9CF1B-E133-423F-8EC4-B5DE42FE8F8F}" xr6:coauthVersionLast="47" xr6:coauthVersionMax="47" xr10:uidLastSave="{00000000-0000-0000-0000-000000000000}"/>
  <bookViews>
    <workbookView xWindow="-120" yWindow="-120" windowWidth="29040" windowHeight="15720" xr2:uid="{1429354C-927E-4BA2-9F10-DC813BED178E}"/>
  </bookViews>
  <sheets>
    <sheet name="Fixed Asset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S7" i="1" s="1"/>
  <c r="L7" i="1" s="1"/>
  <c r="P7" i="1"/>
  <c r="N6" i="1"/>
  <c r="S6" i="1" s="1"/>
  <c r="L6" i="1" s="1"/>
  <c r="J6" i="1" s="1"/>
  <c r="P6" i="1"/>
  <c r="P5" i="1"/>
  <c r="N5" i="1"/>
  <c r="S5" i="1" s="1"/>
  <c r="P4" i="1"/>
  <c r="N4" i="1"/>
  <c r="M7" i="1" l="1"/>
  <c r="K8" i="1"/>
  <c r="L5" i="1"/>
  <c r="J5" i="1" s="1"/>
  <c r="J7" i="1" l="1"/>
  <c r="M5" i="1"/>
  <c r="M6" i="1"/>
  <c r="X8" i="1"/>
  <c r="N8" i="1" l="1"/>
  <c r="S4" i="1"/>
  <c r="S8" i="1" s="1"/>
  <c r="I8" i="1"/>
  <c r="L4" i="1" l="1"/>
  <c r="L8" i="1" l="1"/>
  <c r="J4" i="1"/>
  <c r="M4" i="1"/>
  <c r="M8" i="1" s="1"/>
  <c r="J8" i="1"/>
</calcChain>
</file>

<file path=xl/sharedStrings.xml><?xml version="1.0" encoding="utf-8"?>
<sst xmlns="http://schemas.openxmlformats.org/spreadsheetml/2006/main" count="43" uniqueCount="38">
  <si>
    <t>Asset Code</t>
  </si>
  <si>
    <t>Barcode</t>
  </si>
  <si>
    <t>Description</t>
  </si>
  <si>
    <t>Tag</t>
  </si>
  <si>
    <t>Full Location Name</t>
  </si>
  <si>
    <t>Disposal Date</t>
  </si>
  <si>
    <t>Purchase Date</t>
  </si>
  <si>
    <t>Current Cost</t>
  </si>
  <si>
    <t>Net Book Value</t>
  </si>
  <si>
    <t>Depreciation Method</t>
  </si>
  <si>
    <t>Depreciation Rate</t>
  </si>
  <si>
    <t>YTD Depreciation</t>
  </si>
  <si>
    <t>Subcode</t>
  </si>
  <si>
    <t>Serial Number</t>
  </si>
  <si>
    <t>Full Asset Class Name</t>
  </si>
  <si>
    <t>Asset ID</t>
  </si>
  <si>
    <t>Classification</t>
  </si>
  <si>
    <t>250KvA DIESEL GENERATOR</t>
  </si>
  <si>
    <t>Total</t>
  </si>
  <si>
    <t>KwaMagxaki - Gqeberha</t>
  </si>
  <si>
    <t>Date available for use</t>
  </si>
  <si>
    <t>Straight line</t>
  </si>
  <si>
    <t>Depreciation Life (Months)</t>
  </si>
  <si>
    <t>Period in use (current year)</t>
  </si>
  <si>
    <t>Cost</t>
  </si>
  <si>
    <t>Depreciation</t>
  </si>
  <si>
    <t>Accumated</t>
  </si>
  <si>
    <t>Accumulated depreciation OB</t>
  </si>
  <si>
    <t>Accumulated Depreciation CB</t>
  </si>
  <si>
    <t>Current Period Depreciation</t>
  </si>
  <si>
    <t>Fixed Asset Register</t>
  </si>
  <si>
    <t>Depreciation calculation</t>
  </si>
  <si>
    <t>Month end date</t>
  </si>
  <si>
    <t xml:space="preserve">Water Tank </t>
  </si>
  <si>
    <t>Long Street Joint Venture</t>
  </si>
  <si>
    <t>Air conditioner (Room unit)</t>
  </si>
  <si>
    <t>longstreet Joint Venture</t>
  </si>
  <si>
    <t xml:space="preserve">Air conditioner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</si>
</sst>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theme="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4" fontId="2" fillId="0" borderId="0" xfId="0" applyNumberFormat="1" applyFont="1"/>
    <xf numFmtId="43" fontId="2" fillId="0" borderId="0" xfId="1" applyFont="1"/>
    <xf numFmtId="43" fontId="2" fillId="0" borderId="0" xfId="0" applyNumberFormat="1" applyFont="1"/>
    <xf numFmtId="2" fontId="2" fillId="0" borderId="0" xfId="0" applyNumberFormat="1" applyFont="1"/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43" fontId="3" fillId="3" borderId="1" xfId="1" applyFont="1" applyFill="1" applyBorder="1" applyAlignment="1">
      <alignment wrapText="1"/>
    </xf>
    <xf numFmtId="43" fontId="3" fillId="3" borderId="2" xfId="1" applyFont="1" applyFill="1" applyBorder="1" applyAlignment="1">
      <alignment wrapText="1"/>
    </xf>
    <xf numFmtId="43" fontId="3" fillId="5" borderId="1" xfId="1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43" fontId="3" fillId="6" borderId="2" xfId="1" applyFont="1" applyFill="1" applyBorder="1" applyAlignment="1">
      <alignment wrapText="1"/>
    </xf>
    <xf numFmtId="43" fontId="3" fillId="6" borderId="1" xfId="1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43" fontId="5" fillId="7" borderId="0" xfId="0" applyNumberFormat="1" applyFont="1" applyFill="1"/>
    <xf numFmtId="43" fontId="3" fillId="0" borderId="1" xfId="1" applyFont="1" applyFill="1" applyBorder="1" applyAlignment="1">
      <alignment wrapText="1"/>
    </xf>
    <xf numFmtId="14" fontId="2" fillId="8" borderId="0" xfId="0" applyNumberFormat="1" applyFont="1" applyFill="1"/>
    <xf numFmtId="43" fontId="2" fillId="8" borderId="0" xfId="1" applyFont="1" applyFill="1"/>
    <xf numFmtId="0" fontId="4" fillId="0" borderId="0" xfId="0" applyFont="1" applyAlignment="1">
      <alignment horizontal="center"/>
    </xf>
    <xf numFmtId="43" fontId="3" fillId="6" borderId="3" xfId="1" applyFont="1" applyFill="1" applyBorder="1" applyAlignment="1">
      <alignment horizontal="center" wrapText="1"/>
    </xf>
    <xf numFmtId="43" fontId="3" fillId="6" borderId="4" xfId="1" applyFont="1" applyFill="1" applyBorder="1" applyAlignment="1">
      <alignment horizontal="center" wrapText="1"/>
    </xf>
    <xf numFmtId="43" fontId="3" fillId="4" borderId="3" xfId="1" applyFont="1" applyFill="1" applyBorder="1" applyAlignment="1">
      <alignment horizontal="center" wrapText="1"/>
    </xf>
    <xf numFmtId="43" fontId="3" fillId="4" borderId="1" xfId="1" applyFont="1" applyFill="1" applyBorder="1" applyAlignment="1">
      <alignment horizontal="center" wrapText="1"/>
    </xf>
    <xf numFmtId="43" fontId="3" fillId="4" borderId="4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9" formatCode="yyyy/mm/dd"/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3E1946-1DEB-4B40-B8E6-603785D983AA}" name="Table1" displayName="Table1" ref="A3:X8" totalsRowCount="1" headerRowDxfId="50" dataDxfId="48" headerRowBorderDxfId="49">
  <autoFilter ref="A3:X7" xr:uid="{CB3E1946-1DEB-4B40-B8E6-603785D983AA}"/>
  <tableColumns count="24">
    <tableColumn id="1" xr3:uid="{ED9F5623-1D28-4C89-9CE4-4DE695B2B2F6}" name="Asset Code" totalsRowLabel="Total" dataDxfId="47" totalsRowDxfId="46"/>
    <tableColumn id="2" xr3:uid="{60798E0C-850A-44A4-8AB2-4B841523FA8E}" name="Barcode" dataDxfId="45" totalsRowDxfId="44"/>
    <tableColumn id="3" xr3:uid="{141FBADF-84D8-43F1-9646-EC0F3DD6AEA1}" name="Description" dataDxfId="43" totalsRowDxfId="42"/>
    <tableColumn id="4" xr3:uid="{0C3FF008-B684-4D20-BE3F-9EB0DF7C7DBF}" name="Tag" dataDxfId="41" totalsRowDxfId="40"/>
    <tableColumn id="5" xr3:uid="{74EE3B60-8454-45E8-8C55-A47ADA4C0DF1}" name="Full Location Name" dataDxfId="39" totalsRowDxfId="38"/>
    <tableColumn id="6" xr3:uid="{FD33C9F1-88FF-4153-A977-4A9CDD5BA695}" name="Disposal Date" dataDxfId="37" totalsRowDxfId="36"/>
    <tableColumn id="7" xr3:uid="{72BDEA2A-EECB-480C-84C8-0E9EE9578C60}" name="Purchase Date" dataDxfId="35" totalsRowDxfId="34"/>
    <tableColumn id="21" xr3:uid="{8CB096DA-12C5-4E16-8019-E74E63D22768}" name="Date available for use" dataDxfId="33" totalsRowDxfId="32"/>
    <tableColumn id="8" xr3:uid="{615C644B-16F3-4CB3-872C-042652524030}" name="Current Cost" totalsRowFunction="sum" dataDxfId="31" totalsRowDxfId="6"/>
    <tableColumn id="24" xr3:uid="{56FC8FBD-26B4-4481-ACC8-93683D90691D}" name="Current Period Depreciation" totalsRowFunction="custom" dataDxfId="30" totalsRowDxfId="5">
      <calculatedColumnFormula>Table1[[#This Row],[Accumulated Depreciation CB]]-Table1[[#This Row],[Accumulated depreciation OB]]</calculatedColumnFormula>
      <totalsRowFormula>SUM(J4:J7)</totalsRowFormula>
    </tableColumn>
    <tableColumn id="23" xr3:uid="{6529C9C8-C9E6-4D54-94D7-3D9081FEE1C5}" name="Accumulated depreciation OB" totalsRowFunction="custom" dataDxfId="29" totalsRowDxfId="4">
      <calculatedColumnFormula>Table1[[#This Row],[YTD Depreciation]]</calculatedColumnFormula>
      <totalsRowFormula>SUM(K4:K7)</totalsRowFormula>
    </tableColumn>
    <tableColumn id="9" xr3:uid="{5C754B9D-844D-4E8C-8BDE-224F45DEC6A0}" name="Accumulated Depreciation CB" totalsRowFunction="custom" dataDxfId="28" totalsRowDxfId="3">
      <calculatedColumnFormula>Table1[[#This Row],[YTD Depreciation]]</calculatedColumnFormula>
      <totalsRowFormula>SUM(L4:L7)</totalsRowFormula>
    </tableColumn>
    <tableColumn id="10" xr3:uid="{5903765F-DF00-4956-A257-77633BB13C15}" name="Net Book Value" totalsRowFunction="sum" dataDxfId="27" totalsRowDxfId="2">
      <calculatedColumnFormula>Table1[[#This Row],[Current Cost]]-Table1[[#This Row],[Accumulated Depreciation CB]]</calculatedColumnFormula>
    </tableColumn>
    <tableColumn id="22" xr3:uid="{4C90E4EE-A6B3-432D-88AE-B53FA619D188}" name="Period in use (current year)" totalsRowFunction="sum" dataDxfId="26" totalsRowDxfId="1">
      <calculatedColumnFormula>Table1[[#This Row],[Month end date]]-Table1[[#This Row],[Date available for use]]</calculatedColumnFormula>
    </tableColumn>
    <tableColumn id="12" xr3:uid="{3F7E4B3D-9C3E-4B04-8060-5E09282F6B62}" name="Depreciation Method" dataDxfId="25" totalsRowDxfId="24"/>
    <tableColumn id="13" xr3:uid="{6F041440-278B-462D-9405-E6A214096C3A}" name="Depreciation Rate" dataDxfId="23" totalsRowDxfId="22">
      <calculatedColumnFormula>100/Table1[[#This Row],[Depreciation Life (Months)]]*12</calculatedColumnFormula>
    </tableColumn>
    <tableColumn id="14" xr3:uid="{5111FDD0-E309-4FB2-A9C1-91474F2A1546}" name="Depreciation Life (Months)" dataDxfId="21" totalsRowDxfId="20"/>
    <tableColumn id="25" xr3:uid="{39BE6645-629E-4460-B02C-41C79186FC83}" name="Month end date" dataDxfId="19" totalsRowDxfId="18">
      <calculatedColumnFormula>TODAY()</calculatedColumnFormula>
    </tableColumn>
    <tableColumn id="15" xr3:uid="{35420A76-483F-4421-ACD3-699D5D924288}" name="YTD Depreciation" totalsRowFunction="custom" dataDxfId="17" totalsRowDxfId="0">
      <calculatedColumnFormula>Table1[[#This Row],[Current Cost]]*Table1[[#This Row],[Period in use (current year)]]/(Table1[[#This Row],[Depreciation Life (Months)]]*30)</calculatedColumnFormula>
      <totalsRowFormula>SUM(S4:S6)</totalsRowFormula>
    </tableColumn>
    <tableColumn id="16" xr3:uid="{207A0E94-A53D-4EFE-AB82-50FF86FE27B8}" name="Subcode" dataDxfId="16" totalsRowDxfId="15"/>
    <tableColumn id="17" xr3:uid="{3933481C-0048-40DD-9DD5-56BD6DC972AB}" name="Serial Number" dataDxfId="14" totalsRowDxfId="13"/>
    <tableColumn id="18" xr3:uid="{B5F647AE-23F5-47DB-B07F-0CD47ABBF98E}" name="Full Asset Class Name" dataDxfId="12" totalsRowDxfId="11"/>
    <tableColumn id="19" xr3:uid="{9EAA8677-9DB4-4776-8372-27AE4D6CEE48}" name="Asset ID" dataDxfId="10" totalsRowDxfId="9"/>
    <tableColumn id="20" xr3:uid="{08158A03-E117-4EA2-AFC4-9434B81E6039}" name="Classification" totalsRowFunction="count" dataDxfId="8" totalsRowDxfId="7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6984-13E5-4911-8A0B-73EE6DCC8375}">
  <dimension ref="A1:X16"/>
  <sheetViews>
    <sheetView tabSelected="1" topLeftCell="I1" zoomScale="166" zoomScaleNormal="166" workbookViewId="0">
      <selection activeCell="R8" sqref="R8"/>
    </sheetView>
  </sheetViews>
  <sheetFormatPr defaultColWidth="8.85546875" defaultRowHeight="11.25" x14ac:dyDescent="0.2"/>
  <cols>
    <col min="1" max="1" width="9.7109375" style="1" customWidth="1"/>
    <col min="2" max="2" width="8.85546875" style="1"/>
    <col min="3" max="3" width="24" style="1" bestFit="1" customWidth="1"/>
    <col min="4" max="4" width="8.85546875" style="1"/>
    <col min="5" max="5" width="16" style="1" customWidth="1"/>
    <col min="6" max="6" width="11" style="1" customWidth="1"/>
    <col min="7" max="10" width="11.5703125" style="1" customWidth="1"/>
    <col min="11" max="11" width="15.140625" style="1" customWidth="1"/>
    <col min="12" max="12" width="21.28515625" style="1" customWidth="1"/>
    <col min="13" max="13" width="13.28515625" style="1" customWidth="1"/>
    <col min="14" max="15" width="15.85546875" style="1" customWidth="1"/>
    <col min="16" max="16" width="13.7109375" style="1" customWidth="1"/>
    <col min="17" max="19" width="13.28515625" style="1" customWidth="1"/>
    <col min="20" max="20" width="8.85546875" style="1"/>
    <col min="21" max="21" width="11.7109375" style="1" customWidth="1"/>
    <col min="22" max="22" width="15.85546875" style="1" customWidth="1"/>
    <col min="23" max="23" width="8.85546875" style="1"/>
    <col min="24" max="24" width="10.5703125" style="1" customWidth="1"/>
    <col min="25" max="16384" width="8.85546875" style="1"/>
  </cols>
  <sheetData>
    <row r="1" spans="1:24" x14ac:dyDescent="0.2">
      <c r="I1" s="20" t="s">
        <v>30</v>
      </c>
      <c r="J1" s="20"/>
      <c r="K1" s="20"/>
      <c r="L1" s="20"/>
      <c r="M1" s="20"/>
    </row>
    <row r="2" spans="1:24" x14ac:dyDescent="0.2">
      <c r="I2" s="12" t="s">
        <v>24</v>
      </c>
      <c r="J2" s="12" t="s">
        <v>25</v>
      </c>
      <c r="K2" s="21" t="s">
        <v>26</v>
      </c>
      <c r="L2" s="22"/>
      <c r="M2" s="9" t="s">
        <v>8</v>
      </c>
      <c r="N2" s="23" t="s">
        <v>31</v>
      </c>
      <c r="O2" s="24"/>
      <c r="P2" s="24"/>
      <c r="Q2" s="24"/>
      <c r="R2" s="24"/>
      <c r="S2" s="25"/>
    </row>
    <row r="3" spans="1:24" ht="43.9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20</v>
      </c>
      <c r="I3" s="13" t="s">
        <v>7</v>
      </c>
      <c r="J3" s="13" t="s">
        <v>29</v>
      </c>
      <c r="K3" s="17" t="s">
        <v>27</v>
      </c>
      <c r="L3" s="13" t="s">
        <v>28</v>
      </c>
      <c r="M3" s="8" t="s">
        <v>8</v>
      </c>
      <c r="N3" s="10" t="s">
        <v>23</v>
      </c>
      <c r="O3" s="11" t="s">
        <v>9</v>
      </c>
      <c r="P3" s="11" t="s">
        <v>10</v>
      </c>
      <c r="Q3" s="11" t="s">
        <v>22</v>
      </c>
      <c r="R3" s="11" t="s">
        <v>32</v>
      </c>
      <c r="S3" s="11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7" t="s">
        <v>16</v>
      </c>
    </row>
    <row r="4" spans="1:24" x14ac:dyDescent="0.2">
      <c r="C4" s="1" t="s">
        <v>17</v>
      </c>
      <c r="E4" s="1" t="s">
        <v>19</v>
      </c>
      <c r="G4" s="2">
        <v>44984</v>
      </c>
      <c r="H4" s="2">
        <v>45017</v>
      </c>
      <c r="I4" s="3">
        <v>591271.44999999995</v>
      </c>
      <c r="J4" s="19">
        <f>Table1[[#This Row],[Accumulated Depreciation CB]]-Table1[[#This Row],[Accumulated depreciation OB]]</f>
        <v>3394.3381851851736</v>
      </c>
      <c r="K4" s="4">
        <v>123181.55</v>
      </c>
      <c r="L4" s="4">
        <f>Table1[[#This Row],[YTD Depreciation]]</f>
        <v>126575.88818518518</v>
      </c>
      <c r="M4" s="4">
        <f>Table1[[#This Row],[Current Cost]]-Table1[[#This Row],[Accumulated Depreciation CB]]</f>
        <v>464695.56181481481</v>
      </c>
      <c r="N4" s="4">
        <f>Table1[[#This Row],[Month end date]]-Table1[[#This Row],[Date available for use]]</f>
        <v>1156</v>
      </c>
      <c r="O4" s="1" t="s">
        <v>21</v>
      </c>
      <c r="P4" s="5">
        <f>100/Table1[[#This Row],[Depreciation Life (Months)]]*12</f>
        <v>6.666666666666667</v>
      </c>
      <c r="Q4" s="1">
        <v>180</v>
      </c>
      <c r="R4" s="18">
        <v>46173</v>
      </c>
      <c r="S4" s="4">
        <f>Table1[[#This Row],[Current Cost]]*Table1[[#This Row],[Period in use (current year)]]/(Table1[[#This Row],[Depreciation Life (Months)]]*30)</f>
        <v>126575.88818518518</v>
      </c>
    </row>
    <row r="5" spans="1:24" x14ac:dyDescent="0.2">
      <c r="C5" s="1" t="s">
        <v>33</v>
      </c>
      <c r="E5" s="1" t="s">
        <v>34</v>
      </c>
      <c r="G5" s="2">
        <v>45419</v>
      </c>
      <c r="H5" s="2">
        <v>45474</v>
      </c>
      <c r="I5" s="3">
        <v>64900</v>
      </c>
      <c r="J5" s="19">
        <f>Table1[[#This Row],[Accumulated Depreciation CB]]-Table1[[#This Row],[Accumulated depreciation OB]]</f>
        <v>931.4311111111092</v>
      </c>
      <c r="K5" s="4">
        <v>20070.93</v>
      </c>
      <c r="L5" s="4">
        <f>Table1[[#This Row],[YTD Depreciation]]</f>
        <v>21002.361111111109</v>
      </c>
      <c r="M5" s="4">
        <f>Table1[[#This Row],[Current Cost]]-Table1[[#This Row],[Accumulated Depreciation CB]]</f>
        <v>43897.638888888891</v>
      </c>
      <c r="N5" s="4">
        <f>Table1[[#This Row],[Month end date]]-Table1[[#This Row],[Date available for use]]</f>
        <v>699</v>
      </c>
      <c r="O5" s="1" t="s">
        <v>21</v>
      </c>
      <c r="P5" s="5">
        <f>100/Table1[[#This Row],[Depreciation Life (Months)]]*12</f>
        <v>16.666666666666664</v>
      </c>
      <c r="Q5" s="1">
        <v>72</v>
      </c>
      <c r="R5" s="18">
        <v>46173</v>
      </c>
      <c r="S5" s="4">
        <f>Table1[[#This Row],[Current Cost]]*Table1[[#This Row],[Period in use (current year)]]/(Table1[[#This Row],[Depreciation Life (Months)]]*30)</f>
        <v>21002.361111111109</v>
      </c>
    </row>
    <row r="6" spans="1:24" x14ac:dyDescent="0.2">
      <c r="C6" s="1" t="s">
        <v>35</v>
      </c>
      <c r="E6" s="1" t="s">
        <v>19</v>
      </c>
      <c r="G6" s="2">
        <v>45510</v>
      </c>
      <c r="H6" s="2">
        <v>45616</v>
      </c>
      <c r="I6" s="3">
        <v>31880</v>
      </c>
      <c r="J6" s="19">
        <f>Table1[[#This Row],[Accumulated Depreciation CB]]-Table1[[#This Row],[Accumulated depreciation OB]]</f>
        <v>274.52444444444427</v>
      </c>
      <c r="K6" s="4">
        <v>4658.0200000000004</v>
      </c>
      <c r="L6" s="4">
        <f>Table1[[#This Row],[YTD Depreciation]]</f>
        <v>4932.5444444444447</v>
      </c>
      <c r="M6" s="4">
        <f>Table1[[#This Row],[Current Cost]]-Table1[[#This Row],[Accumulated Depreciation CB]]</f>
        <v>26947.455555555556</v>
      </c>
      <c r="N6" s="4">
        <f>Table1[[#This Row],[Month end date]]-Table1[[#This Row],[Date available for use]]</f>
        <v>557</v>
      </c>
      <c r="O6" s="1" t="s">
        <v>21</v>
      </c>
      <c r="P6" s="5">
        <f>100/Table1[[#This Row],[Depreciation Life (Months)]]*12</f>
        <v>10</v>
      </c>
      <c r="Q6" s="1">
        <v>120</v>
      </c>
      <c r="R6" s="18">
        <v>46173</v>
      </c>
      <c r="S6" s="4">
        <f>Table1[[#This Row],[Current Cost]]*Table1[[#This Row],[Period in use (current year)]]/(Table1[[#This Row],[Depreciation Life (Months)]]*30)</f>
        <v>4932.5444444444447</v>
      </c>
    </row>
    <row r="7" spans="1:24" x14ac:dyDescent="0.2">
      <c r="C7" s="1" t="s">
        <v>37</v>
      </c>
      <c r="E7" s="1" t="s">
        <v>36</v>
      </c>
      <c r="G7" s="2">
        <v>46101</v>
      </c>
      <c r="H7" s="2">
        <v>46112</v>
      </c>
      <c r="I7" s="3">
        <v>48900</v>
      </c>
      <c r="J7" s="19">
        <f>Table1[[#This Row],[Accumulated Depreciation CB]]-Table1[[#This Row],[Accumulated depreciation OB]]</f>
        <v>421.08333333333337</v>
      </c>
      <c r="K7" s="4">
        <v>407.5</v>
      </c>
      <c r="L7" s="4">
        <f>Table1[[#This Row],[YTD Depreciation]]</f>
        <v>828.58333333333337</v>
      </c>
      <c r="M7" s="4">
        <f>Table1[[#This Row],[Current Cost]]-Table1[[#This Row],[Accumulated Depreciation CB]]</f>
        <v>48071.416666666664</v>
      </c>
      <c r="N7" s="4">
        <f>Table1[[#This Row],[Month end date]]-Table1[[#This Row],[Date available for use]]</f>
        <v>61</v>
      </c>
      <c r="O7" s="1" t="s">
        <v>21</v>
      </c>
      <c r="P7" s="5">
        <f>100/Table1[[#This Row],[Depreciation Life (Months)]]*12</f>
        <v>10</v>
      </c>
      <c r="Q7" s="1">
        <v>120</v>
      </c>
      <c r="R7" s="18">
        <v>46173</v>
      </c>
      <c r="S7" s="4">
        <f>Table1[[#This Row],[Current Cost]]*Table1[[#This Row],[Period in use (current year)]]/(Table1[[#This Row],[Depreciation Life (Months)]]*30)</f>
        <v>828.58333333333337</v>
      </c>
    </row>
    <row r="8" spans="1:24" x14ac:dyDescent="0.2">
      <c r="A8" s="1" t="s">
        <v>18</v>
      </c>
      <c r="I8" s="4">
        <f>SUBTOTAL(109,Table1[Current Cost])</f>
        <v>736951.45</v>
      </c>
      <c r="J8" s="16">
        <f>SUM(J4:J7)</f>
        <v>5021.3770740740601</v>
      </c>
      <c r="K8" s="4">
        <f>SUM(K4:K7)</f>
        <v>148318</v>
      </c>
      <c r="L8" s="4">
        <f>SUM(L4:L7)</f>
        <v>153339.37707407406</v>
      </c>
      <c r="M8" s="4">
        <f>SUBTOTAL(109,Table1[Net Book Value])</f>
        <v>583612.07292592584</v>
      </c>
      <c r="N8" s="4">
        <f>SUBTOTAL(109,Table1[Period in use (current year)])</f>
        <v>2473</v>
      </c>
      <c r="S8" s="4">
        <f>SUM(S4:S6)</f>
        <v>152510.79374074072</v>
      </c>
      <c r="X8" s="1">
        <f>SUBTOTAL(103,Table1[Classification])</f>
        <v>0</v>
      </c>
    </row>
    <row r="14" spans="1:24" x14ac:dyDescent="0.2">
      <c r="L14" s="14"/>
    </row>
    <row r="15" spans="1:24" x14ac:dyDescent="0.2">
      <c r="M15" s="15"/>
      <c r="N15" s="15"/>
    </row>
    <row r="16" spans="1:24" x14ac:dyDescent="0.2">
      <c r="M16" s="15"/>
      <c r="N16" s="15"/>
    </row>
  </sheetData>
  <mergeCells count="3">
    <mergeCell ref="I1:M1"/>
    <mergeCell ref="K2:L2"/>
    <mergeCell ref="N2:S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Limekaya</dc:creator>
  <cp:lastModifiedBy>Danile Klaas - HO</cp:lastModifiedBy>
  <dcterms:created xsi:type="dcterms:W3CDTF">2023-04-21T10:00:02Z</dcterms:created>
  <dcterms:modified xsi:type="dcterms:W3CDTF">2026-06-09T13:47:28Z</dcterms:modified>
</cp:coreProperties>
</file>