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rban-my.sharepoint.com/personal/rd-cloete_durban_gov_za/Documents/20262027/1R - 33158 - P14858 - Msinsi Avenue/6. BOQ and Estimates/"/>
    </mc:Choice>
  </mc:AlternateContent>
  <xr:revisionPtr revIDLastSave="4" documentId="8_{B2ECEE07-B4B1-4026-B9DA-9D5D0F7DA549}" xr6:coauthVersionLast="47" xr6:coauthVersionMax="47" xr10:uidLastSave="{C74A8C8B-9468-4C09-A6DD-6A51DD46C654}"/>
  <bookViews>
    <workbookView xWindow="-120" yWindow="-120" windowWidth="29040" windowHeight="15720" xr2:uid="{A18F70BC-A214-4D91-8C93-1DB775ED5C82}"/>
  </bookViews>
  <sheets>
    <sheet name="MSINS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19" i="1"/>
  <c r="I18" i="1"/>
  <c r="I24" i="1"/>
  <c r="I25" i="1"/>
  <c r="I13" i="1"/>
  <c r="I17" i="1"/>
  <c r="I8" i="1"/>
  <c r="I20" i="1"/>
  <c r="I16" i="1"/>
  <c r="I15" i="1"/>
  <c r="I14" i="1"/>
  <c r="J15" i="1" s="1"/>
  <c r="I39" i="1"/>
  <c r="I38" i="1"/>
  <c r="J39" i="1" s="1"/>
  <c r="I23" i="1"/>
  <c r="I48" i="1"/>
  <c r="I46" i="1"/>
  <c r="I49" i="1"/>
  <c r="I47" i="1"/>
  <c r="I45" i="1"/>
  <c r="I44" i="1"/>
  <c r="I43" i="1"/>
  <c r="I42" i="1"/>
  <c r="I41" i="1"/>
  <c r="I40" i="1"/>
  <c r="I37" i="1"/>
  <c r="J37" i="1" s="1"/>
  <c r="I30" i="1"/>
  <c r="I31" i="1"/>
  <c r="I29" i="1"/>
  <c r="J29" i="1" s="1"/>
  <c r="I28" i="1"/>
  <c r="J28" i="1" s="1"/>
  <c r="I11" i="1"/>
  <c r="I36" i="1"/>
  <c r="I35" i="1"/>
  <c r="I22" i="1"/>
  <c r="I34" i="1"/>
  <c r="J35" i="1" s="1"/>
  <c r="I27" i="1"/>
  <c r="J27" i="1" s="1"/>
  <c r="I33" i="1"/>
  <c r="I32" i="1"/>
  <c r="J33" i="1" s="1"/>
  <c r="I21" i="1"/>
  <c r="J21" i="1" s="1"/>
  <c r="I12" i="1"/>
  <c r="J13" i="1" s="1"/>
  <c r="I3" i="1"/>
  <c r="I10" i="1"/>
  <c r="I9" i="1"/>
  <c r="I6" i="1"/>
  <c r="I7" i="1"/>
  <c r="I5" i="1"/>
  <c r="I4" i="1"/>
  <c r="I2" i="1"/>
  <c r="J31" i="1" l="1"/>
  <c r="J26" i="1"/>
  <c r="J20" i="1"/>
  <c r="J49" i="1"/>
  <c r="J51" i="1" s="1"/>
  <c r="J8" i="1"/>
  <c r="J11" i="1"/>
  <c r="J52" i="1" l="1"/>
  <c r="J53" i="1" s="1"/>
</calcChain>
</file>

<file path=xl/sharedStrings.xml><?xml version="1.0" encoding="utf-8"?>
<sst xmlns="http://schemas.openxmlformats.org/spreadsheetml/2006/main" count="202" uniqueCount="129">
  <si>
    <t>Section Number</t>
  </si>
  <si>
    <t>Part Code</t>
  </si>
  <si>
    <t>Item Number</t>
  </si>
  <si>
    <t>Clause</t>
  </si>
  <si>
    <t>Unit</t>
  </si>
  <si>
    <t>Long Description</t>
  </si>
  <si>
    <t>EstimatedQty</t>
  </si>
  <si>
    <t>Rate</t>
  </si>
  <si>
    <t>Value</t>
  </si>
  <si>
    <t>0102</t>
  </si>
  <si>
    <t>C1.2.1.1</t>
  </si>
  <si>
    <t>months</t>
  </si>
  <si>
    <t>Monitoring of compliance with and reporting on the EMP</t>
  </si>
  <si>
    <t/>
  </si>
  <si>
    <t>C1.2.2.6</t>
  </si>
  <si>
    <t>Preparation and submission of all information and reports specified in the Contract Documentation, including reporting on local labour</t>
  </si>
  <si>
    <t>C1.2.4 (COTO)
C1.2.3</t>
  </si>
  <si>
    <t>Stakeholder Management and Liaison (CLO)</t>
  </si>
  <si>
    <t>C1.2.5.2</t>
  </si>
  <si>
    <t>Implementation of health and safety plan</t>
  </si>
  <si>
    <t>C1.2.5.1</t>
  </si>
  <si>
    <t>Lump sum</t>
  </si>
  <si>
    <t>Health and safety plan</t>
  </si>
  <si>
    <t>0103</t>
  </si>
  <si>
    <t>C1.3.1.1</t>
  </si>
  <si>
    <t>Fixed obligations</t>
  </si>
  <si>
    <t>C1.3.1.3</t>
  </si>
  <si>
    <t>Time-related obligations</t>
  </si>
  <si>
    <t>C1.2.2.4</t>
  </si>
  <si>
    <t>Submission of a Full Contract Programme</t>
  </si>
  <si>
    <t>0106</t>
  </si>
  <si>
    <t>C1.6.1.1</t>
  </si>
  <si>
    <t>ha</t>
  </si>
  <si>
    <t>Clearing with machines and some hand labour where necessary</t>
  </si>
  <si>
    <t>0303</t>
  </si>
  <si>
    <t>C3.3.2.1,</t>
  </si>
  <si>
    <t>m</t>
  </si>
  <si>
    <t>Prefabricated kerbing excluding cast in-situ channeling:
Type B Barrier Kerb, fig. 6, as per Drawing 38577</t>
  </si>
  <si>
    <t>0501</t>
  </si>
  <si>
    <t>C5.1.1.2</t>
  </si>
  <si>
    <t>m3</t>
  </si>
  <si>
    <t>Roadbed construction and compaction to 95 % of MDD</t>
  </si>
  <si>
    <t>C5.1.5.1</t>
  </si>
  <si>
    <t>In-place treatment of roadbed in hard material:
by ripping</t>
  </si>
  <si>
    <t>0403</t>
  </si>
  <si>
    <t>C4.3.4.1(a)</t>
  </si>
  <si>
    <t>Saw-cutting existing materials within the following average depth ranges:
Asphalt:
(a) Up to 50 mm</t>
  </si>
  <si>
    <t>0503</t>
  </si>
  <si>
    <t>C5.3.2.1(k)</t>
  </si>
  <si>
    <t>Construction of layers: Upper subbase (G4) layer compacted to 98 % of MDD</t>
  </si>
  <si>
    <t>0402</t>
  </si>
  <si>
    <t>C4.2.3.1</t>
  </si>
  <si>
    <t>Excavating of materials in cuttings for use in the works, material obtained from: 
Soft excavation</t>
  </si>
  <si>
    <t>C5.3.2.1(m)</t>
  </si>
  <si>
    <t>Sidewalk selected layer (G4) compacted to 98 % of MDD</t>
  </si>
  <si>
    <t>0901</t>
  </si>
  <si>
    <t>C9.1.5.1 (e)</t>
  </si>
  <si>
    <t>m2</t>
  </si>
  <si>
    <t>New construction Sidewalks
(a) Stone skeletal mix – continuously graded (SA-S7) (25mm layer)</t>
  </si>
  <si>
    <t>PS.8</t>
  </si>
  <si>
    <t>sum</t>
  </si>
  <si>
    <t>Submission of As-Built Data</t>
  </si>
  <si>
    <t>0404</t>
  </si>
  <si>
    <t>C4.4.2.1(g)</t>
  </si>
  <si>
    <t>Commercial materials identified by the Contractor from commercial, private or other non-commercial suppliers:
Pavement layer material:Type G7</t>
  </si>
  <si>
    <t>0502</t>
  </si>
  <si>
    <t>C5.2.2.1(b)</t>
  </si>
  <si>
    <t>Fill construction: Normal fill material (G7) in compacted layer thicknesses of 200 mm and less:
(b) Compacted to 93 % of MDD</t>
  </si>
  <si>
    <t>C4.4.2.1(e )</t>
  </si>
  <si>
    <t>Commercial materials identified by the Contractor from commercial, private or other non-commercial suppliers:(for sidewalk)
Pavement layer material:Type G4</t>
  </si>
  <si>
    <t>C4.4.2.1(d )</t>
  </si>
  <si>
    <t>Commercial materials identified by the Contractor from commercial, private or other non-commercial suppliers:
Pavement layer material:Type G4</t>
  </si>
  <si>
    <t>C8.1.1.2</t>
  </si>
  <si>
    <t>l</t>
  </si>
  <si>
    <t>Prime coat: MC -30 cut-back bitumen. 0.6l/m2</t>
  </si>
  <si>
    <t>1206</t>
  </si>
  <si>
    <t>C12.6.14.1(b)</t>
  </si>
  <si>
    <t>Foundation trench excavation: Excavating all material for gabions situated within the following depth ranges 
(b) Exceeding 1,5 m and up to 3,0 m</t>
  </si>
  <si>
    <t>C12.6.15</t>
  </si>
  <si>
    <t>Surface preparation for bedding the gabions</t>
  </si>
  <si>
    <t>C12.6.16.2</t>
  </si>
  <si>
    <t>Polimac and Galfan gabion boxes (2m x 1m x1m) - Rock Unweathered and solid without flaking evident. Baskets to be handpacked in 1/3 heights layers - Baskets to be retensioned per lift. Inclusive of baskets frames if required to maintain line and level wit</t>
  </si>
  <si>
    <t>C12.6.17</t>
  </si>
  <si>
    <t>Geotextile (Filtertation and separation for use with gabions, min Grade 7)</t>
  </si>
  <si>
    <t>C12.6.2</t>
  </si>
  <si>
    <t>Excavation for wall base foundation</t>
  </si>
  <si>
    <t>C12.6.3</t>
  </si>
  <si>
    <t>Concrete for wall base foundation (25/26)</t>
  </si>
  <si>
    <t>C12.6.12.2</t>
  </si>
  <si>
    <t>Facings (Geolock wall as per drawing for wall 0-2m): For concrete block wall facing</t>
  </si>
  <si>
    <t>Geotextile (Drainage A3)</t>
  </si>
  <si>
    <t>C12.6.7</t>
  </si>
  <si>
    <t>Metallic reinforcing mesh (Mesh Ref. 245)</t>
  </si>
  <si>
    <t>C12.6.13</t>
  </si>
  <si>
    <t>no</t>
  </si>
  <si>
    <t>Drainage (50mm weepholes installed inclusive of all elements as per drawing)</t>
  </si>
  <si>
    <t>C1.7.1.1</t>
  </si>
  <si>
    <t>Loading from stockpile using machines and some hand labour where necessary</t>
  </si>
  <si>
    <t>1304</t>
  </si>
  <si>
    <t>Supply and install Multi-cell (150mm)</t>
  </si>
  <si>
    <t>C13.3.3
PS.10</t>
  </si>
  <si>
    <t>Labour enhanced cast in situ concrete of 30 Mpa (19mm stone) - Road : Commercially- Sourced concrete (Rate to include the supply, lay and vibrating of the concrete)</t>
  </si>
  <si>
    <t>023A</t>
  </si>
  <si>
    <t>C2.3.9.1(a)</t>
  </si>
  <si>
    <t>Raising manholes: 
(a) Sewer Concrete Ring manhole (Drawing ref 38570) - 1m Height</t>
  </si>
  <si>
    <t>C2.3.9.2(a)</t>
  </si>
  <si>
    <t>Lowering manholes:
(a) Sewer Concrete Ring manhole (Drawing ref 38570) - 1m Height</t>
  </si>
  <si>
    <t>023B</t>
  </si>
  <si>
    <t>C2.3.21.1(a)</t>
  </si>
  <si>
    <t>State for each water main the pipe material type, class, coupling type and the class of bedding etc.
(a) State diameter(RiderMain)</t>
  </si>
  <si>
    <t>C2.3.29.1(e )</t>
  </si>
  <si>
    <t>Bedding using selected granular material:
(e) From commercial sources - Clean Course River Sand</t>
  </si>
  <si>
    <t>PC Sum</t>
  </si>
  <si>
    <t>Survey and Setting out</t>
  </si>
  <si>
    <t>C2.3.23.1(a)</t>
  </si>
  <si>
    <t>State for each water main valve the type, class etc.
(a) State diameter</t>
  </si>
  <si>
    <t>C1.6.3.3</t>
  </si>
  <si>
    <t>Girth exceeding 3,0 m</t>
  </si>
  <si>
    <t>C4.2.5.1</t>
  </si>
  <si>
    <t>Excavating of materials in designated excavations, material obtained from:
Soft excavation</t>
  </si>
  <si>
    <t>C4.2.7.1</t>
  </si>
  <si>
    <t>Removal of unsuitable stable cut material to spoil: In layer thicknesses of 200 mm and less</t>
  </si>
  <si>
    <t>C3.2.1.1(a)</t>
  </si>
  <si>
    <t>Excavation for culvert structures: in all material situated within the following depth ranges below the surface level:
(a) 0 m to 1,5 m</t>
  </si>
  <si>
    <t>C3.2.2.2(a)</t>
  </si>
  <si>
    <t>Backfilling: Using imported selected material:
(a) From commercial sources (State type)</t>
  </si>
  <si>
    <t>C4.2.9.1</t>
  </si>
  <si>
    <t>Excavate material to spoil in sites designated by the Contractor, material obtained from:
Soft excavation, overburden and unsuitable material</t>
  </si>
  <si>
    <t>SUB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</si>
</sst>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 &quot;#,##0.00;&quot;R-&quot;#,##0.00"/>
    <numFmt numFmtId="165" formatCode="&quot;R&quot;#,##0.00"/>
  </numFmts>
  <fonts count="5" x14ac:knownFonts="1">
    <font>
      <sz val="11"/>
      <color theme="1"/>
      <name val="Aptos Narrow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rgb="FFFF0000"/>
      <name val="Calibri"/>
      <family val="2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2" borderId="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1" xfId="1" applyFont="1" applyBorder="1" applyAlignment="1">
      <alignment vertical="center" wrapText="1"/>
    </xf>
    <xf numFmtId="4" fontId="1" fillId="0" borderId="1" xfId="1" applyNumberFormat="1" applyFont="1" applyBorder="1" applyAlignment="1">
      <alignment vertical="center" wrapText="1"/>
    </xf>
    <xf numFmtId="164" fontId="1" fillId="0" borderId="1" xfId="1" applyNumberFormat="1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4" fontId="1" fillId="0" borderId="3" xfId="1" applyNumberFormat="1" applyFont="1" applyBorder="1" applyAlignment="1">
      <alignment vertical="center" wrapText="1"/>
    </xf>
    <xf numFmtId="164" fontId="1" fillId="0" borderId="3" xfId="1" applyNumberFormat="1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4" fontId="4" fillId="0" borderId="0" xfId="0" applyNumberFormat="1" applyFont="1" applyAlignment="1">
      <alignment vertical="center"/>
    </xf>
  </cellXfs>
  <cellStyles count="2">
    <cellStyle name="Normal" xfId="0" builtinId="0"/>
    <cellStyle name="Normal_Sheet1" xfId="1" xr:uid="{5F968DFA-BA6E-455A-9145-A0936E71FCDE}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R &quot;#,##0.00;&quot;R-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numFmt numFmtId="164" formatCode="&quot;R &quot;#,##0.00;&quot;R-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164" formatCode="&quot;R &quot;#,##0.00;&quot;R-&quot;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/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2F7420-D7C9-48AB-BFB3-92083F04BCEC}" name="Table1" displayName="Table1" ref="A1:J49" totalsRowShown="0" headerRowDxfId="14" dataDxfId="12" headerRowBorderDxfId="13" tableBorderDxfId="11" totalsRowBorderDxfId="10" headerRowCellStyle="Normal_Sheet1" dataCellStyle="Normal_Sheet1">
  <autoFilter ref="A1:J49" xr:uid="{AA2F7420-D7C9-48AB-BFB3-92083F04BCEC}"/>
  <sortState xmlns:xlrd2="http://schemas.microsoft.com/office/spreadsheetml/2017/richdata2" ref="A2:J49">
    <sortCondition ref="A2:A49"/>
    <sortCondition ref="B2:B49"/>
    <sortCondition ref="C2:C49"/>
  </sortState>
  <tableColumns count="10">
    <tableColumn id="1" xr3:uid="{7A36953B-E150-49DF-810F-3DA6362FFDD8}" name="Section Number" dataDxfId="9" dataCellStyle="Normal_Sheet1"/>
    <tableColumn id="2" xr3:uid="{DFD0FE18-78FD-4DC3-B8DB-446983EB9BCC}" name="Part Code" dataDxfId="8" dataCellStyle="Normal_Sheet1"/>
    <tableColumn id="3" xr3:uid="{0705DE96-D8DF-40A9-BAF0-94D7A3515F55}" name="Item Number" dataDxfId="7" dataCellStyle="Normal_Sheet1"/>
    <tableColumn id="4" xr3:uid="{1CA035C8-9166-4DBE-AC53-65E92692B720}" name="Clause" dataDxfId="6" dataCellStyle="Normal_Sheet1"/>
    <tableColumn id="5" xr3:uid="{5CA38900-38CC-4A7A-A6DF-D484A7DF548C}" name="Unit" dataDxfId="5" dataCellStyle="Normal_Sheet1"/>
    <tableColumn id="6" xr3:uid="{76097FB4-6672-4717-89F3-1282805A39C3}" name="Long Description" dataDxfId="4" dataCellStyle="Normal_Sheet1"/>
    <tableColumn id="9" xr3:uid="{0AAFB68E-A70D-4D63-BCE4-3F3CAA275E72}" name="EstimatedQty" dataDxfId="3" dataCellStyle="Normal_Sheet1"/>
    <tableColumn id="10" xr3:uid="{CF523D48-A7AF-4045-BF39-CE29078742A0}" name="Rate" dataDxfId="2" dataCellStyle="Normal_Sheet1"/>
    <tableColumn id="13" xr3:uid="{5977FBEA-634B-4411-A732-AEF60FBED30E}" name="Value" dataDxfId="1" dataCellStyle="Normal_Sheet1"/>
    <tableColumn id="16" xr3:uid="{48306BC3-6E34-49D4-B5BF-F3E15EF96291}" name="SUB TOTALS" dataDxfId="0" dataCellStyle="Normal_Sheet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4CCE6-648A-480A-A7A8-70BC10464DEB}">
  <dimension ref="A1:J53"/>
  <sheetViews>
    <sheetView tabSelected="1" workbookViewId="0">
      <pane ySplit="1" topLeftCell="A40" activePane="bottomLeft" state="frozen"/>
      <selection pane="bottomLeft" activeCell="J1" sqref="J1:J1048576"/>
    </sheetView>
  </sheetViews>
  <sheetFormatPr defaultRowHeight="15" x14ac:dyDescent="0.25"/>
  <cols>
    <col min="1" max="1" width="17.42578125" style="2" customWidth="1"/>
    <col min="2" max="2" width="12.7109375" style="2" customWidth="1"/>
    <col min="3" max="3" width="17.42578125" style="2" bestFit="1" customWidth="1"/>
    <col min="4" max="4" width="11.42578125" style="2" bestFit="1" customWidth="1"/>
    <col min="5" max="5" width="9.42578125" style="2" bestFit="1" customWidth="1"/>
    <col min="6" max="6" width="40" style="2" customWidth="1"/>
    <col min="7" max="7" width="17.7109375" style="2" bestFit="1" customWidth="1"/>
    <col min="8" max="8" width="14.5703125" style="2" customWidth="1"/>
    <col min="9" max="9" width="11.7109375" style="2" customWidth="1"/>
    <col min="10" max="10" width="13.85546875" style="2" bestFit="1" customWidth="1"/>
    <col min="11" max="16384" width="9.140625" style="2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128</v>
      </c>
    </row>
    <row r="2" spans="1:10" ht="30" x14ac:dyDescent="0.25">
      <c r="A2" s="3">
        <v>1</v>
      </c>
      <c r="B2" s="3" t="s">
        <v>9</v>
      </c>
      <c r="C2" s="3">
        <v>1</v>
      </c>
      <c r="D2" s="3" t="s">
        <v>10</v>
      </c>
      <c r="E2" s="3" t="s">
        <v>11</v>
      </c>
      <c r="F2" s="3" t="s">
        <v>12</v>
      </c>
      <c r="G2" s="4">
        <v>4</v>
      </c>
      <c r="H2" s="5">
        <v>0</v>
      </c>
      <c r="I2" s="9">
        <f>+Table1[[#This Row],[EstimatedQty]]*Table1[[#This Row],[Rate]]</f>
        <v>0</v>
      </c>
      <c r="J2" s="5"/>
    </row>
    <row r="3" spans="1:10" ht="30" x14ac:dyDescent="0.25">
      <c r="A3" s="3">
        <v>1</v>
      </c>
      <c r="B3" s="3" t="s">
        <v>9</v>
      </c>
      <c r="C3" s="3">
        <v>2</v>
      </c>
      <c r="D3" s="3" t="s">
        <v>28</v>
      </c>
      <c r="E3" s="3" t="s">
        <v>21</v>
      </c>
      <c r="F3" s="3" t="s">
        <v>29</v>
      </c>
      <c r="G3" s="4">
        <v>1</v>
      </c>
      <c r="H3" s="5">
        <v>0</v>
      </c>
      <c r="I3" s="9">
        <f>+Table1[[#This Row],[EstimatedQty]]*Table1[[#This Row],[Rate]]</f>
        <v>0</v>
      </c>
      <c r="J3" s="5"/>
    </row>
    <row r="4" spans="1:10" ht="60" x14ac:dyDescent="0.25">
      <c r="A4" s="3">
        <v>1</v>
      </c>
      <c r="B4" s="3" t="s">
        <v>9</v>
      </c>
      <c r="C4" s="3">
        <v>3</v>
      </c>
      <c r="D4" s="3" t="s">
        <v>14</v>
      </c>
      <c r="E4" s="3" t="s">
        <v>11</v>
      </c>
      <c r="F4" s="3" t="s">
        <v>15</v>
      </c>
      <c r="G4" s="4">
        <v>4</v>
      </c>
      <c r="H4" s="5">
        <v>0</v>
      </c>
      <c r="I4" s="9">
        <f>+Table1[[#This Row],[EstimatedQty]]*Table1[[#This Row],[Rate]]</f>
        <v>0</v>
      </c>
      <c r="J4" s="5"/>
    </row>
    <row r="5" spans="1:10" ht="45" x14ac:dyDescent="0.25">
      <c r="A5" s="3">
        <v>1</v>
      </c>
      <c r="B5" s="3" t="s">
        <v>9</v>
      </c>
      <c r="C5" s="3">
        <v>4</v>
      </c>
      <c r="D5" s="3" t="s">
        <v>16</v>
      </c>
      <c r="E5" s="3" t="s">
        <v>11</v>
      </c>
      <c r="F5" s="3" t="s">
        <v>17</v>
      </c>
      <c r="G5" s="4">
        <v>4</v>
      </c>
      <c r="H5" s="5">
        <v>0</v>
      </c>
      <c r="I5" s="9">
        <f>+Table1[[#This Row],[EstimatedQty]]*Table1[[#This Row],[Rate]]</f>
        <v>0</v>
      </c>
      <c r="J5" s="5"/>
    </row>
    <row r="6" spans="1:10" ht="30" x14ac:dyDescent="0.25">
      <c r="A6" s="3">
        <v>1</v>
      </c>
      <c r="B6" s="3" t="s">
        <v>9</v>
      </c>
      <c r="C6" s="3">
        <v>5</v>
      </c>
      <c r="D6" s="3" t="s">
        <v>20</v>
      </c>
      <c r="E6" s="3" t="s">
        <v>21</v>
      </c>
      <c r="F6" s="3" t="s">
        <v>22</v>
      </c>
      <c r="G6" s="4">
        <v>1</v>
      </c>
      <c r="H6" s="5">
        <v>0</v>
      </c>
      <c r="I6" s="9">
        <f>+Table1[[#This Row],[EstimatedQty]]*Table1[[#This Row],[Rate]]</f>
        <v>0</v>
      </c>
      <c r="J6" s="5"/>
    </row>
    <row r="7" spans="1:10" x14ac:dyDescent="0.25">
      <c r="A7" s="3">
        <v>1</v>
      </c>
      <c r="B7" s="3" t="s">
        <v>9</v>
      </c>
      <c r="C7" s="3">
        <v>6</v>
      </c>
      <c r="D7" s="3" t="s">
        <v>18</v>
      </c>
      <c r="E7" s="3" t="s">
        <v>11</v>
      </c>
      <c r="F7" s="3" t="s">
        <v>19</v>
      </c>
      <c r="G7" s="4">
        <v>4</v>
      </c>
      <c r="H7" s="5">
        <v>0</v>
      </c>
      <c r="I7" s="9">
        <f>+Table1[[#This Row],[EstimatedQty]]*Table1[[#This Row],[Rate]]</f>
        <v>0</v>
      </c>
      <c r="J7" s="5"/>
    </row>
    <row r="8" spans="1:10" x14ac:dyDescent="0.25">
      <c r="A8" s="3">
        <v>1</v>
      </c>
      <c r="B8" s="3" t="s">
        <v>9</v>
      </c>
      <c r="C8" s="3">
        <v>7</v>
      </c>
      <c r="D8" s="3" t="s">
        <v>13</v>
      </c>
      <c r="E8" s="3" t="s">
        <v>112</v>
      </c>
      <c r="F8" s="3" t="s">
        <v>113</v>
      </c>
      <c r="G8" s="4">
        <v>27000</v>
      </c>
      <c r="H8" s="5">
        <v>1</v>
      </c>
      <c r="I8" s="9">
        <f>+Table1[[#This Row],[EstimatedQty]]*Table1[[#This Row],[Rate]]</f>
        <v>27000</v>
      </c>
      <c r="J8" s="5">
        <f>SUM(I2:I8)</f>
        <v>27000</v>
      </c>
    </row>
    <row r="9" spans="1:10" ht="30" x14ac:dyDescent="0.25">
      <c r="A9" s="3">
        <v>1</v>
      </c>
      <c r="B9" s="3" t="s">
        <v>23</v>
      </c>
      <c r="C9" s="3">
        <v>1</v>
      </c>
      <c r="D9" s="3" t="s">
        <v>24</v>
      </c>
      <c r="E9" s="3" t="s">
        <v>21</v>
      </c>
      <c r="F9" s="3" t="s">
        <v>25</v>
      </c>
      <c r="G9" s="4">
        <v>100000</v>
      </c>
      <c r="H9" s="5">
        <v>1</v>
      </c>
      <c r="I9" s="9">
        <f>+Table1[[#This Row],[EstimatedQty]]*Table1[[#This Row],[Rate]]</f>
        <v>100000</v>
      </c>
      <c r="J9" s="5"/>
    </row>
    <row r="10" spans="1:10" x14ac:dyDescent="0.25">
      <c r="A10" s="3">
        <v>1</v>
      </c>
      <c r="B10" s="3" t="s">
        <v>23</v>
      </c>
      <c r="C10" s="3">
        <v>2</v>
      </c>
      <c r="D10" s="3" t="s">
        <v>26</v>
      </c>
      <c r="E10" s="3" t="s">
        <v>11</v>
      </c>
      <c r="F10" s="3" t="s">
        <v>27</v>
      </c>
      <c r="G10" s="4">
        <v>4</v>
      </c>
      <c r="H10" s="5">
        <v>0</v>
      </c>
      <c r="I10" s="9">
        <f>+Table1[[#This Row],[EstimatedQty]]*Table1[[#This Row],[Rate]]</f>
        <v>0</v>
      </c>
      <c r="J10" s="5"/>
    </row>
    <row r="11" spans="1:10" x14ac:dyDescent="0.25">
      <c r="A11" s="3">
        <v>1</v>
      </c>
      <c r="B11" s="3" t="s">
        <v>23</v>
      </c>
      <c r="C11" s="3">
        <v>3</v>
      </c>
      <c r="D11" s="3" t="s">
        <v>59</v>
      </c>
      <c r="E11" s="3" t="s">
        <v>60</v>
      </c>
      <c r="F11" s="3" t="s">
        <v>61</v>
      </c>
      <c r="G11" s="4">
        <v>1</v>
      </c>
      <c r="H11" s="5">
        <v>0</v>
      </c>
      <c r="I11" s="9">
        <f>+Table1[[#This Row],[EstimatedQty]]*Table1[[#This Row],[Rate]]</f>
        <v>0</v>
      </c>
      <c r="J11" s="5">
        <f>SUM(I9:I11)</f>
        <v>100000</v>
      </c>
    </row>
    <row r="12" spans="1:10" ht="30" x14ac:dyDescent="0.25">
      <c r="A12" s="3">
        <v>2</v>
      </c>
      <c r="B12" s="3" t="s">
        <v>30</v>
      </c>
      <c r="C12" s="3">
        <v>1</v>
      </c>
      <c r="D12" s="3" t="s">
        <v>31</v>
      </c>
      <c r="E12" s="3" t="s">
        <v>32</v>
      </c>
      <c r="F12" s="3" t="s">
        <v>33</v>
      </c>
      <c r="G12" s="4">
        <v>0.2</v>
      </c>
      <c r="H12" s="5">
        <v>0</v>
      </c>
      <c r="I12" s="9">
        <f>+Table1[[#This Row],[EstimatedQty]]*Table1[[#This Row],[Rate]]</f>
        <v>0</v>
      </c>
      <c r="J12" s="5"/>
    </row>
    <row r="13" spans="1:10" x14ac:dyDescent="0.25">
      <c r="A13" s="3">
        <v>2</v>
      </c>
      <c r="B13" s="3" t="s">
        <v>30</v>
      </c>
      <c r="C13" s="3">
        <v>2</v>
      </c>
      <c r="D13" s="3" t="s">
        <v>116</v>
      </c>
      <c r="E13" s="3" t="s">
        <v>94</v>
      </c>
      <c r="F13" s="3" t="s">
        <v>117</v>
      </c>
      <c r="G13" s="4">
        <v>2</v>
      </c>
      <c r="H13" s="5">
        <v>0</v>
      </c>
      <c r="I13" s="9">
        <f>+Table1[[#This Row],[EstimatedQty]]*Table1[[#This Row],[Rate]]</f>
        <v>0</v>
      </c>
      <c r="J13" s="5">
        <f>SUM(I12:I13)</f>
        <v>0</v>
      </c>
    </row>
    <row r="14" spans="1:10" ht="45" x14ac:dyDescent="0.25">
      <c r="A14" s="3">
        <v>3</v>
      </c>
      <c r="B14" s="3" t="s">
        <v>102</v>
      </c>
      <c r="C14" s="3">
        <v>1</v>
      </c>
      <c r="D14" s="3" t="s">
        <v>103</v>
      </c>
      <c r="E14" s="3" t="s">
        <v>94</v>
      </c>
      <c r="F14" s="3" t="s">
        <v>104</v>
      </c>
      <c r="G14" s="4">
        <v>4</v>
      </c>
      <c r="H14" s="5">
        <v>0</v>
      </c>
      <c r="I14" s="9">
        <f>+Table1[[#This Row],[EstimatedQty]]*Table1[[#This Row],[Rate]]</f>
        <v>0</v>
      </c>
      <c r="J14" s="5"/>
    </row>
    <row r="15" spans="1:10" ht="45" x14ac:dyDescent="0.25">
      <c r="A15" s="3">
        <v>3</v>
      </c>
      <c r="B15" s="3" t="s">
        <v>102</v>
      </c>
      <c r="C15" s="3">
        <v>2</v>
      </c>
      <c r="D15" s="3" t="s">
        <v>105</v>
      </c>
      <c r="E15" s="3" t="s">
        <v>94</v>
      </c>
      <c r="F15" s="3" t="s">
        <v>106</v>
      </c>
      <c r="G15" s="4">
        <v>5</v>
      </c>
      <c r="H15" s="5">
        <v>0</v>
      </c>
      <c r="I15" s="9">
        <f>+Table1[[#This Row],[EstimatedQty]]*Table1[[#This Row],[Rate]]</f>
        <v>0</v>
      </c>
      <c r="J15" s="5">
        <f>SUM(I14:I15)</f>
        <v>0</v>
      </c>
    </row>
    <row r="16" spans="1:10" ht="60" x14ac:dyDescent="0.25">
      <c r="A16" s="3">
        <v>3</v>
      </c>
      <c r="B16" s="3" t="s">
        <v>107</v>
      </c>
      <c r="C16" s="3">
        <v>1</v>
      </c>
      <c r="D16" s="3" t="s">
        <v>108</v>
      </c>
      <c r="E16" s="3" t="s">
        <v>36</v>
      </c>
      <c r="F16" s="3" t="s">
        <v>109</v>
      </c>
      <c r="G16" s="4">
        <v>250</v>
      </c>
      <c r="H16" s="5">
        <v>0</v>
      </c>
      <c r="I16" s="9">
        <f>+Table1[[#This Row],[EstimatedQty]]*Table1[[#This Row],[Rate]]</f>
        <v>0</v>
      </c>
      <c r="J16" s="5"/>
    </row>
    <row r="17" spans="1:10" ht="45" x14ac:dyDescent="0.25">
      <c r="A17" s="3">
        <v>3</v>
      </c>
      <c r="B17" s="3" t="s">
        <v>107</v>
      </c>
      <c r="C17" s="3">
        <v>2</v>
      </c>
      <c r="D17" s="3" t="s">
        <v>114</v>
      </c>
      <c r="E17" s="3" t="s">
        <v>94</v>
      </c>
      <c r="F17" s="3" t="s">
        <v>115</v>
      </c>
      <c r="G17" s="4">
        <v>3</v>
      </c>
      <c r="H17" s="5">
        <v>0</v>
      </c>
      <c r="I17" s="9">
        <f>+Table1[[#This Row],[EstimatedQty]]*Table1[[#This Row],[Rate]]</f>
        <v>0</v>
      </c>
      <c r="J17" s="5"/>
    </row>
    <row r="18" spans="1:10" ht="60" x14ac:dyDescent="0.25">
      <c r="A18" s="3">
        <v>3</v>
      </c>
      <c r="B18" s="3" t="s">
        <v>107</v>
      </c>
      <c r="C18" s="3">
        <v>3</v>
      </c>
      <c r="D18" s="3" t="s">
        <v>122</v>
      </c>
      <c r="E18" s="3" t="s">
        <v>40</v>
      </c>
      <c r="F18" s="3" t="s">
        <v>123</v>
      </c>
      <c r="G18" s="4">
        <v>230</v>
      </c>
      <c r="H18" s="5">
        <v>0</v>
      </c>
      <c r="I18" s="9">
        <f>+Table1[[#This Row],[EstimatedQty]]*Table1[[#This Row],[Rate]]</f>
        <v>0</v>
      </c>
      <c r="J18" s="5"/>
    </row>
    <row r="19" spans="1:10" ht="45" x14ac:dyDescent="0.25">
      <c r="A19" s="3">
        <v>3</v>
      </c>
      <c r="B19" s="3" t="s">
        <v>107</v>
      </c>
      <c r="C19" s="3">
        <v>4</v>
      </c>
      <c r="D19" s="3" t="s">
        <v>124</v>
      </c>
      <c r="E19" s="3" t="s">
        <v>40</v>
      </c>
      <c r="F19" s="3" t="s">
        <v>125</v>
      </c>
      <c r="G19" s="4">
        <v>230</v>
      </c>
      <c r="H19" s="5">
        <v>0</v>
      </c>
      <c r="I19" s="9">
        <f>+Table1[[#This Row],[EstimatedQty]]*Table1[[#This Row],[Rate]]</f>
        <v>0</v>
      </c>
      <c r="J19" s="5"/>
    </row>
    <row r="20" spans="1:10" ht="45" x14ac:dyDescent="0.25">
      <c r="A20" s="3">
        <v>3</v>
      </c>
      <c r="B20" s="3" t="s">
        <v>107</v>
      </c>
      <c r="C20" s="3">
        <v>5</v>
      </c>
      <c r="D20" s="3" t="s">
        <v>110</v>
      </c>
      <c r="E20" s="3" t="s">
        <v>40</v>
      </c>
      <c r="F20" s="3" t="s">
        <v>111</v>
      </c>
      <c r="G20" s="4">
        <v>90</v>
      </c>
      <c r="H20" s="5">
        <v>0</v>
      </c>
      <c r="I20" s="9">
        <f>+Table1[[#This Row],[EstimatedQty]]*Table1[[#This Row],[Rate]]</f>
        <v>0</v>
      </c>
      <c r="J20" s="5">
        <f>SUM(I16:I20)</f>
        <v>0</v>
      </c>
    </row>
    <row r="21" spans="1:10" ht="60" x14ac:dyDescent="0.25">
      <c r="A21" s="3">
        <v>4</v>
      </c>
      <c r="B21" s="3" t="s">
        <v>34</v>
      </c>
      <c r="C21" s="3">
        <v>1</v>
      </c>
      <c r="D21" s="3" t="s">
        <v>35</v>
      </c>
      <c r="E21" s="3" t="s">
        <v>36</v>
      </c>
      <c r="F21" s="3" t="s">
        <v>37</v>
      </c>
      <c r="G21" s="4">
        <v>570</v>
      </c>
      <c r="H21" s="5">
        <v>0</v>
      </c>
      <c r="I21" s="9">
        <f>+Table1[[#This Row],[EstimatedQty]]*Table1[[#This Row],[Rate]]</f>
        <v>0</v>
      </c>
      <c r="J21" s="5">
        <f>SUM(Table1[[#This Row],[Value]])</f>
        <v>0</v>
      </c>
    </row>
    <row r="22" spans="1:10" ht="45" x14ac:dyDescent="0.25">
      <c r="A22" s="3">
        <v>5</v>
      </c>
      <c r="B22" s="3" t="s">
        <v>50</v>
      </c>
      <c r="C22" s="3">
        <v>1</v>
      </c>
      <c r="D22" s="3" t="s">
        <v>51</v>
      </c>
      <c r="E22" s="3" t="s">
        <v>40</v>
      </c>
      <c r="F22" s="3" t="s">
        <v>52</v>
      </c>
      <c r="G22" s="4">
        <v>351</v>
      </c>
      <c r="H22" s="5">
        <v>0</v>
      </c>
      <c r="I22" s="9">
        <f>+Table1[[#This Row],[EstimatedQty]]*Table1[[#This Row],[Rate]]</f>
        <v>0</v>
      </c>
      <c r="J22" s="5"/>
    </row>
    <row r="23" spans="1:10" ht="30" x14ac:dyDescent="0.25">
      <c r="A23" s="3">
        <v>5</v>
      </c>
      <c r="B23" s="3" t="s">
        <v>50</v>
      </c>
      <c r="C23" s="3">
        <v>2</v>
      </c>
      <c r="D23" s="3" t="s">
        <v>96</v>
      </c>
      <c r="E23" s="3" t="s">
        <v>40</v>
      </c>
      <c r="F23" s="3" t="s">
        <v>97</v>
      </c>
      <c r="G23" s="4">
        <v>351</v>
      </c>
      <c r="H23" s="5">
        <v>0</v>
      </c>
      <c r="I23" s="9">
        <f>+Table1[[#This Row],[EstimatedQty]]*Table1[[#This Row],[Rate]]</f>
        <v>0</v>
      </c>
      <c r="J23" s="5"/>
    </row>
    <row r="24" spans="1:10" ht="45" x14ac:dyDescent="0.25">
      <c r="A24" s="3">
        <v>5</v>
      </c>
      <c r="B24" s="3" t="s">
        <v>50</v>
      </c>
      <c r="C24" s="3">
        <v>3</v>
      </c>
      <c r="D24" s="3" t="s">
        <v>120</v>
      </c>
      <c r="E24" s="3" t="s">
        <v>40</v>
      </c>
      <c r="F24" s="3" t="s">
        <v>121</v>
      </c>
      <c r="G24" s="4">
        <v>385</v>
      </c>
      <c r="H24" s="5">
        <v>0</v>
      </c>
      <c r="I24" s="9">
        <f>+Table1[[#This Row],[EstimatedQty]]*Table1[[#This Row],[Rate]]</f>
        <v>0</v>
      </c>
      <c r="J24" s="5"/>
    </row>
    <row r="25" spans="1:10" ht="45" x14ac:dyDescent="0.25">
      <c r="A25" s="3">
        <v>5</v>
      </c>
      <c r="B25" s="3" t="s">
        <v>50</v>
      </c>
      <c r="C25" s="3">
        <v>4</v>
      </c>
      <c r="D25" s="3" t="s">
        <v>118</v>
      </c>
      <c r="E25" s="3" t="s">
        <v>40</v>
      </c>
      <c r="F25" s="3" t="s">
        <v>119</v>
      </c>
      <c r="G25" s="4">
        <v>545</v>
      </c>
      <c r="H25" s="5">
        <v>0</v>
      </c>
      <c r="I25" s="9">
        <f>+Table1[[#This Row],[EstimatedQty]]*Table1[[#This Row],[Rate]]</f>
        <v>0</v>
      </c>
      <c r="J25" s="5"/>
    </row>
    <row r="26" spans="1:10" ht="75" x14ac:dyDescent="0.25">
      <c r="A26" s="3">
        <v>5</v>
      </c>
      <c r="B26" s="3" t="s">
        <v>50</v>
      </c>
      <c r="C26" s="3">
        <v>5</v>
      </c>
      <c r="D26" s="3" t="s">
        <v>126</v>
      </c>
      <c r="E26" s="3" t="s">
        <v>40</v>
      </c>
      <c r="F26" s="3" t="s">
        <v>127</v>
      </c>
      <c r="G26" s="4">
        <v>355</v>
      </c>
      <c r="H26" s="5">
        <v>0</v>
      </c>
      <c r="I26" s="9">
        <f>+Table1[[#This Row],[EstimatedQty]]*Table1[[#This Row],[Rate]]</f>
        <v>0</v>
      </c>
      <c r="J26" s="5">
        <f>SUM(I22:I26)</f>
        <v>0</v>
      </c>
    </row>
    <row r="27" spans="1:10" ht="60" x14ac:dyDescent="0.25">
      <c r="A27" s="3">
        <v>5</v>
      </c>
      <c r="B27" s="3" t="s">
        <v>44</v>
      </c>
      <c r="C27" s="3">
        <v>1</v>
      </c>
      <c r="D27" s="3" t="s">
        <v>45</v>
      </c>
      <c r="E27" s="3" t="s">
        <v>36</v>
      </c>
      <c r="F27" s="3" t="s">
        <v>46</v>
      </c>
      <c r="G27" s="4">
        <v>10</v>
      </c>
      <c r="H27" s="5">
        <v>0</v>
      </c>
      <c r="I27" s="9">
        <f>+Table1[[#This Row],[EstimatedQty]]*Table1[[#This Row],[Rate]]</f>
        <v>0</v>
      </c>
      <c r="J27" s="5">
        <f>SUM(Table1[[#This Row],[Value]])</f>
        <v>0</v>
      </c>
    </row>
    <row r="28" spans="1:10" ht="60" x14ac:dyDescent="0.25">
      <c r="A28" s="3">
        <v>5</v>
      </c>
      <c r="B28" s="3" t="s">
        <v>62</v>
      </c>
      <c r="C28" s="3">
        <v>1</v>
      </c>
      <c r="D28" s="3" t="s">
        <v>63</v>
      </c>
      <c r="E28" s="3" t="s">
        <v>40</v>
      </c>
      <c r="F28" s="3" t="s">
        <v>64</v>
      </c>
      <c r="G28" s="4">
        <v>500</v>
      </c>
      <c r="H28" s="5">
        <v>0</v>
      </c>
      <c r="I28" s="9">
        <f>+Table1[[#This Row],[EstimatedQty]]*Table1[[#This Row],[Rate]]</f>
        <v>0</v>
      </c>
      <c r="J28" s="5">
        <f>SUM(Table1[[#This Row],[Value]])</f>
        <v>0</v>
      </c>
    </row>
    <row r="29" spans="1:10" ht="60" x14ac:dyDescent="0.25">
      <c r="A29" s="3">
        <v>5</v>
      </c>
      <c r="B29" s="3" t="s">
        <v>65</v>
      </c>
      <c r="C29" s="3">
        <v>1</v>
      </c>
      <c r="D29" s="3" t="s">
        <v>66</v>
      </c>
      <c r="E29" s="3" t="s">
        <v>40</v>
      </c>
      <c r="F29" s="3" t="s">
        <v>67</v>
      </c>
      <c r="G29" s="4">
        <v>500</v>
      </c>
      <c r="H29" s="5">
        <v>0</v>
      </c>
      <c r="I29" s="9">
        <f>+Table1[[#This Row],[EstimatedQty]]*Table1[[#This Row],[Rate]]</f>
        <v>0</v>
      </c>
      <c r="J29" s="5">
        <f>SUM(Table1[[#This Row],[Value]])</f>
        <v>0</v>
      </c>
    </row>
    <row r="30" spans="1:10" ht="60" x14ac:dyDescent="0.25">
      <c r="A30" s="3">
        <v>6</v>
      </c>
      <c r="B30" s="3" t="s">
        <v>62</v>
      </c>
      <c r="C30" s="3">
        <v>1</v>
      </c>
      <c r="D30" s="3" t="s">
        <v>70</v>
      </c>
      <c r="E30" s="3" t="s">
        <v>40</v>
      </c>
      <c r="F30" s="3" t="s">
        <v>71</v>
      </c>
      <c r="G30" s="4">
        <v>275</v>
      </c>
      <c r="H30" s="5">
        <v>0</v>
      </c>
      <c r="I30" s="9">
        <f>+Table1[[#This Row],[EstimatedQty]]*Table1[[#This Row],[Rate]]</f>
        <v>0</v>
      </c>
      <c r="J30" s="5"/>
    </row>
    <row r="31" spans="1:10" ht="75" x14ac:dyDescent="0.25">
      <c r="A31" s="3">
        <v>6</v>
      </c>
      <c r="B31" s="3" t="s">
        <v>62</v>
      </c>
      <c r="C31" s="3">
        <v>2</v>
      </c>
      <c r="D31" s="3" t="s">
        <v>68</v>
      </c>
      <c r="E31" s="3" t="s">
        <v>40</v>
      </c>
      <c r="F31" s="3" t="s">
        <v>69</v>
      </c>
      <c r="G31" s="4">
        <v>30</v>
      </c>
      <c r="H31" s="5">
        <v>0</v>
      </c>
      <c r="I31" s="9">
        <f>+Table1[[#This Row],[EstimatedQty]]*Table1[[#This Row],[Rate]]</f>
        <v>0</v>
      </c>
      <c r="J31" s="5">
        <f>SUM(I30:I31)</f>
        <v>0</v>
      </c>
    </row>
    <row r="32" spans="1:10" ht="30" x14ac:dyDescent="0.25">
      <c r="A32" s="3">
        <v>6</v>
      </c>
      <c r="B32" s="3" t="s">
        <v>38</v>
      </c>
      <c r="C32" s="3">
        <v>1</v>
      </c>
      <c r="D32" s="3" t="s">
        <v>39</v>
      </c>
      <c r="E32" s="3" t="s">
        <v>40</v>
      </c>
      <c r="F32" s="3" t="s">
        <v>41</v>
      </c>
      <c r="G32" s="4">
        <v>1280</v>
      </c>
      <c r="H32" s="5">
        <v>0</v>
      </c>
      <c r="I32" s="9">
        <f>+Table1[[#This Row],[EstimatedQty]]*Table1[[#This Row],[Rate]]</f>
        <v>0</v>
      </c>
      <c r="J32" s="5"/>
    </row>
    <row r="33" spans="1:10" ht="45" x14ac:dyDescent="0.25">
      <c r="A33" s="3">
        <v>6</v>
      </c>
      <c r="B33" s="3" t="s">
        <v>38</v>
      </c>
      <c r="C33" s="3">
        <v>2</v>
      </c>
      <c r="D33" s="3" t="s">
        <v>42</v>
      </c>
      <c r="E33" s="3" t="s">
        <v>40</v>
      </c>
      <c r="F33" s="3" t="s">
        <v>43</v>
      </c>
      <c r="G33" s="4">
        <v>385</v>
      </c>
      <c r="H33" s="5">
        <v>0</v>
      </c>
      <c r="I33" s="9">
        <f>+Table1[[#This Row],[EstimatedQty]]*Table1[[#This Row],[Rate]]</f>
        <v>0</v>
      </c>
      <c r="J33" s="5">
        <f>SUM(I32:I33)</f>
        <v>0</v>
      </c>
    </row>
    <row r="34" spans="1:10" ht="30" x14ac:dyDescent="0.25">
      <c r="A34" s="3">
        <v>6</v>
      </c>
      <c r="B34" s="3" t="s">
        <v>47</v>
      </c>
      <c r="C34" s="3">
        <v>1</v>
      </c>
      <c r="D34" s="3" t="s">
        <v>48</v>
      </c>
      <c r="E34" s="3" t="s">
        <v>40</v>
      </c>
      <c r="F34" s="3" t="s">
        <v>49</v>
      </c>
      <c r="G34" s="4">
        <v>275</v>
      </c>
      <c r="H34" s="5">
        <v>0</v>
      </c>
      <c r="I34" s="9">
        <f>+Table1[[#This Row],[EstimatedQty]]*Table1[[#This Row],[Rate]]</f>
        <v>0</v>
      </c>
      <c r="J34" s="5"/>
    </row>
    <row r="35" spans="1:10" ht="30" x14ac:dyDescent="0.25">
      <c r="A35" s="3">
        <v>6</v>
      </c>
      <c r="B35" s="3" t="s">
        <v>47</v>
      </c>
      <c r="C35" s="3">
        <v>2</v>
      </c>
      <c r="D35" s="3" t="s">
        <v>53</v>
      </c>
      <c r="E35" s="3" t="s">
        <v>40</v>
      </c>
      <c r="F35" s="3" t="s">
        <v>54</v>
      </c>
      <c r="G35" s="4">
        <v>30</v>
      </c>
      <c r="H35" s="5">
        <v>0</v>
      </c>
      <c r="I35" s="9">
        <f>+Table1[[#This Row],[EstimatedQty]]*Table1[[#This Row],[Rate]]</f>
        <v>0</v>
      </c>
      <c r="J35" s="5">
        <f>SUM(I34:I35)</f>
        <v>0</v>
      </c>
    </row>
    <row r="36" spans="1:10" ht="45" x14ac:dyDescent="0.25">
      <c r="A36" s="3">
        <v>6</v>
      </c>
      <c r="B36" s="3" t="s">
        <v>55</v>
      </c>
      <c r="C36" s="3">
        <v>1</v>
      </c>
      <c r="D36" s="3" t="s">
        <v>56</v>
      </c>
      <c r="E36" s="3" t="s">
        <v>57</v>
      </c>
      <c r="F36" s="3" t="s">
        <v>58</v>
      </c>
      <c r="G36" s="4">
        <v>290</v>
      </c>
      <c r="H36" s="5">
        <v>0</v>
      </c>
      <c r="I36" s="9">
        <f>+Table1[[#This Row],[EstimatedQty]]*Table1[[#This Row],[Rate]]</f>
        <v>0</v>
      </c>
      <c r="J36" s="5"/>
    </row>
    <row r="37" spans="1:10" ht="30" x14ac:dyDescent="0.25">
      <c r="A37" s="3">
        <v>6</v>
      </c>
      <c r="B37" s="3" t="s">
        <v>55</v>
      </c>
      <c r="C37" s="3">
        <v>2</v>
      </c>
      <c r="D37" s="3" t="s">
        <v>72</v>
      </c>
      <c r="E37" s="3" t="s">
        <v>73</v>
      </c>
      <c r="F37" s="3" t="s">
        <v>74</v>
      </c>
      <c r="G37" s="4">
        <v>175</v>
      </c>
      <c r="H37" s="5">
        <v>0</v>
      </c>
      <c r="I37" s="9">
        <f>+Table1[[#This Row],[EstimatedQty]]*Table1[[#This Row],[Rate]]</f>
        <v>0</v>
      </c>
      <c r="J37" s="5">
        <f>SUM(I36:I37)</f>
        <v>0</v>
      </c>
    </row>
    <row r="38" spans="1:10" x14ac:dyDescent="0.25">
      <c r="A38" s="3">
        <v>6</v>
      </c>
      <c r="B38" s="3" t="s">
        <v>98</v>
      </c>
      <c r="C38" s="3">
        <v>1</v>
      </c>
      <c r="D38" s="3" t="s">
        <v>13</v>
      </c>
      <c r="E38" s="3" t="s">
        <v>57</v>
      </c>
      <c r="F38" s="3" t="s">
        <v>99</v>
      </c>
      <c r="G38" s="4">
        <v>1280</v>
      </c>
      <c r="H38" s="5">
        <v>0</v>
      </c>
      <c r="I38" s="9">
        <f>+Table1[[#This Row],[EstimatedQty]]*Table1[[#This Row],[Rate]]</f>
        <v>0</v>
      </c>
      <c r="J38" s="5"/>
    </row>
    <row r="39" spans="1:10" ht="60" x14ac:dyDescent="0.25">
      <c r="A39" s="3">
        <v>6</v>
      </c>
      <c r="B39" s="3" t="s">
        <v>98</v>
      </c>
      <c r="C39" s="3">
        <v>2</v>
      </c>
      <c r="D39" s="3" t="s">
        <v>100</v>
      </c>
      <c r="E39" s="3" t="s">
        <v>40</v>
      </c>
      <c r="F39" s="3" t="s">
        <v>101</v>
      </c>
      <c r="G39" s="4">
        <v>255</v>
      </c>
      <c r="H39" s="5">
        <v>0</v>
      </c>
      <c r="I39" s="9">
        <f>+Table1[[#This Row],[EstimatedQty]]*Table1[[#This Row],[Rate]]</f>
        <v>0</v>
      </c>
      <c r="J39" s="5">
        <f>SUM(I38:I39)</f>
        <v>0</v>
      </c>
    </row>
    <row r="40" spans="1:10" ht="60" x14ac:dyDescent="0.25">
      <c r="A40" s="3">
        <v>7</v>
      </c>
      <c r="B40" s="3" t="s">
        <v>75</v>
      </c>
      <c r="C40" s="3">
        <v>1</v>
      </c>
      <c r="D40" s="3" t="s">
        <v>76</v>
      </c>
      <c r="E40" s="3" t="s">
        <v>40</v>
      </c>
      <c r="F40" s="3" t="s">
        <v>77</v>
      </c>
      <c r="G40" s="4">
        <v>125</v>
      </c>
      <c r="H40" s="5">
        <v>0</v>
      </c>
      <c r="I40" s="9">
        <f>+Table1[[#This Row],[EstimatedQty]]*Table1[[#This Row],[Rate]]</f>
        <v>0</v>
      </c>
      <c r="J40" s="5"/>
    </row>
    <row r="41" spans="1:10" ht="30" x14ac:dyDescent="0.25">
      <c r="A41" s="3">
        <v>7</v>
      </c>
      <c r="B41" s="3" t="s">
        <v>75</v>
      </c>
      <c r="C41" s="3">
        <v>2</v>
      </c>
      <c r="D41" s="3" t="s">
        <v>78</v>
      </c>
      <c r="E41" s="3" t="s">
        <v>57</v>
      </c>
      <c r="F41" s="3" t="s">
        <v>79</v>
      </c>
      <c r="G41" s="4">
        <v>250</v>
      </c>
      <c r="H41" s="5">
        <v>0</v>
      </c>
      <c r="I41" s="9">
        <f>+Table1[[#This Row],[EstimatedQty]]*Table1[[#This Row],[Rate]]</f>
        <v>0</v>
      </c>
      <c r="J41" s="5"/>
    </row>
    <row r="42" spans="1:10" ht="105" x14ac:dyDescent="0.25">
      <c r="A42" s="3">
        <v>7</v>
      </c>
      <c r="B42" s="3" t="s">
        <v>75</v>
      </c>
      <c r="C42" s="3">
        <v>3</v>
      </c>
      <c r="D42" s="3" t="s">
        <v>80</v>
      </c>
      <c r="E42" s="3" t="s">
        <v>40</v>
      </c>
      <c r="F42" s="3" t="s">
        <v>81</v>
      </c>
      <c r="G42" s="4">
        <v>350</v>
      </c>
      <c r="H42" s="5">
        <v>0</v>
      </c>
      <c r="I42" s="9">
        <f>+Table1[[#This Row],[EstimatedQty]]*Table1[[#This Row],[Rate]]</f>
        <v>0</v>
      </c>
      <c r="J42" s="5"/>
    </row>
    <row r="43" spans="1:10" ht="30" x14ac:dyDescent="0.25">
      <c r="A43" s="3">
        <v>7</v>
      </c>
      <c r="B43" s="3" t="s">
        <v>75</v>
      </c>
      <c r="C43" s="3">
        <v>4</v>
      </c>
      <c r="D43" s="3" t="s">
        <v>82</v>
      </c>
      <c r="E43" s="3" t="s">
        <v>57</v>
      </c>
      <c r="F43" s="3" t="s">
        <v>83</v>
      </c>
      <c r="G43" s="4">
        <v>270</v>
      </c>
      <c r="H43" s="5">
        <v>0</v>
      </c>
      <c r="I43" s="9">
        <f>+Table1[[#This Row],[EstimatedQty]]*Table1[[#This Row],[Rate]]</f>
        <v>0</v>
      </c>
      <c r="J43" s="5"/>
    </row>
    <row r="44" spans="1:10" x14ac:dyDescent="0.25">
      <c r="A44" s="3">
        <v>7</v>
      </c>
      <c r="B44" s="3" t="s">
        <v>75</v>
      </c>
      <c r="C44" s="3">
        <v>5</v>
      </c>
      <c r="D44" s="3" t="s">
        <v>84</v>
      </c>
      <c r="E44" s="3" t="s">
        <v>40</v>
      </c>
      <c r="F44" s="3" t="s">
        <v>85</v>
      </c>
      <c r="G44" s="4">
        <v>30</v>
      </c>
      <c r="H44" s="5">
        <v>0</v>
      </c>
      <c r="I44" s="9">
        <f>+Table1[[#This Row],[EstimatedQty]]*Table1[[#This Row],[Rate]]</f>
        <v>0</v>
      </c>
      <c r="J44" s="5"/>
    </row>
    <row r="45" spans="1:10" x14ac:dyDescent="0.25">
      <c r="A45" s="3">
        <v>7</v>
      </c>
      <c r="B45" s="3" t="s">
        <v>75</v>
      </c>
      <c r="C45" s="3">
        <v>6</v>
      </c>
      <c r="D45" s="3" t="s">
        <v>86</v>
      </c>
      <c r="E45" s="3" t="s">
        <v>40</v>
      </c>
      <c r="F45" s="3" t="s">
        <v>87</v>
      </c>
      <c r="G45" s="4">
        <v>12</v>
      </c>
      <c r="H45" s="5">
        <v>0</v>
      </c>
      <c r="I45" s="9">
        <f>+Table1[[#This Row],[EstimatedQty]]*Table1[[#This Row],[Rate]]</f>
        <v>0</v>
      </c>
      <c r="J45" s="5"/>
    </row>
    <row r="46" spans="1:10" x14ac:dyDescent="0.25">
      <c r="A46" s="3">
        <v>7</v>
      </c>
      <c r="B46" s="3" t="s">
        <v>75</v>
      </c>
      <c r="C46" s="3">
        <v>7</v>
      </c>
      <c r="D46" s="3" t="s">
        <v>91</v>
      </c>
      <c r="E46" s="3" t="s">
        <v>57</v>
      </c>
      <c r="F46" s="3" t="s">
        <v>92</v>
      </c>
      <c r="G46" s="4">
        <v>75</v>
      </c>
      <c r="H46" s="5">
        <v>0</v>
      </c>
      <c r="I46" s="9">
        <f>+Table1[[#This Row],[EstimatedQty]]*Table1[[#This Row],[Rate]]</f>
        <v>0</v>
      </c>
      <c r="J46" s="5"/>
    </row>
    <row r="47" spans="1:10" ht="30" x14ac:dyDescent="0.25">
      <c r="A47" s="3">
        <v>7</v>
      </c>
      <c r="B47" s="3" t="s">
        <v>75</v>
      </c>
      <c r="C47" s="3">
        <v>8</v>
      </c>
      <c r="D47" s="3" t="s">
        <v>88</v>
      </c>
      <c r="E47" s="3" t="s">
        <v>57</v>
      </c>
      <c r="F47" s="3" t="s">
        <v>89</v>
      </c>
      <c r="G47" s="4">
        <v>80</v>
      </c>
      <c r="H47" s="5">
        <v>0</v>
      </c>
      <c r="I47" s="9">
        <f>+Table1[[#This Row],[EstimatedQty]]*Table1[[#This Row],[Rate]]</f>
        <v>0</v>
      </c>
      <c r="J47" s="5"/>
    </row>
    <row r="48" spans="1:10" ht="30" x14ac:dyDescent="0.25">
      <c r="A48" s="3">
        <v>7</v>
      </c>
      <c r="B48" s="3" t="s">
        <v>75</v>
      </c>
      <c r="C48" s="3">
        <v>9</v>
      </c>
      <c r="D48" s="3" t="s">
        <v>93</v>
      </c>
      <c r="E48" s="3" t="s">
        <v>94</v>
      </c>
      <c r="F48" s="3" t="s">
        <v>95</v>
      </c>
      <c r="G48" s="4">
        <v>10</v>
      </c>
      <c r="H48" s="5">
        <v>0</v>
      </c>
      <c r="I48" s="9">
        <f>+Table1[[#This Row],[EstimatedQty]]*Table1[[#This Row],[Rate]]</f>
        <v>0</v>
      </c>
      <c r="J48" s="5"/>
    </row>
    <row r="49" spans="1:10" x14ac:dyDescent="0.25">
      <c r="A49" s="6">
        <v>7</v>
      </c>
      <c r="B49" s="6" t="s">
        <v>75</v>
      </c>
      <c r="C49" s="6">
        <v>10</v>
      </c>
      <c r="D49" s="6" t="s">
        <v>82</v>
      </c>
      <c r="E49" s="6" t="s">
        <v>57</v>
      </c>
      <c r="F49" s="6" t="s">
        <v>90</v>
      </c>
      <c r="G49" s="7">
        <v>75</v>
      </c>
      <c r="H49" s="8">
        <v>0</v>
      </c>
      <c r="I49" s="9">
        <f>+Table1[[#This Row],[EstimatedQty]]*Table1[[#This Row],[Rate]]</f>
        <v>0</v>
      </c>
      <c r="J49" s="5">
        <f>SUM(I40:I49)</f>
        <v>0</v>
      </c>
    </row>
    <row r="51" spans="1:10" x14ac:dyDescent="0.25">
      <c r="J51" s="10">
        <f>SUM(J49,J39,J37,J35,J33,J31,J26,J20,J15,J13,J11,J8)</f>
        <v>127000</v>
      </c>
    </row>
    <row r="52" spans="1:10" x14ac:dyDescent="0.25">
      <c r="J52" s="11">
        <f>+J51*0.15</f>
        <v>19050</v>
      </c>
    </row>
    <row r="53" spans="1:10" x14ac:dyDescent="0.25">
      <c r="J53" s="12">
        <f>+J51+J52</f>
        <v>146050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MSINSI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Lynton Cloete</dc:creator>
  <cp:lastModifiedBy>Lynton Cloete</cp:lastModifiedBy>
  <dcterms:created xsi:type="dcterms:W3CDTF">2025-11-12T13:27:11Z</dcterms:created>
  <dcterms:modified xsi:type="dcterms:W3CDTF">2025-11-18T15:21:43Z</dcterms:modified>
</cp:coreProperties>
</file>