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uyanin\Documents\Documents\Tenders\Bids\Tender Packs\2026-27\6. Consumables\"/>
    </mc:Choice>
  </mc:AlternateContent>
  <xr:revisionPtr revIDLastSave="0" documentId="13_ncr:1_{98AB03FB-9306-4A60-86EC-49F3510ADD82}" xr6:coauthVersionLast="47" xr6:coauthVersionMax="47" xr10:uidLastSave="{00000000-0000-0000-0000-000000000000}"/>
  <bookViews>
    <workbookView xWindow="-28920" yWindow="-120" windowWidth="29040" windowHeight="15720" activeTab="4" xr2:uid="{00000000-000D-0000-FFFF-FFFF00000000}"/>
  </bookViews>
  <sheets>
    <sheet name="Cat 1 Sole supplier (Saveway)" sheetId="5" r:id="rId1"/>
    <sheet name="Sheet1" sheetId="1" state="hidden" r:id="rId2"/>
    <sheet name="Cat2 Welding and Engineering s" sheetId="7" r:id="rId3"/>
    <sheet name="Cat 3 Refractory materials " sheetId="9" r:id="rId4"/>
    <sheet name="Cat 4 Thermo couples 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9" l="1"/>
  <c r="G6" i="9"/>
  <c r="G5" i="9"/>
  <c r="G4" i="9"/>
  <c r="G3" i="9"/>
  <c r="D18" i="5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4" i="10"/>
  <c r="G19" i="10"/>
  <c r="F19" i="10"/>
  <c r="B19" i="10"/>
  <c r="G18" i="10"/>
  <c r="F18" i="10"/>
  <c r="B18" i="10"/>
  <c r="G17" i="10"/>
  <c r="F17" i="10"/>
  <c r="B17" i="10"/>
  <c r="G16" i="10"/>
  <c r="F16" i="10"/>
  <c r="B16" i="10"/>
  <c r="G15" i="10"/>
  <c r="F15" i="10"/>
  <c r="B15" i="10"/>
  <c r="G14" i="10"/>
  <c r="F14" i="10"/>
  <c r="B14" i="10"/>
  <c r="G22" i="9"/>
  <c r="G21" i="9"/>
  <c r="G20" i="9"/>
  <c r="G19" i="9"/>
  <c r="G18" i="9"/>
  <c r="G16" i="9"/>
  <c r="G15" i="9"/>
  <c r="E14" i="9"/>
  <c r="G14" i="9" s="1"/>
  <c r="E13" i="9"/>
  <c r="G13" i="9" s="1"/>
  <c r="G12" i="9"/>
  <c r="G11" i="9"/>
  <c r="G7" i="9"/>
  <c r="D8" i="7"/>
  <c r="D7" i="7"/>
  <c r="D6" i="7"/>
  <c r="D5" i="7"/>
  <c r="D4" i="7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G96" i="1"/>
  <c r="H96" i="1"/>
  <c r="E96" i="1"/>
  <c r="G95" i="1"/>
  <c r="H95" i="1"/>
  <c r="E95" i="1"/>
  <c r="G94" i="1"/>
  <c r="H94" i="1" s="1"/>
  <c r="E94" i="1"/>
  <c r="G93" i="1"/>
  <c r="H93" i="1"/>
  <c r="E93" i="1"/>
  <c r="H92" i="1"/>
  <c r="H91" i="1"/>
  <c r="E91" i="1"/>
  <c r="G90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G65" i="1"/>
  <c r="H65" i="1" s="1"/>
  <c r="E65" i="1"/>
  <c r="G64" i="1"/>
  <c r="H64" i="1"/>
  <c r="E64" i="1"/>
  <c r="G63" i="1"/>
  <c r="E63" i="1"/>
  <c r="H62" i="1"/>
  <c r="G62" i="1"/>
  <c r="H63" i="1"/>
  <c r="E62" i="1"/>
  <c r="G61" i="1"/>
  <c r="H61" i="1" s="1"/>
  <c r="E61" i="1"/>
  <c r="G60" i="1"/>
  <c r="H60" i="1"/>
  <c r="E60" i="1"/>
  <c r="G59" i="1"/>
  <c r="H59" i="1"/>
  <c r="E59" i="1"/>
  <c r="G55" i="1"/>
  <c r="G56" i="1"/>
  <c r="H56" i="1" s="1"/>
  <c r="G57" i="1"/>
  <c r="H57" i="1" s="1"/>
  <c r="G54" i="1"/>
  <c r="H54" i="1" s="1"/>
  <c r="G24" i="1"/>
  <c r="G23" i="1"/>
  <c r="G17" i="1"/>
  <c r="H17" i="1"/>
  <c r="H53" i="1"/>
  <c r="G15" i="1"/>
  <c r="F4" i="1"/>
  <c r="G10" i="1"/>
  <c r="H10" i="1" s="1"/>
  <c r="E10" i="1"/>
  <c r="G51" i="1"/>
  <c r="H51" i="1" s="1"/>
  <c r="H97" i="1"/>
  <c r="E97" i="1"/>
  <c r="E21" i="1"/>
  <c r="E20" i="1"/>
  <c r="E4" i="1"/>
  <c r="H55" i="1"/>
  <c r="H52" i="1"/>
  <c r="G103" i="1"/>
  <c r="E103" i="1"/>
  <c r="E101" i="1"/>
  <c r="E100" i="1"/>
  <c r="E99" i="1"/>
  <c r="E98" i="1"/>
  <c r="G26" i="1"/>
  <c r="H26" i="1"/>
  <c r="H29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6" i="1"/>
  <c r="E54" i="1"/>
  <c r="E13" i="1"/>
  <c r="G7" i="1"/>
  <c r="H7" i="1"/>
  <c r="E7" i="1"/>
  <c r="G20" i="1"/>
  <c r="H20" i="1" s="1"/>
  <c r="G21" i="1"/>
  <c r="H21" i="1"/>
  <c r="G22" i="1"/>
  <c r="E22" i="1"/>
  <c r="E15" i="1"/>
  <c r="G104" i="1"/>
  <c r="H104" i="1"/>
  <c r="G105" i="1"/>
  <c r="H105" i="1"/>
  <c r="G106" i="1"/>
  <c r="H106" i="1"/>
  <c r="G107" i="1"/>
  <c r="H107" i="1"/>
  <c r="H103" i="1"/>
  <c r="H22" i="1"/>
  <c r="H23" i="1"/>
  <c r="H24" i="1"/>
  <c r="G25" i="1"/>
  <c r="H25" i="1"/>
  <c r="G12" i="1"/>
  <c r="H12" i="1"/>
  <c r="G8" i="1"/>
  <c r="H8" i="1"/>
  <c r="H4" i="1"/>
  <c r="G5" i="1"/>
  <c r="H5" i="1"/>
  <c r="G6" i="1"/>
  <c r="H6" i="1"/>
  <c r="E5" i="1"/>
  <c r="G9" i="1"/>
  <c r="H9" i="1"/>
  <c r="G11" i="1"/>
  <c r="H11" i="1" s="1"/>
  <c r="G13" i="1"/>
  <c r="H13" i="1" s="1"/>
  <c r="G14" i="1"/>
  <c r="H15" i="1"/>
  <c r="G16" i="1"/>
  <c r="E8" i="1"/>
  <c r="E6" i="1"/>
  <c r="H14" i="1"/>
  <c r="H16" i="1"/>
  <c r="E105" i="1"/>
  <c r="E104" i="1"/>
  <c r="E107" i="1"/>
  <c r="E106" i="1"/>
  <c r="E57" i="1"/>
  <c r="E56" i="1"/>
  <c r="E55" i="1"/>
  <c r="E52" i="1"/>
  <c r="E25" i="1"/>
  <c r="E24" i="1"/>
  <c r="E23" i="1"/>
  <c r="E16" i="1"/>
  <c r="E14" i="1"/>
  <c r="E11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Nkosikhona Ntlemeza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3 PER SET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Nkosikhona Ntlemeza</author>
  </authors>
  <commentList>
    <comment ref="D5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Once a month </t>
        </r>
      </text>
    </comment>
    <comment ref="D6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 </t>
        </r>
      </text>
    </comment>
    <comment ref="D7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Once a month </t>
        </r>
      </text>
    </comment>
    <comment ref="D8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Former </t>
        </r>
      </text>
    </comment>
    <comment ref="D9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3 PER SET </t>
        </r>
      </text>
    </comment>
    <comment ref="D13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How many S type are used per reline 
Inlcusive of spares ?</t>
        </r>
      </text>
    </comment>
    <comment ref="D20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Info from PO 531152 in kg</t>
        </r>
      </text>
    </comment>
    <comment ref="E20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F20" authorId="0" shapeId="0" xr:uid="{00000000-0006-0000-0100-000009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p/kg</t>
        </r>
      </text>
    </comment>
    <comment ref="D21" authorId="0" shapeId="0" xr:uid="{00000000-0006-0000-0100-00000A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FURNACE; TOP-CAP &amp; LINING</t>
        </r>
      </text>
    </comment>
    <comment ref="D22" authorId="0" shapeId="0" xr:uid="{00000000-0006-0000-0100-00000B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E22" authorId="0" shapeId="0" xr:uid="{00000000-0006-0000-0100-00000C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F22" authorId="0" shapeId="0" xr:uid="{00000000-0006-0000-0100-00000D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p/kg</t>
        </r>
      </text>
    </comment>
    <comment ref="D24" authorId="0" shapeId="0" xr:uid="{00000000-0006-0000-0100-00000E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LABOUR AND MIXING EQUIPMENT ONLY</t>
        </r>
      </text>
    </comment>
    <comment ref="D25" authorId="0" shapeId="0" xr:uid="{00000000-0006-0000-0100-00000F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1 Former </t>
        </r>
      </text>
    </comment>
    <comment ref="C5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Nkosikhona Ntlemeza:</t>
        </r>
        <r>
          <rPr>
            <sz val="9"/>
            <color indexed="81"/>
            <rFont val="Tahoma"/>
            <family val="2"/>
          </rPr>
          <t xml:space="preserve">
Thiathus estimate </t>
        </r>
      </text>
    </comment>
    <comment ref="D59" authorId="0" shapeId="0" xr:uid="{00000000-0006-0000-0100-000011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Info from PO 531152 in kg</t>
        </r>
      </text>
    </comment>
    <comment ref="E59" authorId="0" shapeId="0" xr:uid="{00000000-0006-0000-0100-000012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F59" authorId="0" shapeId="0" xr:uid="{00000000-0006-0000-0100-000013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p/kg</t>
        </r>
      </text>
    </comment>
    <comment ref="D60" authorId="0" shapeId="0" xr:uid="{00000000-0006-0000-0100-000014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FURNACE; TOP-CAP &amp; LINING</t>
        </r>
      </text>
    </comment>
    <comment ref="D61" authorId="0" shapeId="0" xr:uid="{00000000-0006-0000-0100-000015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E61" authorId="0" shapeId="0" xr:uid="{00000000-0006-0000-0100-000016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F61" authorId="0" shapeId="0" xr:uid="{00000000-0006-0000-0100-000017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p/kg</t>
        </r>
      </text>
    </comment>
    <comment ref="D63" authorId="0" shapeId="0" xr:uid="{00000000-0006-0000-0100-000018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LABOUR AND MIXING EQUIPMENT ONLY</t>
        </r>
      </text>
    </comment>
    <comment ref="D64" authorId="0" shapeId="0" xr:uid="{00000000-0006-0000-0100-000019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1 Former </t>
        </r>
      </text>
    </comment>
    <comment ref="C9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Nkosikhona Ntlemeza:</t>
        </r>
        <r>
          <rPr>
            <sz val="9"/>
            <color indexed="81"/>
            <rFont val="Tahoma"/>
            <family val="2"/>
          </rPr>
          <t xml:space="preserve">
Thiathus estimate </t>
        </r>
      </text>
    </comment>
    <comment ref="C97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Nkosikhona Ntlemeza:</t>
        </r>
        <r>
          <rPr>
            <sz val="9"/>
            <color indexed="81"/>
            <rFont val="Tahoma"/>
            <family val="2"/>
          </rPr>
          <t xml:space="preserve">
Thiathus estimate </t>
        </r>
      </text>
    </comment>
    <comment ref="D98" authorId="0" shapeId="0" xr:uid="{00000000-0006-0000-0100-00001C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Thiathu's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Nkosikhona Ntlemeza</author>
  </authors>
  <commentList>
    <comment ref="E4" authorId="0" shapeId="0" xr:uid="{F0BEC89C-5334-43B5-ACA7-6C05C2E00BE5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Once a month </t>
        </r>
      </text>
    </comment>
    <comment ref="E5" authorId="0" shapeId="0" xr:uid="{3191307D-753A-4852-91E9-44FB744517AF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 </t>
        </r>
      </text>
    </comment>
    <comment ref="E6" authorId="0" shapeId="0" xr:uid="{02B556B7-C92D-42AF-8C07-0982E7909AA4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Once a month </t>
        </r>
      </text>
    </comment>
    <comment ref="E7" authorId="0" shapeId="0" xr:uid="{10A7B647-A3FB-41BD-A428-CA42CE116AB9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Former </t>
        </r>
      </text>
    </comment>
    <comment ref="E10" authorId="0" shapeId="0" xr:uid="{BB227285-180D-4E2D-B22B-EB60CC46B7B9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Info from PO 531152 in kg</t>
        </r>
      </text>
    </comment>
    <comment ref="G10" authorId="0" shapeId="0" xr:uid="{EC15D05D-8723-4D26-9D2F-36B51C0D07E3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E11" authorId="0" shapeId="0" xr:uid="{5E75E3FF-2DAE-4359-8525-0A249F4E36C9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FURNACE; TOP-CAP &amp; LINING</t>
        </r>
      </text>
    </comment>
    <comment ref="E12" authorId="0" shapeId="0" xr:uid="{02E82147-9EBA-45BA-A1E3-B51E3189799C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G12" authorId="0" shapeId="0" xr:uid="{F72ED160-1EBF-4AA4-B690-8E865AFB7C73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E13" authorId="0" shapeId="0" xr:uid="{709716D8-8725-4D7A-92DE-008D2CA7D169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Material used to line the 5 ton ladle twice a year (</t>
        </r>
      </text>
    </comment>
    <comment ref="E14" authorId="0" shapeId="0" xr:uid="{F7BA2180-A25E-45AE-8758-14FE38927BC5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Materials used to line the 1 ton and 5 ton ladle twice year </t>
        </r>
      </text>
    </comment>
    <comment ref="E15" authorId="0" shapeId="0" xr:uid="{C0E72959-A6FC-49B2-A02A-8308A27F712E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1 Former </t>
        </r>
      </text>
    </comment>
    <comment ref="E16" authorId="0" shapeId="0" xr:uid="{9C08E23D-D818-4334-9484-ABC7893A1D99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Info from PO 531152 in kg</t>
        </r>
      </text>
    </comment>
    <comment ref="G16" authorId="0" shapeId="0" xr:uid="{A45BF203-D45A-46F8-9696-27E77C8022DF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E18" authorId="0" shapeId="0" xr:uid="{876390DC-B58A-4CF3-9E54-1C1A43BE2A8D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FURNACE; TOP-CAP &amp; LINING</t>
        </r>
      </text>
    </comment>
    <comment ref="E19" authorId="0" shapeId="0" xr:uid="{EFC3C5AD-AC1E-497F-B3A5-5C14AACB932A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G19" authorId="0" shapeId="0" xr:uid="{C5D33D02-A00E-4C0B-8ED7-5B9396CE0454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E21" authorId="0" shapeId="0" xr:uid="{DE292D3C-47EC-4F0A-B8F0-C4490E6DFE84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LABOUR AND MIXING EQUIPMENT ONLY</t>
        </r>
      </text>
    </comment>
    <comment ref="E22" authorId="0" shapeId="0" xr:uid="{40AFFA28-E6D7-42EE-8171-798DCF6BEBF3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1 Former </t>
        </r>
      </text>
    </comment>
  </commentList>
</comments>
</file>

<file path=xl/sharedStrings.xml><?xml version="1.0" encoding="utf-8"?>
<sst xmlns="http://schemas.openxmlformats.org/spreadsheetml/2006/main" count="742" uniqueCount="130">
  <si>
    <t>4 ton Furnace Non-Ferrous</t>
  </si>
  <si>
    <t>Test Smelter Furnace</t>
  </si>
  <si>
    <t>4 ton Furnace Ferrous Metals</t>
  </si>
  <si>
    <t>FURNACE TYPE</t>
  </si>
  <si>
    <t>CONSUMABLES FOR SMELTER</t>
  </si>
  <si>
    <t>bags</t>
  </si>
  <si>
    <t>coil (once of purchase)</t>
  </si>
  <si>
    <t>labour</t>
  </si>
  <si>
    <t>Refractory lining material</t>
  </si>
  <si>
    <t>Refractory lining material installation (labour)</t>
  </si>
  <si>
    <t>Earth detector/Spider</t>
  </si>
  <si>
    <t>Steel former (made of carbon/mild steel)</t>
  </si>
  <si>
    <t>Copper coil</t>
  </si>
  <si>
    <t>Thermocouple S-Type</t>
  </si>
  <si>
    <t>Thermocouple K-Type</t>
  </si>
  <si>
    <t>Thermocouple S-Type 10 meter extention cables</t>
  </si>
  <si>
    <t>Thermocouple K-Type 10 meter extention cables</t>
  </si>
  <si>
    <t>Refractory lining installation for 4 ton  ladle (labour)</t>
  </si>
  <si>
    <t>Refractory lining installation for 1 tons  ladle (labour)</t>
  </si>
  <si>
    <t>Industry</t>
  </si>
  <si>
    <t>Plasma cutter</t>
  </si>
  <si>
    <t>Refractory suppliers</t>
  </si>
  <si>
    <t>Sole supplier (Saveway)</t>
  </si>
  <si>
    <t>Furnace supliers</t>
  </si>
  <si>
    <t>Instrumentation suppliers</t>
  </si>
  <si>
    <t>Welding &amp; Engineering suppliers</t>
  </si>
  <si>
    <t xml:space="preserve">NST-Hypertherm 125A Swirl Rings </t>
  </si>
  <si>
    <t xml:space="preserve">NST -Hypertherm 125A cutting shield </t>
  </si>
  <si>
    <t>SAVEWAY ELECTRODE PANEL SET. 4T PILLAR FURNACE. 7 PER SET (7xA-PANELS. H:1400)</t>
  </si>
  <si>
    <t>SAVEWAY FOIL:RF 4;25MX1MX0.42MM;PGP0042 25m/1x1000mm</t>
  </si>
  <si>
    <t>SAVEWAY FOIL:RF 4;25MX500MMX0.42MM;PGP0042 25m/2x500mm</t>
  </si>
  <si>
    <t>SAVEWAY FOIL:RF 4;25MX330X0.42MM;PGP0042 25m/3x330mm</t>
  </si>
  <si>
    <t>SAVEWAY SILICONE: E-PANEL; 300ML TUBE. 701</t>
  </si>
  <si>
    <t>SAVEWAY GREASE:CERAMIC,ANTI-SEIZE;500ML;CAN. 2202</t>
  </si>
  <si>
    <t>SAVEWAY BOLT,MACHINE:SS;II M12 X 35, 18-8 SS. 586</t>
  </si>
  <si>
    <t>SAVEWAY WASHER, LOCK:12d=12.5MM A2. 587</t>
  </si>
  <si>
    <t>SAVEWAY NUT, HEX: M12 A2. 588</t>
  </si>
  <si>
    <t>SAVEWAY NUT, CAP: M12 A2. 589</t>
  </si>
  <si>
    <t>SPACER: PIECE; 8 X 8 X 1.6MM; BRASS. 593</t>
  </si>
  <si>
    <t>SAVEWAY STUD: CONNECTING; TYPE 2; W/3M WIRE. 1428</t>
  </si>
  <si>
    <t>SAVEWAY STUD:CONNECTING; TYPE 2; W/5M WIRE. 1315</t>
  </si>
  <si>
    <t xml:space="preserve"> SAVEWAY MOLD: STYROFOAM. 4555</t>
  </si>
  <si>
    <t>SAVEWAY NUT, HEX: EXTENDED; RIM BLOCK LUGS. MECH_001</t>
  </si>
  <si>
    <t>SAVEWAY SILICONE: CASTING; 310ML TUBE. MECH_002</t>
  </si>
  <si>
    <t>SAVEWAY CONE: FOR CONNECTING STUD TYPE II. 594</t>
  </si>
  <si>
    <t>SAVEWAY SCREW: M12 X 50MM; HEXAGON HEAD. 595</t>
  </si>
  <si>
    <t>SAVEWAY WASHER, FLAT: M12. 964</t>
  </si>
  <si>
    <t>SAVEWAY TERMINAL BOX, ALUMINUM, ALU UNPAINT. 230x280x110mm.</t>
  </si>
  <si>
    <t>SAVEWAY BLADE Terminal 4mm triple top grey</t>
  </si>
  <si>
    <t>SAVEWAY JUNCTION BOX LID: 163x100x12mm GP03</t>
  </si>
  <si>
    <t>SAVEWAY JUNCTION BOX: 163x100x75mm GP03</t>
  </si>
  <si>
    <t>SAVEWAY JUNCTION BOX LID: 283x183x12mm GP03</t>
  </si>
  <si>
    <t>SAVEWAY JUNCTION BOX: 283x183x75mm GP03</t>
  </si>
  <si>
    <t>SAVEWAY TECHNICIAN. NORMAL HOURS. 865t1</t>
  </si>
  <si>
    <t>NST -Hypertherm 125A Electrodes PMX</t>
  </si>
  <si>
    <t xml:space="preserve">NST-Hypertherm 125A cutting nozzles </t>
  </si>
  <si>
    <t xml:space="preserve">NST-HYPERTHERM 125A Retaining Caps </t>
  </si>
  <si>
    <t xml:space="preserve">Consumable </t>
  </si>
  <si>
    <t>Coil Grout material</t>
  </si>
  <si>
    <t xml:space="preserve">Price per unit </t>
  </si>
  <si>
    <t xml:space="preserve">Total cost  for 36 months </t>
  </si>
  <si>
    <t xml:space="preserve">Total price per month </t>
  </si>
  <si>
    <t>Thermocouple S-Type 2 meter extention cables</t>
  </si>
  <si>
    <t>Thermocouple K-Type 2 meter extention cables</t>
  </si>
  <si>
    <t>Cables</t>
  </si>
  <si>
    <t xml:space="preserve">Former  </t>
  </si>
  <si>
    <t>Set = Each(Use for every reline)</t>
  </si>
  <si>
    <t>Roll = 25m(Minor amount utilised per reline)</t>
  </si>
  <si>
    <t>Box = 20 tubes(Use for every reline)</t>
  </si>
  <si>
    <t>Each(Minor amount utilised per reline)</t>
  </si>
  <si>
    <t>Each(Replace when needed)</t>
  </si>
  <si>
    <t>Each(Used for Rim Blocks)</t>
  </si>
  <si>
    <t>Each(As Hoc)</t>
  </si>
  <si>
    <t xml:space="preserve">Coil Grout material </t>
  </si>
  <si>
    <t>Item quantities/Description</t>
  </si>
  <si>
    <t>LABOUR AND MIXING EQUIPMENT ONLY</t>
  </si>
  <si>
    <t>Each(Supplied with Rim Blocks)</t>
  </si>
  <si>
    <t>Each(For future emergency use)</t>
  </si>
  <si>
    <t xml:space="preserve"> 3 PER SET (1xB-PANEL</t>
  </si>
  <si>
    <t>Electrode panels(SAVEWAY ELECTRODE PANEL SET. 125KG TEST FURNACE. 3 PER SET (1xB-PANEL, 2xC-PANELS,H:470)</t>
  </si>
  <si>
    <t>SAVEWAY TECHNICIAN. NORMAL HOURS. 865t1 (labour)</t>
  </si>
  <si>
    <t>Coil Grout installation (labour )</t>
  </si>
  <si>
    <t>labour - 1 day</t>
  </si>
  <si>
    <t>former</t>
  </si>
  <si>
    <t>bag</t>
  </si>
  <si>
    <r>
      <t>MONTHLY CONSUMPTION (as and when required)</t>
    </r>
    <r>
      <rPr>
        <b/>
        <vertAlign val="superscript"/>
        <sz val="12"/>
        <color theme="1"/>
        <rFont val="Calibri"/>
        <family val="2"/>
        <scheme val="minor"/>
      </rPr>
      <t>**</t>
    </r>
  </si>
  <si>
    <r>
      <t>36 MONTHS CONSUMPTION (as and when required)</t>
    </r>
    <r>
      <rPr>
        <b/>
        <vertAlign val="superscript"/>
        <sz val="12"/>
        <color theme="1"/>
        <rFont val="Calibri"/>
        <family val="2"/>
        <scheme val="minor"/>
      </rPr>
      <t>**</t>
    </r>
  </si>
  <si>
    <t>coil (once-off purchase)</t>
  </si>
  <si>
    <t>spider (Per furnace reline )</t>
  </si>
  <si>
    <t>thermocouple</t>
  </si>
  <si>
    <t>Mass in kg - bags</t>
  </si>
  <si>
    <t>Mass in kg -bags</t>
  </si>
  <si>
    <t>Furnace size</t>
  </si>
  <si>
    <t xml:space="preserve">Specification </t>
  </si>
  <si>
    <t xml:space="preserve">Composition </t>
  </si>
  <si>
    <r>
      <t>12 MONTHS CONSUMPTION (as and when required)</t>
    </r>
    <r>
      <rPr>
        <b/>
        <vertAlign val="superscript"/>
        <sz val="12"/>
        <color theme="1"/>
        <rFont val="Calibri"/>
        <family val="2"/>
        <scheme val="minor"/>
      </rPr>
      <t>**</t>
    </r>
  </si>
  <si>
    <t>125kg</t>
  </si>
  <si>
    <t>Refractory lining material(Ferroous lining )</t>
  </si>
  <si>
    <t xml:space="preserve">Alumina Spinel </t>
  </si>
  <si>
    <t>Labour</t>
  </si>
  <si>
    <t>Alumina Special Induction Coil refractory</t>
  </si>
  <si>
    <t xml:space="preserve">Labour </t>
  </si>
  <si>
    <t>Steel former for a 125kg induction furnace (made of carbon/mild steel)</t>
  </si>
  <si>
    <t xml:space="preserve">Refractory lining material(Non-Ferrous lining </t>
  </si>
  <si>
    <t>Magnesia–chrome (MgCr2O4)</t>
  </si>
  <si>
    <t>57%MgO-21%Cr2O3-12%Fe2O3-7.5%Al2O3</t>
  </si>
  <si>
    <t>Silicon-carbide refractory (SiC)</t>
  </si>
  <si>
    <t>89.46%SiC-7.98%SiO2-2.56%Al2O3</t>
  </si>
  <si>
    <t>4ton</t>
  </si>
  <si>
    <t>Castable refractory lining materials for lining the 4 ton ladle</t>
  </si>
  <si>
    <t>Quick cast 62 ZA</t>
  </si>
  <si>
    <t>Custable refractory lining materials for lining 1 ton ladle</t>
  </si>
  <si>
    <t>Steel former   (made of carbon/mild steel)</t>
  </si>
  <si>
    <t>Steel former for a 4 ton furnace induction furnace (made of carbon/mild steel)</t>
  </si>
  <si>
    <t>Thermocouple S-Type  1000mm</t>
  </si>
  <si>
    <t>Type-S, 2-Wire Simplex, Wire &amp; Bead Thermocouple
with large die-cast
Aluminium head.
Length : 300 mm x 12,7 mm OD 316 SS Collar
700 mm x 10 mm OD Alsint Sheath.Total length : 1000 mm</t>
  </si>
  <si>
    <t>Thermocouple S-Type  1500mm</t>
  </si>
  <si>
    <t>Type-S, 2-Wire Simplex, Wire &amp; Bead Thermocouple
with large die-cast
Aluminium head.Length : 600 mm x 12,7 mm OD 316 SS Collar
900 mm x 10 mm OD Alsint Sheath.Total length : 1500 mm</t>
  </si>
  <si>
    <t>Thermocouple K-Type 1000mm</t>
  </si>
  <si>
    <t>Mineral Insulated, 2-wire simplex, Type-K
Thermocouples with large die-cast aluminium head.  Length : 1000 mm
Diameter : 8 mm Material : 310 SS</t>
  </si>
  <si>
    <t>Thermocouple K-Type 1500mm</t>
  </si>
  <si>
    <t>Mineral Insulated, 2-wire simplex, Type-K
Thermocouples with large die-cast aluminium head.
Length : 1500 mm
Diameter : 8 mm Material : 310 SS</t>
  </si>
  <si>
    <t>TYPE R/S EXTENSION CABLE 2-CORE STRANDED CONDUCTORS PVS
INSULATED</t>
  </si>
  <si>
    <t>SINGLE PAIR TYPE KX STRANDED CONDUCTORS; (13/0.2); PVC INSULATED; PAIR LAID FLAT; OVERALL
PVC JACKET</t>
  </si>
  <si>
    <t xml:space="preserve">Thermocouple S-Type </t>
  </si>
  <si>
    <t>Type S Thermocouple for sintering.
Sheath : SS &amp; Alsint ceramic
Length : 650mm 
Cast al head with ceramic termination block</t>
  </si>
  <si>
    <t xml:space="preserve">Type K Thermocouple for sintering.
Sheath : Stainless steel .Length :650mm
Standard yellow male connector </t>
  </si>
  <si>
    <t>5 ton Furnace Ferrous Metals</t>
  </si>
  <si>
    <r>
      <t>MONTHLY CONSUMPTION (as and when required)</t>
    </r>
    <r>
      <rPr>
        <b/>
        <vertAlign val="superscript"/>
        <sz val="9"/>
        <color theme="1"/>
        <rFont val="Calibri"/>
        <family val="2"/>
        <scheme val="minor"/>
      </rPr>
      <t>**</t>
    </r>
  </si>
  <si>
    <r>
      <t>12 MONTHS CONSUMPTION OF THERMOCOUPLES  (as and when required)</t>
    </r>
    <r>
      <rPr>
        <b/>
        <vertAlign val="superscript"/>
        <sz val="9"/>
        <color theme="1"/>
        <rFont val="Calibri"/>
        <family val="2"/>
        <scheme val="minor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</si>
</sst>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6" fillId="4" borderId="1" xfId="0" applyFont="1" applyFill="1" applyBorder="1" applyAlignment="1">
      <alignment wrapText="1"/>
    </xf>
    <xf numFmtId="0" fontId="6" fillId="4" borderId="18" xfId="0" applyFont="1" applyFill="1" applyBorder="1" applyAlignment="1">
      <alignment wrapText="1"/>
    </xf>
    <xf numFmtId="164" fontId="6" fillId="4" borderId="18" xfId="0" applyNumberFormat="1" applyFont="1" applyFill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0" xfId="0" applyFont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0" borderId="25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0" xfId="0" applyFont="1" applyBorder="1" applyAlignment="1">
      <alignment horizontal="center"/>
    </xf>
    <xf numFmtId="164" fontId="10" fillId="0" borderId="17" xfId="1" applyNumberFormat="1" applyFont="1" applyFill="1" applyBorder="1" applyAlignment="1">
      <alignment horizontal="center"/>
    </xf>
    <xf numFmtId="0" fontId="7" fillId="5" borderId="23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164" fontId="7" fillId="3" borderId="19" xfId="0" applyNumberFormat="1" applyFont="1" applyFill="1" applyBorder="1" applyAlignment="1">
      <alignment horizontal="right"/>
    </xf>
    <xf numFmtId="164" fontId="10" fillId="0" borderId="17" xfId="1" applyNumberFormat="1" applyFont="1" applyFill="1" applyBorder="1" applyAlignment="1">
      <alignment horizontal="right"/>
    </xf>
    <xf numFmtId="0" fontId="7" fillId="5" borderId="0" xfId="0" applyFont="1" applyFill="1" applyAlignment="1">
      <alignment horizontal="right"/>
    </xf>
    <xf numFmtId="164" fontId="7" fillId="3" borderId="17" xfId="1" applyNumberFormat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6" fillId="4" borderId="18" xfId="0" applyFont="1" applyFill="1" applyBorder="1" applyAlignment="1">
      <alignment horizontal="left" wrapText="1"/>
    </xf>
    <xf numFmtId="0" fontId="7" fillId="0" borderId="17" xfId="0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4" fontId="7" fillId="0" borderId="20" xfId="0" applyNumberFormat="1" applyFont="1" applyBorder="1"/>
    <xf numFmtId="0" fontId="7" fillId="0" borderId="22" xfId="0" applyFont="1" applyBorder="1"/>
    <xf numFmtId="0" fontId="6" fillId="4" borderId="5" xfId="0" applyFont="1" applyFill="1" applyBorder="1"/>
    <xf numFmtId="0" fontId="6" fillId="4" borderId="6" xfId="0" applyFont="1" applyFill="1" applyBorder="1"/>
    <xf numFmtId="0" fontId="6" fillId="4" borderId="1" xfId="0" applyFont="1" applyFill="1" applyBorder="1"/>
    <xf numFmtId="0" fontId="6" fillId="4" borderId="0" xfId="0" applyFont="1" applyFill="1"/>
    <xf numFmtId="0" fontId="6" fillId="0" borderId="4" xfId="0" applyFont="1" applyBorder="1"/>
    <xf numFmtId="0" fontId="6" fillId="0" borderId="7" xfId="0" applyFont="1" applyBorder="1"/>
    <xf numFmtId="0" fontId="7" fillId="0" borderId="9" xfId="0" applyFont="1" applyBorder="1"/>
    <xf numFmtId="0" fontId="7" fillId="0" borderId="19" xfId="0" applyFont="1" applyBorder="1"/>
    <xf numFmtId="164" fontId="7" fillId="0" borderId="19" xfId="0" applyNumberFormat="1" applyFont="1" applyBorder="1"/>
    <xf numFmtId="164" fontId="7" fillId="3" borderId="19" xfId="0" applyNumberFormat="1" applyFont="1" applyFill="1" applyBorder="1"/>
    <xf numFmtId="0" fontId="6" fillId="0" borderId="3" xfId="0" applyFont="1" applyBorder="1"/>
    <xf numFmtId="0" fontId="6" fillId="0" borderId="8" xfId="0" applyFont="1" applyBorder="1"/>
    <xf numFmtId="164" fontId="7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12" fillId="0" borderId="3" xfId="0" applyFont="1" applyBorder="1"/>
    <xf numFmtId="0" fontId="12" fillId="0" borderId="8" xfId="0" applyFont="1" applyBorder="1"/>
    <xf numFmtId="0" fontId="10" fillId="0" borderId="17" xfId="0" applyFont="1" applyBorder="1" applyAlignment="1">
      <alignment horizontal="center"/>
    </xf>
    <xf numFmtId="0" fontId="10" fillId="0" borderId="10" xfId="1" applyNumberFormat="1" applyFont="1" applyFill="1" applyBorder="1" applyAlignment="1">
      <alignment horizontal="left" wrapText="1"/>
    </xf>
    <xf numFmtId="0" fontId="10" fillId="0" borderId="10" xfId="0" applyFont="1" applyBorder="1"/>
    <xf numFmtId="0" fontId="10" fillId="0" borderId="0" xfId="0" applyFont="1"/>
    <xf numFmtId="0" fontId="9" fillId="0" borderId="3" xfId="0" applyFont="1" applyBorder="1"/>
    <xf numFmtId="0" fontId="11" fillId="0" borderId="0" xfId="0" applyFont="1"/>
    <xf numFmtId="0" fontId="6" fillId="5" borderId="0" xfId="0" applyFont="1" applyFill="1"/>
    <xf numFmtId="0" fontId="7" fillId="5" borderId="0" xfId="0" applyFont="1" applyFill="1"/>
    <xf numFmtId="164" fontId="7" fillId="5" borderId="0" xfId="0" applyNumberFormat="1" applyFont="1" applyFill="1"/>
    <xf numFmtId="0" fontId="6" fillId="2" borderId="2" xfId="0" applyFont="1" applyFill="1" applyBorder="1"/>
    <xf numFmtId="164" fontId="7" fillId="3" borderId="17" xfId="0" applyNumberFormat="1" applyFont="1" applyFill="1" applyBorder="1" applyAlignment="1">
      <alignment horizontal="center"/>
    </xf>
    <xf numFmtId="0" fontId="6" fillId="2" borderId="3" xfId="0" applyFont="1" applyFill="1" applyBorder="1"/>
    <xf numFmtId="164" fontId="7" fillId="0" borderId="21" xfId="0" applyNumberFormat="1" applyFont="1" applyBorder="1"/>
    <xf numFmtId="0" fontId="7" fillId="0" borderId="23" xfId="0" applyFont="1" applyBorder="1"/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0" fontId="7" fillId="0" borderId="11" xfId="0" applyFont="1" applyBorder="1"/>
    <xf numFmtId="0" fontId="10" fillId="0" borderId="10" xfId="0" applyFont="1" applyBorder="1" applyAlignment="1">
      <alignment wrapText="1"/>
    </xf>
    <xf numFmtId="164" fontId="10" fillId="0" borderId="17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right"/>
    </xf>
    <xf numFmtId="0" fontId="10" fillId="0" borderId="11" xfId="0" applyFont="1" applyBorder="1" applyAlignment="1">
      <alignment wrapText="1"/>
    </xf>
    <xf numFmtId="0" fontId="7" fillId="0" borderId="7" xfId="0" applyFont="1" applyBorder="1" applyAlignment="1">
      <alignment wrapText="1"/>
    </xf>
    <xf numFmtId="164" fontId="7" fillId="0" borderId="17" xfId="1" applyNumberFormat="1" applyFont="1" applyFill="1" applyBorder="1" applyAlignment="1">
      <alignment horizontal="right"/>
    </xf>
    <xf numFmtId="0" fontId="7" fillId="0" borderId="8" xfId="0" applyFont="1" applyBorder="1" applyAlignment="1">
      <alignment wrapText="1"/>
    </xf>
    <xf numFmtId="0" fontId="7" fillId="0" borderId="10" xfId="0" applyFont="1" applyBorder="1" applyAlignment="1">
      <alignment horizontal="left" wrapText="1"/>
    </xf>
    <xf numFmtId="0" fontId="6" fillId="5" borderId="4" xfId="0" applyFont="1" applyFill="1" applyBorder="1"/>
    <xf numFmtId="0" fontId="6" fillId="5" borderId="8" xfId="0" applyFont="1" applyFill="1" applyBorder="1"/>
    <xf numFmtId="0" fontId="7" fillId="5" borderId="9" xfId="0" applyFont="1" applyFill="1" applyBorder="1" applyAlignment="1">
      <alignment wrapText="1"/>
    </xf>
    <xf numFmtId="0" fontId="7" fillId="5" borderId="9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164" fontId="7" fillId="5" borderId="19" xfId="0" applyNumberFormat="1" applyFont="1" applyFill="1" applyBorder="1" applyAlignment="1">
      <alignment horizontal="center"/>
    </xf>
    <xf numFmtId="164" fontId="7" fillId="5" borderId="17" xfId="0" applyNumberFormat="1" applyFont="1" applyFill="1" applyBorder="1" applyAlignment="1">
      <alignment horizontal="center"/>
    </xf>
    <xf numFmtId="164" fontId="7" fillId="5" borderId="17" xfId="1" applyNumberFormat="1" applyFont="1" applyFill="1" applyBorder="1" applyAlignment="1">
      <alignment horizontal="right"/>
    </xf>
    <xf numFmtId="0" fontId="7" fillId="5" borderId="9" xfId="0" applyFont="1" applyFill="1" applyBorder="1"/>
    <xf numFmtId="0" fontId="6" fillId="6" borderId="4" xfId="0" applyFont="1" applyFill="1" applyBorder="1"/>
    <xf numFmtId="0" fontId="6" fillId="6" borderId="7" xfId="0" applyFont="1" applyFill="1" applyBorder="1"/>
    <xf numFmtId="0" fontId="7" fillId="6" borderId="9" xfId="0" applyFont="1" applyFill="1" applyBorder="1" applyAlignment="1">
      <alignment wrapText="1"/>
    </xf>
    <xf numFmtId="0" fontId="7" fillId="6" borderId="9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164" fontId="7" fillId="6" borderId="12" xfId="0" applyNumberFormat="1" applyFont="1" applyFill="1" applyBorder="1" applyAlignment="1">
      <alignment horizontal="center"/>
    </xf>
    <xf numFmtId="164" fontId="7" fillId="6" borderId="17" xfId="0" applyNumberFormat="1" applyFont="1" applyFill="1" applyBorder="1" applyAlignment="1">
      <alignment horizontal="center"/>
    </xf>
    <xf numFmtId="164" fontId="7" fillId="6" borderId="19" xfId="0" applyNumberFormat="1" applyFont="1" applyFill="1" applyBorder="1" applyAlignment="1">
      <alignment horizontal="right"/>
    </xf>
    <xf numFmtId="0" fontId="7" fillId="6" borderId="9" xfId="0" applyFont="1" applyFill="1" applyBorder="1"/>
    <xf numFmtId="0" fontId="12" fillId="0" borderId="14" xfId="0" applyFont="1" applyBorder="1"/>
    <xf numFmtId="0" fontId="12" fillId="0" borderId="15" xfId="0" applyFont="1" applyBorder="1"/>
    <xf numFmtId="0" fontId="6" fillId="8" borderId="2" xfId="0" applyFont="1" applyFill="1" applyBorder="1"/>
    <xf numFmtId="0" fontId="7" fillId="8" borderId="10" xfId="0" applyFont="1" applyFill="1" applyBorder="1" applyAlignment="1">
      <alignment wrapText="1"/>
    </xf>
    <xf numFmtId="0" fontId="7" fillId="8" borderId="10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10" fillId="8" borderId="10" xfId="0" applyFont="1" applyFill="1" applyBorder="1"/>
    <xf numFmtId="0" fontId="6" fillId="9" borderId="2" xfId="0" applyFont="1" applyFill="1" applyBorder="1"/>
    <xf numFmtId="0" fontId="7" fillId="9" borderId="10" xfId="0" applyFont="1" applyFill="1" applyBorder="1" applyAlignment="1">
      <alignment wrapText="1"/>
    </xf>
    <xf numFmtId="0" fontId="7" fillId="9" borderId="10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10" fillId="9" borderId="10" xfId="0" applyFont="1" applyFill="1" applyBorder="1"/>
    <xf numFmtId="0" fontId="6" fillId="10" borderId="3" xfId="0" applyFont="1" applyFill="1" applyBorder="1"/>
    <xf numFmtId="0" fontId="7" fillId="10" borderId="10" xfId="0" applyFont="1" applyFill="1" applyBorder="1" applyAlignment="1">
      <alignment wrapText="1"/>
    </xf>
    <xf numFmtId="0" fontId="7" fillId="10" borderId="10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0" fontId="7" fillId="10" borderId="10" xfId="0" applyFont="1" applyFill="1" applyBorder="1"/>
    <xf numFmtId="0" fontId="7" fillId="10" borderId="0" xfId="0" applyFont="1" applyFill="1"/>
    <xf numFmtId="0" fontId="6" fillId="7" borderId="4" xfId="0" applyFont="1" applyFill="1" applyBorder="1"/>
    <xf numFmtId="0" fontId="7" fillId="7" borderId="9" xfId="0" applyFont="1" applyFill="1" applyBorder="1" applyAlignment="1">
      <alignment wrapText="1"/>
    </xf>
    <xf numFmtId="0" fontId="7" fillId="7" borderId="9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9" xfId="0" applyFont="1" applyFill="1" applyBorder="1"/>
    <xf numFmtId="0" fontId="7" fillId="8" borderId="7" xfId="0" applyFont="1" applyFill="1" applyBorder="1" applyAlignment="1">
      <alignment wrapText="1"/>
    </xf>
    <xf numFmtId="0" fontId="10" fillId="8" borderId="10" xfId="1" applyNumberFormat="1" applyFont="1" applyFill="1" applyBorder="1" applyAlignment="1">
      <alignment horizontal="left" wrapText="1"/>
    </xf>
    <xf numFmtId="0" fontId="7" fillId="8" borderId="8" xfId="0" applyFont="1" applyFill="1" applyBorder="1" applyAlignment="1">
      <alignment wrapText="1"/>
    </xf>
    <xf numFmtId="0" fontId="7" fillId="8" borderId="13" xfId="0" applyFont="1" applyFill="1" applyBorder="1" applyAlignment="1">
      <alignment wrapText="1"/>
    </xf>
    <xf numFmtId="0" fontId="7" fillId="8" borderId="10" xfId="0" applyFont="1" applyFill="1" applyBorder="1" applyAlignment="1">
      <alignment horizontal="left" wrapText="1"/>
    </xf>
    <xf numFmtId="0" fontId="10" fillId="10" borderId="10" xfId="1" applyNumberFormat="1" applyFont="1" applyFill="1" applyBorder="1" applyAlignment="1">
      <alignment horizontal="left" wrapText="1"/>
    </xf>
    <xf numFmtId="0" fontId="10" fillId="10" borderId="10" xfId="0" applyFont="1" applyFill="1" applyBorder="1"/>
    <xf numFmtId="0" fontId="7" fillId="10" borderId="25" xfId="0" applyFont="1" applyFill="1" applyBorder="1" applyAlignment="1">
      <alignment wrapText="1"/>
    </xf>
    <xf numFmtId="0" fontId="10" fillId="10" borderId="13" xfId="0" applyFont="1" applyFill="1" applyBorder="1" applyAlignment="1">
      <alignment wrapText="1"/>
    </xf>
    <xf numFmtId="0" fontId="10" fillId="10" borderId="10" xfId="0" applyFont="1" applyFill="1" applyBorder="1" applyAlignment="1">
      <alignment horizontal="center"/>
    </xf>
    <xf numFmtId="0" fontId="10" fillId="10" borderId="17" xfId="0" applyFont="1" applyFill="1" applyBorder="1" applyAlignment="1">
      <alignment horizontal="center"/>
    </xf>
    <xf numFmtId="0" fontId="7" fillId="9" borderId="7" xfId="0" applyFont="1" applyFill="1" applyBorder="1" applyAlignment="1">
      <alignment wrapText="1"/>
    </xf>
    <xf numFmtId="0" fontId="10" fillId="9" borderId="10" xfId="1" applyNumberFormat="1" applyFont="1" applyFill="1" applyBorder="1" applyAlignment="1">
      <alignment horizontal="left" wrapText="1"/>
    </xf>
    <xf numFmtId="0" fontId="7" fillId="9" borderId="8" xfId="0" applyFont="1" applyFill="1" applyBorder="1" applyAlignment="1">
      <alignment wrapText="1"/>
    </xf>
    <xf numFmtId="0" fontId="7" fillId="9" borderId="13" xfId="0" applyFont="1" applyFill="1" applyBorder="1" applyAlignment="1">
      <alignment wrapText="1"/>
    </xf>
    <xf numFmtId="0" fontId="7" fillId="9" borderId="10" xfId="0" applyFont="1" applyFill="1" applyBorder="1" applyAlignment="1">
      <alignment horizontal="left" wrapText="1"/>
    </xf>
    <xf numFmtId="0" fontId="6" fillId="4" borderId="18" xfId="0" applyFont="1" applyFill="1" applyBorder="1"/>
    <xf numFmtId="0" fontId="6" fillId="4" borderId="26" xfId="0" applyFont="1" applyFill="1" applyBorder="1" applyAlignment="1">
      <alignment wrapText="1"/>
    </xf>
    <xf numFmtId="0" fontId="6" fillId="4" borderId="27" xfId="0" applyFont="1" applyFill="1" applyBorder="1" applyAlignment="1">
      <alignment wrapText="1"/>
    </xf>
    <xf numFmtId="0" fontId="6" fillId="10" borderId="17" xfId="0" applyFont="1" applyFill="1" applyBorder="1"/>
    <xf numFmtId="0" fontId="6" fillId="10" borderId="19" xfId="0" applyFont="1" applyFill="1" applyBorder="1"/>
    <xf numFmtId="0" fontId="7" fillId="10" borderId="11" xfId="0" applyFont="1" applyFill="1" applyBorder="1" applyAlignment="1">
      <alignment wrapText="1"/>
    </xf>
    <xf numFmtId="0" fontId="7" fillId="10" borderId="9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justify" vertical="center" wrapText="1"/>
    </xf>
    <xf numFmtId="0" fontId="13" fillId="10" borderId="0" xfId="0" applyFont="1" applyFill="1" applyAlignment="1">
      <alignment horizontal="justify" vertical="center"/>
    </xf>
    <xf numFmtId="0" fontId="7" fillId="10" borderId="19" xfId="0" applyFont="1" applyFill="1" applyBorder="1" applyAlignment="1">
      <alignment horizontal="center"/>
    </xf>
    <xf numFmtId="0" fontId="7" fillId="10" borderId="9" xfId="0" applyFont="1" applyFill="1" applyBorder="1" applyAlignment="1">
      <alignment wrapText="1"/>
    </xf>
    <xf numFmtId="0" fontId="6" fillId="9" borderId="16" xfId="0" applyFont="1" applyFill="1" applyBorder="1"/>
    <xf numFmtId="0" fontId="7" fillId="9" borderId="11" xfId="0" applyFont="1" applyFill="1" applyBorder="1" applyAlignment="1">
      <alignment wrapText="1"/>
    </xf>
    <xf numFmtId="0" fontId="7" fillId="9" borderId="11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7" fillId="9" borderId="16" xfId="0" applyFont="1" applyFill="1" applyBorder="1" applyAlignment="1">
      <alignment horizontal="center"/>
    </xf>
    <xf numFmtId="0" fontId="10" fillId="9" borderId="10" xfId="0" applyFont="1" applyFill="1" applyBorder="1" applyAlignment="1">
      <alignment wrapText="1"/>
    </xf>
    <xf numFmtId="0" fontId="10" fillId="9" borderId="10" xfId="0" applyFont="1" applyFill="1" applyBorder="1" applyAlignment="1">
      <alignment horizontal="center"/>
    </xf>
    <xf numFmtId="0" fontId="10" fillId="9" borderId="17" xfId="0" applyFont="1" applyFill="1" applyBorder="1" applyAlignment="1">
      <alignment horizontal="center"/>
    </xf>
    <xf numFmtId="0" fontId="10" fillId="9" borderId="11" xfId="0" applyFont="1" applyFill="1" applyBorder="1" applyAlignment="1">
      <alignment wrapText="1"/>
    </xf>
    <xf numFmtId="0" fontId="7" fillId="9" borderId="28" xfId="0" applyFont="1" applyFill="1" applyBorder="1" applyAlignment="1">
      <alignment horizontal="center"/>
    </xf>
    <xf numFmtId="0" fontId="6" fillId="8" borderId="16" xfId="0" applyFont="1" applyFill="1" applyBorder="1"/>
    <xf numFmtId="0" fontId="7" fillId="8" borderId="11" xfId="0" applyFont="1" applyFill="1" applyBorder="1" applyAlignment="1">
      <alignment wrapText="1"/>
    </xf>
    <xf numFmtId="0" fontId="7" fillId="8" borderId="1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justify" vertical="center" wrapText="1"/>
    </xf>
    <xf numFmtId="0" fontId="7" fillId="8" borderId="16" xfId="0" applyFont="1" applyFill="1" applyBorder="1" applyAlignment="1">
      <alignment horizontal="center"/>
    </xf>
    <xf numFmtId="0" fontId="13" fillId="8" borderId="0" xfId="0" applyFont="1" applyFill="1" applyAlignment="1">
      <alignment horizontal="justify" vertical="center"/>
    </xf>
    <xf numFmtId="0" fontId="7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wrapText="1"/>
    </xf>
    <xf numFmtId="0" fontId="10" fillId="8" borderId="10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10" fillId="8" borderId="11" xfId="0" applyFont="1" applyFill="1" applyBorder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22" xfId="0" applyFont="1" applyBorder="1"/>
    <xf numFmtId="0" fontId="14" fillId="4" borderId="5" xfId="0" applyFont="1" applyFill="1" applyBorder="1"/>
    <xf numFmtId="0" fontId="14" fillId="4" borderId="1" xfId="0" applyFont="1" applyFill="1" applyBorder="1" applyAlignment="1">
      <alignment wrapText="1"/>
    </xf>
    <xf numFmtId="0" fontId="14" fillId="4" borderId="18" xfId="0" applyFont="1" applyFill="1" applyBorder="1" applyAlignment="1">
      <alignment wrapText="1"/>
    </xf>
    <xf numFmtId="0" fontId="14" fillId="4" borderId="1" xfId="0" applyFont="1" applyFill="1" applyBorder="1"/>
    <xf numFmtId="0" fontId="14" fillId="4" borderId="0" xfId="0" applyFont="1" applyFill="1"/>
    <xf numFmtId="0" fontId="14" fillId="0" borderId="4" xfId="0" applyFont="1" applyBorder="1"/>
    <xf numFmtId="0" fontId="15" fillId="0" borderId="9" xfId="0" applyFont="1" applyBorder="1" applyAlignment="1">
      <alignment wrapText="1"/>
    </xf>
    <xf numFmtId="0" fontId="15" fillId="0" borderId="9" xfId="0" applyFont="1" applyBorder="1"/>
    <xf numFmtId="0" fontId="15" fillId="0" borderId="19" xfId="0" applyFont="1" applyBorder="1"/>
    <xf numFmtId="0" fontId="14" fillId="8" borderId="2" xfId="0" applyFont="1" applyFill="1" applyBorder="1"/>
    <xf numFmtId="0" fontId="15" fillId="8" borderId="10" xfId="0" applyFont="1" applyFill="1" applyBorder="1" applyAlignment="1">
      <alignment wrapText="1"/>
    </xf>
    <xf numFmtId="0" fontId="15" fillId="8" borderId="10" xfId="0" applyFont="1" applyFill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0" fontId="17" fillId="8" borderId="10" xfId="0" applyFont="1" applyFill="1" applyBorder="1"/>
    <xf numFmtId="0" fontId="15" fillId="8" borderId="10" xfId="0" applyFont="1" applyFill="1" applyBorder="1"/>
    <xf numFmtId="0" fontId="15" fillId="8" borderId="0" xfId="0" applyFont="1" applyFill="1" applyAlignment="1">
      <alignment wrapText="1"/>
    </xf>
    <xf numFmtId="0" fontId="14" fillId="10" borderId="3" xfId="0" applyFont="1" applyFill="1" applyBorder="1"/>
    <xf numFmtId="0" fontId="15" fillId="10" borderId="10" xfId="0" applyFont="1" applyFill="1" applyBorder="1" applyAlignment="1">
      <alignment wrapText="1"/>
    </xf>
    <xf numFmtId="0" fontId="15" fillId="10" borderId="10" xfId="0" applyFont="1" applyFill="1" applyBorder="1"/>
    <xf numFmtId="0" fontId="15" fillId="10" borderId="0" xfId="0" applyFont="1" applyFill="1"/>
    <xf numFmtId="0" fontId="14" fillId="11" borderId="2" xfId="0" applyFont="1" applyFill="1" applyBorder="1"/>
    <xf numFmtId="0" fontId="15" fillId="11" borderId="10" xfId="0" applyFont="1" applyFill="1" applyBorder="1" applyAlignment="1">
      <alignment wrapText="1"/>
    </xf>
    <xf numFmtId="0" fontId="17" fillId="11" borderId="10" xfId="0" applyFont="1" applyFill="1" applyBorder="1"/>
    <xf numFmtId="0" fontId="15" fillId="11" borderId="10" xfId="0" applyFont="1" applyFill="1" applyBorder="1"/>
    <xf numFmtId="0" fontId="15" fillId="11" borderId="0" xfId="0" applyFont="1" applyFill="1"/>
    <xf numFmtId="0" fontId="15" fillId="11" borderId="0" xfId="0" applyFont="1" applyFill="1" applyAlignment="1">
      <alignment wrapText="1"/>
    </xf>
    <xf numFmtId="0" fontId="15" fillId="11" borderId="23" xfId="0" applyFont="1" applyFill="1" applyBorder="1"/>
    <xf numFmtId="0" fontId="15" fillId="0" borderId="23" xfId="0" applyFont="1" applyBorder="1"/>
    <xf numFmtId="0" fontId="7" fillId="10" borderId="23" xfId="0" applyFont="1" applyFill="1" applyBorder="1" applyAlignment="1">
      <alignment horizontal="center"/>
    </xf>
    <xf numFmtId="0" fontId="7" fillId="10" borderId="28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view="pageBreakPreview" zoomScale="90" zoomScaleNormal="90" zoomScaleSheetLayoutView="9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F8" sqref="F8"/>
    </sheetView>
  </sheetViews>
  <sheetFormatPr defaultColWidth="8.88671875" defaultRowHeight="15.6" x14ac:dyDescent="0.3"/>
  <cols>
    <col min="1" max="1" width="34.33203125" style="24" customWidth="1"/>
    <col min="2" max="2" width="60.33203125" style="25" customWidth="1"/>
    <col min="3" max="3" width="24" style="25" hidden="1" customWidth="1"/>
    <col min="4" max="4" width="24.6640625" style="25" customWidth="1"/>
    <col min="5" max="5" width="40.6640625" style="58" customWidth="1"/>
    <col min="6" max="6" width="30.6640625" style="25" customWidth="1"/>
    <col min="7" max="16384" width="8.88671875" style="25"/>
  </cols>
  <sheetData>
    <row r="1" spans="1:6" ht="16.2" thickBot="1" x14ac:dyDescent="0.35">
      <c r="E1" s="28"/>
    </row>
    <row r="2" spans="1:6" s="32" customFormat="1" ht="49.2" thickBot="1" x14ac:dyDescent="0.35">
      <c r="A2" s="29" t="s">
        <v>3</v>
      </c>
      <c r="B2" s="1" t="s">
        <v>4</v>
      </c>
      <c r="C2" s="1" t="s">
        <v>85</v>
      </c>
      <c r="D2" s="2" t="s">
        <v>86</v>
      </c>
      <c r="E2" s="1" t="s">
        <v>74</v>
      </c>
      <c r="F2" s="31" t="s">
        <v>19</v>
      </c>
    </row>
    <row r="3" spans="1:6" x14ac:dyDescent="0.3">
      <c r="A3" s="33"/>
      <c r="B3" s="4"/>
      <c r="C3" s="35"/>
      <c r="D3" s="36"/>
      <c r="E3" s="35"/>
      <c r="F3" s="35"/>
    </row>
    <row r="4" spans="1:6" ht="31.2" x14ac:dyDescent="0.3">
      <c r="A4" s="102" t="s">
        <v>1</v>
      </c>
      <c r="B4" s="103" t="s">
        <v>79</v>
      </c>
      <c r="C4" s="104">
        <v>1</v>
      </c>
      <c r="D4" s="105">
        <f t="shared" ref="D4:D6" si="0">+C4*36</f>
        <v>36</v>
      </c>
      <c r="E4" s="120" t="s">
        <v>78</v>
      </c>
      <c r="F4" s="106" t="s">
        <v>22</v>
      </c>
    </row>
    <row r="5" spans="1:6" s="48" customFormat="1" x14ac:dyDescent="0.3">
      <c r="A5" s="102" t="s">
        <v>1</v>
      </c>
      <c r="B5" s="121" t="s">
        <v>80</v>
      </c>
      <c r="C5" s="122">
        <v>1</v>
      </c>
      <c r="D5" s="123">
        <f t="shared" ref="D5" si="1">C5*36</f>
        <v>36</v>
      </c>
      <c r="E5" s="118" t="s">
        <v>7</v>
      </c>
      <c r="F5" s="119" t="s">
        <v>22</v>
      </c>
    </row>
    <row r="6" spans="1:6" ht="16.2" thickBot="1" x14ac:dyDescent="0.35">
      <c r="A6" s="102" t="s">
        <v>1</v>
      </c>
      <c r="B6" s="103" t="s">
        <v>10</v>
      </c>
      <c r="C6" s="104">
        <v>1</v>
      </c>
      <c r="D6" s="105">
        <f t="shared" si="0"/>
        <v>36</v>
      </c>
      <c r="E6" s="103" t="s">
        <v>88</v>
      </c>
      <c r="F6" s="106" t="s">
        <v>22</v>
      </c>
    </row>
    <row r="7" spans="1:6" s="50" customFormat="1" ht="31.8" thickBot="1" x14ac:dyDescent="0.35">
      <c r="A7" s="97" t="s">
        <v>2</v>
      </c>
      <c r="B7" s="124" t="s">
        <v>28</v>
      </c>
      <c r="C7" s="99">
        <v>1</v>
      </c>
      <c r="D7" s="100">
        <f>C7*36</f>
        <v>36</v>
      </c>
      <c r="E7" s="125" t="s">
        <v>66</v>
      </c>
      <c r="F7" s="101" t="s">
        <v>22</v>
      </c>
    </row>
    <row r="8" spans="1:6" s="50" customFormat="1" ht="31.8" thickBot="1" x14ac:dyDescent="0.35">
      <c r="A8" s="97" t="s">
        <v>2</v>
      </c>
      <c r="B8" s="126" t="s">
        <v>29</v>
      </c>
      <c r="C8" s="99">
        <v>1</v>
      </c>
      <c r="D8" s="100">
        <f t="shared" ref="D8:D32" si="2">C8*36</f>
        <v>36</v>
      </c>
      <c r="E8" s="125" t="s">
        <v>67</v>
      </c>
      <c r="F8" s="101" t="s">
        <v>22</v>
      </c>
    </row>
    <row r="9" spans="1:6" s="50" customFormat="1" ht="31.8" thickBot="1" x14ac:dyDescent="0.35">
      <c r="A9" s="97" t="s">
        <v>2</v>
      </c>
      <c r="B9" s="127" t="s">
        <v>30</v>
      </c>
      <c r="C9" s="99">
        <v>1</v>
      </c>
      <c r="D9" s="100">
        <f t="shared" si="2"/>
        <v>36</v>
      </c>
      <c r="E9" s="125" t="s">
        <v>67</v>
      </c>
      <c r="F9" s="101" t="s">
        <v>22</v>
      </c>
    </row>
    <row r="10" spans="1:6" s="50" customFormat="1" ht="31.8" thickBot="1" x14ac:dyDescent="0.35">
      <c r="A10" s="97" t="s">
        <v>2</v>
      </c>
      <c r="B10" s="127" t="s">
        <v>31</v>
      </c>
      <c r="C10" s="99">
        <v>1</v>
      </c>
      <c r="D10" s="100">
        <f t="shared" si="2"/>
        <v>36</v>
      </c>
      <c r="E10" s="125" t="s">
        <v>67</v>
      </c>
      <c r="F10" s="101" t="s">
        <v>22</v>
      </c>
    </row>
    <row r="11" spans="1:6" s="50" customFormat="1" ht="16.2" thickBot="1" x14ac:dyDescent="0.35">
      <c r="A11" s="97" t="s">
        <v>2</v>
      </c>
      <c r="B11" s="127" t="s">
        <v>32</v>
      </c>
      <c r="C11" s="99">
        <v>1</v>
      </c>
      <c r="D11" s="100">
        <f t="shared" si="2"/>
        <v>36</v>
      </c>
      <c r="E11" s="125" t="s">
        <v>68</v>
      </c>
      <c r="F11" s="101" t="s">
        <v>22</v>
      </c>
    </row>
    <row r="12" spans="1:6" s="50" customFormat="1" ht="16.2" thickBot="1" x14ac:dyDescent="0.35">
      <c r="A12" s="97" t="s">
        <v>2</v>
      </c>
      <c r="B12" s="127" t="s">
        <v>33</v>
      </c>
      <c r="C12" s="99">
        <v>1</v>
      </c>
      <c r="D12" s="100">
        <f t="shared" si="2"/>
        <v>36</v>
      </c>
      <c r="E12" s="125" t="s">
        <v>69</v>
      </c>
      <c r="F12" s="101" t="s">
        <v>22</v>
      </c>
    </row>
    <row r="13" spans="1:6" ht="16.2" thickBot="1" x14ac:dyDescent="0.35">
      <c r="A13" s="97" t="s">
        <v>2</v>
      </c>
      <c r="B13" s="127" t="s">
        <v>34</v>
      </c>
      <c r="C13" s="99">
        <v>1</v>
      </c>
      <c r="D13" s="100">
        <f t="shared" si="2"/>
        <v>36</v>
      </c>
      <c r="E13" s="125" t="s">
        <v>70</v>
      </c>
      <c r="F13" s="101" t="s">
        <v>22</v>
      </c>
    </row>
    <row r="14" spans="1:6" ht="16.2" thickBot="1" x14ac:dyDescent="0.35">
      <c r="A14" s="97" t="s">
        <v>2</v>
      </c>
      <c r="B14" s="127" t="s">
        <v>35</v>
      </c>
      <c r="C14" s="99">
        <v>1</v>
      </c>
      <c r="D14" s="100">
        <f t="shared" si="2"/>
        <v>36</v>
      </c>
      <c r="E14" s="125" t="s">
        <v>70</v>
      </c>
      <c r="F14" s="101" t="s">
        <v>22</v>
      </c>
    </row>
    <row r="15" spans="1:6" ht="16.2" thickBot="1" x14ac:dyDescent="0.35">
      <c r="A15" s="97" t="s">
        <v>2</v>
      </c>
      <c r="B15" s="127" t="s">
        <v>36</v>
      </c>
      <c r="C15" s="99">
        <v>1</v>
      </c>
      <c r="D15" s="100">
        <f t="shared" si="2"/>
        <v>36</v>
      </c>
      <c r="E15" s="125" t="s">
        <v>70</v>
      </c>
      <c r="F15" s="101" t="s">
        <v>22</v>
      </c>
    </row>
    <row r="16" spans="1:6" ht="16.2" thickBot="1" x14ac:dyDescent="0.35">
      <c r="A16" s="97" t="s">
        <v>2</v>
      </c>
      <c r="B16" s="127" t="s">
        <v>37</v>
      </c>
      <c r="C16" s="99">
        <v>1</v>
      </c>
      <c r="D16" s="100">
        <f t="shared" si="2"/>
        <v>36</v>
      </c>
      <c r="E16" s="125" t="s">
        <v>70</v>
      </c>
      <c r="F16" s="101" t="s">
        <v>22</v>
      </c>
    </row>
    <row r="17" spans="1:6" ht="16.2" thickBot="1" x14ac:dyDescent="0.35">
      <c r="A17" s="97" t="s">
        <v>2</v>
      </c>
      <c r="B17" s="127" t="s">
        <v>38</v>
      </c>
      <c r="C17" s="99">
        <v>1</v>
      </c>
      <c r="D17" s="100">
        <f t="shared" si="2"/>
        <v>36</v>
      </c>
      <c r="E17" s="125" t="s">
        <v>70</v>
      </c>
      <c r="F17" s="101" t="s">
        <v>22</v>
      </c>
    </row>
    <row r="18" spans="1:6" ht="16.2" thickBot="1" x14ac:dyDescent="0.35">
      <c r="A18" s="97" t="s">
        <v>2</v>
      </c>
      <c r="B18" s="127" t="s">
        <v>39</v>
      </c>
      <c r="C18" s="99">
        <v>1</v>
      </c>
      <c r="D18" s="100">
        <f>C18*36</f>
        <v>36</v>
      </c>
      <c r="E18" s="125" t="s">
        <v>76</v>
      </c>
      <c r="F18" s="101" t="s">
        <v>22</v>
      </c>
    </row>
    <row r="19" spans="1:6" ht="16.2" thickBot="1" x14ac:dyDescent="0.35">
      <c r="A19" s="97" t="s">
        <v>2</v>
      </c>
      <c r="B19" s="127" t="s">
        <v>40</v>
      </c>
      <c r="C19" s="99">
        <v>1</v>
      </c>
      <c r="D19" s="100">
        <f t="shared" si="2"/>
        <v>36</v>
      </c>
      <c r="E19" s="125" t="s">
        <v>77</v>
      </c>
      <c r="F19" s="101" t="s">
        <v>22</v>
      </c>
    </row>
    <row r="20" spans="1:6" ht="16.2" thickBot="1" x14ac:dyDescent="0.35">
      <c r="A20" s="97" t="s">
        <v>2</v>
      </c>
      <c r="B20" s="127" t="s">
        <v>41</v>
      </c>
      <c r="C20" s="99">
        <v>1</v>
      </c>
      <c r="D20" s="100">
        <f t="shared" si="2"/>
        <v>36</v>
      </c>
      <c r="E20" s="125" t="s">
        <v>76</v>
      </c>
      <c r="F20" s="101" t="s">
        <v>22</v>
      </c>
    </row>
    <row r="21" spans="1:6" ht="16.2" thickBot="1" x14ac:dyDescent="0.35">
      <c r="A21" s="97" t="s">
        <v>2</v>
      </c>
      <c r="B21" s="127" t="s">
        <v>42</v>
      </c>
      <c r="C21" s="99">
        <v>1</v>
      </c>
      <c r="D21" s="100">
        <f t="shared" si="2"/>
        <v>36</v>
      </c>
      <c r="E21" s="125" t="s">
        <v>76</v>
      </c>
      <c r="F21" s="101" t="s">
        <v>22</v>
      </c>
    </row>
    <row r="22" spans="1:6" ht="16.2" thickBot="1" x14ac:dyDescent="0.35">
      <c r="A22" s="97" t="s">
        <v>2</v>
      </c>
      <c r="B22" s="127" t="s">
        <v>43</v>
      </c>
      <c r="C22" s="99">
        <v>1</v>
      </c>
      <c r="D22" s="100">
        <f t="shared" si="2"/>
        <v>36</v>
      </c>
      <c r="E22" s="125" t="s">
        <v>71</v>
      </c>
      <c r="F22" s="101" t="s">
        <v>22</v>
      </c>
    </row>
    <row r="23" spans="1:6" ht="16.2" thickBot="1" x14ac:dyDescent="0.35">
      <c r="A23" s="97" t="s">
        <v>2</v>
      </c>
      <c r="B23" s="127" t="s">
        <v>44</v>
      </c>
      <c r="C23" s="99">
        <v>1</v>
      </c>
      <c r="D23" s="100">
        <f t="shared" si="2"/>
        <v>36</v>
      </c>
      <c r="E23" s="125" t="s">
        <v>71</v>
      </c>
      <c r="F23" s="101" t="s">
        <v>22</v>
      </c>
    </row>
    <row r="24" spans="1:6" ht="16.2" thickBot="1" x14ac:dyDescent="0.35">
      <c r="A24" s="97" t="s">
        <v>2</v>
      </c>
      <c r="B24" s="127" t="s">
        <v>45</v>
      </c>
      <c r="C24" s="99">
        <v>1</v>
      </c>
      <c r="D24" s="100">
        <f t="shared" si="2"/>
        <v>36</v>
      </c>
      <c r="E24" s="125" t="s">
        <v>71</v>
      </c>
      <c r="F24" s="101" t="s">
        <v>22</v>
      </c>
    </row>
    <row r="25" spans="1:6" ht="16.2" thickBot="1" x14ac:dyDescent="0.35">
      <c r="A25" s="97" t="s">
        <v>2</v>
      </c>
      <c r="B25" s="127" t="s">
        <v>46</v>
      </c>
      <c r="C25" s="99">
        <v>1</v>
      </c>
      <c r="D25" s="100">
        <f t="shared" si="2"/>
        <v>36</v>
      </c>
      <c r="E25" s="125" t="s">
        <v>71</v>
      </c>
      <c r="F25" s="101" t="s">
        <v>22</v>
      </c>
    </row>
    <row r="26" spans="1:6" ht="31.8" thickBot="1" x14ac:dyDescent="0.35">
      <c r="A26" s="97" t="s">
        <v>2</v>
      </c>
      <c r="B26" s="127" t="s">
        <v>47</v>
      </c>
      <c r="C26" s="99">
        <v>1</v>
      </c>
      <c r="D26" s="100">
        <f t="shared" si="2"/>
        <v>36</v>
      </c>
      <c r="E26" s="125" t="s">
        <v>70</v>
      </c>
      <c r="F26" s="101" t="s">
        <v>22</v>
      </c>
    </row>
    <row r="27" spans="1:6" ht="16.2" thickBot="1" x14ac:dyDescent="0.35">
      <c r="A27" s="97" t="s">
        <v>2</v>
      </c>
      <c r="B27" s="127" t="s">
        <v>48</v>
      </c>
      <c r="C27" s="99">
        <v>1</v>
      </c>
      <c r="D27" s="100">
        <f t="shared" si="2"/>
        <v>36</v>
      </c>
      <c r="E27" s="125" t="s">
        <v>70</v>
      </c>
      <c r="F27" s="101" t="s">
        <v>22</v>
      </c>
    </row>
    <row r="28" spans="1:6" ht="16.2" thickBot="1" x14ac:dyDescent="0.35">
      <c r="A28" s="97" t="s">
        <v>2</v>
      </c>
      <c r="B28" s="127" t="s">
        <v>49</v>
      </c>
      <c r="C28" s="99">
        <v>1</v>
      </c>
      <c r="D28" s="100">
        <f t="shared" si="2"/>
        <v>36</v>
      </c>
      <c r="E28" s="125" t="s">
        <v>70</v>
      </c>
      <c r="F28" s="101" t="s">
        <v>22</v>
      </c>
    </row>
    <row r="29" spans="1:6" ht="16.2" thickBot="1" x14ac:dyDescent="0.35">
      <c r="A29" s="97" t="s">
        <v>2</v>
      </c>
      <c r="B29" s="127" t="s">
        <v>50</v>
      </c>
      <c r="C29" s="99">
        <v>1</v>
      </c>
      <c r="D29" s="100">
        <f t="shared" si="2"/>
        <v>36</v>
      </c>
      <c r="E29" s="125" t="s">
        <v>70</v>
      </c>
      <c r="F29" s="101" t="s">
        <v>22</v>
      </c>
    </row>
    <row r="30" spans="1:6" ht="16.2" thickBot="1" x14ac:dyDescent="0.35">
      <c r="A30" s="97" t="s">
        <v>2</v>
      </c>
      <c r="B30" s="127" t="s">
        <v>51</v>
      </c>
      <c r="C30" s="99">
        <v>1</v>
      </c>
      <c r="D30" s="100">
        <f t="shared" si="2"/>
        <v>36</v>
      </c>
      <c r="E30" s="125" t="s">
        <v>70</v>
      </c>
      <c r="F30" s="101" t="s">
        <v>22</v>
      </c>
    </row>
    <row r="31" spans="1:6" ht="16.2" thickBot="1" x14ac:dyDescent="0.35">
      <c r="A31" s="97" t="s">
        <v>2</v>
      </c>
      <c r="B31" s="127" t="s">
        <v>52</v>
      </c>
      <c r="C31" s="99">
        <v>1</v>
      </c>
      <c r="D31" s="100">
        <f t="shared" si="2"/>
        <v>36</v>
      </c>
      <c r="E31" s="125" t="s">
        <v>70</v>
      </c>
      <c r="F31" s="101" t="s">
        <v>22</v>
      </c>
    </row>
    <row r="32" spans="1:6" ht="16.2" thickBot="1" x14ac:dyDescent="0.35">
      <c r="A32" s="97" t="s">
        <v>2</v>
      </c>
      <c r="B32" s="127" t="s">
        <v>53</v>
      </c>
      <c r="C32" s="99">
        <v>1</v>
      </c>
      <c r="D32" s="100">
        <f t="shared" si="2"/>
        <v>36</v>
      </c>
      <c r="E32" s="125" t="s">
        <v>72</v>
      </c>
      <c r="F32" s="101" t="s">
        <v>22</v>
      </c>
    </row>
    <row r="33" spans="1:6" ht="16.2" thickBot="1" x14ac:dyDescent="0.35">
      <c r="A33" s="97" t="s">
        <v>2</v>
      </c>
      <c r="B33" s="98" t="s">
        <v>10</v>
      </c>
      <c r="C33" s="99">
        <v>2</v>
      </c>
      <c r="D33" s="100">
        <f>+C33*36</f>
        <v>72</v>
      </c>
      <c r="E33" s="128"/>
      <c r="F33" s="101" t="s">
        <v>22</v>
      </c>
    </row>
    <row r="34" spans="1:6" ht="31.8" thickBot="1" x14ac:dyDescent="0.35">
      <c r="A34" s="92" t="s">
        <v>0</v>
      </c>
      <c r="B34" s="113" t="s">
        <v>28</v>
      </c>
      <c r="C34" s="94">
        <v>1</v>
      </c>
      <c r="D34" s="95">
        <f>C34*36</f>
        <v>36</v>
      </c>
      <c r="E34" s="114" t="s">
        <v>66</v>
      </c>
      <c r="F34" s="96" t="s">
        <v>22</v>
      </c>
    </row>
    <row r="35" spans="1:6" ht="31.8" thickBot="1" x14ac:dyDescent="0.35">
      <c r="A35" s="92" t="s">
        <v>0</v>
      </c>
      <c r="B35" s="115" t="s">
        <v>29</v>
      </c>
      <c r="C35" s="94">
        <v>1</v>
      </c>
      <c r="D35" s="95">
        <f t="shared" ref="D35:D59" si="3">C35*36</f>
        <v>36</v>
      </c>
      <c r="E35" s="114" t="s">
        <v>67</v>
      </c>
      <c r="F35" s="96" t="s">
        <v>22</v>
      </c>
    </row>
    <row r="36" spans="1:6" s="50" customFormat="1" ht="31.8" thickBot="1" x14ac:dyDescent="0.35">
      <c r="A36" s="92" t="s">
        <v>0</v>
      </c>
      <c r="B36" s="116" t="s">
        <v>30</v>
      </c>
      <c r="C36" s="94">
        <v>1</v>
      </c>
      <c r="D36" s="95">
        <f t="shared" si="3"/>
        <v>36</v>
      </c>
      <c r="E36" s="114" t="s">
        <v>67</v>
      </c>
      <c r="F36" s="96" t="s">
        <v>22</v>
      </c>
    </row>
    <row r="37" spans="1:6" ht="31.8" thickBot="1" x14ac:dyDescent="0.35">
      <c r="A37" s="92" t="s">
        <v>0</v>
      </c>
      <c r="B37" s="116" t="s">
        <v>31</v>
      </c>
      <c r="C37" s="94">
        <v>1</v>
      </c>
      <c r="D37" s="95">
        <f t="shared" si="3"/>
        <v>36</v>
      </c>
      <c r="E37" s="114" t="s">
        <v>67</v>
      </c>
      <c r="F37" s="96" t="s">
        <v>22</v>
      </c>
    </row>
    <row r="38" spans="1:6" ht="16.2" thickBot="1" x14ac:dyDescent="0.35">
      <c r="A38" s="92" t="s">
        <v>0</v>
      </c>
      <c r="B38" s="116" t="s">
        <v>32</v>
      </c>
      <c r="C38" s="94">
        <v>1</v>
      </c>
      <c r="D38" s="95">
        <f t="shared" si="3"/>
        <v>36</v>
      </c>
      <c r="E38" s="114" t="s">
        <v>68</v>
      </c>
      <c r="F38" s="96" t="s">
        <v>22</v>
      </c>
    </row>
    <row r="39" spans="1:6" ht="16.2" thickBot="1" x14ac:dyDescent="0.35">
      <c r="A39" s="92" t="s">
        <v>0</v>
      </c>
      <c r="B39" s="116" t="s">
        <v>33</v>
      </c>
      <c r="C39" s="94">
        <v>1</v>
      </c>
      <c r="D39" s="95">
        <f t="shared" si="3"/>
        <v>36</v>
      </c>
      <c r="E39" s="114" t="s">
        <v>69</v>
      </c>
      <c r="F39" s="96" t="s">
        <v>22</v>
      </c>
    </row>
    <row r="40" spans="1:6" ht="16.2" thickBot="1" x14ac:dyDescent="0.35">
      <c r="A40" s="92" t="s">
        <v>0</v>
      </c>
      <c r="B40" s="116" t="s">
        <v>34</v>
      </c>
      <c r="C40" s="94">
        <v>1</v>
      </c>
      <c r="D40" s="95">
        <f t="shared" si="3"/>
        <v>36</v>
      </c>
      <c r="E40" s="114" t="s">
        <v>70</v>
      </c>
      <c r="F40" s="96" t="s">
        <v>22</v>
      </c>
    </row>
    <row r="41" spans="1:6" ht="16.2" thickBot="1" x14ac:dyDescent="0.35">
      <c r="A41" s="92" t="s">
        <v>0</v>
      </c>
      <c r="B41" s="116" t="s">
        <v>35</v>
      </c>
      <c r="C41" s="94">
        <v>1</v>
      </c>
      <c r="D41" s="95">
        <f t="shared" si="3"/>
        <v>36</v>
      </c>
      <c r="E41" s="114" t="s">
        <v>70</v>
      </c>
      <c r="F41" s="96" t="s">
        <v>22</v>
      </c>
    </row>
    <row r="42" spans="1:6" ht="16.2" thickBot="1" x14ac:dyDescent="0.35">
      <c r="A42" s="92" t="s">
        <v>0</v>
      </c>
      <c r="B42" s="116" t="s">
        <v>36</v>
      </c>
      <c r="C42" s="94">
        <v>1</v>
      </c>
      <c r="D42" s="95">
        <f t="shared" si="3"/>
        <v>36</v>
      </c>
      <c r="E42" s="114" t="s">
        <v>70</v>
      </c>
      <c r="F42" s="96" t="s">
        <v>22</v>
      </c>
    </row>
    <row r="43" spans="1:6" ht="16.2" thickBot="1" x14ac:dyDescent="0.35">
      <c r="A43" s="92" t="s">
        <v>0</v>
      </c>
      <c r="B43" s="116" t="s">
        <v>37</v>
      </c>
      <c r="C43" s="94">
        <v>1</v>
      </c>
      <c r="D43" s="95">
        <f t="shared" si="3"/>
        <v>36</v>
      </c>
      <c r="E43" s="114" t="s">
        <v>70</v>
      </c>
      <c r="F43" s="96" t="s">
        <v>22</v>
      </c>
    </row>
    <row r="44" spans="1:6" ht="16.2" thickBot="1" x14ac:dyDescent="0.35">
      <c r="A44" s="92" t="s">
        <v>0</v>
      </c>
      <c r="B44" s="116" t="s">
        <v>38</v>
      </c>
      <c r="C44" s="94">
        <v>1</v>
      </c>
      <c r="D44" s="95">
        <f t="shared" si="3"/>
        <v>36</v>
      </c>
      <c r="E44" s="114" t="s">
        <v>70</v>
      </c>
      <c r="F44" s="96" t="s">
        <v>22</v>
      </c>
    </row>
    <row r="45" spans="1:6" ht="16.2" thickBot="1" x14ac:dyDescent="0.35">
      <c r="A45" s="92" t="s">
        <v>0</v>
      </c>
      <c r="B45" s="116" t="s">
        <v>39</v>
      </c>
      <c r="C45" s="94">
        <v>1</v>
      </c>
      <c r="D45" s="95">
        <f t="shared" si="3"/>
        <v>36</v>
      </c>
      <c r="E45" s="114" t="s">
        <v>76</v>
      </c>
      <c r="F45" s="96" t="s">
        <v>22</v>
      </c>
    </row>
    <row r="46" spans="1:6" ht="16.2" thickBot="1" x14ac:dyDescent="0.35">
      <c r="A46" s="92" t="s">
        <v>0</v>
      </c>
      <c r="B46" s="116" t="s">
        <v>40</v>
      </c>
      <c r="C46" s="94">
        <v>1</v>
      </c>
      <c r="D46" s="95">
        <f t="shared" si="3"/>
        <v>36</v>
      </c>
      <c r="E46" s="114" t="s">
        <v>77</v>
      </c>
      <c r="F46" s="96" t="s">
        <v>22</v>
      </c>
    </row>
    <row r="47" spans="1:6" ht="16.2" thickBot="1" x14ac:dyDescent="0.35">
      <c r="A47" s="92" t="s">
        <v>0</v>
      </c>
      <c r="B47" s="116" t="s">
        <v>41</v>
      </c>
      <c r="C47" s="94">
        <v>1</v>
      </c>
      <c r="D47" s="95">
        <f t="shared" si="3"/>
        <v>36</v>
      </c>
      <c r="E47" s="114" t="s">
        <v>76</v>
      </c>
      <c r="F47" s="96" t="s">
        <v>22</v>
      </c>
    </row>
    <row r="48" spans="1:6" ht="16.2" thickBot="1" x14ac:dyDescent="0.35">
      <c r="A48" s="92" t="s">
        <v>0</v>
      </c>
      <c r="B48" s="116" t="s">
        <v>42</v>
      </c>
      <c r="C48" s="94">
        <v>1</v>
      </c>
      <c r="D48" s="95">
        <f t="shared" si="3"/>
        <v>36</v>
      </c>
      <c r="E48" s="114" t="s">
        <v>76</v>
      </c>
      <c r="F48" s="96" t="s">
        <v>22</v>
      </c>
    </row>
    <row r="49" spans="1:6" ht="16.2" thickBot="1" x14ac:dyDescent="0.35">
      <c r="A49" s="92" t="s">
        <v>0</v>
      </c>
      <c r="B49" s="116" t="s">
        <v>43</v>
      </c>
      <c r="C49" s="94">
        <v>1</v>
      </c>
      <c r="D49" s="95">
        <f t="shared" si="3"/>
        <v>36</v>
      </c>
      <c r="E49" s="114" t="s">
        <v>71</v>
      </c>
      <c r="F49" s="96" t="s">
        <v>22</v>
      </c>
    </row>
    <row r="50" spans="1:6" ht="16.2" thickBot="1" x14ac:dyDescent="0.35">
      <c r="A50" s="92" t="s">
        <v>0</v>
      </c>
      <c r="B50" s="116" t="s">
        <v>44</v>
      </c>
      <c r="C50" s="94">
        <v>1</v>
      </c>
      <c r="D50" s="95">
        <f t="shared" si="3"/>
        <v>36</v>
      </c>
      <c r="E50" s="114" t="s">
        <v>71</v>
      </c>
      <c r="F50" s="96" t="s">
        <v>22</v>
      </c>
    </row>
    <row r="51" spans="1:6" ht="16.2" thickBot="1" x14ac:dyDescent="0.35">
      <c r="A51" s="92" t="s">
        <v>0</v>
      </c>
      <c r="B51" s="116" t="s">
        <v>45</v>
      </c>
      <c r="C51" s="94">
        <v>1</v>
      </c>
      <c r="D51" s="95">
        <f t="shared" si="3"/>
        <v>36</v>
      </c>
      <c r="E51" s="114" t="s">
        <v>71</v>
      </c>
      <c r="F51" s="96" t="s">
        <v>22</v>
      </c>
    </row>
    <row r="52" spans="1:6" ht="16.2" thickBot="1" x14ac:dyDescent="0.35">
      <c r="A52" s="92" t="s">
        <v>0</v>
      </c>
      <c r="B52" s="116" t="s">
        <v>46</v>
      </c>
      <c r="C52" s="94">
        <v>1</v>
      </c>
      <c r="D52" s="95">
        <f t="shared" si="3"/>
        <v>36</v>
      </c>
      <c r="E52" s="114" t="s">
        <v>71</v>
      </c>
      <c r="F52" s="96" t="s">
        <v>22</v>
      </c>
    </row>
    <row r="53" spans="1:6" ht="31.8" thickBot="1" x14ac:dyDescent="0.35">
      <c r="A53" s="92" t="s">
        <v>0</v>
      </c>
      <c r="B53" s="116" t="s">
        <v>47</v>
      </c>
      <c r="C53" s="94">
        <v>1</v>
      </c>
      <c r="D53" s="95">
        <f t="shared" si="3"/>
        <v>36</v>
      </c>
      <c r="E53" s="114" t="s">
        <v>70</v>
      </c>
      <c r="F53" s="96" t="s">
        <v>22</v>
      </c>
    </row>
    <row r="54" spans="1:6" ht="16.2" thickBot="1" x14ac:dyDescent="0.35">
      <c r="A54" s="92" t="s">
        <v>0</v>
      </c>
      <c r="B54" s="116" t="s">
        <v>48</v>
      </c>
      <c r="C54" s="94">
        <v>1</v>
      </c>
      <c r="D54" s="95">
        <f t="shared" si="3"/>
        <v>36</v>
      </c>
      <c r="E54" s="114" t="s">
        <v>70</v>
      </c>
      <c r="F54" s="96" t="s">
        <v>22</v>
      </c>
    </row>
    <row r="55" spans="1:6" ht="16.2" thickBot="1" x14ac:dyDescent="0.35">
      <c r="A55" s="92" t="s">
        <v>0</v>
      </c>
      <c r="B55" s="116" t="s">
        <v>49</v>
      </c>
      <c r="C55" s="94">
        <v>1</v>
      </c>
      <c r="D55" s="95">
        <f t="shared" si="3"/>
        <v>36</v>
      </c>
      <c r="E55" s="114" t="s">
        <v>70</v>
      </c>
      <c r="F55" s="96" t="s">
        <v>22</v>
      </c>
    </row>
    <row r="56" spans="1:6" ht="16.2" thickBot="1" x14ac:dyDescent="0.35">
      <c r="A56" s="92" t="s">
        <v>0</v>
      </c>
      <c r="B56" s="116" t="s">
        <v>50</v>
      </c>
      <c r="C56" s="94">
        <v>1</v>
      </c>
      <c r="D56" s="95">
        <f t="shared" si="3"/>
        <v>36</v>
      </c>
      <c r="E56" s="114" t="s">
        <v>70</v>
      </c>
      <c r="F56" s="96" t="s">
        <v>22</v>
      </c>
    </row>
    <row r="57" spans="1:6" ht="16.2" thickBot="1" x14ac:dyDescent="0.35">
      <c r="A57" s="92" t="s">
        <v>0</v>
      </c>
      <c r="B57" s="116" t="s">
        <v>51</v>
      </c>
      <c r="C57" s="94">
        <v>1</v>
      </c>
      <c r="D57" s="95">
        <f t="shared" si="3"/>
        <v>36</v>
      </c>
      <c r="E57" s="114" t="s">
        <v>70</v>
      </c>
      <c r="F57" s="96" t="s">
        <v>22</v>
      </c>
    </row>
    <row r="58" spans="1:6" ht="16.2" thickBot="1" x14ac:dyDescent="0.35">
      <c r="A58" s="92" t="s">
        <v>0</v>
      </c>
      <c r="B58" s="116" t="s">
        <v>52</v>
      </c>
      <c r="C58" s="94">
        <v>1</v>
      </c>
      <c r="D58" s="95">
        <f t="shared" si="3"/>
        <v>36</v>
      </c>
      <c r="E58" s="114" t="s">
        <v>70</v>
      </c>
      <c r="F58" s="96" t="s">
        <v>22</v>
      </c>
    </row>
    <row r="59" spans="1:6" ht="16.2" thickBot="1" x14ac:dyDescent="0.35">
      <c r="A59" s="92" t="s">
        <v>0</v>
      </c>
      <c r="B59" s="116" t="s">
        <v>53</v>
      </c>
      <c r="C59" s="94">
        <v>1</v>
      </c>
      <c r="D59" s="95">
        <f t="shared" si="3"/>
        <v>36</v>
      </c>
      <c r="E59" s="114" t="s">
        <v>72</v>
      </c>
      <c r="F59" s="96" t="s">
        <v>22</v>
      </c>
    </row>
    <row r="60" spans="1:6" x14ac:dyDescent="0.3">
      <c r="A60" s="92" t="s">
        <v>0</v>
      </c>
      <c r="B60" s="93" t="s">
        <v>10</v>
      </c>
      <c r="C60" s="94">
        <v>2</v>
      </c>
      <c r="D60" s="95">
        <f>+C60*36</f>
        <v>72</v>
      </c>
      <c r="E60" s="117"/>
      <c r="F60" s="96" t="s">
        <v>22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8"/>
  <sheetViews>
    <sheetView view="pageBreakPreview" zoomScale="90" zoomScaleNormal="90" zoomScaleSheetLayoutView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C9" sqref="C9:J10"/>
    </sheetView>
  </sheetViews>
  <sheetFormatPr defaultColWidth="8.88671875" defaultRowHeight="15.6" x14ac:dyDescent="0.3"/>
  <cols>
    <col min="1" max="1" width="28.44140625" style="24" customWidth="1"/>
    <col min="2" max="2" width="5.88671875" style="24" customWidth="1"/>
    <col min="3" max="3" width="60.33203125" style="25" customWidth="1"/>
    <col min="4" max="4" width="24" style="25" customWidth="1"/>
    <col min="5" max="5" width="24.6640625" style="25" customWidth="1"/>
    <col min="6" max="6" width="14" style="26" customWidth="1"/>
    <col min="7" max="7" width="29.88671875" style="26" customWidth="1"/>
    <col min="8" max="8" width="15.6640625" style="15" customWidth="1"/>
    <col min="9" max="9" width="28.33203125" style="58" customWidth="1"/>
    <col min="10" max="10" width="30.6640625" style="25" customWidth="1"/>
    <col min="11" max="16384" width="8.88671875" style="25"/>
  </cols>
  <sheetData>
    <row r="1" spans="1:10" ht="16.2" thickBot="1" x14ac:dyDescent="0.35">
      <c r="G1" s="27"/>
      <c r="I1" s="28"/>
    </row>
    <row r="2" spans="1:10" s="32" customFormat="1" ht="49.2" thickBot="1" x14ac:dyDescent="0.35">
      <c r="A2" s="29" t="s">
        <v>3</v>
      </c>
      <c r="B2" s="30"/>
      <c r="C2" s="1" t="s">
        <v>4</v>
      </c>
      <c r="D2" s="1" t="s">
        <v>85</v>
      </c>
      <c r="E2" s="2" t="s">
        <v>86</v>
      </c>
      <c r="F2" s="3" t="s">
        <v>59</v>
      </c>
      <c r="G2" s="3" t="s">
        <v>61</v>
      </c>
      <c r="H2" s="21" t="s">
        <v>60</v>
      </c>
      <c r="I2" s="1" t="s">
        <v>74</v>
      </c>
      <c r="J2" s="31" t="s">
        <v>19</v>
      </c>
    </row>
    <row r="3" spans="1:10" x14ac:dyDescent="0.3">
      <c r="A3" s="33"/>
      <c r="B3" s="34"/>
      <c r="C3" s="4"/>
      <c r="D3" s="35"/>
      <c r="E3" s="36"/>
      <c r="F3" s="37"/>
      <c r="G3" s="38"/>
      <c r="H3" s="16"/>
      <c r="I3" s="35"/>
      <c r="J3" s="35" t="s">
        <v>21</v>
      </c>
    </row>
    <row r="4" spans="1:10" x14ac:dyDescent="0.3">
      <c r="A4" s="56" t="s">
        <v>1</v>
      </c>
      <c r="B4" s="40">
        <v>1</v>
      </c>
      <c r="C4" s="5" t="s">
        <v>8</v>
      </c>
      <c r="D4" s="7">
        <v>4</v>
      </c>
      <c r="E4" s="22">
        <f>+D4*36</f>
        <v>144</v>
      </c>
      <c r="F4" s="23">
        <f>15000/D4</f>
        <v>3750</v>
      </c>
      <c r="G4" s="23">
        <v>15000</v>
      </c>
      <c r="H4" s="41">
        <f t="shared" ref="H4:H9" si="0">G4*36</f>
        <v>540000</v>
      </c>
      <c r="I4" s="5" t="s">
        <v>84</v>
      </c>
      <c r="J4" s="42" t="s">
        <v>21</v>
      </c>
    </row>
    <row r="5" spans="1:10" x14ac:dyDescent="0.3">
      <c r="A5" s="39"/>
      <c r="B5" s="40">
        <v>2</v>
      </c>
      <c r="C5" s="5" t="s">
        <v>9</v>
      </c>
      <c r="D5" s="7">
        <v>1</v>
      </c>
      <c r="E5" s="22">
        <f>+D5*36</f>
        <v>36</v>
      </c>
      <c r="F5" s="23">
        <v>8652</v>
      </c>
      <c r="G5" s="23">
        <f>F5*D5</f>
        <v>8652</v>
      </c>
      <c r="H5" s="41">
        <f t="shared" si="0"/>
        <v>311472</v>
      </c>
      <c r="I5" s="5" t="s">
        <v>82</v>
      </c>
      <c r="J5" s="42" t="s">
        <v>21</v>
      </c>
    </row>
    <row r="6" spans="1:10" x14ac:dyDescent="0.3">
      <c r="A6" s="39"/>
      <c r="B6" s="40">
        <v>3</v>
      </c>
      <c r="C6" s="5" t="s">
        <v>73</v>
      </c>
      <c r="D6" s="7">
        <v>25</v>
      </c>
      <c r="E6" s="22">
        <f>+D6*36</f>
        <v>900</v>
      </c>
      <c r="F6" s="23">
        <v>44.72</v>
      </c>
      <c r="G6" s="23">
        <f>F6*D6</f>
        <v>1118</v>
      </c>
      <c r="H6" s="41">
        <f t="shared" si="0"/>
        <v>40248</v>
      </c>
      <c r="I6" s="5" t="s">
        <v>5</v>
      </c>
      <c r="J6" s="42" t="s">
        <v>21</v>
      </c>
    </row>
    <row r="7" spans="1:10" x14ac:dyDescent="0.3">
      <c r="A7" s="39"/>
      <c r="B7" s="40">
        <v>4</v>
      </c>
      <c r="C7" s="5" t="s">
        <v>81</v>
      </c>
      <c r="D7" s="7">
        <v>1</v>
      </c>
      <c r="E7" s="22">
        <f>+D7*36</f>
        <v>36</v>
      </c>
      <c r="F7" s="23">
        <v>8652</v>
      </c>
      <c r="G7" s="23">
        <f>F7*D7</f>
        <v>8652</v>
      </c>
      <c r="H7" s="41">
        <f t="shared" si="0"/>
        <v>311472</v>
      </c>
      <c r="I7" s="5" t="s">
        <v>82</v>
      </c>
      <c r="J7" s="42" t="s">
        <v>21</v>
      </c>
    </row>
    <row r="8" spans="1:10" x14ac:dyDescent="0.3">
      <c r="A8" s="39"/>
      <c r="B8" s="40">
        <v>5</v>
      </c>
      <c r="C8" s="5" t="s">
        <v>11</v>
      </c>
      <c r="D8" s="7">
        <v>1</v>
      </c>
      <c r="E8" s="22">
        <f>+D8*36</f>
        <v>36</v>
      </c>
      <c r="F8" s="23">
        <v>4390</v>
      </c>
      <c r="G8" s="23">
        <f>F8*D8</f>
        <v>4390</v>
      </c>
      <c r="H8" s="41">
        <f t="shared" si="0"/>
        <v>158040</v>
      </c>
      <c r="I8" s="5" t="s">
        <v>83</v>
      </c>
      <c r="J8" s="42" t="s">
        <v>21</v>
      </c>
    </row>
    <row r="9" spans="1:10" ht="31.2" x14ac:dyDescent="0.3">
      <c r="A9" s="39"/>
      <c r="B9" s="40">
        <v>6</v>
      </c>
      <c r="C9" s="5" t="s">
        <v>79</v>
      </c>
      <c r="D9" s="7">
        <v>1</v>
      </c>
      <c r="E9" s="22">
        <f t="shared" ref="E9:E11" si="1">+D9*36</f>
        <v>36</v>
      </c>
      <c r="F9" s="23">
        <v>9816.86</v>
      </c>
      <c r="G9" s="23">
        <f t="shared" ref="G9:G16" si="2">F9*D9</f>
        <v>9816.86</v>
      </c>
      <c r="H9" s="41">
        <f t="shared" si="0"/>
        <v>353406.96</v>
      </c>
      <c r="I9" s="10" t="s">
        <v>78</v>
      </c>
      <c r="J9" s="42" t="s">
        <v>22</v>
      </c>
    </row>
    <row r="10" spans="1:10" s="48" customFormat="1" x14ac:dyDescent="0.3">
      <c r="A10" s="43"/>
      <c r="B10" s="44">
        <v>7</v>
      </c>
      <c r="C10" s="11" t="s">
        <v>80</v>
      </c>
      <c r="D10" s="12">
        <v>1</v>
      </c>
      <c r="E10" s="45">
        <f t="shared" ref="E10" si="3">D10*36</f>
        <v>36</v>
      </c>
      <c r="F10" s="13">
        <v>650</v>
      </c>
      <c r="G10" s="13">
        <f>650*8*2</f>
        <v>10400</v>
      </c>
      <c r="H10" s="17">
        <f>G10*36</f>
        <v>374400</v>
      </c>
      <c r="I10" s="46" t="s">
        <v>7</v>
      </c>
      <c r="J10" s="47" t="s">
        <v>22</v>
      </c>
    </row>
    <row r="11" spans="1:10" x14ac:dyDescent="0.3">
      <c r="A11" s="39"/>
      <c r="B11" s="40">
        <v>8</v>
      </c>
      <c r="C11" s="5" t="s">
        <v>10</v>
      </c>
      <c r="D11" s="7">
        <v>1</v>
      </c>
      <c r="E11" s="22">
        <f t="shared" si="1"/>
        <v>36</v>
      </c>
      <c r="F11" s="23">
        <v>1500</v>
      </c>
      <c r="G11" s="23">
        <f t="shared" si="2"/>
        <v>1500</v>
      </c>
      <c r="H11" s="41">
        <f t="shared" ref="H11:H16" si="4">G11*36</f>
        <v>54000</v>
      </c>
      <c r="I11" s="5" t="s">
        <v>88</v>
      </c>
      <c r="J11" s="42" t="s">
        <v>22</v>
      </c>
    </row>
    <row r="12" spans="1:10" x14ac:dyDescent="0.3">
      <c r="A12" s="39"/>
      <c r="B12" s="44">
        <v>9</v>
      </c>
      <c r="C12" s="5" t="s">
        <v>12</v>
      </c>
      <c r="D12" s="7">
        <v>1</v>
      </c>
      <c r="E12" s="22">
        <v>1</v>
      </c>
      <c r="F12" s="23">
        <v>100000</v>
      </c>
      <c r="G12" s="23">
        <f>F12*D12</f>
        <v>100000</v>
      </c>
      <c r="H12" s="41">
        <f>+G12</f>
        <v>100000</v>
      </c>
      <c r="I12" s="5" t="s">
        <v>87</v>
      </c>
      <c r="J12" s="42" t="s">
        <v>23</v>
      </c>
    </row>
    <row r="13" spans="1:10" x14ac:dyDescent="0.3">
      <c r="A13" s="39"/>
      <c r="B13" s="40">
        <v>10</v>
      </c>
      <c r="C13" s="5" t="s">
        <v>13</v>
      </c>
      <c r="D13" s="7">
        <v>4</v>
      </c>
      <c r="E13" s="22">
        <f>+D13*36</f>
        <v>144</v>
      </c>
      <c r="F13" s="23">
        <v>5200</v>
      </c>
      <c r="G13" s="23">
        <f t="shared" si="2"/>
        <v>20800</v>
      </c>
      <c r="H13" s="41">
        <f t="shared" si="4"/>
        <v>748800</v>
      </c>
      <c r="I13" s="5" t="s">
        <v>89</v>
      </c>
      <c r="J13" s="42" t="s">
        <v>24</v>
      </c>
    </row>
    <row r="14" spans="1:10" x14ac:dyDescent="0.3">
      <c r="A14" s="39"/>
      <c r="B14" s="44">
        <v>11</v>
      </c>
      <c r="C14" s="5" t="s">
        <v>14</v>
      </c>
      <c r="D14" s="7">
        <v>4</v>
      </c>
      <c r="E14" s="22">
        <f>+D14*36</f>
        <v>144</v>
      </c>
      <c r="F14" s="23">
        <v>639</v>
      </c>
      <c r="G14" s="23">
        <f t="shared" si="2"/>
        <v>2556</v>
      </c>
      <c r="H14" s="41">
        <f t="shared" si="4"/>
        <v>92016</v>
      </c>
      <c r="I14" s="5" t="s">
        <v>89</v>
      </c>
      <c r="J14" s="42" t="s">
        <v>24</v>
      </c>
    </row>
    <row r="15" spans="1:10" x14ac:dyDescent="0.3">
      <c r="A15" s="39"/>
      <c r="B15" s="40">
        <v>12</v>
      </c>
      <c r="C15" s="5" t="s">
        <v>62</v>
      </c>
      <c r="D15" s="7">
        <v>4</v>
      </c>
      <c r="E15" s="22">
        <f>+D15*36</f>
        <v>144</v>
      </c>
      <c r="F15" s="23">
        <v>159</v>
      </c>
      <c r="G15" s="23">
        <f>F15*D15</f>
        <v>636</v>
      </c>
      <c r="H15" s="41">
        <f>G15*36</f>
        <v>22896</v>
      </c>
      <c r="I15" s="5" t="s">
        <v>64</v>
      </c>
      <c r="J15" s="42" t="s">
        <v>24</v>
      </c>
    </row>
    <row r="16" spans="1:10" x14ac:dyDescent="0.3">
      <c r="A16" s="39"/>
      <c r="B16" s="44">
        <v>13</v>
      </c>
      <c r="C16" s="5" t="s">
        <v>63</v>
      </c>
      <c r="D16" s="7">
        <v>4</v>
      </c>
      <c r="E16" s="22">
        <f>+D16*36</f>
        <v>144</v>
      </c>
      <c r="F16" s="23">
        <v>149</v>
      </c>
      <c r="G16" s="23">
        <f t="shared" si="2"/>
        <v>596</v>
      </c>
      <c r="H16" s="41">
        <f t="shared" si="4"/>
        <v>21456</v>
      </c>
      <c r="I16" s="5" t="s">
        <v>64</v>
      </c>
      <c r="J16" s="42" t="s">
        <v>24</v>
      </c>
    </row>
    <row r="17" spans="1:10" x14ac:dyDescent="0.3">
      <c r="A17" s="39"/>
      <c r="B17" s="40">
        <v>14</v>
      </c>
      <c r="C17" s="5" t="s">
        <v>11</v>
      </c>
      <c r="D17" s="7">
        <v>1</v>
      </c>
      <c r="E17" s="22">
        <v>36</v>
      </c>
      <c r="F17" s="23">
        <v>11087</v>
      </c>
      <c r="G17" s="23">
        <f>+F17</f>
        <v>11087</v>
      </c>
      <c r="H17" s="41">
        <f>+G17*E17</f>
        <v>399132</v>
      </c>
      <c r="I17" s="5" t="s">
        <v>83</v>
      </c>
      <c r="J17" s="42" t="s">
        <v>21</v>
      </c>
    </row>
    <row r="18" spans="1:10" x14ac:dyDescent="0.3">
      <c r="A18" s="51"/>
      <c r="B18" s="51"/>
      <c r="C18" s="52"/>
      <c r="D18" s="52"/>
      <c r="E18" s="52"/>
      <c r="F18" s="53"/>
      <c r="G18" s="53"/>
      <c r="H18" s="18"/>
      <c r="I18" s="14"/>
      <c r="J18" s="52"/>
    </row>
    <row r="19" spans="1:10" ht="16.2" thickBot="1" x14ac:dyDescent="0.35">
      <c r="A19" s="51"/>
      <c r="B19" s="51"/>
      <c r="C19" s="52"/>
      <c r="D19" s="52"/>
      <c r="E19" s="52"/>
      <c r="F19" s="53"/>
      <c r="G19" s="53"/>
      <c r="H19" s="18"/>
      <c r="I19" s="14"/>
      <c r="J19" s="52"/>
    </row>
    <row r="20" spans="1:10" x14ac:dyDescent="0.3">
      <c r="A20" s="54" t="s">
        <v>2</v>
      </c>
      <c r="B20" s="40">
        <v>1</v>
      </c>
      <c r="C20" s="59" t="s">
        <v>8</v>
      </c>
      <c r="D20" s="60">
        <v>2125</v>
      </c>
      <c r="E20" s="61">
        <f>+D20*36</f>
        <v>76500</v>
      </c>
      <c r="F20" s="62">
        <v>34.200000000000003</v>
      </c>
      <c r="G20" s="23">
        <f>F20*D20</f>
        <v>72675</v>
      </c>
      <c r="H20" s="41">
        <f>G20*36</f>
        <v>2616300</v>
      </c>
      <c r="I20" s="59" t="s">
        <v>91</v>
      </c>
      <c r="J20" s="63" t="s">
        <v>21</v>
      </c>
    </row>
    <row r="21" spans="1:10" s="48" customFormat="1" ht="16.2" thickBot="1" x14ac:dyDescent="0.35">
      <c r="A21" s="43"/>
      <c r="B21" s="44">
        <v>2</v>
      </c>
      <c r="C21" s="64" t="s">
        <v>9</v>
      </c>
      <c r="D21" s="12">
        <v>1</v>
      </c>
      <c r="E21" s="45">
        <f>+D21*36</f>
        <v>36</v>
      </c>
      <c r="F21" s="65">
        <v>24636</v>
      </c>
      <c r="G21" s="65">
        <f>F21*D21</f>
        <v>24636</v>
      </c>
      <c r="H21" s="66">
        <f>G21*36</f>
        <v>886896</v>
      </c>
      <c r="I21" s="64" t="s">
        <v>7</v>
      </c>
      <c r="J21" s="47" t="s">
        <v>21</v>
      </c>
    </row>
    <row r="22" spans="1:10" s="48" customFormat="1" x14ac:dyDescent="0.3">
      <c r="A22" s="43"/>
      <c r="B22" s="40">
        <v>3</v>
      </c>
      <c r="C22" s="64" t="s">
        <v>58</v>
      </c>
      <c r="D22" s="12">
        <v>500</v>
      </c>
      <c r="E22" s="45">
        <f t="shared" ref="E22:E25" si="5">+D22*36</f>
        <v>18000</v>
      </c>
      <c r="F22" s="65">
        <v>44.72</v>
      </c>
      <c r="G22" s="65">
        <f>F22*D22</f>
        <v>22360</v>
      </c>
      <c r="H22" s="66">
        <f t="shared" ref="H22:H25" si="6">G22*36</f>
        <v>804960</v>
      </c>
      <c r="I22" s="67" t="s">
        <v>90</v>
      </c>
      <c r="J22" s="47" t="s">
        <v>21</v>
      </c>
    </row>
    <row r="23" spans="1:10" s="48" customFormat="1" ht="31.2" x14ac:dyDescent="0.3">
      <c r="A23" s="43"/>
      <c r="B23" s="44">
        <v>4</v>
      </c>
      <c r="C23" s="64" t="s">
        <v>17</v>
      </c>
      <c r="D23" s="12">
        <v>1</v>
      </c>
      <c r="E23" s="45">
        <f t="shared" si="5"/>
        <v>36</v>
      </c>
      <c r="F23" s="65">
        <v>36954</v>
      </c>
      <c r="G23" s="65">
        <f>F23*D23</f>
        <v>36954</v>
      </c>
      <c r="H23" s="66">
        <f>G24*36</f>
        <v>556200</v>
      </c>
      <c r="I23" s="64" t="s">
        <v>75</v>
      </c>
      <c r="J23" s="47" t="s">
        <v>21</v>
      </c>
    </row>
    <row r="24" spans="1:10" s="48" customFormat="1" ht="31.2" x14ac:dyDescent="0.3">
      <c r="A24" s="43"/>
      <c r="B24" s="40">
        <v>5</v>
      </c>
      <c r="C24" s="64" t="s">
        <v>18</v>
      </c>
      <c r="D24" s="12">
        <v>1</v>
      </c>
      <c r="E24" s="45">
        <f t="shared" si="5"/>
        <v>36</v>
      </c>
      <c r="F24" s="65">
        <v>15450</v>
      </c>
      <c r="G24" s="65">
        <f>F24*D24</f>
        <v>15450</v>
      </c>
      <c r="H24" s="66">
        <f>G23*36</f>
        <v>1330344</v>
      </c>
      <c r="I24" s="64" t="s">
        <v>75</v>
      </c>
      <c r="J24" s="47" t="s">
        <v>21</v>
      </c>
    </row>
    <row r="25" spans="1:10" s="48" customFormat="1" x14ac:dyDescent="0.3">
      <c r="A25" s="43"/>
      <c r="B25" s="44">
        <v>6</v>
      </c>
      <c r="C25" s="64" t="s">
        <v>11</v>
      </c>
      <c r="D25" s="12">
        <v>1</v>
      </c>
      <c r="E25" s="45">
        <f t="shared" si="5"/>
        <v>36</v>
      </c>
      <c r="F25" s="65">
        <v>38912</v>
      </c>
      <c r="G25" s="65">
        <f t="shared" ref="G25" si="7">F25*D25</f>
        <v>38912</v>
      </c>
      <c r="H25" s="66">
        <f t="shared" si="6"/>
        <v>1400832</v>
      </c>
      <c r="I25" s="64" t="s">
        <v>65</v>
      </c>
      <c r="J25" s="47" t="s">
        <v>21</v>
      </c>
    </row>
    <row r="26" spans="1:10" s="50" customFormat="1" ht="13.2" customHeight="1" x14ac:dyDescent="0.3">
      <c r="A26" s="49"/>
      <c r="B26" s="40">
        <v>7</v>
      </c>
      <c r="C26" s="68" t="s">
        <v>28</v>
      </c>
      <c r="D26" s="7">
        <v>1</v>
      </c>
      <c r="E26" s="22">
        <f>D26*36</f>
        <v>36</v>
      </c>
      <c r="F26" s="8">
        <v>44854.400000000001</v>
      </c>
      <c r="G26" s="8">
        <f>F26*D26</f>
        <v>44854.400000000001</v>
      </c>
      <c r="H26" s="69">
        <f>G26*36</f>
        <v>1614758.4000000001</v>
      </c>
      <c r="I26" s="46" t="s">
        <v>66</v>
      </c>
      <c r="J26" s="47" t="s">
        <v>22</v>
      </c>
    </row>
    <row r="27" spans="1:10" s="50" customFormat="1" ht="13.2" customHeight="1" x14ac:dyDescent="0.3">
      <c r="A27" s="49"/>
      <c r="B27" s="44">
        <v>8</v>
      </c>
      <c r="C27" s="70" t="s">
        <v>29</v>
      </c>
      <c r="D27" s="7">
        <v>1</v>
      </c>
      <c r="E27" s="22">
        <f t="shared" ref="E27:E51" si="8">D27*36</f>
        <v>36</v>
      </c>
      <c r="F27" s="8">
        <v>27163.908271305321</v>
      </c>
      <c r="G27" s="8">
        <v>27163.908271305321</v>
      </c>
      <c r="H27" s="69">
        <f t="shared" ref="H27:H51" si="9">G27*36</f>
        <v>977900.69776699157</v>
      </c>
      <c r="I27" s="46" t="s">
        <v>67</v>
      </c>
      <c r="J27" s="47" t="s">
        <v>22</v>
      </c>
    </row>
    <row r="28" spans="1:10" s="50" customFormat="1" ht="13.2" customHeight="1" x14ac:dyDescent="0.3">
      <c r="A28" s="49"/>
      <c r="B28" s="40">
        <v>9</v>
      </c>
      <c r="C28" s="6" t="s">
        <v>30</v>
      </c>
      <c r="D28" s="7">
        <v>1</v>
      </c>
      <c r="E28" s="22">
        <f t="shared" si="8"/>
        <v>36</v>
      </c>
      <c r="F28" s="8">
        <v>27571.3668953749</v>
      </c>
      <c r="G28" s="8">
        <v>27571.3668953749</v>
      </c>
      <c r="H28" s="69">
        <f t="shared" si="9"/>
        <v>992569.20823349641</v>
      </c>
      <c r="I28" s="46" t="s">
        <v>67</v>
      </c>
      <c r="J28" s="47" t="s">
        <v>22</v>
      </c>
    </row>
    <row r="29" spans="1:10" s="50" customFormat="1" ht="13.2" customHeight="1" x14ac:dyDescent="0.3">
      <c r="A29" s="49"/>
      <c r="B29" s="44">
        <v>10</v>
      </c>
      <c r="C29" s="6" t="s">
        <v>31</v>
      </c>
      <c r="D29" s="7">
        <v>1</v>
      </c>
      <c r="E29" s="22">
        <f t="shared" si="8"/>
        <v>36</v>
      </c>
      <c r="F29" s="8">
        <v>27978.825519444483</v>
      </c>
      <c r="G29" s="8">
        <v>27978.825519444483</v>
      </c>
      <c r="H29" s="69">
        <f>G29*36</f>
        <v>1007237.7187000014</v>
      </c>
      <c r="I29" s="46" t="s">
        <v>67</v>
      </c>
      <c r="J29" s="47" t="s">
        <v>22</v>
      </c>
    </row>
    <row r="30" spans="1:10" s="50" customFormat="1" ht="13.2" customHeight="1" x14ac:dyDescent="0.3">
      <c r="A30" s="49"/>
      <c r="B30" s="40">
        <v>11</v>
      </c>
      <c r="C30" s="6" t="s">
        <v>32</v>
      </c>
      <c r="D30" s="7">
        <v>1</v>
      </c>
      <c r="E30" s="22">
        <f t="shared" si="8"/>
        <v>36</v>
      </c>
      <c r="F30" s="8">
        <v>8717.907383343756</v>
      </c>
      <c r="G30" s="8">
        <v>8717.907383343756</v>
      </c>
      <c r="H30" s="69">
        <f t="shared" si="9"/>
        <v>313844.66580037522</v>
      </c>
      <c r="I30" s="46" t="s">
        <v>68</v>
      </c>
      <c r="J30" s="47" t="s">
        <v>22</v>
      </c>
    </row>
    <row r="31" spans="1:10" s="50" customFormat="1" ht="13.2" customHeight="1" x14ac:dyDescent="0.3">
      <c r="A31" s="49"/>
      <c r="B31" s="44">
        <v>12</v>
      </c>
      <c r="C31" s="6" t="s">
        <v>33</v>
      </c>
      <c r="D31" s="7">
        <v>1</v>
      </c>
      <c r="E31" s="22">
        <f t="shared" si="8"/>
        <v>36</v>
      </c>
      <c r="F31" s="8">
        <v>3415.8626064546743</v>
      </c>
      <c r="G31" s="8">
        <v>3415.8626064546743</v>
      </c>
      <c r="H31" s="69">
        <f t="shared" si="9"/>
        <v>122971.05383236827</v>
      </c>
      <c r="I31" s="46" t="s">
        <v>69</v>
      </c>
      <c r="J31" s="47" t="s">
        <v>22</v>
      </c>
    </row>
    <row r="32" spans="1:10" x14ac:dyDescent="0.3">
      <c r="A32" s="49"/>
      <c r="B32" s="40">
        <v>13</v>
      </c>
      <c r="C32" s="6" t="s">
        <v>34</v>
      </c>
      <c r="D32" s="7">
        <v>1</v>
      </c>
      <c r="E32" s="22">
        <f t="shared" si="8"/>
        <v>36</v>
      </c>
      <c r="F32" s="8">
        <v>207.37111119854424</v>
      </c>
      <c r="G32" s="8">
        <v>207.37111119854424</v>
      </c>
      <c r="H32" s="69">
        <f t="shared" si="9"/>
        <v>7465.3600031475926</v>
      </c>
      <c r="I32" s="46" t="s">
        <v>70</v>
      </c>
      <c r="J32" s="47" t="s">
        <v>22</v>
      </c>
    </row>
    <row r="33" spans="1:10" x14ac:dyDescent="0.3">
      <c r="A33" s="49"/>
      <c r="B33" s="44">
        <v>14</v>
      </c>
      <c r="C33" s="6" t="s">
        <v>35</v>
      </c>
      <c r="D33" s="7">
        <v>1</v>
      </c>
      <c r="E33" s="22">
        <f t="shared" si="8"/>
        <v>36</v>
      </c>
      <c r="F33" s="8">
        <v>18.492285319700606</v>
      </c>
      <c r="G33" s="8">
        <v>18.492285319700606</v>
      </c>
      <c r="H33" s="69">
        <f t="shared" si="9"/>
        <v>665.72227150922186</v>
      </c>
      <c r="I33" s="46" t="s">
        <v>70</v>
      </c>
      <c r="J33" s="47" t="s">
        <v>22</v>
      </c>
    </row>
    <row r="34" spans="1:10" x14ac:dyDescent="0.3">
      <c r="A34" s="49"/>
      <c r="B34" s="40">
        <v>15</v>
      </c>
      <c r="C34" s="6" t="s">
        <v>36</v>
      </c>
      <c r="D34" s="7">
        <v>1</v>
      </c>
      <c r="E34" s="22">
        <f t="shared" si="8"/>
        <v>36</v>
      </c>
      <c r="F34" s="8">
        <v>25.662763300809011</v>
      </c>
      <c r="G34" s="8">
        <v>25.662763300809011</v>
      </c>
      <c r="H34" s="69">
        <f t="shared" si="9"/>
        <v>923.85947882912444</v>
      </c>
      <c r="I34" s="46" t="s">
        <v>70</v>
      </c>
      <c r="J34" s="47" t="s">
        <v>22</v>
      </c>
    </row>
    <row r="35" spans="1:10" x14ac:dyDescent="0.3">
      <c r="A35" s="49"/>
      <c r="B35" s="44">
        <v>16</v>
      </c>
      <c r="C35" s="6" t="s">
        <v>37</v>
      </c>
      <c r="D35" s="7">
        <v>1</v>
      </c>
      <c r="E35" s="22">
        <f t="shared" si="8"/>
        <v>36</v>
      </c>
      <c r="F35" s="8">
        <v>113.18452729010406</v>
      </c>
      <c r="G35" s="8">
        <v>113.18452729010406</v>
      </c>
      <c r="H35" s="69">
        <f t="shared" si="9"/>
        <v>4074.642982443746</v>
      </c>
      <c r="I35" s="46" t="s">
        <v>70</v>
      </c>
      <c r="J35" s="47" t="s">
        <v>22</v>
      </c>
    </row>
    <row r="36" spans="1:10" x14ac:dyDescent="0.3">
      <c r="A36" s="49"/>
      <c r="B36" s="40">
        <v>17</v>
      </c>
      <c r="C36" s="6" t="s">
        <v>38</v>
      </c>
      <c r="D36" s="7">
        <v>1</v>
      </c>
      <c r="E36" s="22">
        <f t="shared" si="8"/>
        <v>36</v>
      </c>
      <c r="F36" s="8">
        <v>46.229243845584008</v>
      </c>
      <c r="G36" s="8">
        <v>46.229243845584008</v>
      </c>
      <c r="H36" s="69">
        <f t="shared" si="9"/>
        <v>1664.2527784410242</v>
      </c>
      <c r="I36" s="46" t="s">
        <v>70</v>
      </c>
      <c r="J36" s="47" t="s">
        <v>22</v>
      </c>
    </row>
    <row r="37" spans="1:10" ht="31.2" x14ac:dyDescent="0.3">
      <c r="A37" s="49"/>
      <c r="B37" s="44">
        <v>18</v>
      </c>
      <c r="C37" s="6" t="s">
        <v>39</v>
      </c>
      <c r="D37" s="7">
        <v>1</v>
      </c>
      <c r="E37" s="22">
        <f t="shared" si="8"/>
        <v>36</v>
      </c>
      <c r="F37" s="8">
        <v>3918.7956209507815</v>
      </c>
      <c r="G37" s="8">
        <v>3918.7956209507815</v>
      </c>
      <c r="H37" s="69">
        <f t="shared" si="9"/>
        <v>141076.64235422813</v>
      </c>
      <c r="I37" s="46" t="s">
        <v>76</v>
      </c>
      <c r="J37" s="47" t="s">
        <v>22</v>
      </c>
    </row>
    <row r="38" spans="1:10" ht="31.2" x14ac:dyDescent="0.3">
      <c r="A38" s="49"/>
      <c r="B38" s="40">
        <v>19</v>
      </c>
      <c r="C38" s="6" t="s">
        <v>40</v>
      </c>
      <c r="D38" s="7">
        <v>1</v>
      </c>
      <c r="E38" s="22">
        <f t="shared" si="8"/>
        <v>36</v>
      </c>
      <c r="F38" s="8">
        <v>4597.1267635208478</v>
      </c>
      <c r="G38" s="8">
        <v>4597.1267635208478</v>
      </c>
      <c r="H38" s="69">
        <f t="shared" si="9"/>
        <v>165496.56348675053</v>
      </c>
      <c r="I38" s="46" t="s">
        <v>77</v>
      </c>
      <c r="J38" s="47" t="s">
        <v>22</v>
      </c>
    </row>
    <row r="39" spans="1:10" ht="31.2" x14ac:dyDescent="0.3">
      <c r="A39" s="49"/>
      <c r="B39" s="44">
        <v>20</v>
      </c>
      <c r="C39" s="6" t="s">
        <v>41</v>
      </c>
      <c r="D39" s="7">
        <v>1</v>
      </c>
      <c r="E39" s="22">
        <f t="shared" si="8"/>
        <v>36</v>
      </c>
      <c r="F39" s="8">
        <v>213.51767105848188</v>
      </c>
      <c r="G39" s="8">
        <v>213.51767105848188</v>
      </c>
      <c r="H39" s="69">
        <f t="shared" si="9"/>
        <v>7686.6361581053479</v>
      </c>
      <c r="I39" s="46" t="s">
        <v>76</v>
      </c>
      <c r="J39" s="47" t="s">
        <v>22</v>
      </c>
    </row>
    <row r="40" spans="1:10" ht="31.2" x14ac:dyDescent="0.3">
      <c r="A40" s="49"/>
      <c r="B40" s="40">
        <v>21</v>
      </c>
      <c r="C40" s="6" t="s">
        <v>42</v>
      </c>
      <c r="D40" s="7">
        <v>1</v>
      </c>
      <c r="E40" s="22">
        <f t="shared" si="8"/>
        <v>36</v>
      </c>
      <c r="F40" s="8">
        <v>18.816683485618846</v>
      </c>
      <c r="G40" s="8">
        <v>18.816683485618846</v>
      </c>
      <c r="H40" s="69">
        <f t="shared" si="9"/>
        <v>677.40060548227848</v>
      </c>
      <c r="I40" s="46" t="s">
        <v>76</v>
      </c>
      <c r="J40" s="47" t="s">
        <v>22</v>
      </c>
    </row>
    <row r="41" spans="1:10" x14ac:dyDescent="0.3">
      <c r="A41" s="49"/>
      <c r="B41" s="44">
        <v>22</v>
      </c>
      <c r="C41" s="6" t="s">
        <v>43</v>
      </c>
      <c r="D41" s="7">
        <v>1</v>
      </c>
      <c r="E41" s="22">
        <f t="shared" si="8"/>
        <v>36</v>
      </c>
      <c r="F41" s="8">
        <v>161.64980759479963</v>
      </c>
      <c r="G41" s="8">
        <v>161.64980759479963</v>
      </c>
      <c r="H41" s="69">
        <f t="shared" si="9"/>
        <v>5819.3930734127862</v>
      </c>
      <c r="I41" s="46" t="s">
        <v>71</v>
      </c>
      <c r="J41" s="47" t="s">
        <v>22</v>
      </c>
    </row>
    <row r="42" spans="1:10" x14ac:dyDescent="0.3">
      <c r="A42" s="49"/>
      <c r="B42" s="40">
        <v>23</v>
      </c>
      <c r="C42" s="6" t="s">
        <v>44</v>
      </c>
      <c r="D42" s="7">
        <v>1</v>
      </c>
      <c r="E42" s="22">
        <f t="shared" si="8"/>
        <v>36</v>
      </c>
      <c r="F42" s="8">
        <v>551.00775420416369</v>
      </c>
      <c r="G42" s="8">
        <v>551.00775420416369</v>
      </c>
      <c r="H42" s="69">
        <f t="shared" si="9"/>
        <v>19836.279151349892</v>
      </c>
      <c r="I42" s="46" t="s">
        <v>71</v>
      </c>
      <c r="J42" s="47" t="s">
        <v>22</v>
      </c>
    </row>
    <row r="43" spans="1:10" x14ac:dyDescent="0.3">
      <c r="A43" s="49"/>
      <c r="B43" s="44">
        <v>24</v>
      </c>
      <c r="C43" s="6" t="s">
        <v>45</v>
      </c>
      <c r="D43" s="7">
        <v>1</v>
      </c>
      <c r="E43" s="22">
        <f t="shared" si="8"/>
        <v>36</v>
      </c>
      <c r="F43" s="8">
        <v>26.540149887047686</v>
      </c>
      <c r="G43" s="8">
        <v>26.540149887047686</v>
      </c>
      <c r="H43" s="69">
        <f t="shared" si="9"/>
        <v>955.44539593371667</v>
      </c>
      <c r="I43" s="46" t="s">
        <v>71</v>
      </c>
      <c r="J43" s="47" t="s">
        <v>22</v>
      </c>
    </row>
    <row r="44" spans="1:10" x14ac:dyDescent="0.3">
      <c r="A44" s="49"/>
      <c r="B44" s="40">
        <v>25</v>
      </c>
      <c r="C44" s="6" t="s">
        <v>46</v>
      </c>
      <c r="D44" s="7">
        <v>1</v>
      </c>
      <c r="E44" s="22">
        <f t="shared" si="8"/>
        <v>36</v>
      </c>
      <c r="F44" s="8">
        <v>7.4161837273026876</v>
      </c>
      <c r="G44" s="8">
        <v>7.4161837273026876</v>
      </c>
      <c r="H44" s="69">
        <f t="shared" si="9"/>
        <v>266.98261418289678</v>
      </c>
      <c r="I44" s="46" t="s">
        <v>71</v>
      </c>
      <c r="J44" s="47" t="s">
        <v>22</v>
      </c>
    </row>
    <row r="45" spans="1:10" ht="31.2" x14ac:dyDescent="0.3">
      <c r="A45" s="49"/>
      <c r="B45" s="44">
        <v>26</v>
      </c>
      <c r="C45" s="6" t="s">
        <v>47</v>
      </c>
      <c r="D45" s="7">
        <v>1</v>
      </c>
      <c r="E45" s="22">
        <f t="shared" si="8"/>
        <v>36</v>
      </c>
      <c r="F45" s="8">
        <v>2859.27</v>
      </c>
      <c r="G45" s="8">
        <v>2859.27</v>
      </c>
      <c r="H45" s="69">
        <f t="shared" si="9"/>
        <v>102933.72</v>
      </c>
      <c r="I45" s="46" t="s">
        <v>70</v>
      </c>
      <c r="J45" s="47" t="s">
        <v>22</v>
      </c>
    </row>
    <row r="46" spans="1:10" x14ac:dyDescent="0.3">
      <c r="A46" s="49"/>
      <c r="B46" s="40">
        <v>27</v>
      </c>
      <c r="C46" s="6" t="s">
        <v>48</v>
      </c>
      <c r="D46" s="7">
        <v>1</v>
      </c>
      <c r="E46" s="22">
        <f t="shared" si="8"/>
        <v>36</v>
      </c>
      <c r="F46" s="8">
        <v>93.53</v>
      </c>
      <c r="G46" s="8">
        <v>93.53</v>
      </c>
      <c r="H46" s="69">
        <f t="shared" si="9"/>
        <v>3367.08</v>
      </c>
      <c r="I46" s="46" t="s">
        <v>70</v>
      </c>
      <c r="J46" s="47" t="s">
        <v>22</v>
      </c>
    </row>
    <row r="47" spans="1:10" x14ac:dyDescent="0.3">
      <c r="A47" s="49"/>
      <c r="B47" s="44">
        <v>28</v>
      </c>
      <c r="C47" s="6" t="s">
        <v>49</v>
      </c>
      <c r="D47" s="7">
        <v>1</v>
      </c>
      <c r="E47" s="22">
        <f t="shared" si="8"/>
        <v>36</v>
      </c>
      <c r="F47" s="8">
        <v>1331.16</v>
      </c>
      <c r="G47" s="8">
        <v>1331.16</v>
      </c>
      <c r="H47" s="69">
        <f t="shared" si="9"/>
        <v>47921.760000000002</v>
      </c>
      <c r="I47" s="46" t="s">
        <v>70</v>
      </c>
      <c r="J47" s="47" t="s">
        <v>22</v>
      </c>
    </row>
    <row r="48" spans="1:10" x14ac:dyDescent="0.3">
      <c r="A48" s="49"/>
      <c r="B48" s="40">
        <v>29</v>
      </c>
      <c r="C48" s="6" t="s">
        <v>50</v>
      </c>
      <c r="D48" s="7">
        <v>1</v>
      </c>
      <c r="E48" s="22">
        <f t="shared" si="8"/>
        <v>36</v>
      </c>
      <c r="F48" s="8">
        <v>2515.83</v>
      </c>
      <c r="G48" s="8">
        <v>2515.83</v>
      </c>
      <c r="H48" s="69">
        <f t="shared" si="9"/>
        <v>90569.88</v>
      </c>
      <c r="I48" s="46" t="s">
        <v>70</v>
      </c>
      <c r="J48" s="47" t="s">
        <v>22</v>
      </c>
    </row>
    <row r="49" spans="1:10" x14ac:dyDescent="0.3">
      <c r="A49" s="49"/>
      <c r="B49" s="44">
        <v>30</v>
      </c>
      <c r="C49" s="6" t="s">
        <v>51</v>
      </c>
      <c r="D49" s="7">
        <v>1</v>
      </c>
      <c r="E49" s="22">
        <f t="shared" si="8"/>
        <v>36</v>
      </c>
      <c r="F49" s="8">
        <v>1684.67</v>
      </c>
      <c r="G49" s="8">
        <v>1684.67</v>
      </c>
      <c r="H49" s="69">
        <f t="shared" si="9"/>
        <v>60648.12</v>
      </c>
      <c r="I49" s="46" t="s">
        <v>70</v>
      </c>
      <c r="J49" s="47" t="s">
        <v>22</v>
      </c>
    </row>
    <row r="50" spans="1:10" x14ac:dyDescent="0.3">
      <c r="A50" s="49"/>
      <c r="B50" s="40">
        <v>31</v>
      </c>
      <c r="C50" s="6" t="s">
        <v>52</v>
      </c>
      <c r="D50" s="7">
        <v>1</v>
      </c>
      <c r="E50" s="22">
        <f t="shared" si="8"/>
        <v>36</v>
      </c>
      <c r="F50" s="8">
        <v>6130.59</v>
      </c>
      <c r="G50" s="8">
        <v>6130.59</v>
      </c>
      <c r="H50" s="69">
        <f t="shared" si="9"/>
        <v>220701.24</v>
      </c>
      <c r="I50" s="46" t="s">
        <v>70</v>
      </c>
      <c r="J50" s="47" t="s">
        <v>22</v>
      </c>
    </row>
    <row r="51" spans="1:10" x14ac:dyDescent="0.3">
      <c r="A51" s="49"/>
      <c r="B51" s="44">
        <v>32</v>
      </c>
      <c r="C51" s="6" t="s">
        <v>53</v>
      </c>
      <c r="D51" s="7">
        <v>1</v>
      </c>
      <c r="E51" s="22">
        <f t="shared" si="8"/>
        <v>36</v>
      </c>
      <c r="F51" s="8">
        <v>650</v>
      </c>
      <c r="G51" s="8">
        <f>F51*9*2</f>
        <v>11700</v>
      </c>
      <c r="H51" s="69">
        <f t="shared" si="9"/>
        <v>421200</v>
      </c>
      <c r="I51" s="46" t="s">
        <v>72</v>
      </c>
      <c r="J51" s="47" t="s">
        <v>22</v>
      </c>
    </row>
    <row r="52" spans="1:10" x14ac:dyDescent="0.3">
      <c r="A52" s="49"/>
      <c r="B52" s="40">
        <v>33</v>
      </c>
      <c r="C52" s="5" t="s">
        <v>10</v>
      </c>
      <c r="D52" s="7">
        <v>2</v>
      </c>
      <c r="E52" s="22">
        <f>+D52*36</f>
        <v>72</v>
      </c>
      <c r="F52" s="23">
        <v>3000</v>
      </c>
      <c r="G52" s="23">
        <v>3000</v>
      </c>
      <c r="H52" s="69">
        <f>G52*36</f>
        <v>108000</v>
      </c>
      <c r="I52" s="71"/>
      <c r="J52" s="47" t="s">
        <v>22</v>
      </c>
    </row>
    <row r="53" spans="1:10" x14ac:dyDescent="0.3">
      <c r="A53" s="39"/>
      <c r="B53" s="44">
        <v>34</v>
      </c>
      <c r="C53" s="5" t="s">
        <v>12</v>
      </c>
      <c r="D53" s="9">
        <v>1</v>
      </c>
      <c r="E53" s="22">
        <v>1</v>
      </c>
      <c r="F53" s="55">
        <v>2000000</v>
      </c>
      <c r="G53" s="55">
        <v>2000000</v>
      </c>
      <c r="H53" s="19">
        <f>+G53</f>
        <v>2000000</v>
      </c>
      <c r="I53" s="5" t="s">
        <v>87</v>
      </c>
      <c r="J53" s="47" t="s">
        <v>23</v>
      </c>
    </row>
    <row r="54" spans="1:10" x14ac:dyDescent="0.3">
      <c r="A54" s="39"/>
      <c r="B54" s="40">
        <v>35</v>
      </c>
      <c r="C54" s="5" t="s">
        <v>13</v>
      </c>
      <c r="D54" s="7">
        <v>4</v>
      </c>
      <c r="E54" s="22">
        <f t="shared" ref="E54:E57" si="10">+D54*36</f>
        <v>144</v>
      </c>
      <c r="F54" s="55">
        <v>20000</v>
      </c>
      <c r="G54" s="55">
        <f>D54*F54</f>
        <v>80000</v>
      </c>
      <c r="H54" s="19">
        <f>G54*36</f>
        <v>2880000</v>
      </c>
      <c r="I54" s="5" t="s">
        <v>89</v>
      </c>
      <c r="J54" s="47" t="s">
        <v>24</v>
      </c>
    </row>
    <row r="55" spans="1:10" x14ac:dyDescent="0.3">
      <c r="A55" s="39"/>
      <c r="B55" s="44">
        <v>36</v>
      </c>
      <c r="C55" s="5" t="s">
        <v>14</v>
      </c>
      <c r="D55" s="7">
        <v>4</v>
      </c>
      <c r="E55" s="22">
        <f t="shared" si="10"/>
        <v>144</v>
      </c>
      <c r="F55" s="55">
        <v>10000</v>
      </c>
      <c r="G55" s="55">
        <f t="shared" ref="G55:G57" si="11">D55*F55</f>
        <v>40000</v>
      </c>
      <c r="H55" s="19">
        <f t="shared" ref="H55:H57" si="12">G55*36</f>
        <v>1440000</v>
      </c>
      <c r="I55" s="5" t="s">
        <v>89</v>
      </c>
      <c r="J55" s="42" t="s">
        <v>24</v>
      </c>
    </row>
    <row r="56" spans="1:10" x14ac:dyDescent="0.3">
      <c r="A56" s="39"/>
      <c r="B56" s="40">
        <v>37</v>
      </c>
      <c r="C56" s="5" t="s">
        <v>15</v>
      </c>
      <c r="D56" s="7">
        <v>4</v>
      </c>
      <c r="E56" s="22">
        <f t="shared" si="10"/>
        <v>144</v>
      </c>
      <c r="F56" s="55">
        <v>1000</v>
      </c>
      <c r="G56" s="55">
        <f t="shared" si="11"/>
        <v>4000</v>
      </c>
      <c r="H56" s="19">
        <f t="shared" si="12"/>
        <v>144000</v>
      </c>
      <c r="I56" s="5" t="s">
        <v>64</v>
      </c>
      <c r="J56" s="42" t="s">
        <v>24</v>
      </c>
    </row>
    <row r="57" spans="1:10" x14ac:dyDescent="0.3">
      <c r="A57" s="39"/>
      <c r="B57" s="44">
        <v>38</v>
      </c>
      <c r="C57" s="5" t="s">
        <v>16</v>
      </c>
      <c r="D57" s="7">
        <v>4</v>
      </c>
      <c r="E57" s="22">
        <f t="shared" si="10"/>
        <v>144</v>
      </c>
      <c r="F57" s="55">
        <v>1000</v>
      </c>
      <c r="G57" s="55">
        <f t="shared" si="11"/>
        <v>4000</v>
      </c>
      <c r="H57" s="19">
        <f t="shared" si="12"/>
        <v>144000</v>
      </c>
      <c r="I57" s="5" t="s">
        <v>64</v>
      </c>
      <c r="J57" s="42" t="s">
        <v>24</v>
      </c>
    </row>
    <row r="58" spans="1:10" ht="16.2" thickBot="1" x14ac:dyDescent="0.35">
      <c r="A58" s="72"/>
      <c r="B58" s="73"/>
      <c r="C58" s="74"/>
      <c r="D58" s="75"/>
      <c r="E58" s="76"/>
      <c r="F58" s="77"/>
      <c r="G58" s="78"/>
      <c r="H58" s="79"/>
      <c r="I58" s="74"/>
      <c r="J58" s="80"/>
    </row>
    <row r="59" spans="1:10" x14ac:dyDescent="0.3">
      <c r="A59" s="54" t="s">
        <v>0</v>
      </c>
      <c r="B59" s="40">
        <v>1</v>
      </c>
      <c r="C59" s="59" t="s">
        <v>8</v>
      </c>
      <c r="D59" s="60">
        <v>2125</v>
      </c>
      <c r="E59" s="61">
        <f>+D59*36</f>
        <v>76500</v>
      </c>
      <c r="F59" s="62">
        <v>34.200000000000003</v>
      </c>
      <c r="G59" s="23">
        <f>F59*D59</f>
        <v>72675</v>
      </c>
      <c r="H59" s="41">
        <f>G59*36</f>
        <v>2616300</v>
      </c>
      <c r="I59" s="59" t="s">
        <v>91</v>
      </c>
      <c r="J59" s="63" t="s">
        <v>21</v>
      </c>
    </row>
    <row r="60" spans="1:10" ht="16.2" thickBot="1" x14ac:dyDescent="0.35">
      <c r="A60" s="39"/>
      <c r="B60" s="44">
        <v>2</v>
      </c>
      <c r="C60" s="64" t="s">
        <v>9</v>
      </c>
      <c r="D60" s="12">
        <v>1</v>
      </c>
      <c r="E60" s="45">
        <f>+D60*36</f>
        <v>36</v>
      </c>
      <c r="F60" s="65">
        <v>24636</v>
      </c>
      <c r="G60" s="65">
        <f>F60*D60</f>
        <v>24636</v>
      </c>
      <c r="H60" s="66">
        <f>G60*36</f>
        <v>886896</v>
      </c>
      <c r="I60" s="64" t="s">
        <v>7</v>
      </c>
      <c r="J60" s="47" t="s">
        <v>21</v>
      </c>
    </row>
    <row r="61" spans="1:10" x14ac:dyDescent="0.3">
      <c r="A61" s="39"/>
      <c r="B61" s="40">
        <v>3</v>
      </c>
      <c r="C61" s="64" t="s">
        <v>58</v>
      </c>
      <c r="D61" s="12">
        <v>500</v>
      </c>
      <c r="E61" s="45">
        <f t="shared" ref="E61:E64" si="13">+D61*36</f>
        <v>18000</v>
      </c>
      <c r="F61" s="65">
        <v>44.72</v>
      </c>
      <c r="G61" s="65">
        <f>F61*D61</f>
        <v>22360</v>
      </c>
      <c r="H61" s="66">
        <f t="shared" ref="H61" si="14">G61*36</f>
        <v>804960</v>
      </c>
      <c r="I61" s="67" t="s">
        <v>90</v>
      </c>
      <c r="J61" s="47" t="s">
        <v>21</v>
      </c>
    </row>
    <row r="62" spans="1:10" ht="31.2" x14ac:dyDescent="0.3">
      <c r="A62" s="39"/>
      <c r="B62" s="44">
        <v>4</v>
      </c>
      <c r="C62" s="64" t="s">
        <v>17</v>
      </c>
      <c r="D62" s="12">
        <v>1</v>
      </c>
      <c r="E62" s="45">
        <f t="shared" si="13"/>
        <v>36</v>
      </c>
      <c r="F62" s="65">
        <v>36954</v>
      </c>
      <c r="G62" s="65">
        <f>F62*D62</f>
        <v>36954</v>
      </c>
      <c r="H62" s="66">
        <f>G63*36</f>
        <v>556200</v>
      </c>
      <c r="I62" s="64" t="s">
        <v>75</v>
      </c>
      <c r="J62" s="47" t="s">
        <v>21</v>
      </c>
    </row>
    <row r="63" spans="1:10" ht="31.2" x14ac:dyDescent="0.3">
      <c r="A63" s="39"/>
      <c r="B63" s="40">
        <v>5</v>
      </c>
      <c r="C63" s="64" t="s">
        <v>18</v>
      </c>
      <c r="D63" s="12">
        <v>1</v>
      </c>
      <c r="E63" s="45">
        <f t="shared" si="13"/>
        <v>36</v>
      </c>
      <c r="F63" s="65">
        <v>15450</v>
      </c>
      <c r="G63" s="65">
        <f>F63*D63</f>
        <v>15450</v>
      </c>
      <c r="H63" s="66">
        <f>G62*36</f>
        <v>1330344</v>
      </c>
      <c r="I63" s="64" t="s">
        <v>75</v>
      </c>
      <c r="J63" s="47" t="s">
        <v>21</v>
      </c>
    </row>
    <row r="64" spans="1:10" x14ac:dyDescent="0.3">
      <c r="A64" s="39"/>
      <c r="B64" s="44">
        <v>6</v>
      </c>
      <c r="C64" s="64" t="s">
        <v>11</v>
      </c>
      <c r="D64" s="12">
        <v>1</v>
      </c>
      <c r="E64" s="45">
        <f t="shared" si="13"/>
        <v>36</v>
      </c>
      <c r="F64" s="65">
        <v>38912</v>
      </c>
      <c r="G64" s="65">
        <f t="shared" ref="G64" si="15">F64*D64</f>
        <v>38912</v>
      </c>
      <c r="H64" s="66">
        <f t="shared" ref="H64" si="16">G64*36</f>
        <v>1400832</v>
      </c>
      <c r="I64" s="64" t="s">
        <v>65</v>
      </c>
      <c r="J64" s="47" t="s">
        <v>21</v>
      </c>
    </row>
    <row r="65" spans="1:10" ht="31.2" x14ac:dyDescent="0.3">
      <c r="A65" s="39"/>
      <c r="B65" s="40">
        <v>7</v>
      </c>
      <c r="C65" s="68" t="s">
        <v>28</v>
      </c>
      <c r="D65" s="7">
        <v>1</v>
      </c>
      <c r="E65" s="22">
        <f>D65*36</f>
        <v>36</v>
      </c>
      <c r="F65" s="8">
        <v>44854.400000000001</v>
      </c>
      <c r="G65" s="8">
        <f>F65*D65</f>
        <v>44854.400000000001</v>
      </c>
      <c r="H65" s="69">
        <f>G65*36</f>
        <v>1614758.4000000001</v>
      </c>
      <c r="I65" s="46" t="s">
        <v>66</v>
      </c>
      <c r="J65" s="47" t="s">
        <v>22</v>
      </c>
    </row>
    <row r="66" spans="1:10" ht="31.2" x14ac:dyDescent="0.3">
      <c r="A66" s="39"/>
      <c r="B66" s="44">
        <v>8</v>
      </c>
      <c r="C66" s="70" t="s">
        <v>29</v>
      </c>
      <c r="D66" s="7">
        <v>1</v>
      </c>
      <c r="E66" s="22">
        <f t="shared" ref="E66:E90" si="17">D66*36</f>
        <v>36</v>
      </c>
      <c r="F66" s="8">
        <v>27163.908271305321</v>
      </c>
      <c r="G66" s="8">
        <v>27163.908271305321</v>
      </c>
      <c r="H66" s="69">
        <f t="shared" ref="H66:H67" si="18">G66*36</f>
        <v>977900.69776699157</v>
      </c>
      <c r="I66" s="46" t="s">
        <v>67</v>
      </c>
      <c r="J66" s="47" t="s">
        <v>22</v>
      </c>
    </row>
    <row r="67" spans="1:10" s="50" customFormat="1" ht="31.2" x14ac:dyDescent="0.3">
      <c r="A67" s="49"/>
      <c r="B67" s="40">
        <v>9</v>
      </c>
      <c r="C67" s="6" t="s">
        <v>30</v>
      </c>
      <c r="D67" s="7">
        <v>1</v>
      </c>
      <c r="E67" s="22">
        <f t="shared" si="17"/>
        <v>36</v>
      </c>
      <c r="F67" s="8">
        <v>27571.3668953749</v>
      </c>
      <c r="G67" s="8">
        <v>27571.3668953749</v>
      </c>
      <c r="H67" s="69">
        <f t="shared" si="18"/>
        <v>992569.20823349641</v>
      </c>
      <c r="I67" s="46" t="s">
        <v>67</v>
      </c>
      <c r="J67" s="47" t="s">
        <v>22</v>
      </c>
    </row>
    <row r="68" spans="1:10" ht="31.2" x14ac:dyDescent="0.3">
      <c r="A68" s="49"/>
      <c r="B68" s="44">
        <v>10</v>
      </c>
      <c r="C68" s="6" t="s">
        <v>31</v>
      </c>
      <c r="D68" s="7">
        <v>1</v>
      </c>
      <c r="E68" s="22">
        <f t="shared" si="17"/>
        <v>36</v>
      </c>
      <c r="F68" s="8">
        <v>27978.825519444483</v>
      </c>
      <c r="G68" s="8">
        <v>27978.825519444483</v>
      </c>
      <c r="H68" s="69">
        <f>G68*36</f>
        <v>1007237.7187000014</v>
      </c>
      <c r="I68" s="46" t="s">
        <v>67</v>
      </c>
      <c r="J68" s="47" t="s">
        <v>22</v>
      </c>
    </row>
    <row r="69" spans="1:10" ht="31.2" x14ac:dyDescent="0.3">
      <c r="A69" s="49"/>
      <c r="B69" s="40">
        <v>11</v>
      </c>
      <c r="C69" s="6" t="s">
        <v>32</v>
      </c>
      <c r="D69" s="7">
        <v>1</v>
      </c>
      <c r="E69" s="22">
        <f t="shared" si="17"/>
        <v>36</v>
      </c>
      <c r="F69" s="8">
        <v>8717.907383343756</v>
      </c>
      <c r="G69" s="8">
        <v>8717.907383343756</v>
      </c>
      <c r="H69" s="69">
        <f t="shared" ref="H69:H90" si="19">G69*36</f>
        <v>313844.66580037522</v>
      </c>
      <c r="I69" s="46" t="s">
        <v>68</v>
      </c>
      <c r="J69" s="47" t="s">
        <v>22</v>
      </c>
    </row>
    <row r="70" spans="1:10" ht="31.2" x14ac:dyDescent="0.3">
      <c r="A70" s="49"/>
      <c r="B70" s="44">
        <v>12</v>
      </c>
      <c r="C70" s="6" t="s">
        <v>33</v>
      </c>
      <c r="D70" s="7">
        <v>1</v>
      </c>
      <c r="E70" s="22">
        <f t="shared" si="17"/>
        <v>36</v>
      </c>
      <c r="F70" s="8">
        <v>3415.8626064546743</v>
      </c>
      <c r="G70" s="8">
        <v>3415.8626064546743</v>
      </c>
      <c r="H70" s="69">
        <f t="shared" si="19"/>
        <v>122971.05383236827</v>
      </c>
      <c r="I70" s="46" t="s">
        <v>69</v>
      </c>
      <c r="J70" s="47" t="s">
        <v>22</v>
      </c>
    </row>
    <row r="71" spans="1:10" x14ac:dyDescent="0.3">
      <c r="A71" s="49"/>
      <c r="B71" s="40">
        <v>13</v>
      </c>
      <c r="C71" s="6" t="s">
        <v>34</v>
      </c>
      <c r="D71" s="7">
        <v>1</v>
      </c>
      <c r="E71" s="22">
        <f t="shared" si="17"/>
        <v>36</v>
      </c>
      <c r="F71" s="8">
        <v>207.37111119854424</v>
      </c>
      <c r="G71" s="8">
        <v>207.37111119854424</v>
      </c>
      <c r="H71" s="69">
        <f t="shared" si="19"/>
        <v>7465.3600031475926</v>
      </c>
      <c r="I71" s="46" t="s">
        <v>70</v>
      </c>
      <c r="J71" s="47" t="s">
        <v>22</v>
      </c>
    </row>
    <row r="72" spans="1:10" x14ac:dyDescent="0.3">
      <c r="A72" s="49"/>
      <c r="B72" s="44">
        <v>14</v>
      </c>
      <c r="C72" s="6" t="s">
        <v>35</v>
      </c>
      <c r="D72" s="7">
        <v>1</v>
      </c>
      <c r="E72" s="22">
        <f t="shared" si="17"/>
        <v>36</v>
      </c>
      <c r="F72" s="8">
        <v>18.492285319700606</v>
      </c>
      <c r="G72" s="8">
        <v>18.492285319700606</v>
      </c>
      <c r="H72" s="69">
        <f t="shared" si="19"/>
        <v>665.72227150922186</v>
      </c>
      <c r="I72" s="46" t="s">
        <v>70</v>
      </c>
      <c r="J72" s="47" t="s">
        <v>22</v>
      </c>
    </row>
    <row r="73" spans="1:10" x14ac:dyDescent="0.3">
      <c r="A73" s="49"/>
      <c r="B73" s="40">
        <v>15</v>
      </c>
      <c r="C73" s="6" t="s">
        <v>36</v>
      </c>
      <c r="D73" s="7">
        <v>1</v>
      </c>
      <c r="E73" s="22">
        <f t="shared" si="17"/>
        <v>36</v>
      </c>
      <c r="F73" s="8">
        <v>25.662763300809011</v>
      </c>
      <c r="G73" s="8">
        <v>25.662763300809011</v>
      </c>
      <c r="H73" s="69">
        <f t="shared" si="19"/>
        <v>923.85947882912444</v>
      </c>
      <c r="I73" s="46" t="s">
        <v>70</v>
      </c>
      <c r="J73" s="47" t="s">
        <v>22</v>
      </c>
    </row>
    <row r="74" spans="1:10" x14ac:dyDescent="0.3">
      <c r="A74" s="49"/>
      <c r="B74" s="44">
        <v>16</v>
      </c>
      <c r="C74" s="6" t="s">
        <v>37</v>
      </c>
      <c r="D74" s="7">
        <v>1</v>
      </c>
      <c r="E74" s="22">
        <f t="shared" si="17"/>
        <v>36</v>
      </c>
      <c r="F74" s="8">
        <v>113.18452729010406</v>
      </c>
      <c r="G74" s="8">
        <v>113.18452729010406</v>
      </c>
      <c r="H74" s="69">
        <f t="shared" si="19"/>
        <v>4074.642982443746</v>
      </c>
      <c r="I74" s="46" t="s">
        <v>70</v>
      </c>
      <c r="J74" s="47" t="s">
        <v>22</v>
      </c>
    </row>
    <row r="75" spans="1:10" x14ac:dyDescent="0.3">
      <c r="A75" s="49"/>
      <c r="B75" s="40">
        <v>17</v>
      </c>
      <c r="C75" s="6" t="s">
        <v>38</v>
      </c>
      <c r="D75" s="7">
        <v>1</v>
      </c>
      <c r="E75" s="22">
        <f t="shared" si="17"/>
        <v>36</v>
      </c>
      <c r="F75" s="8">
        <v>46.229243845584008</v>
      </c>
      <c r="G75" s="8">
        <v>46.229243845584008</v>
      </c>
      <c r="H75" s="69">
        <f t="shared" si="19"/>
        <v>1664.2527784410242</v>
      </c>
      <c r="I75" s="46" t="s">
        <v>70</v>
      </c>
      <c r="J75" s="47" t="s">
        <v>22</v>
      </c>
    </row>
    <row r="76" spans="1:10" ht="31.2" x14ac:dyDescent="0.3">
      <c r="A76" s="49"/>
      <c r="B76" s="44">
        <v>18</v>
      </c>
      <c r="C76" s="6" t="s">
        <v>39</v>
      </c>
      <c r="D76" s="7">
        <v>1</v>
      </c>
      <c r="E76" s="22">
        <f t="shared" si="17"/>
        <v>36</v>
      </c>
      <c r="F76" s="8">
        <v>3918.7956209507815</v>
      </c>
      <c r="G76" s="8">
        <v>3918.7956209507815</v>
      </c>
      <c r="H76" s="69">
        <f t="shared" si="19"/>
        <v>141076.64235422813</v>
      </c>
      <c r="I76" s="46" t="s">
        <v>76</v>
      </c>
      <c r="J76" s="47" t="s">
        <v>22</v>
      </c>
    </row>
    <row r="77" spans="1:10" ht="31.2" x14ac:dyDescent="0.3">
      <c r="A77" s="49"/>
      <c r="B77" s="40">
        <v>19</v>
      </c>
      <c r="C77" s="6" t="s">
        <v>40</v>
      </c>
      <c r="D77" s="7">
        <v>1</v>
      </c>
      <c r="E77" s="22">
        <f t="shared" si="17"/>
        <v>36</v>
      </c>
      <c r="F77" s="8">
        <v>4597.1267635208478</v>
      </c>
      <c r="G77" s="8">
        <v>4597.1267635208478</v>
      </c>
      <c r="H77" s="69">
        <f t="shared" si="19"/>
        <v>165496.56348675053</v>
      </c>
      <c r="I77" s="46" t="s">
        <v>77</v>
      </c>
      <c r="J77" s="47" t="s">
        <v>22</v>
      </c>
    </row>
    <row r="78" spans="1:10" ht="31.2" x14ac:dyDescent="0.3">
      <c r="A78" s="49"/>
      <c r="B78" s="44">
        <v>20</v>
      </c>
      <c r="C78" s="6" t="s">
        <v>41</v>
      </c>
      <c r="D78" s="7">
        <v>1</v>
      </c>
      <c r="E78" s="22">
        <f t="shared" si="17"/>
        <v>36</v>
      </c>
      <c r="F78" s="8">
        <v>213.51767105848188</v>
      </c>
      <c r="G78" s="8">
        <v>213.51767105848188</v>
      </c>
      <c r="H78" s="69">
        <f t="shared" si="19"/>
        <v>7686.6361581053479</v>
      </c>
      <c r="I78" s="46" t="s">
        <v>76</v>
      </c>
      <c r="J78" s="47" t="s">
        <v>22</v>
      </c>
    </row>
    <row r="79" spans="1:10" ht="31.2" x14ac:dyDescent="0.3">
      <c r="A79" s="49"/>
      <c r="B79" s="40">
        <v>21</v>
      </c>
      <c r="C79" s="6" t="s">
        <v>42</v>
      </c>
      <c r="D79" s="7">
        <v>1</v>
      </c>
      <c r="E79" s="22">
        <f t="shared" si="17"/>
        <v>36</v>
      </c>
      <c r="F79" s="8">
        <v>18.816683485618846</v>
      </c>
      <c r="G79" s="8">
        <v>18.816683485618846</v>
      </c>
      <c r="H79" s="69">
        <f t="shared" si="19"/>
        <v>677.40060548227848</v>
      </c>
      <c r="I79" s="46" t="s">
        <v>76</v>
      </c>
      <c r="J79" s="47" t="s">
        <v>22</v>
      </c>
    </row>
    <row r="80" spans="1:10" x14ac:dyDescent="0.3">
      <c r="A80" s="49"/>
      <c r="B80" s="44">
        <v>22</v>
      </c>
      <c r="C80" s="6" t="s">
        <v>43</v>
      </c>
      <c r="D80" s="7">
        <v>1</v>
      </c>
      <c r="E80" s="22">
        <f t="shared" si="17"/>
        <v>36</v>
      </c>
      <c r="F80" s="8">
        <v>161.64980759479963</v>
      </c>
      <c r="G80" s="8">
        <v>161.64980759479963</v>
      </c>
      <c r="H80" s="69">
        <f t="shared" si="19"/>
        <v>5819.3930734127862</v>
      </c>
      <c r="I80" s="46" t="s">
        <v>71</v>
      </c>
      <c r="J80" s="47" t="s">
        <v>22</v>
      </c>
    </row>
    <row r="81" spans="1:10" x14ac:dyDescent="0.3">
      <c r="A81" s="49"/>
      <c r="B81" s="40">
        <v>23</v>
      </c>
      <c r="C81" s="6" t="s">
        <v>44</v>
      </c>
      <c r="D81" s="7">
        <v>1</v>
      </c>
      <c r="E81" s="22">
        <f t="shared" si="17"/>
        <v>36</v>
      </c>
      <c r="F81" s="8">
        <v>551.00775420416369</v>
      </c>
      <c r="G81" s="8">
        <v>551.00775420416369</v>
      </c>
      <c r="H81" s="69">
        <f t="shared" si="19"/>
        <v>19836.279151349892</v>
      </c>
      <c r="I81" s="46" t="s">
        <v>71</v>
      </c>
      <c r="J81" s="47" t="s">
        <v>22</v>
      </c>
    </row>
    <row r="82" spans="1:10" x14ac:dyDescent="0.3">
      <c r="A82" s="49"/>
      <c r="B82" s="44">
        <v>24</v>
      </c>
      <c r="C82" s="6" t="s">
        <v>45</v>
      </c>
      <c r="D82" s="7">
        <v>1</v>
      </c>
      <c r="E82" s="22">
        <f t="shared" si="17"/>
        <v>36</v>
      </c>
      <c r="F82" s="8">
        <v>26.540149887047686</v>
      </c>
      <c r="G82" s="8">
        <v>26.540149887047686</v>
      </c>
      <c r="H82" s="69">
        <f t="shared" si="19"/>
        <v>955.44539593371667</v>
      </c>
      <c r="I82" s="46" t="s">
        <v>71</v>
      </c>
      <c r="J82" s="47" t="s">
        <v>22</v>
      </c>
    </row>
    <row r="83" spans="1:10" x14ac:dyDescent="0.3">
      <c r="A83" s="49"/>
      <c r="B83" s="40">
        <v>25</v>
      </c>
      <c r="C83" s="6" t="s">
        <v>46</v>
      </c>
      <c r="D83" s="7">
        <v>1</v>
      </c>
      <c r="E83" s="22">
        <f t="shared" si="17"/>
        <v>36</v>
      </c>
      <c r="F83" s="8">
        <v>7.4161837273026876</v>
      </c>
      <c r="G83" s="8">
        <v>7.4161837273026876</v>
      </c>
      <c r="H83" s="69">
        <f t="shared" si="19"/>
        <v>266.98261418289678</v>
      </c>
      <c r="I83" s="46" t="s">
        <v>71</v>
      </c>
      <c r="J83" s="47" t="s">
        <v>22</v>
      </c>
    </row>
    <row r="84" spans="1:10" ht="31.2" x14ac:dyDescent="0.3">
      <c r="A84" s="49"/>
      <c r="B84" s="44">
        <v>26</v>
      </c>
      <c r="C84" s="6" t="s">
        <v>47</v>
      </c>
      <c r="D84" s="7">
        <v>1</v>
      </c>
      <c r="E84" s="22">
        <f t="shared" si="17"/>
        <v>36</v>
      </c>
      <c r="F84" s="8">
        <v>2859.27</v>
      </c>
      <c r="G84" s="8">
        <v>2859.27</v>
      </c>
      <c r="H84" s="69">
        <f t="shared" si="19"/>
        <v>102933.72</v>
      </c>
      <c r="I84" s="46" t="s">
        <v>70</v>
      </c>
      <c r="J84" s="47" t="s">
        <v>22</v>
      </c>
    </row>
    <row r="85" spans="1:10" x14ac:dyDescent="0.3">
      <c r="A85" s="49"/>
      <c r="B85" s="40">
        <v>27</v>
      </c>
      <c r="C85" s="6" t="s">
        <v>48</v>
      </c>
      <c r="D85" s="7">
        <v>1</v>
      </c>
      <c r="E85" s="22">
        <f t="shared" si="17"/>
        <v>36</v>
      </c>
      <c r="F85" s="8">
        <v>93.53</v>
      </c>
      <c r="G85" s="8">
        <v>93.53</v>
      </c>
      <c r="H85" s="69">
        <f t="shared" si="19"/>
        <v>3367.08</v>
      </c>
      <c r="I85" s="46" t="s">
        <v>70</v>
      </c>
      <c r="J85" s="47" t="s">
        <v>22</v>
      </c>
    </row>
    <row r="86" spans="1:10" x14ac:dyDescent="0.3">
      <c r="A86" s="49"/>
      <c r="B86" s="44">
        <v>28</v>
      </c>
      <c r="C86" s="6" t="s">
        <v>49</v>
      </c>
      <c r="D86" s="7">
        <v>1</v>
      </c>
      <c r="E86" s="22">
        <f t="shared" si="17"/>
        <v>36</v>
      </c>
      <c r="F86" s="8">
        <v>1331.16</v>
      </c>
      <c r="G86" s="8">
        <v>1331.16</v>
      </c>
      <c r="H86" s="69">
        <f t="shared" si="19"/>
        <v>47921.760000000002</v>
      </c>
      <c r="I86" s="46" t="s">
        <v>70</v>
      </c>
      <c r="J86" s="47" t="s">
        <v>22</v>
      </c>
    </row>
    <row r="87" spans="1:10" x14ac:dyDescent="0.3">
      <c r="A87" s="49"/>
      <c r="B87" s="40">
        <v>29</v>
      </c>
      <c r="C87" s="6" t="s">
        <v>50</v>
      </c>
      <c r="D87" s="7">
        <v>1</v>
      </c>
      <c r="E87" s="22">
        <f t="shared" si="17"/>
        <v>36</v>
      </c>
      <c r="F87" s="8">
        <v>2515.83</v>
      </c>
      <c r="G87" s="8">
        <v>2515.83</v>
      </c>
      <c r="H87" s="69">
        <f t="shared" si="19"/>
        <v>90569.88</v>
      </c>
      <c r="I87" s="46" t="s">
        <v>70</v>
      </c>
      <c r="J87" s="47" t="s">
        <v>22</v>
      </c>
    </row>
    <row r="88" spans="1:10" x14ac:dyDescent="0.3">
      <c r="A88" s="49"/>
      <c r="B88" s="44">
        <v>30</v>
      </c>
      <c r="C88" s="6" t="s">
        <v>51</v>
      </c>
      <c r="D88" s="7">
        <v>1</v>
      </c>
      <c r="E88" s="22">
        <f t="shared" si="17"/>
        <v>36</v>
      </c>
      <c r="F88" s="8">
        <v>1684.67</v>
      </c>
      <c r="G88" s="8">
        <v>1684.67</v>
      </c>
      <c r="H88" s="69">
        <f t="shared" si="19"/>
        <v>60648.12</v>
      </c>
      <c r="I88" s="46" t="s">
        <v>70</v>
      </c>
      <c r="J88" s="47" t="s">
        <v>22</v>
      </c>
    </row>
    <row r="89" spans="1:10" x14ac:dyDescent="0.3">
      <c r="A89" s="49"/>
      <c r="B89" s="40">
        <v>31</v>
      </c>
      <c r="C89" s="6" t="s">
        <v>52</v>
      </c>
      <c r="D89" s="7">
        <v>1</v>
      </c>
      <c r="E89" s="22">
        <f t="shared" si="17"/>
        <v>36</v>
      </c>
      <c r="F89" s="8">
        <v>6130.59</v>
      </c>
      <c r="G89" s="8">
        <v>6130.59</v>
      </c>
      <c r="H89" s="69">
        <f t="shared" si="19"/>
        <v>220701.24</v>
      </c>
      <c r="I89" s="46" t="s">
        <v>70</v>
      </c>
      <c r="J89" s="47" t="s">
        <v>22</v>
      </c>
    </row>
    <row r="90" spans="1:10" x14ac:dyDescent="0.3">
      <c r="A90" s="49"/>
      <c r="B90" s="44">
        <v>32</v>
      </c>
      <c r="C90" s="6" t="s">
        <v>53</v>
      </c>
      <c r="D90" s="7">
        <v>1</v>
      </c>
      <c r="E90" s="22">
        <f t="shared" si="17"/>
        <v>36</v>
      </c>
      <c r="F90" s="8">
        <v>650</v>
      </c>
      <c r="G90" s="8">
        <f>F90*9*2</f>
        <v>11700</v>
      </c>
      <c r="H90" s="69">
        <f t="shared" si="19"/>
        <v>421200</v>
      </c>
      <c r="I90" s="46" t="s">
        <v>72</v>
      </c>
      <c r="J90" s="47" t="s">
        <v>22</v>
      </c>
    </row>
    <row r="91" spans="1:10" x14ac:dyDescent="0.3">
      <c r="A91" s="49"/>
      <c r="B91" s="40">
        <v>33</v>
      </c>
      <c r="C91" s="5" t="s">
        <v>10</v>
      </c>
      <c r="D91" s="7">
        <v>2</v>
      </c>
      <c r="E91" s="22">
        <f>+D91*36</f>
        <v>72</v>
      </c>
      <c r="F91" s="23">
        <v>3000</v>
      </c>
      <c r="G91" s="23">
        <v>3000</v>
      </c>
      <c r="H91" s="69">
        <f>G91*36</f>
        <v>108000</v>
      </c>
      <c r="I91" s="71"/>
      <c r="J91" s="47" t="s">
        <v>22</v>
      </c>
    </row>
    <row r="92" spans="1:10" x14ac:dyDescent="0.3">
      <c r="A92" s="49"/>
      <c r="B92" s="44">
        <v>34</v>
      </c>
      <c r="C92" s="5" t="s">
        <v>12</v>
      </c>
      <c r="D92" s="7">
        <v>1</v>
      </c>
      <c r="E92" s="22">
        <v>1</v>
      </c>
      <c r="F92" s="23">
        <v>2000000</v>
      </c>
      <c r="G92" s="23">
        <v>2000000</v>
      </c>
      <c r="H92" s="69">
        <f>+G92</f>
        <v>2000000</v>
      </c>
      <c r="I92" s="5" t="s">
        <v>87</v>
      </c>
      <c r="J92" s="47" t="s">
        <v>23</v>
      </c>
    </row>
    <row r="93" spans="1:10" x14ac:dyDescent="0.3">
      <c r="A93" s="49"/>
      <c r="B93" s="40">
        <v>35</v>
      </c>
      <c r="C93" s="5" t="s">
        <v>13</v>
      </c>
      <c r="D93" s="7">
        <v>4</v>
      </c>
      <c r="E93" s="22">
        <f t="shared" ref="E93:E96" si="20">+D93*36</f>
        <v>144</v>
      </c>
      <c r="F93" s="23">
        <v>20000</v>
      </c>
      <c r="G93" s="23">
        <f>D93*F93</f>
        <v>80000</v>
      </c>
      <c r="H93" s="69">
        <f>G93*36</f>
        <v>2880000</v>
      </c>
      <c r="I93" s="5" t="s">
        <v>89</v>
      </c>
      <c r="J93" s="47" t="s">
        <v>24</v>
      </c>
    </row>
    <row r="94" spans="1:10" x14ac:dyDescent="0.3">
      <c r="A94" s="49"/>
      <c r="B94" s="44">
        <v>36</v>
      </c>
      <c r="C94" s="5" t="s">
        <v>14</v>
      </c>
      <c r="D94" s="7">
        <v>4</v>
      </c>
      <c r="E94" s="22">
        <f t="shared" si="20"/>
        <v>144</v>
      </c>
      <c r="F94" s="23">
        <v>10000</v>
      </c>
      <c r="G94" s="23">
        <f t="shared" ref="G94:G96" si="21">D94*F94</f>
        <v>40000</v>
      </c>
      <c r="H94" s="69">
        <f t="shared" ref="H94:H96" si="22">G94*36</f>
        <v>1440000</v>
      </c>
      <c r="I94" s="5" t="s">
        <v>89</v>
      </c>
      <c r="J94" s="42" t="s">
        <v>24</v>
      </c>
    </row>
    <row r="95" spans="1:10" x14ac:dyDescent="0.3">
      <c r="A95" s="49"/>
      <c r="B95" s="40">
        <v>37</v>
      </c>
      <c r="C95" s="5" t="s">
        <v>15</v>
      </c>
      <c r="D95" s="7">
        <v>4</v>
      </c>
      <c r="E95" s="22">
        <f t="shared" si="20"/>
        <v>144</v>
      </c>
      <c r="F95" s="23">
        <v>1000</v>
      </c>
      <c r="G95" s="23">
        <f t="shared" si="21"/>
        <v>4000</v>
      </c>
      <c r="H95" s="69">
        <f t="shared" si="22"/>
        <v>144000</v>
      </c>
      <c r="I95" s="5" t="s">
        <v>64</v>
      </c>
      <c r="J95" s="42" t="s">
        <v>24</v>
      </c>
    </row>
    <row r="96" spans="1:10" x14ac:dyDescent="0.3">
      <c r="A96" s="49"/>
      <c r="B96" s="44">
        <v>38</v>
      </c>
      <c r="C96" s="5" t="s">
        <v>16</v>
      </c>
      <c r="D96" s="7">
        <v>4</v>
      </c>
      <c r="E96" s="22">
        <f t="shared" si="20"/>
        <v>144</v>
      </c>
      <c r="F96" s="23">
        <v>1000</v>
      </c>
      <c r="G96" s="23">
        <f t="shared" si="21"/>
        <v>4000</v>
      </c>
      <c r="H96" s="69">
        <f t="shared" si="22"/>
        <v>144000</v>
      </c>
      <c r="I96" s="5" t="s">
        <v>64</v>
      </c>
      <c r="J96" s="42" t="s">
        <v>24</v>
      </c>
    </row>
    <row r="97" spans="1:10" x14ac:dyDescent="0.3">
      <c r="A97" s="39"/>
      <c r="B97" s="40">
        <v>38</v>
      </c>
      <c r="C97" s="5" t="s">
        <v>12</v>
      </c>
      <c r="D97" s="7">
        <v>1</v>
      </c>
      <c r="E97" s="22">
        <f t="shared" ref="E97:E101" si="23">+D97*36</f>
        <v>36</v>
      </c>
      <c r="F97" s="23">
        <v>2000000</v>
      </c>
      <c r="G97" s="23">
        <v>2000000</v>
      </c>
      <c r="H97" s="69">
        <f>G97*36</f>
        <v>72000000</v>
      </c>
      <c r="I97" s="5" t="s">
        <v>6</v>
      </c>
      <c r="J97" s="42" t="s">
        <v>23</v>
      </c>
    </row>
    <row r="98" spans="1:10" x14ac:dyDescent="0.3">
      <c r="A98" s="39"/>
      <c r="B98" s="40">
        <v>39</v>
      </c>
      <c r="C98" s="5" t="s">
        <v>13</v>
      </c>
      <c r="D98" s="7">
        <v>2</v>
      </c>
      <c r="E98" s="22">
        <f t="shared" si="23"/>
        <v>72</v>
      </c>
      <c r="F98" s="23">
        <v>50000</v>
      </c>
      <c r="G98" s="23">
        <v>50000</v>
      </c>
      <c r="H98" s="41"/>
      <c r="I98" s="5"/>
      <c r="J98" s="42" t="s">
        <v>24</v>
      </c>
    </row>
    <row r="99" spans="1:10" x14ac:dyDescent="0.3">
      <c r="A99" s="39"/>
      <c r="B99" s="40">
        <v>40</v>
      </c>
      <c r="C99" s="5" t="s">
        <v>14</v>
      </c>
      <c r="D99" s="7">
        <v>2</v>
      </c>
      <c r="E99" s="22">
        <f t="shared" si="23"/>
        <v>72</v>
      </c>
      <c r="F99" s="23">
        <v>2000</v>
      </c>
      <c r="G99" s="23">
        <v>2000</v>
      </c>
      <c r="H99" s="41"/>
      <c r="I99" s="5"/>
      <c r="J99" s="42" t="s">
        <v>24</v>
      </c>
    </row>
    <row r="100" spans="1:10" x14ac:dyDescent="0.3">
      <c r="A100" s="39"/>
      <c r="B100" s="40">
        <v>41</v>
      </c>
      <c r="C100" s="5" t="s">
        <v>15</v>
      </c>
      <c r="D100" s="7">
        <v>2</v>
      </c>
      <c r="E100" s="22">
        <f t="shared" si="23"/>
        <v>72</v>
      </c>
      <c r="F100" s="23">
        <v>20000</v>
      </c>
      <c r="G100" s="23">
        <v>20000</v>
      </c>
      <c r="H100" s="41"/>
      <c r="I100" s="5"/>
      <c r="J100" s="42" t="s">
        <v>24</v>
      </c>
    </row>
    <row r="101" spans="1:10" x14ac:dyDescent="0.3">
      <c r="A101" s="39"/>
      <c r="B101" s="40">
        <v>42</v>
      </c>
      <c r="C101" s="5" t="s">
        <v>16</v>
      </c>
      <c r="D101" s="7">
        <v>2</v>
      </c>
      <c r="E101" s="22">
        <f t="shared" si="23"/>
        <v>72</v>
      </c>
      <c r="F101" s="23">
        <v>3000</v>
      </c>
      <c r="G101" s="23">
        <v>3000</v>
      </c>
      <c r="H101" s="41"/>
      <c r="I101" s="5"/>
      <c r="J101" s="42" t="s">
        <v>24</v>
      </c>
    </row>
    <row r="102" spans="1:10" ht="16.2" thickBot="1" x14ac:dyDescent="0.35">
      <c r="A102" s="81"/>
      <c r="B102" s="82"/>
      <c r="C102" s="83"/>
      <c r="D102" s="84"/>
      <c r="E102" s="85"/>
      <c r="F102" s="86"/>
      <c r="G102" s="87"/>
      <c r="H102" s="88"/>
      <c r="I102" s="83"/>
      <c r="J102" s="89"/>
    </row>
    <row r="103" spans="1:10" ht="16.2" thickBot="1" x14ac:dyDescent="0.35">
      <c r="A103" s="54" t="s">
        <v>20</v>
      </c>
      <c r="B103" s="90">
        <v>1</v>
      </c>
      <c r="C103" s="5" t="s">
        <v>27</v>
      </c>
      <c r="D103" s="7">
        <v>1</v>
      </c>
      <c r="E103" s="22">
        <f>+D103*36</f>
        <v>36</v>
      </c>
      <c r="F103" s="23">
        <v>672</v>
      </c>
      <c r="G103" s="23">
        <f>F103*D103</f>
        <v>672</v>
      </c>
      <c r="H103" s="41">
        <f>G103*36</f>
        <v>24192</v>
      </c>
      <c r="I103" s="5" t="s">
        <v>57</v>
      </c>
      <c r="J103" s="63" t="s">
        <v>25</v>
      </c>
    </row>
    <row r="104" spans="1:10" ht="16.2" thickBot="1" x14ac:dyDescent="0.35">
      <c r="A104" s="39"/>
      <c r="B104" s="91">
        <v>2</v>
      </c>
      <c r="C104" s="5" t="s">
        <v>56</v>
      </c>
      <c r="D104" s="7">
        <v>1</v>
      </c>
      <c r="E104" s="22">
        <f>+D104*E105</f>
        <v>36</v>
      </c>
      <c r="F104" s="23">
        <v>1460</v>
      </c>
      <c r="G104" s="23">
        <f t="shared" ref="G104:G107" si="24">F104*D104</f>
        <v>1460</v>
      </c>
      <c r="H104" s="41">
        <f t="shared" ref="H104:H107" si="25">G104*36</f>
        <v>52560</v>
      </c>
      <c r="I104" s="5" t="s">
        <v>57</v>
      </c>
      <c r="J104" s="63" t="s">
        <v>25</v>
      </c>
    </row>
    <row r="105" spans="1:10" ht="16.2" thickBot="1" x14ac:dyDescent="0.35">
      <c r="A105" s="39"/>
      <c r="B105" s="90">
        <v>3</v>
      </c>
      <c r="C105" s="5" t="s">
        <v>55</v>
      </c>
      <c r="D105" s="7">
        <v>1</v>
      </c>
      <c r="E105" s="22">
        <f>+D105*36</f>
        <v>36</v>
      </c>
      <c r="F105" s="23">
        <v>384</v>
      </c>
      <c r="G105" s="23">
        <f t="shared" si="24"/>
        <v>384</v>
      </c>
      <c r="H105" s="41">
        <f t="shared" si="25"/>
        <v>13824</v>
      </c>
      <c r="I105" s="5" t="s">
        <v>57</v>
      </c>
      <c r="J105" s="63" t="s">
        <v>25</v>
      </c>
    </row>
    <row r="106" spans="1:10" ht="16.2" thickBot="1" x14ac:dyDescent="0.35">
      <c r="A106" s="39"/>
      <c r="B106" s="91">
        <v>4</v>
      </c>
      <c r="C106" s="5" t="s">
        <v>54</v>
      </c>
      <c r="D106" s="7">
        <v>1</v>
      </c>
      <c r="E106" s="22">
        <f>+D106*36</f>
        <v>36</v>
      </c>
      <c r="F106" s="23">
        <v>384</v>
      </c>
      <c r="G106" s="23">
        <f t="shared" si="24"/>
        <v>384</v>
      </c>
      <c r="H106" s="41">
        <f t="shared" si="25"/>
        <v>13824</v>
      </c>
      <c r="I106" s="5" t="s">
        <v>57</v>
      </c>
      <c r="J106" s="63" t="s">
        <v>25</v>
      </c>
    </row>
    <row r="107" spans="1:10" x14ac:dyDescent="0.3">
      <c r="A107" s="39"/>
      <c r="B107" s="90">
        <v>5</v>
      </c>
      <c r="C107" s="5" t="s">
        <v>26</v>
      </c>
      <c r="D107" s="7">
        <v>1</v>
      </c>
      <c r="E107" s="22">
        <f>+D107*36</f>
        <v>36</v>
      </c>
      <c r="F107" s="23">
        <v>840</v>
      </c>
      <c r="G107" s="23">
        <f t="shared" si="24"/>
        <v>840</v>
      </c>
      <c r="H107" s="41">
        <f t="shared" si="25"/>
        <v>30240</v>
      </c>
      <c r="I107" s="5" t="s">
        <v>57</v>
      </c>
      <c r="J107" s="63" t="s">
        <v>25</v>
      </c>
    </row>
    <row r="108" spans="1:10" ht="16.2" thickBot="1" x14ac:dyDescent="0.35">
      <c r="G108" s="57"/>
      <c r="H108" s="20"/>
    </row>
  </sheetData>
  <pageMargins left="0.7" right="0.7" top="0.75" bottom="0.75" header="0.3" footer="0.3"/>
  <pageSetup paperSize="9" orientation="portrait" r:id="rId1"/>
  <rowBreaks count="1" manualBreakCount="1">
    <brk id="1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view="pageBreakPreview" zoomScale="90" zoomScaleNormal="90" zoomScaleSheetLayoutView="9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B6" sqref="B6"/>
    </sheetView>
  </sheetViews>
  <sheetFormatPr defaultColWidth="8.88671875" defaultRowHeight="15.6" x14ac:dyDescent="0.3"/>
  <cols>
    <col min="1" max="1" width="34.33203125" style="24" customWidth="1"/>
    <col min="2" max="2" width="60.33203125" style="25" customWidth="1"/>
    <col min="3" max="3" width="24" style="25" hidden="1" customWidth="1"/>
    <col min="4" max="4" width="24.6640625" style="25" customWidth="1"/>
    <col min="5" max="5" width="40.6640625" style="58" customWidth="1"/>
    <col min="6" max="6" width="30.6640625" style="25" customWidth="1"/>
    <col min="7" max="16384" width="8.88671875" style="25"/>
  </cols>
  <sheetData>
    <row r="1" spans="1:6" ht="16.2" thickBot="1" x14ac:dyDescent="0.35">
      <c r="E1" s="28"/>
    </row>
    <row r="2" spans="1:6" s="32" customFormat="1" ht="49.2" thickBot="1" x14ac:dyDescent="0.35">
      <c r="A2" s="29" t="s">
        <v>3</v>
      </c>
      <c r="B2" s="1" t="s">
        <v>4</v>
      </c>
      <c r="C2" s="1" t="s">
        <v>85</v>
      </c>
      <c r="D2" s="2" t="s">
        <v>86</v>
      </c>
      <c r="E2" s="1" t="s">
        <v>74</v>
      </c>
      <c r="F2" s="31" t="s">
        <v>19</v>
      </c>
    </row>
    <row r="3" spans="1:6" ht="16.2" thickBot="1" x14ac:dyDescent="0.35">
      <c r="A3" s="33"/>
      <c r="B3" s="4"/>
      <c r="C3" s="35"/>
      <c r="D3" s="36"/>
      <c r="E3" s="35"/>
      <c r="F3" s="35"/>
    </row>
    <row r="4" spans="1:6" ht="16.2" thickBot="1" x14ac:dyDescent="0.35">
      <c r="A4" s="54" t="s">
        <v>20</v>
      </c>
      <c r="B4" s="5" t="s">
        <v>27</v>
      </c>
      <c r="C4" s="7">
        <v>1</v>
      </c>
      <c r="D4" s="22">
        <f>+C4*36</f>
        <v>36</v>
      </c>
      <c r="E4" s="5" t="s">
        <v>57</v>
      </c>
      <c r="F4" s="63" t="s">
        <v>25</v>
      </c>
    </row>
    <row r="5" spans="1:6" ht="16.2" thickBot="1" x14ac:dyDescent="0.35">
      <c r="A5" s="39"/>
      <c r="B5" s="5" t="s">
        <v>56</v>
      </c>
      <c r="C5" s="7">
        <v>1</v>
      </c>
      <c r="D5" s="22">
        <f>+C5*D6</f>
        <v>36</v>
      </c>
      <c r="E5" s="5" t="s">
        <v>57</v>
      </c>
      <c r="F5" s="63" t="s">
        <v>25</v>
      </c>
    </row>
    <row r="6" spans="1:6" ht="16.2" thickBot="1" x14ac:dyDescent="0.35">
      <c r="A6" s="39"/>
      <c r="B6" s="5" t="s">
        <v>55</v>
      </c>
      <c r="C6" s="7">
        <v>1</v>
      </c>
      <c r="D6" s="22">
        <f>+C6*36</f>
        <v>36</v>
      </c>
      <c r="E6" s="5" t="s">
        <v>57</v>
      </c>
      <c r="F6" s="63" t="s">
        <v>25</v>
      </c>
    </row>
    <row r="7" spans="1:6" ht="16.2" thickBot="1" x14ac:dyDescent="0.35">
      <c r="A7" s="39"/>
      <c r="B7" s="5" t="s">
        <v>54</v>
      </c>
      <c r="C7" s="7">
        <v>1</v>
      </c>
      <c r="D7" s="22">
        <f>+C7*36</f>
        <v>36</v>
      </c>
      <c r="E7" s="5" t="s">
        <v>57</v>
      </c>
      <c r="F7" s="63" t="s">
        <v>25</v>
      </c>
    </row>
    <row r="8" spans="1:6" x14ac:dyDescent="0.3">
      <c r="A8" s="39"/>
      <c r="B8" s="5" t="s">
        <v>26</v>
      </c>
      <c r="C8" s="7">
        <v>1</v>
      </c>
      <c r="D8" s="22">
        <f>+C8*36</f>
        <v>36</v>
      </c>
      <c r="E8" s="5" t="s">
        <v>57</v>
      </c>
      <c r="F8" s="63" t="s">
        <v>25</v>
      </c>
    </row>
    <row r="9" spans="1:6" x14ac:dyDescent="0.3">
      <c r="A9" s="108"/>
      <c r="B9" s="109"/>
      <c r="C9" s="110"/>
      <c r="D9" s="111"/>
      <c r="E9" s="109"/>
      <c r="F9" s="11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34AF-3AE2-4D07-B404-30E6E2483E4A}">
  <dimension ref="A1:H22"/>
  <sheetViews>
    <sheetView topLeftCell="B1" workbookViewId="0">
      <selection activeCell="H7" sqref="H7"/>
    </sheetView>
  </sheetViews>
  <sheetFormatPr defaultColWidth="8.88671875" defaultRowHeight="15.6" x14ac:dyDescent="0.3"/>
  <cols>
    <col min="1" max="1" width="34.33203125" style="24" customWidth="1"/>
    <col min="2" max="2" width="27" style="24" customWidth="1"/>
    <col min="3" max="3" width="58.109375" style="25" bestFit="1" customWidth="1"/>
    <col min="4" max="4" width="63" style="25" customWidth="1"/>
    <col min="5" max="5" width="9.44140625" style="25" hidden="1" customWidth="1"/>
    <col min="6" max="6" width="21" style="25" customWidth="1"/>
    <col min="7" max="7" width="24.6640625" style="25" customWidth="1"/>
    <col min="8" max="8" width="40.6640625" style="58" customWidth="1"/>
    <col min="9" max="16384" width="8.88671875" style="25"/>
  </cols>
  <sheetData>
    <row r="1" spans="1:8" ht="16.2" thickBot="1" x14ac:dyDescent="0.35">
      <c r="H1" s="28"/>
    </row>
    <row r="2" spans="1:8" s="32" customFormat="1" ht="127.2" thickBot="1" x14ac:dyDescent="0.35">
      <c r="A2" s="29" t="s">
        <v>3</v>
      </c>
      <c r="B2" s="129" t="s">
        <v>92</v>
      </c>
      <c r="C2" s="2" t="s">
        <v>4</v>
      </c>
      <c r="D2" s="31" t="s">
        <v>93</v>
      </c>
      <c r="E2" s="130" t="s">
        <v>85</v>
      </c>
      <c r="F2" s="131" t="s">
        <v>94</v>
      </c>
      <c r="G2" s="2" t="s">
        <v>95</v>
      </c>
      <c r="H2" s="1" t="s">
        <v>74</v>
      </c>
    </row>
    <row r="3" spans="1:8" x14ac:dyDescent="0.3">
      <c r="A3" s="102" t="s">
        <v>1</v>
      </c>
      <c r="B3" s="132" t="s">
        <v>96</v>
      </c>
      <c r="C3" s="103" t="s">
        <v>97</v>
      </c>
      <c r="D3" s="103" t="s">
        <v>98</v>
      </c>
      <c r="E3" s="104">
        <v>4</v>
      </c>
      <c r="F3" s="192"/>
      <c r="G3" s="105">
        <f>+E3*12</f>
        <v>48</v>
      </c>
      <c r="H3" s="103" t="s">
        <v>84</v>
      </c>
    </row>
    <row r="4" spans="1:8" x14ac:dyDescent="0.3">
      <c r="A4" s="102" t="s">
        <v>1</v>
      </c>
      <c r="B4" s="132" t="s">
        <v>96</v>
      </c>
      <c r="C4" s="103" t="s">
        <v>9</v>
      </c>
      <c r="D4" s="107" t="s">
        <v>99</v>
      </c>
      <c r="E4" s="104">
        <v>1</v>
      </c>
      <c r="F4" s="192"/>
      <c r="G4" s="105">
        <f>+E4*12</f>
        <v>12</v>
      </c>
      <c r="H4" s="103" t="s">
        <v>82</v>
      </c>
    </row>
    <row r="5" spans="1:8" x14ac:dyDescent="0.3">
      <c r="A5" s="102" t="s">
        <v>1</v>
      </c>
      <c r="B5" s="132" t="s">
        <v>96</v>
      </c>
      <c r="C5" s="103" t="s">
        <v>73</v>
      </c>
      <c r="D5" s="103" t="s">
        <v>100</v>
      </c>
      <c r="E5" s="104">
        <v>25</v>
      </c>
      <c r="F5" s="192"/>
      <c r="G5" s="105">
        <f>+E5*12</f>
        <v>300</v>
      </c>
      <c r="H5" s="103" t="s">
        <v>5</v>
      </c>
    </row>
    <row r="6" spans="1:8" x14ac:dyDescent="0.3">
      <c r="A6" s="102" t="s">
        <v>1</v>
      </c>
      <c r="B6" s="132" t="s">
        <v>96</v>
      </c>
      <c r="C6" s="103" t="s">
        <v>81</v>
      </c>
      <c r="D6" s="103" t="s">
        <v>101</v>
      </c>
      <c r="E6" s="104">
        <v>1</v>
      </c>
      <c r="F6" s="192"/>
      <c r="G6" s="105">
        <f t="shared" ref="G6:G22" si="0">+E6*12</f>
        <v>12</v>
      </c>
      <c r="H6" s="103" t="s">
        <v>82</v>
      </c>
    </row>
    <row r="7" spans="1:8" ht="31.8" thickBot="1" x14ac:dyDescent="0.35">
      <c r="A7" s="102" t="s">
        <v>1</v>
      </c>
      <c r="B7" s="132" t="s">
        <v>96</v>
      </c>
      <c r="C7" s="103" t="s">
        <v>11</v>
      </c>
      <c r="D7" s="103" t="s">
        <v>102</v>
      </c>
      <c r="E7" s="104">
        <v>1</v>
      </c>
      <c r="F7" s="193"/>
      <c r="G7" s="105">
        <f t="shared" si="0"/>
        <v>12</v>
      </c>
      <c r="H7" s="103" t="s">
        <v>83</v>
      </c>
    </row>
    <row r="8" spans="1:8" ht="42" thickBot="1" x14ac:dyDescent="0.35">
      <c r="A8" s="102" t="s">
        <v>1</v>
      </c>
      <c r="B8" s="133" t="s">
        <v>96</v>
      </c>
      <c r="C8" s="103" t="s">
        <v>103</v>
      </c>
      <c r="D8" s="134" t="s">
        <v>104</v>
      </c>
      <c r="E8" s="135"/>
      <c r="F8" s="136" t="s">
        <v>105</v>
      </c>
      <c r="G8" s="105">
        <v>48</v>
      </c>
      <c r="H8" s="103" t="s">
        <v>84</v>
      </c>
    </row>
    <row r="9" spans="1:8" ht="42" thickBot="1" x14ac:dyDescent="0.35">
      <c r="A9" s="102" t="s">
        <v>1</v>
      </c>
      <c r="B9" s="133" t="s">
        <v>96</v>
      </c>
      <c r="C9" s="103" t="s">
        <v>103</v>
      </c>
      <c r="D9" s="137" t="s">
        <v>106</v>
      </c>
      <c r="E9" s="135"/>
      <c r="F9" s="136" t="s">
        <v>107</v>
      </c>
      <c r="G9" s="138"/>
      <c r="H9" s="139"/>
    </row>
    <row r="10" spans="1:8" ht="16.2" thickBot="1" x14ac:dyDescent="0.35">
      <c r="A10" s="97" t="s">
        <v>2</v>
      </c>
      <c r="B10" s="140" t="s">
        <v>108</v>
      </c>
      <c r="C10" s="141" t="s">
        <v>8</v>
      </c>
      <c r="D10" s="141" t="s">
        <v>98</v>
      </c>
      <c r="E10" s="142">
        <v>2125</v>
      </c>
      <c r="F10" s="143"/>
      <c r="G10" s="144">
        <f>+E10*12</f>
        <v>25500</v>
      </c>
      <c r="H10" s="141" t="s">
        <v>91</v>
      </c>
    </row>
    <row r="11" spans="1:8" s="48" customFormat="1" ht="16.2" thickBot="1" x14ac:dyDescent="0.35">
      <c r="A11" s="97" t="s">
        <v>2</v>
      </c>
      <c r="B11" s="140" t="s">
        <v>108</v>
      </c>
      <c r="C11" s="145" t="s">
        <v>9</v>
      </c>
      <c r="D11" s="145" t="s">
        <v>99</v>
      </c>
      <c r="E11" s="146">
        <v>1</v>
      </c>
      <c r="F11" s="143"/>
      <c r="G11" s="147">
        <f t="shared" si="0"/>
        <v>12</v>
      </c>
      <c r="H11" s="145" t="s">
        <v>7</v>
      </c>
    </row>
    <row r="12" spans="1:8" s="48" customFormat="1" ht="16.2" thickBot="1" x14ac:dyDescent="0.35">
      <c r="A12" s="97" t="s">
        <v>2</v>
      </c>
      <c r="B12" s="140" t="s">
        <v>108</v>
      </c>
      <c r="C12" s="145" t="s">
        <v>58</v>
      </c>
      <c r="D12" s="145" t="s">
        <v>100</v>
      </c>
      <c r="E12" s="146">
        <v>500</v>
      </c>
      <c r="F12" s="143"/>
      <c r="G12" s="147">
        <f t="shared" si="0"/>
        <v>6000</v>
      </c>
      <c r="H12" s="148" t="s">
        <v>90</v>
      </c>
    </row>
    <row r="13" spans="1:8" s="48" customFormat="1" ht="31.8" thickBot="1" x14ac:dyDescent="0.35">
      <c r="A13" s="97" t="s">
        <v>2</v>
      </c>
      <c r="B13" s="140" t="s">
        <v>108</v>
      </c>
      <c r="C13" s="145" t="s">
        <v>109</v>
      </c>
      <c r="D13" s="145" t="s">
        <v>110</v>
      </c>
      <c r="E13" s="146">
        <f>1525*2</f>
        <v>3050</v>
      </c>
      <c r="F13" s="143"/>
      <c r="G13" s="147">
        <f t="shared" si="0"/>
        <v>36600</v>
      </c>
      <c r="H13" s="141" t="s">
        <v>91</v>
      </c>
    </row>
    <row r="14" spans="1:8" s="48" customFormat="1" ht="16.2" thickBot="1" x14ac:dyDescent="0.35">
      <c r="A14" s="97" t="s">
        <v>2</v>
      </c>
      <c r="B14" s="140" t="s">
        <v>108</v>
      </c>
      <c r="C14" s="145" t="s">
        <v>111</v>
      </c>
      <c r="D14" s="145" t="s">
        <v>110</v>
      </c>
      <c r="E14" s="146">
        <f>325*2</f>
        <v>650</v>
      </c>
      <c r="F14" s="143"/>
      <c r="G14" s="147">
        <f t="shared" si="0"/>
        <v>7800</v>
      </c>
      <c r="H14" s="141" t="s">
        <v>91</v>
      </c>
    </row>
    <row r="15" spans="1:8" s="48" customFormat="1" ht="31.8" thickBot="1" x14ac:dyDescent="0.35">
      <c r="A15" s="97" t="s">
        <v>2</v>
      </c>
      <c r="B15" s="140" t="s">
        <v>108</v>
      </c>
      <c r="C15" s="145" t="s">
        <v>112</v>
      </c>
      <c r="D15" s="145" t="s">
        <v>113</v>
      </c>
      <c r="E15" s="146">
        <v>1</v>
      </c>
      <c r="F15" s="149"/>
      <c r="G15" s="147">
        <f t="shared" si="0"/>
        <v>12</v>
      </c>
      <c r="H15" s="145" t="s">
        <v>65</v>
      </c>
    </row>
    <row r="16" spans="1:8" ht="42" thickBot="1" x14ac:dyDescent="0.35">
      <c r="A16" s="92" t="s">
        <v>0</v>
      </c>
      <c r="B16" s="150" t="s">
        <v>108</v>
      </c>
      <c r="C16" s="151" t="s">
        <v>8</v>
      </c>
      <c r="D16" s="151" t="s">
        <v>104</v>
      </c>
      <c r="E16" s="152">
        <v>2125</v>
      </c>
      <c r="F16" s="153" t="s">
        <v>105</v>
      </c>
      <c r="G16" s="154">
        <f t="shared" si="0"/>
        <v>25500</v>
      </c>
      <c r="H16" s="151" t="s">
        <v>91</v>
      </c>
    </row>
    <row r="17" spans="1:8" ht="42" thickBot="1" x14ac:dyDescent="0.35">
      <c r="A17" s="92" t="s">
        <v>0</v>
      </c>
      <c r="B17" s="150" t="s">
        <v>108</v>
      </c>
      <c r="C17" s="151" t="s">
        <v>8</v>
      </c>
      <c r="D17" s="155" t="s">
        <v>106</v>
      </c>
      <c r="E17" s="156"/>
      <c r="F17" s="153" t="s">
        <v>107</v>
      </c>
      <c r="G17" s="154">
        <v>25500</v>
      </c>
      <c r="H17" s="151" t="s">
        <v>91</v>
      </c>
    </row>
    <row r="18" spans="1:8" ht="16.2" thickBot="1" x14ac:dyDescent="0.35">
      <c r="A18" s="92" t="s">
        <v>0</v>
      </c>
      <c r="B18" s="150" t="s">
        <v>108</v>
      </c>
      <c r="C18" s="157" t="s">
        <v>9</v>
      </c>
      <c r="D18" s="157" t="s">
        <v>99</v>
      </c>
      <c r="E18" s="158">
        <v>1</v>
      </c>
      <c r="F18" s="194"/>
      <c r="G18" s="159">
        <f t="shared" si="0"/>
        <v>12</v>
      </c>
      <c r="H18" s="157" t="s">
        <v>7</v>
      </c>
    </row>
    <row r="19" spans="1:8" ht="16.2" thickBot="1" x14ac:dyDescent="0.35">
      <c r="A19" s="92" t="s">
        <v>0</v>
      </c>
      <c r="B19" s="150" t="s">
        <v>108</v>
      </c>
      <c r="C19" s="157" t="s">
        <v>58</v>
      </c>
      <c r="D19" s="157" t="s">
        <v>100</v>
      </c>
      <c r="E19" s="158">
        <v>500</v>
      </c>
      <c r="F19" s="195"/>
      <c r="G19" s="159">
        <f t="shared" si="0"/>
        <v>6000</v>
      </c>
      <c r="H19" s="160" t="s">
        <v>90</v>
      </c>
    </row>
    <row r="20" spans="1:8" ht="31.8" thickBot="1" x14ac:dyDescent="0.35">
      <c r="A20" s="92" t="s">
        <v>0</v>
      </c>
      <c r="B20" s="150" t="s">
        <v>108</v>
      </c>
      <c r="C20" s="157" t="s">
        <v>109</v>
      </c>
      <c r="D20" s="157" t="s">
        <v>110</v>
      </c>
      <c r="E20" s="158">
        <v>1</v>
      </c>
      <c r="F20" s="195"/>
      <c r="G20" s="159">
        <f t="shared" si="0"/>
        <v>12</v>
      </c>
      <c r="H20" s="157" t="s">
        <v>75</v>
      </c>
    </row>
    <row r="21" spans="1:8" ht="16.2" thickBot="1" x14ac:dyDescent="0.35">
      <c r="A21" s="92" t="s">
        <v>0</v>
      </c>
      <c r="B21" s="150" t="s">
        <v>108</v>
      </c>
      <c r="C21" s="157" t="s">
        <v>111</v>
      </c>
      <c r="D21" s="157" t="s">
        <v>110</v>
      </c>
      <c r="E21" s="158">
        <v>1</v>
      </c>
      <c r="F21" s="195"/>
      <c r="G21" s="159">
        <f t="shared" si="0"/>
        <v>12</v>
      </c>
      <c r="H21" s="157" t="s">
        <v>75</v>
      </c>
    </row>
    <row r="22" spans="1:8" ht="31.2" x14ac:dyDescent="0.3">
      <c r="A22" s="92" t="s">
        <v>0</v>
      </c>
      <c r="B22" s="150" t="s">
        <v>108</v>
      </c>
      <c r="C22" s="157" t="s">
        <v>11</v>
      </c>
      <c r="D22" s="157" t="s">
        <v>113</v>
      </c>
      <c r="E22" s="158">
        <v>1</v>
      </c>
      <c r="F22" s="196"/>
      <c r="G22" s="159">
        <f t="shared" si="0"/>
        <v>12</v>
      </c>
      <c r="H22" s="157" t="s">
        <v>65</v>
      </c>
    </row>
  </sheetData>
  <mergeCells count="2">
    <mergeCell ref="F3:F7"/>
    <mergeCell ref="F18:F2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E313F-97EB-46C9-B3E8-F7CA3FD88873}">
  <dimension ref="A1:G19"/>
  <sheetViews>
    <sheetView tabSelected="1" workbookViewId="0">
      <selection activeCell="B4" sqref="B4"/>
    </sheetView>
  </sheetViews>
  <sheetFormatPr defaultColWidth="8.88671875" defaultRowHeight="12" x14ac:dyDescent="0.25"/>
  <cols>
    <col min="1" max="1" width="34.33203125" style="161" customWidth="1"/>
    <col min="2" max="2" width="47.109375" style="162" customWidth="1"/>
    <col min="3" max="3" width="75.44140625" style="162" customWidth="1"/>
    <col min="4" max="4" width="25.5546875" style="162" hidden="1" customWidth="1"/>
    <col min="5" max="5" width="30" style="162" customWidth="1"/>
    <col min="6" max="6" width="40.6640625" style="191" customWidth="1"/>
    <col min="7" max="7" width="30.6640625" style="162" customWidth="1"/>
    <col min="8" max="16384" width="8.88671875" style="162"/>
  </cols>
  <sheetData>
    <row r="1" spans="1:7" ht="12.6" thickBot="1" x14ac:dyDescent="0.3">
      <c r="F1" s="163"/>
    </row>
    <row r="2" spans="1:7" s="168" customFormat="1" ht="38.4" thickBot="1" x14ac:dyDescent="0.3">
      <c r="A2" s="164" t="s">
        <v>3</v>
      </c>
      <c r="B2" s="165" t="s">
        <v>4</v>
      </c>
      <c r="C2" s="165" t="s">
        <v>93</v>
      </c>
      <c r="D2" s="165" t="s">
        <v>128</v>
      </c>
      <c r="E2" s="166" t="s">
        <v>129</v>
      </c>
      <c r="F2" s="165" t="s">
        <v>74</v>
      </c>
      <c r="G2" s="167" t="s">
        <v>19</v>
      </c>
    </row>
    <row r="3" spans="1:7" ht="12.6" thickBot="1" x14ac:dyDescent="0.3">
      <c r="A3" s="169"/>
      <c r="B3" s="170"/>
      <c r="C3" s="170"/>
      <c r="D3" s="171"/>
      <c r="E3" s="172"/>
      <c r="F3" s="171"/>
      <c r="G3" s="171"/>
    </row>
    <row r="4" spans="1:7" ht="60.6" thickBot="1" x14ac:dyDescent="0.3">
      <c r="A4" s="173" t="s">
        <v>0</v>
      </c>
      <c r="B4" s="174" t="s">
        <v>114</v>
      </c>
      <c r="C4" s="174" t="s">
        <v>115</v>
      </c>
      <c r="D4" s="175">
        <v>2</v>
      </c>
      <c r="E4" s="176">
        <f>+D4*12</f>
        <v>24</v>
      </c>
      <c r="F4" s="174" t="s">
        <v>89</v>
      </c>
      <c r="G4" s="177" t="s">
        <v>24</v>
      </c>
    </row>
    <row r="5" spans="1:7" ht="48.6" thickBot="1" x14ac:dyDescent="0.3">
      <c r="A5" s="173" t="s">
        <v>0</v>
      </c>
      <c r="B5" s="174" t="s">
        <v>116</v>
      </c>
      <c r="C5" s="174" t="s">
        <v>117</v>
      </c>
      <c r="D5" s="175">
        <v>2</v>
      </c>
      <c r="E5" s="176">
        <f t="shared" ref="E5:E19" si="0">+D5*12</f>
        <v>24</v>
      </c>
      <c r="F5" s="174" t="s">
        <v>89</v>
      </c>
      <c r="G5" s="177" t="s">
        <v>24</v>
      </c>
    </row>
    <row r="6" spans="1:7" ht="36.6" thickBot="1" x14ac:dyDescent="0.3">
      <c r="A6" s="173" t="s">
        <v>0</v>
      </c>
      <c r="B6" s="174" t="s">
        <v>118</v>
      </c>
      <c r="C6" s="174" t="s">
        <v>119</v>
      </c>
      <c r="D6" s="175">
        <v>2</v>
      </c>
      <c r="E6" s="176">
        <f t="shared" si="0"/>
        <v>24</v>
      </c>
      <c r="F6" s="174" t="s">
        <v>89</v>
      </c>
      <c r="G6" s="177" t="s">
        <v>24</v>
      </c>
    </row>
    <row r="7" spans="1:7" ht="48.6" thickBot="1" x14ac:dyDescent="0.3">
      <c r="A7" s="173" t="s">
        <v>0</v>
      </c>
      <c r="B7" s="174" t="s">
        <v>120</v>
      </c>
      <c r="C7" s="174" t="s">
        <v>121</v>
      </c>
      <c r="D7" s="175">
        <v>2</v>
      </c>
      <c r="E7" s="176">
        <f t="shared" si="0"/>
        <v>24</v>
      </c>
      <c r="F7" s="174" t="s">
        <v>89</v>
      </c>
      <c r="G7" s="177" t="s">
        <v>24</v>
      </c>
    </row>
    <row r="8" spans="1:7" ht="24.6" thickBot="1" x14ac:dyDescent="0.3">
      <c r="A8" s="173" t="s">
        <v>0</v>
      </c>
      <c r="B8" s="174" t="s">
        <v>15</v>
      </c>
      <c r="C8" s="174" t="s">
        <v>122</v>
      </c>
      <c r="D8" s="175">
        <v>1</v>
      </c>
      <c r="E8" s="176">
        <f t="shared" si="0"/>
        <v>12</v>
      </c>
      <c r="F8" s="174" t="s">
        <v>64</v>
      </c>
      <c r="G8" s="178" t="s">
        <v>24</v>
      </c>
    </row>
    <row r="9" spans="1:7" ht="24" x14ac:dyDescent="0.25">
      <c r="A9" s="173" t="s">
        <v>0</v>
      </c>
      <c r="B9" s="174" t="s">
        <v>16</v>
      </c>
      <c r="C9" s="179" t="s">
        <v>123</v>
      </c>
      <c r="D9" s="175">
        <v>1</v>
      </c>
      <c r="E9" s="176">
        <f t="shared" si="0"/>
        <v>12</v>
      </c>
      <c r="F9" s="174" t="s">
        <v>64</v>
      </c>
      <c r="G9" s="178" t="s">
        <v>24</v>
      </c>
    </row>
    <row r="10" spans="1:7" s="183" customFormat="1" ht="48" x14ac:dyDescent="0.25">
      <c r="A10" s="180" t="s">
        <v>1</v>
      </c>
      <c r="B10" s="181" t="s">
        <v>124</v>
      </c>
      <c r="C10" s="181" t="s">
        <v>125</v>
      </c>
      <c r="D10" s="175">
        <v>2</v>
      </c>
      <c r="E10" s="176">
        <f t="shared" si="0"/>
        <v>24</v>
      </c>
      <c r="F10" s="181" t="s">
        <v>89</v>
      </c>
      <c r="G10" s="182" t="s">
        <v>24</v>
      </c>
    </row>
    <row r="11" spans="1:7" s="183" customFormat="1" ht="36" x14ac:dyDescent="0.25">
      <c r="A11" s="180" t="s">
        <v>1</v>
      </c>
      <c r="B11" s="181" t="s">
        <v>14</v>
      </c>
      <c r="C11" s="181" t="s">
        <v>126</v>
      </c>
      <c r="D11" s="175">
        <v>2</v>
      </c>
      <c r="E11" s="176">
        <f t="shared" si="0"/>
        <v>24</v>
      </c>
      <c r="F11" s="181" t="s">
        <v>89</v>
      </c>
      <c r="G11" s="182" t="s">
        <v>24</v>
      </c>
    </row>
    <row r="12" spans="1:7" s="183" customFormat="1" ht="24" x14ac:dyDescent="0.25">
      <c r="A12" s="180" t="s">
        <v>1</v>
      </c>
      <c r="B12" s="181" t="s">
        <v>62</v>
      </c>
      <c r="C12" s="181" t="s">
        <v>122</v>
      </c>
      <c r="D12" s="175">
        <v>1</v>
      </c>
      <c r="E12" s="176">
        <f t="shared" si="0"/>
        <v>12</v>
      </c>
      <c r="F12" s="181" t="s">
        <v>64</v>
      </c>
      <c r="G12" s="182" t="s">
        <v>24</v>
      </c>
    </row>
    <row r="13" spans="1:7" s="183" customFormat="1" ht="24.6" thickBot="1" x14ac:dyDescent="0.3">
      <c r="A13" s="180" t="s">
        <v>1</v>
      </c>
      <c r="B13" s="181" t="s">
        <v>63</v>
      </c>
      <c r="C13" s="181" t="s">
        <v>123</v>
      </c>
      <c r="D13" s="175">
        <v>1</v>
      </c>
      <c r="E13" s="176">
        <f t="shared" si="0"/>
        <v>12</v>
      </c>
      <c r="F13" s="181" t="s">
        <v>64</v>
      </c>
      <c r="G13" s="182" t="s">
        <v>24</v>
      </c>
    </row>
    <row r="14" spans="1:7" ht="60.6" thickBot="1" x14ac:dyDescent="0.3">
      <c r="A14" s="184" t="s">
        <v>2</v>
      </c>
      <c r="B14" s="185" t="str">
        <f t="shared" ref="B14:G19" si="1">B4</f>
        <v>Thermocouple S-Type  1000mm</v>
      </c>
      <c r="C14" s="185" t="s">
        <v>115</v>
      </c>
      <c r="D14" s="175">
        <v>2</v>
      </c>
      <c r="E14" s="176">
        <f t="shared" si="0"/>
        <v>24</v>
      </c>
      <c r="F14" s="185" t="str">
        <f t="shared" si="1"/>
        <v>thermocouple</v>
      </c>
      <c r="G14" s="186" t="str">
        <f t="shared" si="1"/>
        <v>Instrumentation suppliers</v>
      </c>
    </row>
    <row r="15" spans="1:7" ht="48.6" thickBot="1" x14ac:dyDescent="0.3">
      <c r="A15" s="184" t="s">
        <v>2</v>
      </c>
      <c r="B15" s="185" t="str">
        <f t="shared" si="1"/>
        <v>Thermocouple S-Type  1500mm</v>
      </c>
      <c r="C15" s="185" t="s">
        <v>117</v>
      </c>
      <c r="D15" s="175">
        <v>2</v>
      </c>
      <c r="E15" s="176">
        <f t="shared" si="0"/>
        <v>24</v>
      </c>
      <c r="F15" s="185" t="str">
        <f t="shared" si="1"/>
        <v>thermocouple</v>
      </c>
      <c r="G15" s="187" t="str">
        <f t="shared" si="1"/>
        <v>Instrumentation suppliers</v>
      </c>
    </row>
    <row r="16" spans="1:7" ht="36.6" thickBot="1" x14ac:dyDescent="0.3">
      <c r="A16" s="184" t="s">
        <v>127</v>
      </c>
      <c r="B16" s="185" t="str">
        <f t="shared" si="1"/>
        <v>Thermocouple K-Type 1000mm</v>
      </c>
      <c r="C16" s="185" t="s">
        <v>119</v>
      </c>
      <c r="D16" s="175">
        <v>2</v>
      </c>
      <c r="E16" s="176">
        <f t="shared" si="0"/>
        <v>24</v>
      </c>
      <c r="F16" s="185" t="str">
        <f t="shared" si="1"/>
        <v>thermocouple</v>
      </c>
      <c r="G16" s="187" t="str">
        <f t="shared" si="1"/>
        <v>Instrumentation suppliers</v>
      </c>
    </row>
    <row r="17" spans="1:7" ht="48.6" thickBot="1" x14ac:dyDescent="0.3">
      <c r="A17" s="184" t="s">
        <v>2</v>
      </c>
      <c r="B17" s="185" t="str">
        <f t="shared" si="1"/>
        <v>Thermocouple K-Type 1500mm</v>
      </c>
      <c r="C17" s="185" t="s">
        <v>121</v>
      </c>
      <c r="D17" s="175">
        <v>2</v>
      </c>
      <c r="E17" s="176">
        <f t="shared" si="0"/>
        <v>24</v>
      </c>
      <c r="F17" s="185" t="str">
        <f t="shared" si="1"/>
        <v>thermocouple</v>
      </c>
      <c r="G17" s="187" t="str">
        <f t="shared" si="1"/>
        <v>Instrumentation suppliers</v>
      </c>
    </row>
    <row r="18" spans="1:7" ht="24.6" thickBot="1" x14ac:dyDescent="0.3">
      <c r="A18" s="184" t="s">
        <v>2</v>
      </c>
      <c r="B18" s="185" t="str">
        <f t="shared" si="1"/>
        <v>Thermocouple S-Type 10 meter extention cables</v>
      </c>
      <c r="C18" s="185" t="s">
        <v>122</v>
      </c>
      <c r="D18" s="175">
        <v>1</v>
      </c>
      <c r="E18" s="176">
        <f t="shared" si="0"/>
        <v>12</v>
      </c>
      <c r="F18" s="185" t="str">
        <f t="shared" si="1"/>
        <v>Cables</v>
      </c>
      <c r="G18" s="187" t="str">
        <f t="shared" si="1"/>
        <v>Instrumentation suppliers</v>
      </c>
    </row>
    <row r="19" spans="1:7" ht="24" x14ac:dyDescent="0.25">
      <c r="A19" s="184" t="s">
        <v>127</v>
      </c>
      <c r="B19" s="188" t="str">
        <f t="shared" si="1"/>
        <v>Thermocouple K-Type 10 meter extention cables</v>
      </c>
      <c r="C19" s="189" t="s">
        <v>123</v>
      </c>
      <c r="D19" s="175">
        <v>1</v>
      </c>
      <c r="E19" s="176">
        <f t="shared" si="0"/>
        <v>12</v>
      </c>
      <c r="F19" s="190" t="str">
        <f t="shared" si="1"/>
        <v>Cables</v>
      </c>
      <c r="G19" s="188" t="str">
        <f t="shared" si="1"/>
        <v>Instrumentation suppliers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 1 Sole supplier (Saveway)</vt:lpstr>
      <vt:lpstr>Sheet1</vt:lpstr>
      <vt:lpstr>Cat2 Welding and Engineering s</vt:lpstr>
      <vt:lpstr>Cat 3 Refractory materials </vt:lpstr>
      <vt:lpstr>Cat 4 Thermo couples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Thiathu Munyai</dc:creator>
  <cp:lastModifiedBy>Buyani Nsibande</cp:lastModifiedBy>
  <dcterms:created xsi:type="dcterms:W3CDTF">2025-03-17T12:15:01Z</dcterms:created>
  <dcterms:modified xsi:type="dcterms:W3CDTF">2026-05-25T07:10:24Z</dcterms:modified>
</cp:coreProperties>
</file>