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mogomas\Documents\BSC Aprooval\Terms of References\Cogta 03_2021 Security\"/>
    </mc:Choice>
  </mc:AlternateContent>
  <xr:revisionPtr revIDLastSave="0" documentId="8_{C3804122-9413-4C5A-90C6-9E79404777BE}" xr6:coauthVersionLast="47" xr6:coauthVersionMax="47" xr10:uidLastSave="{00000000-0000-0000-0000-000000000000}"/>
  <workbookProtection workbookAlgorithmName="SHA-512" workbookHashValue="fnFmKRAq51Ptsv0q7C6f45SfYX5ekNnD2CIptnL7xRekjbSWG6vbdPCznuethkYLPUFNDnWeTKLdELit1zsNYg==" workbookSaltValue="o86uShSNocRCCfaXvu/6Og==" workbookSpinCount="100000" lockStructure="1"/>
  <bookViews>
    <workbookView xWindow="-120" yWindow="-120" windowWidth="20730" windowHeight="11160" xr2:uid="{00000000-000D-0000-FFFF-FFFF00000000}"/>
  </bookViews>
  <sheets>
    <sheet name="ANNEXURE C" sheetId="1" r:id="rId1"/>
  </sheets>
  <definedNames>
    <definedName name="_xlnm.Print_Area" localSheetId="0">'ANNEXURE C'!$A$1:$E$48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D24" i="1"/>
  <c r="D23" i="1"/>
  <c r="D21" i="1"/>
  <c r="D20" i="1"/>
  <c r="D19" i="1"/>
  <c r="D18" i="1"/>
  <c r="E11" i="1"/>
  <c r="D11" i="1"/>
  <c r="C11" i="1"/>
  <c r="B11" i="1"/>
  <c r="D25" i="1" l="1"/>
  <c r="D26" i="1" s="1"/>
  <c r="C35" i="1" s="1"/>
  <c r="C36" i="1" s="1"/>
  <c r="C37" i="1" s="1"/>
  <c r="B13" i="1"/>
  <c r="B14" i="1" s="1"/>
  <c r="C29" i="1" s="1"/>
  <c r="C30" i="1" s="1"/>
  <c r="C31" i="1" s="1"/>
  <c r="C38" i="1" l="1"/>
  <c r="C32" i="1"/>
  <c r="B40" i="1" l="1"/>
</calcChain>
</file>

<file path=xl/sharedStrings.xml><?xml version="1.0" encoding="utf-8"?>
<sst xmlns="http://schemas.openxmlformats.org/spreadsheetml/2006/main" count="58" uniqueCount="46">
  <si>
    <t>Quantity</t>
  </si>
  <si>
    <t>Week Day Shift</t>
  </si>
  <si>
    <t>Week Night Shift</t>
  </si>
  <si>
    <t>Weekend Day Shift</t>
  </si>
  <si>
    <t>Weekend Night Shift</t>
  </si>
  <si>
    <t>Number of guards</t>
  </si>
  <si>
    <t>Number of Supervisors</t>
  </si>
  <si>
    <t>Cost</t>
  </si>
  <si>
    <t>Security guard monthly cost</t>
  </si>
  <si>
    <t>Supervisor Monthly cost</t>
  </si>
  <si>
    <t>Monthly cost</t>
  </si>
  <si>
    <t>Part 1 Total Monthly cost</t>
  </si>
  <si>
    <t>Part 1 Total Annual cost</t>
  </si>
  <si>
    <t>Part 2 Security Equipment</t>
  </si>
  <si>
    <t>Equipment</t>
  </si>
  <si>
    <t>Unit cost per month</t>
  </si>
  <si>
    <t>Monthly rental</t>
  </si>
  <si>
    <t>Walk-through metal detector</t>
  </si>
  <si>
    <t>X-ray baggage scanners</t>
  </si>
  <si>
    <t>Part 2 Total Monthly cost</t>
  </si>
  <si>
    <t>Part 2 Total Annual cost</t>
  </si>
  <si>
    <t>Annual
Escalation %</t>
  </si>
  <si>
    <t>Annual Cost</t>
  </si>
  <si>
    <t>Part 1 - Cost Year 1</t>
  </si>
  <si>
    <t>Part 1 - Cost Year 2</t>
  </si>
  <si>
    <t>Part 1 - Cost Year 3</t>
  </si>
  <si>
    <t>TOTAL BID PRICE PART 1</t>
  </si>
  <si>
    <t>TOTAL BID PRICE PART 2</t>
  </si>
  <si>
    <t>TOTAL BID PRICE (SBD 3)</t>
  </si>
  <si>
    <t>Press to talk radios</t>
  </si>
  <si>
    <t>Two-way hand radios</t>
  </si>
  <si>
    <t>Signature</t>
  </si>
  <si>
    <t>Name:</t>
  </si>
  <si>
    <t>Bidder name:</t>
  </si>
  <si>
    <t>All prices must include 15% VAT
Bidder must only complete yellow cells
Any manipulation of formulas or amendments to cells other than yellow cells will invalidate the bid</t>
  </si>
  <si>
    <t>Part 2 - Cost Year 1</t>
  </si>
  <si>
    <t>Part 2 - Cost Year 2</t>
  </si>
  <si>
    <t>Part 2 - Cost Year 3</t>
  </si>
  <si>
    <t>Part 1 Bid Price (Security Guards)</t>
  </si>
  <si>
    <t>Part 2 Bid Price (Equipment)</t>
  </si>
  <si>
    <t>Non-contact access control system scanners</t>
  </si>
  <si>
    <t xml:space="preserve">Non-contact access control system </t>
  </si>
  <si>
    <t xml:space="preserve">Hand-held metal detectors </t>
  </si>
  <si>
    <t xml:space="preserve">Part 1 - Security Guards and Supervisors </t>
  </si>
  <si>
    <t>Annexure C - DCOG Security Services Tender Costing Sheet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</si>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</sst>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&quot;R&quot;#,##0.00"/>
    <numFmt numFmtId="166" formatCode="_-* #,##0_-;\-* #,##0_-;_-* &quot;-&quot;??_-;_-@_-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Protection="1"/>
    <xf numFmtId="0" fontId="2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Protection="1"/>
    <xf numFmtId="166" fontId="3" fillId="0" borderId="1" xfId="1" applyNumberFormat="1" applyFont="1" applyBorder="1" applyProtection="1"/>
    <xf numFmtId="165" fontId="3" fillId="0" borderId="1" xfId="0" applyNumberFormat="1" applyFont="1" applyBorder="1" applyProtection="1"/>
    <xf numFmtId="165" fontId="3" fillId="0" borderId="0" xfId="0" applyNumberFormat="1" applyFont="1" applyBorder="1" applyProtection="1"/>
    <xf numFmtId="0" fontId="2" fillId="2" borderId="1" xfId="0" applyFont="1" applyFill="1" applyBorder="1" applyProtection="1"/>
    <xf numFmtId="165" fontId="2" fillId="2" borderId="1" xfId="0" applyNumberFormat="1" applyFont="1" applyFill="1" applyBorder="1" applyProtection="1"/>
    <xf numFmtId="0" fontId="3" fillId="0" borderId="0" xfId="0" applyFont="1" applyAlignment="1" applyProtection="1">
      <alignment vertical="top"/>
    </xf>
    <xf numFmtId="0" fontId="2" fillId="2" borderId="1" xfId="0" applyFont="1" applyFill="1" applyBorder="1" applyAlignment="1" applyProtection="1">
      <alignment vertical="top"/>
    </xf>
    <xf numFmtId="0" fontId="2" fillId="2" borderId="1" xfId="0" applyFont="1" applyFill="1" applyBorder="1" applyAlignment="1" applyProtection="1">
      <alignment horizontal="center" vertical="top" wrapText="1"/>
    </xf>
    <xf numFmtId="0" fontId="3" fillId="0" borderId="0" xfId="0" applyFont="1" applyAlignment="1" applyProtection="1">
      <alignment vertical="center" wrapText="1"/>
    </xf>
    <xf numFmtId="0" fontId="3" fillId="0" borderId="1" xfId="0" applyFont="1" applyBorder="1" applyAlignment="1" applyProtection="1">
      <alignment vertical="top"/>
    </xf>
    <xf numFmtId="165" fontId="3" fillId="0" borderId="1" xfId="0" applyNumberFormat="1" applyFont="1" applyBorder="1" applyAlignment="1" applyProtection="1">
      <alignment vertical="top"/>
    </xf>
    <xf numFmtId="0" fontId="3" fillId="0" borderId="1" xfId="0" applyFont="1" applyBorder="1" applyAlignment="1" applyProtection="1">
      <alignment vertical="top" wrapText="1"/>
    </xf>
    <xf numFmtId="165" fontId="2" fillId="2" borderId="1" xfId="0" applyNumberFormat="1" applyFont="1" applyFill="1" applyBorder="1" applyAlignment="1" applyProtection="1">
      <alignment vertical="top"/>
    </xf>
    <xf numFmtId="0" fontId="2" fillId="2" borderId="2" xfId="0" applyFont="1" applyFill="1" applyBorder="1" applyAlignment="1" applyProtection="1">
      <alignment horizontal="center" vertical="center" wrapText="1"/>
    </xf>
    <xf numFmtId="9" fontId="3" fillId="0" borderId="1" xfId="2" applyFont="1" applyBorder="1" applyProtection="1"/>
    <xf numFmtId="0" fontId="3" fillId="2" borderId="1" xfId="0" applyFont="1" applyFill="1" applyBorder="1" applyProtection="1"/>
    <xf numFmtId="0" fontId="4" fillId="2" borderId="1" xfId="0" applyFont="1" applyFill="1" applyBorder="1" applyProtection="1"/>
    <xf numFmtId="0" fontId="5" fillId="0" borderId="0" xfId="0" applyFont="1" applyProtection="1"/>
    <xf numFmtId="165" fontId="3" fillId="3" borderId="1" xfId="0" applyNumberFormat="1" applyFont="1" applyFill="1" applyBorder="1" applyProtection="1">
      <protection locked="0"/>
    </xf>
    <xf numFmtId="165" fontId="3" fillId="3" borderId="1" xfId="0" applyNumberFormat="1" applyFont="1" applyFill="1" applyBorder="1" applyAlignment="1" applyProtection="1">
      <alignment vertical="top"/>
      <protection locked="0"/>
    </xf>
    <xf numFmtId="9" fontId="3" fillId="3" borderId="1" xfId="2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left" vertical="top"/>
    </xf>
    <xf numFmtId="0" fontId="2" fillId="4" borderId="7" xfId="0" applyFont="1" applyFill="1" applyBorder="1" applyAlignment="1" applyProtection="1">
      <alignment horizontal="center"/>
    </xf>
    <xf numFmtId="0" fontId="2" fillId="4" borderId="8" xfId="0" applyFont="1" applyFill="1" applyBorder="1" applyAlignment="1" applyProtection="1">
      <alignment horizontal="center"/>
    </xf>
    <xf numFmtId="0" fontId="2" fillId="4" borderId="9" xfId="0" applyFont="1" applyFill="1" applyBorder="1" applyAlignment="1" applyProtection="1">
      <alignment horizontal="center"/>
    </xf>
    <xf numFmtId="165" fontId="4" fillId="2" borderId="3" xfId="0" applyNumberFormat="1" applyFont="1" applyFill="1" applyBorder="1" applyAlignment="1" applyProtection="1">
      <alignment horizontal="right"/>
    </xf>
    <xf numFmtId="165" fontId="4" fillId="2" borderId="4" xfId="0" applyNumberFormat="1" applyFont="1" applyFill="1" applyBorder="1" applyAlignment="1" applyProtection="1">
      <alignment horizontal="right"/>
    </xf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top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6" xfId="0" applyFont="1" applyFill="1" applyBorder="1" applyAlignment="1" applyProtection="1">
      <alignment horizontal="center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topLeftCell="A22" workbookViewId="0">
      <selection activeCell="D56" sqref="D56"/>
    </sheetView>
  </sheetViews>
  <sheetFormatPr defaultColWidth="9.140625" defaultRowHeight="12.75"/>
  <cols>
    <col min="1" max="1" width="29.85546875" style="1" customWidth="1"/>
    <col min="2" max="5" width="14.28515625" style="1" customWidth="1"/>
    <col min="6" max="16384" width="9.140625" style="1"/>
  </cols>
  <sheetData>
    <row r="1" spans="1:5" ht="13.5" thickBot="1">
      <c r="A1" s="30" t="s">
        <v>44</v>
      </c>
      <c r="B1" s="31"/>
      <c r="C1" s="31"/>
      <c r="D1" s="31"/>
      <c r="E1" s="32"/>
    </row>
    <row r="3" spans="1:5">
      <c r="A3" s="28" t="s">
        <v>43</v>
      </c>
      <c r="B3" s="28"/>
      <c r="C3" s="28"/>
      <c r="D3" s="28"/>
      <c r="E3" s="28"/>
    </row>
    <row r="4" spans="1:5" ht="25.5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>
      <c r="A5" s="4" t="s">
        <v>5</v>
      </c>
      <c r="B5" s="5">
        <v>28</v>
      </c>
      <c r="C5" s="5">
        <v>18</v>
      </c>
      <c r="D5" s="5">
        <v>20</v>
      </c>
      <c r="E5" s="5">
        <v>18</v>
      </c>
    </row>
    <row r="6" spans="1:5">
      <c r="A6" s="4" t="s">
        <v>6</v>
      </c>
      <c r="B6" s="5">
        <v>2</v>
      </c>
      <c r="C6" s="5">
        <v>2</v>
      </c>
      <c r="D6" s="5">
        <v>2</v>
      </c>
      <c r="E6" s="5">
        <v>2</v>
      </c>
    </row>
    <row r="7" spans="1:5" ht="25.5">
      <c r="A7" s="2" t="s">
        <v>7</v>
      </c>
      <c r="B7" s="3" t="s">
        <v>1</v>
      </c>
      <c r="C7" s="3" t="s">
        <v>2</v>
      </c>
      <c r="D7" s="3" t="s">
        <v>3</v>
      </c>
      <c r="E7" s="3" t="s">
        <v>4</v>
      </c>
    </row>
    <row r="8" spans="1:5">
      <c r="A8" s="4" t="s">
        <v>8</v>
      </c>
      <c r="B8" s="23">
        <v>1</v>
      </c>
      <c r="C8" s="23">
        <v>1</v>
      </c>
      <c r="D8" s="23">
        <v>1</v>
      </c>
      <c r="E8" s="23">
        <v>1</v>
      </c>
    </row>
    <row r="9" spans="1:5">
      <c r="A9" s="4" t="s">
        <v>9</v>
      </c>
      <c r="B9" s="23">
        <v>1</v>
      </c>
      <c r="C9" s="23">
        <v>1</v>
      </c>
      <c r="D9" s="23">
        <v>1</v>
      </c>
      <c r="E9" s="23">
        <v>1</v>
      </c>
    </row>
    <row r="10" spans="1:5" ht="25.5">
      <c r="A10" s="2" t="s">
        <v>10</v>
      </c>
      <c r="B10" s="3" t="s">
        <v>1</v>
      </c>
      <c r="C10" s="3" t="s">
        <v>2</v>
      </c>
      <c r="D10" s="3" t="s">
        <v>3</v>
      </c>
      <c r="E10" s="3" t="s">
        <v>4</v>
      </c>
    </row>
    <row r="11" spans="1:5">
      <c r="A11" s="4" t="s">
        <v>10</v>
      </c>
      <c r="B11" s="6">
        <f>B5*B8+B6*B9</f>
        <v>30</v>
      </c>
      <c r="C11" s="6">
        <f t="shared" ref="C11:E11" si="0">C5*C8+C6*C9</f>
        <v>20</v>
      </c>
      <c r="D11" s="6">
        <f t="shared" si="0"/>
        <v>22</v>
      </c>
      <c r="E11" s="6">
        <f t="shared" si="0"/>
        <v>20</v>
      </c>
    </row>
    <row r="12" spans="1:5">
      <c r="C12" s="7"/>
      <c r="D12" s="7"/>
      <c r="E12" s="7"/>
    </row>
    <row r="13" spans="1:5">
      <c r="A13" s="8" t="s">
        <v>11</v>
      </c>
      <c r="B13" s="9">
        <f>SUM(B11:E11)</f>
        <v>92</v>
      </c>
    </row>
    <row r="14" spans="1:5">
      <c r="A14" s="8" t="s">
        <v>12</v>
      </c>
      <c r="B14" s="9">
        <f>B13*12</f>
        <v>1104</v>
      </c>
    </row>
    <row r="16" spans="1:5" s="10" customFormat="1">
      <c r="A16" s="29" t="s">
        <v>13</v>
      </c>
      <c r="B16" s="29"/>
      <c r="C16" s="29"/>
      <c r="D16" s="29"/>
    </row>
    <row r="17" spans="1:5" ht="25.5">
      <c r="A17" s="11" t="s">
        <v>14</v>
      </c>
      <c r="B17" s="12" t="s">
        <v>0</v>
      </c>
      <c r="C17" s="12" t="s">
        <v>15</v>
      </c>
      <c r="D17" s="12" t="s">
        <v>16</v>
      </c>
      <c r="E17" s="13"/>
    </row>
    <row r="18" spans="1:5">
      <c r="A18" s="14" t="s">
        <v>17</v>
      </c>
      <c r="B18" s="14">
        <v>11</v>
      </c>
      <c r="C18" s="24">
        <v>1</v>
      </c>
      <c r="D18" s="15">
        <f>B18*C18</f>
        <v>11</v>
      </c>
    </row>
    <row r="19" spans="1:5">
      <c r="A19" s="14" t="s">
        <v>18</v>
      </c>
      <c r="B19" s="14">
        <v>1</v>
      </c>
      <c r="C19" s="24">
        <v>1</v>
      </c>
      <c r="D19" s="15">
        <f t="shared" ref="D19:D24" si="1">B19*C19</f>
        <v>1</v>
      </c>
    </row>
    <row r="20" spans="1:5">
      <c r="A20" s="14" t="s">
        <v>42</v>
      </c>
      <c r="B20" s="14">
        <v>11</v>
      </c>
      <c r="C20" s="24">
        <v>1</v>
      </c>
      <c r="D20" s="15">
        <f t="shared" si="1"/>
        <v>11</v>
      </c>
    </row>
    <row r="21" spans="1:5" ht="15.75" customHeight="1">
      <c r="A21" s="16" t="s">
        <v>41</v>
      </c>
      <c r="B21" s="14">
        <v>1</v>
      </c>
      <c r="C21" s="24">
        <v>1</v>
      </c>
      <c r="D21" s="15">
        <f t="shared" si="1"/>
        <v>1</v>
      </c>
    </row>
    <row r="22" spans="1:5" ht="25.5">
      <c r="A22" s="16" t="s">
        <v>40</v>
      </c>
      <c r="B22" s="14">
        <v>12</v>
      </c>
      <c r="C22" s="24">
        <v>1</v>
      </c>
      <c r="D22" s="15">
        <f t="shared" si="1"/>
        <v>12</v>
      </c>
    </row>
    <row r="23" spans="1:5">
      <c r="A23" s="14" t="s">
        <v>29</v>
      </c>
      <c r="B23" s="14">
        <v>5</v>
      </c>
      <c r="C23" s="24">
        <v>1</v>
      </c>
      <c r="D23" s="15">
        <f t="shared" si="1"/>
        <v>5</v>
      </c>
    </row>
    <row r="24" spans="1:5">
      <c r="A24" s="14" t="s">
        <v>30</v>
      </c>
      <c r="B24" s="14">
        <v>20</v>
      </c>
      <c r="C24" s="24">
        <v>1</v>
      </c>
      <c r="D24" s="15">
        <f t="shared" si="1"/>
        <v>20</v>
      </c>
    </row>
    <row r="25" spans="1:5">
      <c r="A25" s="11" t="s">
        <v>19</v>
      </c>
      <c r="B25" s="14"/>
      <c r="C25" s="14"/>
      <c r="D25" s="17">
        <f>SUM(D18:D24)</f>
        <v>61</v>
      </c>
    </row>
    <row r="26" spans="1:5">
      <c r="A26" s="8" t="s">
        <v>20</v>
      </c>
      <c r="B26" s="4"/>
      <c r="C26" s="4"/>
      <c r="D26" s="9">
        <f>D25*12</f>
        <v>732</v>
      </c>
    </row>
    <row r="28" spans="1:5" ht="25.5">
      <c r="A28" s="2" t="s">
        <v>38</v>
      </c>
      <c r="B28" s="18" t="s">
        <v>21</v>
      </c>
      <c r="C28" s="18" t="s">
        <v>22</v>
      </c>
    </row>
    <row r="29" spans="1:5">
      <c r="A29" s="4" t="s">
        <v>23</v>
      </c>
      <c r="B29" s="19"/>
      <c r="C29" s="6">
        <f>B14</f>
        <v>1104</v>
      </c>
    </row>
    <row r="30" spans="1:5">
      <c r="A30" s="4" t="s">
        <v>24</v>
      </c>
      <c r="B30" s="25">
        <v>0.01</v>
      </c>
      <c r="C30" s="6">
        <f>C29*(100%+B30)</f>
        <v>1115.04</v>
      </c>
    </row>
    <row r="31" spans="1:5">
      <c r="A31" s="4" t="s">
        <v>25</v>
      </c>
      <c r="B31" s="25">
        <v>0.01</v>
      </c>
      <c r="C31" s="6">
        <f>C30*(100%+B31)</f>
        <v>1126.1904</v>
      </c>
    </row>
    <row r="32" spans="1:5">
      <c r="A32" s="8" t="s">
        <v>26</v>
      </c>
      <c r="B32" s="20"/>
      <c r="C32" s="9">
        <f>SUM(C29:C31)</f>
        <v>3345.2303999999999</v>
      </c>
    </row>
    <row r="34" spans="1:5" ht="25.5">
      <c r="A34" s="2" t="s">
        <v>39</v>
      </c>
      <c r="B34" s="18" t="s">
        <v>21</v>
      </c>
      <c r="C34" s="18" t="s">
        <v>22</v>
      </c>
    </row>
    <row r="35" spans="1:5">
      <c r="A35" s="4" t="s">
        <v>35</v>
      </c>
      <c r="B35" s="19"/>
      <c r="C35" s="6">
        <f>D26</f>
        <v>732</v>
      </c>
    </row>
    <row r="36" spans="1:5">
      <c r="A36" s="4" t="s">
        <v>36</v>
      </c>
      <c r="B36" s="25">
        <v>0.01</v>
      </c>
      <c r="C36" s="6">
        <f>C35*(100%+B36)</f>
        <v>739.32</v>
      </c>
    </row>
    <row r="37" spans="1:5">
      <c r="A37" s="4" t="s">
        <v>37</v>
      </c>
      <c r="B37" s="25">
        <v>0.01</v>
      </c>
      <c r="C37" s="6">
        <f>C36*(100%+B37)</f>
        <v>746.71320000000003</v>
      </c>
    </row>
    <row r="38" spans="1:5">
      <c r="A38" s="8" t="s">
        <v>27</v>
      </c>
      <c r="B38" s="20"/>
      <c r="C38" s="9">
        <f>SUM(C35:C37)</f>
        <v>2218.0332000000003</v>
      </c>
    </row>
    <row r="40" spans="1:5" s="22" customFormat="1" ht="15.75">
      <c r="A40" s="21" t="s">
        <v>28</v>
      </c>
      <c r="B40" s="33">
        <f>C32+C38</f>
        <v>5563.2636000000002</v>
      </c>
      <c r="C40" s="34"/>
    </row>
    <row r="42" spans="1:5">
      <c r="C42" s="35" t="s">
        <v>34</v>
      </c>
      <c r="D42" s="36"/>
      <c r="E42" s="36"/>
    </row>
    <row r="43" spans="1:5">
      <c r="A43" s="37"/>
      <c r="C43" s="36"/>
      <c r="D43" s="36"/>
      <c r="E43" s="36"/>
    </row>
    <row r="44" spans="1:5">
      <c r="A44" s="38"/>
      <c r="C44" s="36"/>
      <c r="D44" s="36"/>
      <c r="E44" s="36"/>
    </row>
    <row r="45" spans="1:5">
      <c r="A45" s="26" t="s">
        <v>31</v>
      </c>
      <c r="C45" s="36"/>
      <c r="D45" s="36"/>
      <c r="E45" s="36"/>
    </row>
    <row r="46" spans="1:5">
      <c r="A46" s="27" t="s">
        <v>32</v>
      </c>
      <c r="C46" s="36"/>
      <c r="D46" s="36"/>
      <c r="E46" s="36"/>
    </row>
    <row r="47" spans="1:5">
      <c r="A47" s="27" t="s">
        <v>33</v>
      </c>
      <c r="C47" s="36"/>
      <c r="D47" s="36"/>
      <c r="E47" s="36"/>
    </row>
    <row r="48" spans="1:5">
      <c r="A48" s="27" t="s">
        <v>45</v>
      </c>
      <c r="C48" s="36"/>
      <c r="D48" s="36"/>
      <c r="E48" s="36"/>
    </row>
  </sheetData>
  <sheetProtection algorithmName="SHA-512" hashValue="yqOatzKHhcyanlaecvthMsJZxlpdxZIhOdMxlo00Ja5CdfasDT11e2V9EFUcmuspkPJNynmU0pE8seJ4bwRfNA==" saltValue="hqpp0QyoRe6hCcg7vmRYwg==" spinCount="100000" sheet="1" objects="1" scenarios="1"/>
  <mergeCells count="6">
    <mergeCell ref="A3:E3"/>
    <mergeCell ref="A16:D16"/>
    <mergeCell ref="A1:E1"/>
    <mergeCell ref="B40:C40"/>
    <mergeCell ref="C42:E48"/>
    <mergeCell ref="A43:A4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46F784EB0AA343BD1212B91C2996AB" ma:contentTypeVersion="4" ma:contentTypeDescription="Create a new document." ma:contentTypeScope="" ma:versionID="e79c3ca34f65683d9c0c19f5e960a97d">
  <xsd:schema xmlns:xsd="http://www.w3.org/2001/XMLSchema" xmlns:xs="http://www.w3.org/2001/XMLSchema" xmlns:p="http://schemas.microsoft.com/office/2006/metadata/properties" xmlns:ns3="4ea81a08-3beb-4193-9b86-54344948cb8a" targetNamespace="http://schemas.microsoft.com/office/2006/metadata/properties" ma:root="true" ma:fieldsID="a74279a308ea744ef8080fa6d095dcd5" ns3:_="">
    <xsd:import namespace="4ea81a08-3beb-4193-9b86-54344948cb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81a08-3beb-4193-9b86-54344948cb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C5C483-8A0E-48E2-A9EB-C5B8A69105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81a08-3beb-4193-9b86-54344948cb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A7C111-034D-4F7A-9E70-07B72D77B476}">
  <ds:schemaRefs/>
</ds:datastoreItem>
</file>

<file path=customXml/itemProps3.xml><?xml version="1.0" encoding="utf-8"?>
<ds:datastoreItem xmlns:ds="http://schemas.openxmlformats.org/officeDocument/2006/customXml" ds:itemID="{3720369F-3ED7-489A-AD29-E08E76A2BE2C}">
  <ds:schemaRefs>
    <ds:schemaRef ds:uri="http://schemas.microsoft.com/office/2006/documentManagement/types"/>
    <ds:schemaRef ds:uri="4ea81a08-3beb-4193-9b86-54344948cb8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ANNEXURE C</vt:lpstr>
      <vt:lpstr>'ANNEXURE 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Pretorius</dc:creator>
  <cp:lastModifiedBy>Mogoma Sekgothe</cp:lastModifiedBy>
  <cp:lastPrinted>2021-03-07T02:19:21Z</cp:lastPrinted>
  <dcterms:created xsi:type="dcterms:W3CDTF">2021-02-17T12:40:00Z</dcterms:created>
  <dcterms:modified xsi:type="dcterms:W3CDTF">2021-08-05T20:53:20Z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0x010100EC46F784EB0AA343BD1212B91C2996AB</vt:lpwstr>
  </property>
  <property fmtid="{D5CDD505-2E9C-101B-9397-08002B2CF9AE}" pid="3" name="KSOProductBuildVer">
    <vt:lpwstr>1033-11.2.0.9984</vt:lpwstr>
  </property>
</Properties>
</file>