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ab811c26ba6256e/Desktop/Private/Business/Lengoaf Projects (Pty) Ltd/Projects/ECDOH ELEC SCHEDULE MAINTENANCE/09 LV Assessments/04 NMBM ^0 SB/01 NMBM/02 LV Tender/"/>
    </mc:Choice>
  </mc:AlternateContent>
  <xr:revisionPtr revIDLastSave="0" documentId="8_{3EBCF61C-6824-4AF5-88D9-3A3D422D1FA0}" xr6:coauthVersionLast="47" xr6:coauthVersionMax="47" xr10:uidLastSave="{00000000-0000-0000-0000-000000000000}"/>
  <bookViews>
    <workbookView xWindow="-108" yWindow="-108" windowWidth="23256" windowHeight="12456" tabRatio="835" xr2:uid="{00000000-000D-0000-FFFF-FFFF00000000}"/>
  </bookViews>
  <sheets>
    <sheet name="SUMMARY" sheetId="8" r:id="rId1"/>
    <sheet name="SCHED 1A-1_NMB" sheetId="176" r:id="rId2"/>
    <sheet name="SCHED 1A-2_NMB" sheetId="178" r:id="rId3"/>
    <sheet name="SCHED 1A-3_NMB" sheetId="187" r:id="rId4"/>
    <sheet name="SCHEDULE 2A-BOQ" sheetId="184" r:id="rId5"/>
    <sheet name="SCHEDULE 3A-1_NMB" sheetId="183" r:id="rId6"/>
    <sheet name="SCHEDULE 3A-2_NMB" sheetId="186" r:id="rId7"/>
    <sheet name="SCHEDULE 4" sheetId="172" r:id="rId8"/>
    <sheet name="WORK ORDERS  01 LAETITIA BAM CH" sheetId="27" state="hidden" r:id="rId9"/>
    <sheet name="JOSE PEARSON TB HOSPITAL (02)" sheetId="31" state="hidden" r:id="rId10"/>
    <sheet name="NEW BRIGHTON MORTUARY (03)" sheetId="32" state="hidden" r:id="rId11"/>
    <sheet name="DORA NGIZA HOSPITAL (04)" sheetId="33" state="hidden" r:id="rId12"/>
    <sheet name="LAETITIA BAM CHC (05)" sheetId="34" state="hidden" r:id="rId13"/>
    <sheet name="MOTHERWELL CHC (06)" sheetId="35" state="hidden" r:id="rId14"/>
    <sheet name="MOTHERWEL CHC (07)" sheetId="36" state="hidden" r:id="rId15"/>
    <sheet name="ORSMOND TB HOSPITAL (08)" sheetId="37" state="hidden" r:id="rId16"/>
    <sheet name="JOSE PEARSON TB HOSPITAL (09)" sheetId="38" state="hidden" r:id="rId17"/>
    <sheet name="LIVINGSTONE HOSPITAL (10)" sheetId="39" state="hidden" r:id="rId18"/>
    <sheet name="LAETITIA BAM CHC (11)" sheetId="49" state="hidden" r:id="rId19"/>
    <sheet name="WEST END (12)" sheetId="48" state="hidden" r:id="rId20"/>
    <sheet name="PORT ELIZABETH PRO.(13)" sheetId="47" state="hidden" r:id="rId21"/>
    <sheet name="DORA NGIZA HOSP (14)" sheetId="46" state="hidden" r:id="rId22"/>
    <sheet name="ORSMOND TB HOSP (15)" sheetId="45" state="hidden" r:id="rId23"/>
    <sheet name="MOUNT RD MORT. (16)" sheetId="44" state="hidden" r:id="rId24"/>
    <sheet name="PARMACEUTICA DEP (17)" sheetId="43" state="hidden" r:id="rId25"/>
    <sheet name="DORA NGIZA HOSP (18)" sheetId="52" state="hidden" r:id="rId26"/>
    <sheet name="DORA NGIZA (19)" sheetId="51" state="hidden" r:id="rId27"/>
    <sheet name="LIVINGSTONE HOSPITAL (20)" sheetId="50" state="hidden" r:id="rId28"/>
    <sheet name="PE PROV. HOSPITAL (21)" sheetId="59" state="hidden" r:id="rId29"/>
    <sheet name="GQEBERA CHC (22)" sheetId="58" state="hidden" r:id="rId30"/>
    <sheet name="PORT EZIABERTH MEDIC DEPOT(23)" sheetId="57" state="hidden" r:id="rId31"/>
    <sheet name="LIVINGSTONE HOSPITAL (24)" sheetId="56" state="hidden" r:id="rId32"/>
    <sheet name="MOTHERWELL CHC (25)" sheetId="55" state="hidden" r:id="rId33"/>
    <sheet name="LIVINGSTONE HOSPITAL (26)" sheetId="42" state="hidden" r:id="rId34"/>
    <sheet name="GQEBERA CHC (27)" sheetId="66" state="hidden" r:id="rId35"/>
    <sheet name="DORA NGINZA HOSPITAL (28)" sheetId="65" state="hidden" r:id="rId36"/>
    <sheet name="ELIZABETH DOKIN HOSP(29)" sheetId="64" state="hidden" r:id="rId37"/>
    <sheet name="PORT ELIZABETH PROV (30)" sheetId="63" state="hidden" r:id="rId38"/>
    <sheet name="MOUNTROAD MORTUARY (31)" sheetId="67" state="hidden" r:id="rId39"/>
    <sheet name="UITENHAGE PRO.HOSPITAL (32)" sheetId="62" state="hidden" r:id="rId40"/>
    <sheet name="JOSE PEARSON TB HSPITAL (33)" sheetId="68" state="hidden" r:id="rId41"/>
    <sheet name="LAETITA BAM CHC (34)" sheetId="61" state="hidden" r:id="rId42"/>
    <sheet name="MOTHEWELL CHC (35)" sheetId="73" state="hidden" r:id="rId43"/>
    <sheet name="LAETITA BAM CHC (36)" sheetId="72" state="hidden" r:id="rId44"/>
    <sheet name="PE PROV. (37)" sheetId="71" state="hidden" r:id="rId45"/>
    <sheet name="ORSMOND TB HOSP. (38)" sheetId="70" state="hidden" r:id="rId46"/>
    <sheet name="Gqebera CHC (39)" sheetId="69" state="hidden" r:id="rId47"/>
    <sheet name="Dora Ngiza (40)" sheetId="74" state="hidden" r:id="rId48"/>
    <sheet name="PE Pronvincial Hospital (41)" sheetId="75" state="hidden" r:id="rId49"/>
    <sheet name="Motherwell CHC (42)" sheetId="76" state="hidden" r:id="rId50"/>
    <sheet name="Westend Clinic (43)" sheetId="77" state="hidden" r:id="rId51"/>
    <sheet name="Dora Ngiza (44)" sheetId="78" state="hidden" r:id="rId52"/>
    <sheet name="Elizabeth Hospital (45)" sheetId="79" state="hidden" r:id="rId53"/>
    <sheet name="Jose Pearson (46)" sheetId="80" state="hidden" r:id="rId54"/>
    <sheet name="Livingstone Hospital (47)" sheetId="85" state="hidden" r:id="rId55"/>
    <sheet name="PE Pro. Hosp (48)" sheetId="81" state="hidden" r:id="rId56"/>
    <sheet name="Elizabeth Donken hosp.(49)" sheetId="89" state="hidden" r:id="rId57"/>
    <sheet name="Dora Ngiza (50)" sheetId="90" state="hidden" r:id="rId58"/>
    <sheet name="Dora Ngiza (51)" sheetId="82" state="hidden" r:id="rId59"/>
    <sheet name="West End (52)" sheetId="83" state="hidden" r:id="rId60"/>
    <sheet name="Elizabeth Hospital (53)" sheetId="84" state="hidden" r:id="rId61"/>
    <sheet name="Orsmond TB Hosp.(54)" sheetId="91" state="hidden" r:id="rId62"/>
    <sheet name="Port Elizabeth (55)" sheetId="92" state="hidden" r:id="rId63"/>
    <sheet name="Livingston Hosp (56)" sheetId="93" state="hidden" r:id="rId64"/>
    <sheet name="New Brighton M.(57)" sheetId="94" state="hidden" r:id="rId65"/>
    <sheet name="West End (58)" sheetId="95" state="hidden" r:id="rId66"/>
    <sheet name="Dora Ngiza chc (59)" sheetId="96" state="hidden" r:id="rId67"/>
    <sheet name="New Brighston (60)" sheetId="97" state="hidden" r:id="rId68"/>
    <sheet name="Jose Pearson TB Hosp (61)" sheetId="98" state="hidden" r:id="rId69"/>
    <sheet name="Jose Pearson TB Hosp (62)" sheetId="99" state="hidden" r:id="rId70"/>
    <sheet name="Livingstone Hosp (63)" sheetId="100" state="hidden" r:id="rId71"/>
    <sheet name="Jose Pearson TB Hosp (64)" sheetId="101" state="hidden" r:id="rId72"/>
    <sheet name="Motherwell chc (65)" sheetId="102" state="hidden" r:id="rId73"/>
    <sheet name="Dora Ngiza (66)" sheetId="103" state="hidden" r:id="rId74"/>
    <sheet name="Orsmond TB Hosp (66)" sheetId="104" state="hidden" r:id="rId75"/>
    <sheet name="Dora Ngiza Hosp (67)" sheetId="105" state="hidden" r:id="rId76"/>
    <sheet name="Uitenhage Forensic (68)" sheetId="106" state="hidden" r:id="rId77"/>
    <sheet name="Dora Ngiza Hospital (70)" sheetId="109" state="hidden" r:id="rId78"/>
    <sheet name="Jose Pearson Sant (71)" sheetId="110" state="hidden" r:id="rId79"/>
    <sheet name="Gqebera chc (72)" sheetId="111" state="hidden" r:id="rId80"/>
    <sheet name="Dora Ngiza Hospital (73)" sheetId="112" state="hidden" r:id="rId81"/>
    <sheet name="Jose Pearson Sant (74)" sheetId="113" state="hidden" r:id="rId82"/>
    <sheet name="Livingston Hospital (75)" sheetId="114" state="hidden" r:id="rId83"/>
    <sheet name="Leticia Bam Hospital (76)" sheetId="108" state="hidden" r:id="rId84"/>
    <sheet name="Unitenhage Pro (69)" sheetId="107" state="hidden" r:id="rId85"/>
    <sheet name="Gqebera chc (77)" sheetId="116" state="hidden" r:id="rId86"/>
    <sheet name="PE Prov (78)" sheetId="122" state="hidden" r:id="rId87"/>
    <sheet name="Linvingston (79)" sheetId="121" state="hidden" r:id="rId88"/>
    <sheet name="Dora Ngiza (80)" sheetId="120" state="hidden" r:id="rId89"/>
    <sheet name="Dora Ngiza (81)" sheetId="119" state="hidden" r:id="rId90"/>
    <sheet name="Galvendale Foresic (83)" sheetId="124" state="hidden" r:id="rId91"/>
    <sheet name="Struandale Depot (84)" sheetId="125" state="hidden" r:id="rId92"/>
    <sheet name="PE Prov (85)" sheetId="126" state="hidden" r:id="rId93"/>
    <sheet name="West End (86)" sheetId="128" state="hidden" r:id="rId94"/>
    <sheet name="Livingston Hospital (87)" sheetId="127" state="hidden" r:id="rId95"/>
    <sheet name="Dora Ngiza (88)" sheetId="123" state="hidden" r:id="rId96"/>
    <sheet name="Mt Road (82)" sheetId="118" state="hidden" r:id="rId97"/>
    <sheet name="West End (89)" sheetId="131" state="hidden" r:id="rId98"/>
    <sheet name="Walton Conyng (90)" sheetId="135" state="hidden" r:id="rId99"/>
    <sheet name="Uitenhage Hospital  (91)" sheetId="134" state="hidden" r:id="rId100"/>
    <sheet name="Jose Pearson Hospital (92)" sheetId="133" state="hidden" r:id="rId101"/>
    <sheet name="Motherwell Hospital (93)" sheetId="132" state="hidden" r:id="rId102"/>
    <sheet name="West End chc (94)" sheetId="136" state="hidden" r:id="rId103"/>
    <sheet name="Qoutation " sheetId="137" state="hidden" r:id="rId104"/>
    <sheet name="Jose Pearson Hospital (95)" sheetId="130" state="hidden" r:id="rId105"/>
    <sheet name="Qoutation Jose Pearson" sheetId="140" state="hidden" r:id="rId106"/>
    <sheet name="Jose Pearson" sheetId="141" state="hidden" r:id="rId107"/>
    <sheet name="Dora Ngiza (96)" sheetId="142" state="hidden" r:id="rId108"/>
    <sheet name="Uitenhage Pro (97)" sheetId="143" state="hidden" r:id="rId109"/>
    <sheet name="Jose Pearson (98)" sheetId="144" state="hidden" r:id="rId110"/>
    <sheet name="Dora Ngiza (99)" sheetId="145" state="hidden" r:id="rId111"/>
    <sheet name="Gqebera chc (100)" sheetId="146" state="hidden" r:id="rId112"/>
    <sheet name="Jose Pearson (101)" sheetId="147" state="hidden" r:id="rId113"/>
    <sheet name="Dora Ngiza (102)" sheetId="148" state="hidden" r:id="rId114"/>
    <sheet name="PE PRO. (103)" sheetId="149" state="hidden" r:id="rId115"/>
    <sheet name="West End (104)" sheetId="150" state="hidden" r:id="rId116"/>
  </sheets>
  <externalReferences>
    <externalReference r:id="rId117"/>
    <externalReference r:id="rId118"/>
    <externalReference r:id="rId119"/>
  </externalReferences>
  <definedNames>
    <definedName name="_xlnm.Print_Area" localSheetId="95">'Dora Ngiza (88)'!$A$1:$I$63</definedName>
    <definedName name="_xlnm.Print_Area" localSheetId="66">'Dora Ngiza chc (59)'!$A$1:$I$64</definedName>
    <definedName name="_xlnm.Print_Area" localSheetId="11">'DORA NGIZA HOSPITAL (04)'!$A$1:$I$55</definedName>
    <definedName name="_xlnm.Print_Area" localSheetId="77">'Dora Ngiza Hospital (70)'!$A$1:$I$63</definedName>
    <definedName name="_xlnm.Print_Area" localSheetId="80">'Dora Ngiza Hospital (73)'!$A$1:$I$63</definedName>
    <definedName name="_xlnm.Print_Area" localSheetId="79">'Gqebera chc (72)'!$A$1:$I$63</definedName>
    <definedName name="_xlnm.Print_Area" localSheetId="85">'Gqebera chc (77)'!$A$1:$I$63</definedName>
    <definedName name="_xlnm.Print_Area" localSheetId="78">'Jose Pearson Sant (71)'!$A$1:$I$63</definedName>
    <definedName name="_xlnm.Print_Area" localSheetId="81">'Jose Pearson Sant (74)'!$A$1:$I$63</definedName>
    <definedName name="_xlnm.Print_Area" localSheetId="9">'JOSE PEARSON TB HOSPITAL (02)'!$A$1:$I$55</definedName>
    <definedName name="_xlnm.Print_Area" localSheetId="16">'JOSE PEARSON TB HOSPITAL (09)'!$A$1:$I$55</definedName>
    <definedName name="_xlnm.Print_Area" localSheetId="12">'LAETITIA BAM CHC (05)'!$A$1:$I$55</definedName>
    <definedName name="_xlnm.Print_Area" localSheetId="83">'Leticia Bam Hospital (76)'!$A$1:$I$63</definedName>
    <definedName name="_xlnm.Print_Area" localSheetId="82">'Livingston Hospital (75)'!$A$1:$I$63</definedName>
    <definedName name="_xlnm.Print_Area" localSheetId="17">'LIVINGSTONE HOSPITAL (10)'!$A$1:$I$55</definedName>
    <definedName name="_xlnm.Print_Area" localSheetId="14">'MOTHERWEL CHC (07)'!$A$1:$I$55</definedName>
    <definedName name="_xlnm.Print_Area" localSheetId="13">'MOTHERWELL CHC (06)'!$A$1:$I$55</definedName>
    <definedName name="_xlnm.Print_Area" localSheetId="64">'New Brighton M.(57)'!$A$1:$I$64</definedName>
    <definedName name="_xlnm.Print_Area" localSheetId="10">'NEW BRIGHTON MORTUARY (03)'!$A$1:$I$55</definedName>
    <definedName name="_xlnm.Print_Area" localSheetId="15">'ORSMOND TB HOSPITAL (08)'!$A$1:$I$55</definedName>
    <definedName name="_xlnm.Print_Area" localSheetId="1">'SCHED 1A-1_NMB'!$B$2:$H$105</definedName>
    <definedName name="_xlnm.Print_Area" localSheetId="2">'SCHED 1A-2_NMB'!$B$2:$H$46</definedName>
    <definedName name="_xlnm.Print_Area" localSheetId="3">'SCHED 1A-3_NMB'!$B$2:$I$49</definedName>
    <definedName name="_xlnm.Print_Area" localSheetId="4">'SCHEDULE 2A-BOQ'!$A$1:$I$1229</definedName>
    <definedName name="_xlnm.Print_Area" localSheetId="5">'SCHEDULE 3A-1_NMB'!$B$2:$J$20</definedName>
    <definedName name="_xlnm.Print_Area" localSheetId="6">'SCHEDULE 3A-2_NMB'!$B$2:$J$59</definedName>
    <definedName name="_xlnm.Print_Area" localSheetId="7">'SCHEDULE 4'!$B$2:$H$28</definedName>
    <definedName name="_xlnm.Print_Area" localSheetId="0">SUMMARY!$B$1:$F$27</definedName>
    <definedName name="_xlnm.Print_Area" localSheetId="98">'Walton Conyng (90)'!$A$1:$I$146</definedName>
    <definedName name="_xlnm.Print_Area" localSheetId="65">'West End (58)'!$A$1:$I$64</definedName>
    <definedName name="_xlnm.Print_Area" localSheetId="8">'WORK ORDERS  01 LAETITIA BAM CH'!$A$1:$I$55</definedName>
    <definedName name="_xlnm.Print_Titles" localSheetId="4">'SCHEDULE 2A-BOQ'!$6:$7</definedName>
    <definedName name="_xlnm.Print_Titles" localSheetId="5">'SCHEDULE 3A-1_NMB'!$2:$9</definedName>
    <definedName name="_xlnm.Print_Titles" localSheetId="6">'SCHEDULE 3A-2_NMB'!$2:$9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187" l="1"/>
  <c r="H90" i="176" l="1"/>
  <c r="H91" i="176"/>
  <c r="H93" i="176"/>
  <c r="F16" i="172"/>
  <c r="F13" i="172"/>
  <c r="F12" i="172"/>
  <c r="I457" i="184"/>
  <c r="F11" i="172" l="1"/>
  <c r="H17" i="183" l="1"/>
  <c r="D14" i="8"/>
  <c r="D12" i="8"/>
  <c r="D10" i="8"/>
  <c r="H21" i="172"/>
  <c r="I984" i="184"/>
  <c r="H24" i="172"/>
  <c r="H13" i="183"/>
  <c r="H14" i="183"/>
  <c r="H15" i="183"/>
  <c r="H16" i="183"/>
  <c r="B2" i="187"/>
  <c r="D6" i="8"/>
  <c r="B6" i="8"/>
  <c r="I2" i="184"/>
  <c r="H57" i="186"/>
  <c r="H56" i="186"/>
  <c r="H55" i="186"/>
  <c r="H54" i="186"/>
  <c r="H53" i="186"/>
  <c r="H52" i="186"/>
  <c r="H49" i="186"/>
  <c r="H48" i="186"/>
  <c r="H47" i="186"/>
  <c r="H46" i="186"/>
  <c r="H45" i="186"/>
  <c r="H44" i="186"/>
  <c r="H41" i="186"/>
  <c r="H40" i="186"/>
  <c r="H39" i="186"/>
  <c r="H38" i="186"/>
  <c r="H37" i="186"/>
  <c r="H36" i="186"/>
  <c r="H33" i="186"/>
  <c r="H32" i="186"/>
  <c r="H31" i="186"/>
  <c r="H30" i="186"/>
  <c r="H29" i="186"/>
  <c r="H28" i="186"/>
  <c r="H25" i="186"/>
  <c r="H24" i="186"/>
  <c r="H23" i="186"/>
  <c r="H22" i="186"/>
  <c r="H21" i="186"/>
  <c r="H20" i="186"/>
  <c r="H13" i="186"/>
  <c r="H14" i="186"/>
  <c r="H15" i="186"/>
  <c r="H16" i="186"/>
  <c r="H17" i="186"/>
  <c r="H12" i="186"/>
  <c r="H12" i="183"/>
  <c r="B4" i="186"/>
  <c r="I3" i="186"/>
  <c r="D3" i="186"/>
  <c r="B3" i="186"/>
  <c r="B2" i="186"/>
  <c r="D4" i="172"/>
  <c r="D3" i="183"/>
  <c r="D3" i="178"/>
  <c r="D3" i="176"/>
  <c r="G4" i="172"/>
  <c r="I3" i="183"/>
  <c r="B2" i="183"/>
  <c r="B4" i="183"/>
  <c r="B3" i="183"/>
  <c r="B3" i="172"/>
  <c r="B2" i="178"/>
  <c r="B2" i="176"/>
  <c r="H12" i="146"/>
  <c r="H11" i="146"/>
  <c r="H10" i="146"/>
  <c r="H12" i="150"/>
  <c r="H11" i="150"/>
  <c r="H10" i="150"/>
  <c r="H9" i="150"/>
  <c r="I59" i="150"/>
  <c r="I61" i="150" s="1"/>
  <c r="I54" i="150"/>
  <c r="I53" i="150"/>
  <c r="I52" i="150"/>
  <c r="I51" i="150"/>
  <c r="I50" i="150"/>
  <c r="I49" i="150"/>
  <c r="I55" i="150" s="1"/>
  <c r="I47" i="150"/>
  <c r="I46" i="150"/>
  <c r="I45" i="150"/>
  <c r="I44" i="150"/>
  <c r="I43" i="150"/>
  <c r="I42" i="150"/>
  <c r="I40" i="150"/>
  <c r="I39" i="150"/>
  <c r="I38" i="150"/>
  <c r="I37" i="150"/>
  <c r="I36" i="150"/>
  <c r="I35" i="150"/>
  <c r="I41" i="150" s="1"/>
  <c r="I30" i="150"/>
  <c r="H12" i="149"/>
  <c r="H11" i="149"/>
  <c r="H10" i="149"/>
  <c r="H9" i="149"/>
  <c r="I59" i="149"/>
  <c r="I61" i="149" s="1"/>
  <c r="I54" i="149"/>
  <c r="I53" i="149"/>
  <c r="I52" i="149"/>
  <c r="I51" i="149"/>
  <c r="I50" i="149"/>
  <c r="I49" i="149"/>
  <c r="I47" i="149"/>
  <c r="I46" i="149"/>
  <c r="I45" i="149"/>
  <c r="I44" i="149"/>
  <c r="I43" i="149"/>
  <c r="I42" i="149"/>
  <c r="I48" i="149" s="1"/>
  <c r="I40" i="149"/>
  <c r="I39" i="149"/>
  <c r="I38" i="149"/>
  <c r="I37" i="149"/>
  <c r="I36" i="149"/>
  <c r="I35" i="149"/>
  <c r="I30" i="149"/>
  <c r="H12" i="148"/>
  <c r="H11" i="148"/>
  <c r="H10" i="148"/>
  <c r="H9" i="148"/>
  <c r="I59" i="148"/>
  <c r="I61" i="148" s="1"/>
  <c r="I54" i="148"/>
  <c r="I53" i="148"/>
  <c r="I52" i="148"/>
  <c r="I51" i="148"/>
  <c r="I50" i="148"/>
  <c r="I55" i="148" s="1"/>
  <c r="I49" i="148"/>
  <c r="I47" i="148"/>
  <c r="I46" i="148"/>
  <c r="I45" i="148"/>
  <c r="I44" i="148"/>
  <c r="I43" i="148"/>
  <c r="I42" i="148"/>
  <c r="I40" i="148"/>
  <c r="I39" i="148"/>
  <c r="I38" i="148"/>
  <c r="I37" i="148"/>
  <c r="I36" i="148"/>
  <c r="I35" i="148"/>
  <c r="I30" i="148"/>
  <c r="I24" i="147"/>
  <c r="I26" i="147"/>
  <c r="I30" i="147" s="1"/>
  <c r="I25" i="147"/>
  <c r="H12" i="147"/>
  <c r="H11" i="147"/>
  <c r="H10" i="147"/>
  <c r="H9" i="147"/>
  <c r="I59" i="147"/>
  <c r="I61" i="147"/>
  <c r="I54" i="147"/>
  <c r="I55" i="147" s="1"/>
  <c r="I53" i="147"/>
  <c r="I52" i="147"/>
  <c r="I51" i="147"/>
  <c r="I50" i="147"/>
  <c r="I49" i="147"/>
  <c r="I47" i="147"/>
  <c r="I46" i="147"/>
  <c r="I45" i="147"/>
  <c r="I44" i="147"/>
  <c r="I43" i="147"/>
  <c r="I42" i="147"/>
  <c r="I48" i="147" s="1"/>
  <c r="I40" i="147"/>
  <c r="I39" i="147"/>
  <c r="I38" i="147"/>
  <c r="I37" i="147"/>
  <c r="I36" i="147"/>
  <c r="I35" i="147"/>
  <c r="I24" i="146"/>
  <c r="H9" i="146"/>
  <c r="I59" i="146"/>
  <c r="I61" i="146"/>
  <c r="I54" i="146"/>
  <c r="I53" i="146"/>
  <c r="I52" i="146"/>
  <c r="I51" i="146"/>
  <c r="I50" i="146"/>
  <c r="I49" i="146"/>
  <c r="I47" i="146"/>
  <c r="I46" i="146"/>
  <c r="I45" i="146"/>
  <c r="I44" i="146"/>
  <c r="I43" i="146"/>
  <c r="I42" i="146"/>
  <c r="I48" i="146" s="1"/>
  <c r="I40" i="146"/>
  <c r="I39" i="146"/>
  <c r="I38" i="146"/>
  <c r="I37" i="146"/>
  <c r="I36" i="146"/>
  <c r="I35" i="146"/>
  <c r="H12" i="145"/>
  <c r="H11" i="145"/>
  <c r="H10" i="145"/>
  <c r="H9" i="145"/>
  <c r="I59" i="145"/>
  <c r="I61" i="145"/>
  <c r="I54" i="145"/>
  <c r="I53" i="145"/>
  <c r="I52" i="145"/>
  <c r="I51" i="145"/>
  <c r="I50" i="145"/>
  <c r="I49" i="145"/>
  <c r="I47" i="145"/>
  <c r="I46" i="145"/>
  <c r="I45" i="145"/>
  <c r="I44" i="145"/>
  <c r="I43" i="145"/>
  <c r="I42" i="145"/>
  <c r="I48" i="145" s="1"/>
  <c r="I40" i="145"/>
  <c r="I39" i="145"/>
  <c r="I38" i="145"/>
  <c r="I41" i="145" s="1"/>
  <c r="I37" i="145"/>
  <c r="I36" i="145"/>
  <c r="I35" i="145"/>
  <c r="I30" i="145"/>
  <c r="H12" i="144"/>
  <c r="H11" i="144"/>
  <c r="H10" i="144"/>
  <c r="H9" i="144"/>
  <c r="I59" i="144"/>
  <c r="I61" i="144"/>
  <c r="I54" i="144"/>
  <c r="I55" i="144" s="1"/>
  <c r="I53" i="144"/>
  <c r="I52" i="144"/>
  <c r="I51" i="144"/>
  <c r="I50" i="144"/>
  <c r="I49" i="144"/>
  <c r="I47" i="144"/>
  <c r="I46" i="144"/>
  <c r="I45" i="144"/>
  <c r="I44" i="144"/>
  <c r="I43" i="144"/>
  <c r="I42" i="144"/>
  <c r="I48" i="144" s="1"/>
  <c r="I40" i="144"/>
  <c r="I39" i="144"/>
  <c r="I38" i="144"/>
  <c r="I37" i="144"/>
  <c r="I36" i="144"/>
  <c r="I35" i="144"/>
  <c r="I25" i="144"/>
  <c r="I24" i="144"/>
  <c r="H11" i="143"/>
  <c r="H10" i="143"/>
  <c r="H9" i="143"/>
  <c r="H11" i="142"/>
  <c r="H10" i="142"/>
  <c r="H9" i="142"/>
  <c r="I31" i="149"/>
  <c r="I32" i="149" s="1"/>
  <c r="I48" i="148"/>
  <c r="I31" i="148"/>
  <c r="I32" i="148"/>
  <c r="I30" i="146"/>
  <c r="I31" i="146" s="1"/>
  <c r="I31" i="145"/>
  <c r="I32" i="145" s="1"/>
  <c r="I30" i="144"/>
  <c r="I31" i="144" s="1"/>
  <c r="I32" i="144" s="1"/>
  <c r="I59" i="143"/>
  <c r="I61" i="143" s="1"/>
  <c r="I54" i="143"/>
  <c r="I53" i="143"/>
  <c r="I52" i="143"/>
  <c r="I51" i="143"/>
  <c r="I50" i="143"/>
  <c r="I49" i="143"/>
  <c r="I47" i="143"/>
  <c r="I46" i="143"/>
  <c r="I45" i="143"/>
  <c r="I44" i="143"/>
  <c r="I43" i="143"/>
  <c r="I42" i="143"/>
  <c r="I48" i="143" s="1"/>
  <c r="I40" i="143"/>
  <c r="I39" i="143"/>
  <c r="I38" i="143"/>
  <c r="I37" i="143"/>
  <c r="I36" i="143"/>
  <c r="I35" i="143"/>
  <c r="I26" i="143"/>
  <c r="I25" i="143"/>
  <c r="I24" i="143"/>
  <c r="I30" i="143"/>
  <c r="I31" i="143" s="1"/>
  <c r="I64" i="142"/>
  <c r="I66" i="142" s="1"/>
  <c r="I59" i="142"/>
  <c r="I58" i="142"/>
  <c r="I57" i="142"/>
  <c r="I56" i="142"/>
  <c r="I55" i="142"/>
  <c r="I54" i="142"/>
  <c r="I52" i="142"/>
  <c r="I51" i="142"/>
  <c r="I50" i="142"/>
  <c r="I49" i="142"/>
  <c r="I48" i="142"/>
  <c r="I53" i="142" s="1"/>
  <c r="I47" i="142"/>
  <c r="I45" i="142"/>
  <c r="I44" i="142"/>
  <c r="I43" i="142"/>
  <c r="I42" i="142"/>
  <c r="I41" i="142"/>
  <c r="I40" i="142"/>
  <c r="I25" i="142"/>
  <c r="I35" i="142"/>
  <c r="I60" i="142"/>
  <c r="I46" i="142"/>
  <c r="I64" i="141"/>
  <c r="I66" i="141"/>
  <c r="I59" i="141"/>
  <c r="I58" i="141"/>
  <c r="I57" i="141"/>
  <c r="I56" i="141"/>
  <c r="I55" i="141"/>
  <c r="I54" i="141"/>
  <c r="I60" i="141" s="1"/>
  <c r="I52" i="141"/>
  <c r="I51" i="141"/>
  <c r="I50" i="141"/>
  <c r="I49" i="141"/>
  <c r="I48" i="141"/>
  <c r="I47" i="141"/>
  <c r="I45" i="141"/>
  <c r="I44" i="141"/>
  <c r="I43" i="141"/>
  <c r="I42" i="141"/>
  <c r="I41" i="141"/>
  <c r="I40" i="141"/>
  <c r="I46" i="141" s="1"/>
  <c r="I25" i="141"/>
  <c r="I35" i="141" s="1"/>
  <c r="H11" i="141"/>
  <c r="H9" i="141"/>
  <c r="I75" i="140"/>
  <c r="I77" i="140"/>
  <c r="I70" i="140"/>
  <c r="I69" i="140"/>
  <c r="I68" i="140"/>
  <c r="I67" i="140"/>
  <c r="I66" i="140"/>
  <c r="I65" i="140"/>
  <c r="I63" i="140"/>
  <c r="I62" i="140"/>
  <c r="I61" i="140"/>
  <c r="I60" i="140"/>
  <c r="I59" i="140"/>
  <c r="I58" i="140"/>
  <c r="I56" i="140"/>
  <c r="I55" i="140"/>
  <c r="I54" i="140"/>
  <c r="I53" i="140"/>
  <c r="I52" i="140"/>
  <c r="I51" i="140"/>
  <c r="I57" i="140" s="1"/>
  <c r="I26" i="140"/>
  <c r="I25" i="140"/>
  <c r="I46" i="140" s="1"/>
  <c r="H11" i="140"/>
  <c r="H9" i="140"/>
  <c r="I71" i="140"/>
  <c r="I64" i="140"/>
  <c r="I64" i="137"/>
  <c r="I63" i="137"/>
  <c r="I62" i="137"/>
  <c r="I61" i="137"/>
  <c r="I60" i="137"/>
  <c r="I59" i="137"/>
  <c r="I65" i="137" s="1"/>
  <c r="I57" i="137"/>
  <c r="I56" i="137"/>
  <c r="I55" i="137"/>
  <c r="I54" i="137"/>
  <c r="I53" i="137"/>
  <c r="I52" i="137"/>
  <c r="I38" i="137"/>
  <c r="I37" i="137"/>
  <c r="I36" i="137"/>
  <c r="I35" i="137"/>
  <c r="I34" i="137"/>
  <c r="I33" i="137"/>
  <c r="I32" i="137"/>
  <c r="I31" i="137"/>
  <c r="I30" i="137"/>
  <c r="I29" i="137"/>
  <c r="I28" i="137"/>
  <c r="I27" i="137"/>
  <c r="I26" i="137"/>
  <c r="I25" i="137"/>
  <c r="I24" i="137"/>
  <c r="I69" i="137"/>
  <c r="I71" i="137"/>
  <c r="I50" i="137"/>
  <c r="I49" i="137"/>
  <c r="I48" i="137"/>
  <c r="I47" i="137"/>
  <c r="I46" i="137"/>
  <c r="I45" i="137"/>
  <c r="H11" i="137"/>
  <c r="I51" i="137"/>
  <c r="I40" i="137"/>
  <c r="I41" i="137" s="1"/>
  <c r="H12" i="130"/>
  <c r="H11" i="130"/>
  <c r="H10" i="130"/>
  <c r="H9" i="130"/>
  <c r="I63" i="130"/>
  <c r="I65" i="130"/>
  <c r="I56" i="130"/>
  <c r="I55" i="130"/>
  <c r="I54" i="130"/>
  <c r="I53" i="130"/>
  <c r="I52" i="130"/>
  <c r="I51" i="130"/>
  <c r="I46" i="130"/>
  <c r="I47" i="130" s="1"/>
  <c r="I26" i="136"/>
  <c r="H12" i="136"/>
  <c r="H11" i="136"/>
  <c r="H10" i="136"/>
  <c r="H9" i="136"/>
  <c r="I63" i="136"/>
  <c r="I65" i="136" s="1"/>
  <c r="I56" i="136"/>
  <c r="I55" i="136"/>
  <c r="I54" i="136"/>
  <c r="I53" i="136"/>
  <c r="I52" i="136"/>
  <c r="I51" i="136"/>
  <c r="I60" i="136" s="1"/>
  <c r="I25" i="136"/>
  <c r="H12" i="132"/>
  <c r="H11" i="132"/>
  <c r="H10" i="132"/>
  <c r="H9" i="132"/>
  <c r="I63" i="132"/>
  <c r="I65" i="132"/>
  <c r="I56" i="132"/>
  <c r="I55" i="132"/>
  <c r="I54" i="132"/>
  <c r="I53" i="132"/>
  <c r="I52" i="132"/>
  <c r="I51" i="132"/>
  <c r="I60" i="132" s="1"/>
  <c r="I25" i="132"/>
  <c r="I46" i="132"/>
  <c r="I26" i="133"/>
  <c r="I25" i="133"/>
  <c r="I46" i="133" s="1"/>
  <c r="H12" i="133"/>
  <c r="H11" i="133"/>
  <c r="H10" i="133"/>
  <c r="H9" i="133"/>
  <c r="I63" i="133"/>
  <c r="I65" i="133"/>
  <c r="I56" i="133"/>
  <c r="I55" i="133"/>
  <c r="I54" i="133"/>
  <c r="I53" i="133"/>
  <c r="I52" i="133"/>
  <c r="I51" i="133"/>
  <c r="I60" i="133" s="1"/>
  <c r="H12" i="134"/>
  <c r="H11" i="134"/>
  <c r="H10" i="134"/>
  <c r="H9" i="134"/>
  <c r="I63" i="134"/>
  <c r="I65" i="134"/>
  <c r="I56" i="134"/>
  <c r="I55" i="134"/>
  <c r="I54" i="134"/>
  <c r="I53" i="134"/>
  <c r="I52" i="134"/>
  <c r="I51" i="134"/>
  <c r="I60" i="134" s="1"/>
  <c r="I46" i="134"/>
  <c r="I46" i="136"/>
  <c r="I47" i="132"/>
  <c r="I48" i="132"/>
  <c r="I27" i="135"/>
  <c r="I122" i="135" s="1"/>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s="1"/>
  <c r="I132" i="135"/>
  <c r="I131" i="135"/>
  <c r="I130" i="135"/>
  <c r="I129" i="135"/>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s="1"/>
  <c r="I56" i="131"/>
  <c r="I55" i="131"/>
  <c r="I54" i="131"/>
  <c r="I53" i="131"/>
  <c r="I52" i="131"/>
  <c r="I51" i="131"/>
  <c r="I60" i="131" s="1"/>
  <c r="I26" i="131"/>
  <c r="I25" i="131"/>
  <c r="H12" i="123"/>
  <c r="H11" i="123"/>
  <c r="H10" i="123"/>
  <c r="H9" i="123"/>
  <c r="I56" i="123"/>
  <c r="I58" i="123" s="1"/>
  <c r="I49" i="123"/>
  <c r="I48" i="123"/>
  <c r="I47" i="123"/>
  <c r="I46" i="123"/>
  <c r="I45" i="123"/>
  <c r="I44" i="123"/>
  <c r="I25" i="123"/>
  <c r="I39" i="123"/>
  <c r="I40" i="123" s="1"/>
  <c r="I25" i="127"/>
  <c r="I39" i="127" s="1"/>
  <c r="H12" i="127"/>
  <c r="H11" i="127"/>
  <c r="H10" i="127"/>
  <c r="H9" i="127"/>
  <c r="I56" i="127"/>
  <c r="I58" i="127"/>
  <c r="I49" i="127"/>
  <c r="I53" i="127" s="1"/>
  <c r="I48" i="127"/>
  <c r="I47" i="127"/>
  <c r="I46" i="127"/>
  <c r="I45" i="127"/>
  <c r="I44" i="127"/>
  <c r="H12" i="128"/>
  <c r="H11" i="128"/>
  <c r="H10" i="128"/>
  <c r="H9" i="128"/>
  <c r="I56" i="128"/>
  <c r="I58" i="128"/>
  <c r="I49" i="128"/>
  <c r="I48" i="128"/>
  <c r="I47" i="128"/>
  <c r="I46" i="128"/>
  <c r="I45" i="128"/>
  <c r="I44" i="128"/>
  <c r="I39" i="128"/>
  <c r="I41" i="128" s="1"/>
  <c r="I37" i="126"/>
  <c r="I36" i="126"/>
  <c r="I35" i="126"/>
  <c r="I34" i="126"/>
  <c r="I33" i="126"/>
  <c r="I32" i="126"/>
  <c r="I31" i="126"/>
  <c r="I30" i="126"/>
  <c r="I29" i="126"/>
  <c r="I28" i="126"/>
  <c r="I27" i="126"/>
  <c r="I26" i="126"/>
  <c r="H12" i="126"/>
  <c r="H11" i="126"/>
  <c r="H10" i="126"/>
  <c r="H9" i="126"/>
  <c r="I56" i="126"/>
  <c r="I58" i="126"/>
  <c r="I49" i="126"/>
  <c r="I48" i="126"/>
  <c r="I47" i="126"/>
  <c r="I46" i="126"/>
  <c r="I45" i="126"/>
  <c r="I44" i="126"/>
  <c r="I53" i="126" s="1"/>
  <c r="I25" i="126"/>
  <c r="I39" i="126" s="1"/>
  <c r="I40" i="126" s="1"/>
  <c r="H12" i="125"/>
  <c r="H11" i="125"/>
  <c r="H10" i="125"/>
  <c r="H9" i="125"/>
  <c r="I56" i="125"/>
  <c r="I58" i="125" s="1"/>
  <c r="I60" i="125" s="1"/>
  <c r="I62" i="125" s="1"/>
  <c r="I49" i="125"/>
  <c r="I48" i="125"/>
  <c r="I47" i="125"/>
  <c r="I46" i="125"/>
  <c r="I45" i="125"/>
  <c r="I44" i="125"/>
  <c r="I39" i="125"/>
  <c r="H12" i="124"/>
  <c r="H11" i="124"/>
  <c r="H10" i="124"/>
  <c r="H9" i="124"/>
  <c r="I56" i="124"/>
  <c r="I58" i="124"/>
  <c r="I49" i="124"/>
  <c r="I48" i="124"/>
  <c r="I47" i="124"/>
  <c r="I46" i="124"/>
  <c r="I45" i="124"/>
  <c r="I44" i="124"/>
  <c r="I53" i="124" s="1"/>
  <c r="I25" i="124"/>
  <c r="I39" i="124"/>
  <c r="I53" i="123"/>
  <c r="I40" i="128"/>
  <c r="I53" i="125"/>
  <c r="I40" i="125"/>
  <c r="I41" i="125"/>
  <c r="I40" i="124"/>
  <c r="I26" i="118"/>
  <c r="H12" i="118"/>
  <c r="H11" i="118"/>
  <c r="H10" i="118"/>
  <c r="H9" i="118"/>
  <c r="I56" i="118"/>
  <c r="I58" i="118" s="1"/>
  <c r="I49" i="118"/>
  <c r="I48" i="118"/>
  <c r="I47" i="118"/>
  <c r="I46" i="118"/>
  <c r="I45" i="118"/>
  <c r="I44" i="118"/>
  <c r="I25" i="118"/>
  <c r="H12" i="119"/>
  <c r="H10" i="119"/>
  <c r="H9" i="119"/>
  <c r="I56" i="119"/>
  <c r="I58" i="119" s="1"/>
  <c r="I49" i="119"/>
  <c r="I48" i="119"/>
  <c r="I47" i="119"/>
  <c r="I46" i="119"/>
  <c r="I45" i="119"/>
  <c r="I44" i="119"/>
  <c r="I25" i="119"/>
  <c r="I39" i="119"/>
  <c r="H11" i="119"/>
  <c r="I25" i="120"/>
  <c r="I39" i="120" s="1"/>
  <c r="H11" i="120"/>
  <c r="H10" i="120"/>
  <c r="H9" i="120"/>
  <c r="I56" i="120"/>
  <c r="I58" i="120"/>
  <c r="I49" i="120"/>
  <c r="I48" i="120"/>
  <c r="I47" i="120"/>
  <c r="I46" i="120"/>
  <c r="I45" i="120"/>
  <c r="I44" i="120"/>
  <c r="H12" i="120"/>
  <c r="H12" i="121"/>
  <c r="H11" i="121"/>
  <c r="H10" i="121"/>
  <c r="I56" i="121"/>
  <c r="I58" i="121"/>
  <c r="I49" i="121"/>
  <c r="I48" i="121"/>
  <c r="I47" i="121"/>
  <c r="I46" i="121"/>
  <c r="I53" i="121" s="1"/>
  <c r="I45" i="121"/>
  <c r="I44" i="121"/>
  <c r="I39" i="121"/>
  <c r="I25" i="122"/>
  <c r="I39" i="122"/>
  <c r="I40" i="122"/>
  <c r="I41" i="122" s="1"/>
  <c r="H12" i="122"/>
  <c r="H11" i="122"/>
  <c r="H10" i="122"/>
  <c r="I56" i="122"/>
  <c r="I58" i="122" s="1"/>
  <c r="I49" i="122"/>
  <c r="I48" i="122"/>
  <c r="I47" i="122"/>
  <c r="I46" i="122"/>
  <c r="I45" i="122"/>
  <c r="I44" i="122"/>
  <c r="I53" i="118"/>
  <c r="I39" i="118"/>
  <c r="I40" i="118" s="1"/>
  <c r="I41" i="118"/>
  <c r="I40" i="119"/>
  <c r="I40" i="121"/>
  <c r="I41" i="121"/>
  <c r="I53" i="122"/>
  <c r="I26" i="108"/>
  <c r="I26" i="114"/>
  <c r="I39" i="114" s="1"/>
  <c r="I29" i="109"/>
  <c r="H12" i="108"/>
  <c r="H11" i="108"/>
  <c r="H10" i="108"/>
  <c r="H10" i="116"/>
  <c r="I56" i="116"/>
  <c r="I58" i="116" s="1"/>
  <c r="I49" i="116"/>
  <c r="I48" i="116"/>
  <c r="I47" i="116"/>
  <c r="I46" i="116"/>
  <c r="I45" i="116"/>
  <c r="I44" i="116"/>
  <c r="I53" i="116" s="1"/>
  <c r="I39" i="116"/>
  <c r="I40" i="116" s="1"/>
  <c r="H12" i="116"/>
  <c r="H11" i="116"/>
  <c r="I56" i="108"/>
  <c r="I58" i="108" s="1"/>
  <c r="I49" i="108"/>
  <c r="I48" i="108"/>
  <c r="I47" i="108"/>
  <c r="I46" i="108"/>
  <c r="I45" i="108"/>
  <c r="I44" i="108"/>
  <c r="I25" i="108"/>
  <c r="I39" i="108"/>
  <c r="I40" i="108" s="1"/>
  <c r="I25" i="114"/>
  <c r="H12" i="114"/>
  <c r="H11" i="114"/>
  <c r="H10" i="114"/>
  <c r="I56" i="114"/>
  <c r="I58" i="114" s="1"/>
  <c r="I49" i="114"/>
  <c r="I48" i="114"/>
  <c r="I47" i="114"/>
  <c r="I46" i="114"/>
  <c r="I45" i="114"/>
  <c r="I44" i="114"/>
  <c r="I53" i="114" s="1"/>
  <c r="H12" i="113"/>
  <c r="H11" i="113"/>
  <c r="H10" i="113"/>
  <c r="I56" i="113"/>
  <c r="I58" i="113"/>
  <c r="I49" i="113"/>
  <c r="I48" i="113"/>
  <c r="I47" i="113"/>
  <c r="I46" i="113"/>
  <c r="I45" i="113"/>
  <c r="I44" i="113"/>
  <c r="I39" i="113"/>
  <c r="I41" i="113" s="1"/>
  <c r="I21" i="113"/>
  <c r="I20" i="113"/>
  <c r="I19" i="113"/>
  <c r="H12" i="112"/>
  <c r="H11" i="112"/>
  <c r="H10" i="112"/>
  <c r="I56" i="112"/>
  <c r="I58" i="112" s="1"/>
  <c r="I49" i="112"/>
  <c r="I48" i="112"/>
  <c r="I47" i="112"/>
  <c r="I46" i="112"/>
  <c r="I53" i="112" s="1"/>
  <c r="I45" i="112"/>
  <c r="I44" i="112"/>
  <c r="I39" i="112"/>
  <c r="I40" i="112"/>
  <c r="I41" i="112"/>
  <c r="I21" i="112"/>
  <c r="I20" i="112"/>
  <c r="I19" i="112"/>
  <c r="H12" i="111"/>
  <c r="H11" i="111"/>
  <c r="H10" i="111"/>
  <c r="I56" i="111"/>
  <c r="I58" i="111" s="1"/>
  <c r="I49" i="111"/>
  <c r="I48" i="111"/>
  <c r="I47" i="111"/>
  <c r="I46" i="111"/>
  <c r="I45" i="111"/>
  <c r="I44" i="111"/>
  <c r="I53" i="111" s="1"/>
  <c r="I39" i="111"/>
  <c r="I40" i="111" s="1"/>
  <c r="I21" i="111"/>
  <c r="I20" i="111"/>
  <c r="I19" i="111"/>
  <c r="H12" i="110"/>
  <c r="H11" i="110"/>
  <c r="H10" i="110"/>
  <c r="I56" i="110"/>
  <c r="I58" i="110"/>
  <c r="I49" i="110"/>
  <c r="I48" i="110"/>
  <c r="I47" i="110"/>
  <c r="I46" i="110"/>
  <c r="I45" i="110"/>
  <c r="I44" i="110"/>
  <c r="I27" i="110"/>
  <c r="I26" i="110"/>
  <c r="I39" i="110" s="1"/>
  <c r="I25" i="110"/>
  <c r="I21" i="110"/>
  <c r="I20" i="110"/>
  <c r="I19" i="110"/>
  <c r="I22" i="110" s="1"/>
  <c r="I28" i="109"/>
  <c r="I27" i="109"/>
  <c r="I26" i="109"/>
  <c r="H12" i="109"/>
  <c r="H11" i="109"/>
  <c r="H10" i="109"/>
  <c r="H9" i="109"/>
  <c r="I56" i="109"/>
  <c r="I58" i="109" s="1"/>
  <c r="I49" i="109"/>
  <c r="I48" i="109"/>
  <c r="I47" i="109"/>
  <c r="I46" i="109"/>
  <c r="I45" i="109"/>
  <c r="I44" i="109"/>
  <c r="I53" i="109" s="1"/>
  <c r="I25" i="109"/>
  <c r="I21" i="109"/>
  <c r="I20" i="109"/>
  <c r="I19" i="109"/>
  <c r="I22" i="109"/>
  <c r="I22" i="111"/>
  <c r="I22" i="112"/>
  <c r="I22" i="113"/>
  <c r="I40" i="113"/>
  <c r="I39" i="109"/>
  <c r="I40" i="109" s="1"/>
  <c r="H12" i="107"/>
  <c r="H11" i="107"/>
  <c r="H10" i="107"/>
  <c r="H9" i="107"/>
  <c r="I56" i="107"/>
  <c r="I58" i="107" s="1"/>
  <c r="I49" i="107"/>
  <c r="I48" i="107"/>
  <c r="I47" i="107"/>
  <c r="I46" i="107"/>
  <c r="I45" i="107"/>
  <c r="I44" i="107"/>
  <c r="I53" i="107" s="1"/>
  <c r="I25" i="107"/>
  <c r="I39" i="107" s="1"/>
  <c r="I21" i="107"/>
  <c r="I20" i="107"/>
  <c r="I19" i="107"/>
  <c r="I25" i="106"/>
  <c r="I39" i="106" s="1"/>
  <c r="H12" i="106"/>
  <c r="H11" i="106"/>
  <c r="H10" i="106"/>
  <c r="H9" i="106"/>
  <c r="I56" i="106"/>
  <c r="I58" i="106" s="1"/>
  <c r="I49" i="106"/>
  <c r="I48" i="106"/>
  <c r="I47" i="106"/>
  <c r="I53" i="106" s="1"/>
  <c r="I46" i="106"/>
  <c r="I45" i="106"/>
  <c r="I44" i="106"/>
  <c r="I21" i="106"/>
  <c r="I20" i="106"/>
  <c r="I19" i="106"/>
  <c r="H12" i="105"/>
  <c r="H11" i="105"/>
  <c r="H10" i="105"/>
  <c r="H9" i="105"/>
  <c r="I56" i="105"/>
  <c r="I58" i="105"/>
  <c r="I49" i="105"/>
  <c r="I48" i="105"/>
  <c r="I47" i="105"/>
  <c r="I46" i="105"/>
  <c r="I45" i="105"/>
  <c r="I44" i="105"/>
  <c r="I39" i="105"/>
  <c r="I21" i="105"/>
  <c r="I20" i="105"/>
  <c r="I19" i="105"/>
  <c r="H12" i="104"/>
  <c r="H11" i="104"/>
  <c r="H10" i="104"/>
  <c r="I56" i="104"/>
  <c r="I58" i="104"/>
  <c r="I60" i="104" s="1"/>
  <c r="I62" i="104" s="1"/>
  <c r="I49" i="104"/>
  <c r="I48" i="104"/>
  <c r="I47" i="104"/>
  <c r="I46" i="104"/>
  <c r="I45" i="104"/>
  <c r="I44" i="104"/>
  <c r="I39" i="104"/>
  <c r="I21" i="104"/>
  <c r="I20" i="104"/>
  <c r="I19" i="104"/>
  <c r="I22" i="105"/>
  <c r="I22" i="107"/>
  <c r="I22" i="104"/>
  <c r="I53" i="104"/>
  <c r="I40" i="104"/>
  <c r="I41" i="104"/>
  <c r="I28" i="103"/>
  <c r="I56" i="103"/>
  <c r="I58" i="103" s="1"/>
  <c r="I49" i="103"/>
  <c r="I48" i="103"/>
  <c r="I47" i="103"/>
  <c r="I46" i="103"/>
  <c r="I45" i="103"/>
  <c r="I44" i="103"/>
  <c r="I53" i="103" s="1"/>
  <c r="I27" i="103"/>
  <c r="I26" i="103"/>
  <c r="I25" i="103"/>
  <c r="I21" i="103"/>
  <c r="I20" i="103"/>
  <c r="I19" i="103"/>
  <c r="I22" i="103"/>
  <c r="H12" i="102"/>
  <c r="H11" i="102"/>
  <c r="H10" i="102"/>
  <c r="H9" i="102"/>
  <c r="I56" i="102"/>
  <c r="I58" i="102"/>
  <c r="I49" i="102"/>
  <c r="I48" i="102"/>
  <c r="I47" i="102"/>
  <c r="I46" i="102"/>
  <c r="I45" i="102"/>
  <c r="I44" i="102"/>
  <c r="I27" i="102"/>
  <c r="I26" i="102"/>
  <c r="I25" i="102"/>
  <c r="I21" i="102"/>
  <c r="I22" i="102" s="1"/>
  <c r="I20" i="102"/>
  <c r="I19" i="102"/>
  <c r="I27" i="101"/>
  <c r="H11" i="101"/>
  <c r="H10" i="101"/>
  <c r="H9" i="101"/>
  <c r="I56" i="101"/>
  <c r="I58" i="101" s="1"/>
  <c r="I60" i="101" s="1"/>
  <c r="I62" i="101" s="1"/>
  <c r="I49" i="101"/>
  <c r="I53" i="101" s="1"/>
  <c r="I48" i="101"/>
  <c r="I47" i="101"/>
  <c r="I46" i="101"/>
  <c r="I45" i="101"/>
  <c r="I44" i="101"/>
  <c r="I26" i="101"/>
  <c r="I25" i="101"/>
  <c r="I21" i="101"/>
  <c r="I20" i="101"/>
  <c r="I19" i="101"/>
  <c r="I22" i="101" s="1"/>
  <c r="H12" i="101"/>
  <c r="I26" i="100"/>
  <c r="H11" i="100"/>
  <c r="H10" i="100"/>
  <c r="H9" i="100"/>
  <c r="I56" i="100"/>
  <c r="I58" i="100"/>
  <c r="I49" i="100"/>
  <c r="I48" i="100"/>
  <c r="I47" i="100"/>
  <c r="I46" i="100"/>
  <c r="I45" i="100"/>
  <c r="I44" i="100"/>
  <c r="I25" i="100"/>
  <c r="I39" i="100" s="1"/>
  <c r="I21" i="100"/>
  <c r="I22" i="100" s="1"/>
  <c r="I20" i="100"/>
  <c r="I19" i="100"/>
  <c r="H12" i="100"/>
  <c r="I25" i="99"/>
  <c r="I39" i="99" s="1"/>
  <c r="H12" i="99"/>
  <c r="H11" i="99"/>
  <c r="H10" i="99"/>
  <c r="H9" i="99"/>
  <c r="I57" i="99"/>
  <c r="I59" i="99" s="1"/>
  <c r="I49" i="99"/>
  <c r="I53" i="99" s="1"/>
  <c r="I48" i="99"/>
  <c r="I47" i="99"/>
  <c r="I46" i="99"/>
  <c r="I45" i="99"/>
  <c r="I44" i="99"/>
  <c r="I21" i="99"/>
  <c r="I20" i="99"/>
  <c r="I19" i="99"/>
  <c r="H12" i="98"/>
  <c r="H11" i="98"/>
  <c r="H10" i="98"/>
  <c r="H9" i="98"/>
  <c r="I57" i="98"/>
  <c r="I59" i="98"/>
  <c r="I49" i="98"/>
  <c r="I48" i="98"/>
  <c r="I47" i="98"/>
  <c r="I46" i="98"/>
  <c r="I45" i="98"/>
  <c r="I44" i="98"/>
  <c r="I21" i="98"/>
  <c r="I20" i="98"/>
  <c r="I22" i="98" s="1"/>
  <c r="I19" i="98"/>
  <c r="I27" i="97"/>
  <c r="H12" i="97"/>
  <c r="H11" i="97"/>
  <c r="H10" i="97"/>
  <c r="H9" i="97"/>
  <c r="I57" i="97"/>
  <c r="I59" i="97"/>
  <c r="I49" i="97"/>
  <c r="I48" i="97"/>
  <c r="I47" i="97"/>
  <c r="I46" i="97"/>
  <c r="I45" i="97"/>
  <c r="I44" i="97"/>
  <c r="I53" i="97" s="1"/>
  <c r="I26" i="97"/>
  <c r="I25" i="97"/>
  <c r="I21" i="97"/>
  <c r="I20" i="97"/>
  <c r="I22" i="97" s="1"/>
  <c r="I19" i="97"/>
  <c r="I22" i="99"/>
  <c r="I39" i="101"/>
  <c r="I40" i="101" s="1"/>
  <c r="I41" i="101"/>
  <c r="I40" i="97"/>
  <c r="I41" i="97"/>
  <c r="I26" i="96"/>
  <c r="H11" i="96"/>
  <c r="H10" i="96"/>
  <c r="H9" i="96"/>
  <c r="I57" i="96"/>
  <c r="I59" i="96"/>
  <c r="I49" i="96"/>
  <c r="I48" i="96"/>
  <c r="I47" i="96"/>
  <c r="I46" i="96"/>
  <c r="I45" i="96"/>
  <c r="I44" i="96"/>
  <c r="I53" i="96" s="1"/>
  <c r="I25" i="96"/>
  <c r="I39" i="96" s="1"/>
  <c r="I21" i="96"/>
  <c r="I20" i="96"/>
  <c r="I19" i="96"/>
  <c r="H12" i="96"/>
  <c r="H12" i="95"/>
  <c r="H11" i="95"/>
  <c r="H10" i="95"/>
  <c r="H9" i="95"/>
  <c r="I57" i="95"/>
  <c r="I59" i="95" s="1"/>
  <c r="I49" i="95"/>
  <c r="I48" i="95"/>
  <c r="I47" i="95"/>
  <c r="I53" i="95" s="1"/>
  <c r="I46" i="95"/>
  <c r="I45" i="95"/>
  <c r="I44" i="95"/>
  <c r="I25" i="95"/>
  <c r="I39" i="95" s="1"/>
  <c r="I21" i="95"/>
  <c r="I20" i="95"/>
  <c r="I19" i="95"/>
  <c r="I25" i="94"/>
  <c r="I39" i="94"/>
  <c r="I40" i="94"/>
  <c r="I41" i="94"/>
  <c r="H12" i="94"/>
  <c r="H11" i="94"/>
  <c r="H10" i="94"/>
  <c r="H9" i="94"/>
  <c r="I57" i="94"/>
  <c r="I59" i="94"/>
  <c r="I49" i="94"/>
  <c r="I48" i="94"/>
  <c r="I47" i="94"/>
  <c r="I46" i="94"/>
  <c r="I45" i="94"/>
  <c r="I44" i="94"/>
  <c r="I53" i="94" s="1"/>
  <c r="I21" i="94"/>
  <c r="I20" i="94"/>
  <c r="I22" i="94" s="1"/>
  <c r="I19" i="94"/>
  <c r="H12" i="93"/>
  <c r="H11" i="93"/>
  <c r="H10" i="93"/>
  <c r="H9" i="93"/>
  <c r="I57" i="93"/>
  <c r="I59" i="93" s="1"/>
  <c r="I49" i="93"/>
  <c r="I48" i="93"/>
  <c r="I47" i="93"/>
  <c r="I46" i="93"/>
  <c r="I45" i="93"/>
  <c r="I53" i="93" s="1"/>
  <c r="I44" i="93"/>
  <c r="I39" i="93"/>
  <c r="I40" i="93" s="1"/>
  <c r="I21" i="93"/>
  <c r="I22" i="93" s="1"/>
  <c r="I20" i="93"/>
  <c r="I19" i="93"/>
  <c r="H12" i="92"/>
  <c r="H11" i="92"/>
  <c r="H10" i="92"/>
  <c r="H9" i="92"/>
  <c r="I57" i="92"/>
  <c r="I59" i="92" s="1"/>
  <c r="I49" i="92"/>
  <c r="I48" i="92"/>
  <c r="I47" i="92"/>
  <c r="I46" i="92"/>
  <c r="I45" i="92"/>
  <c r="I44" i="92"/>
  <c r="I39" i="92"/>
  <c r="I21" i="92"/>
  <c r="I20" i="92"/>
  <c r="I19" i="92"/>
  <c r="I27" i="91"/>
  <c r="I26" i="91"/>
  <c r="I25" i="91"/>
  <c r="I39" i="91" s="1"/>
  <c r="H12" i="91"/>
  <c r="H11" i="91"/>
  <c r="H10" i="91"/>
  <c r="H9" i="91"/>
  <c r="I57" i="91"/>
  <c r="I59" i="91"/>
  <c r="I49" i="91"/>
  <c r="I48" i="91"/>
  <c r="I47" i="91"/>
  <c r="I46" i="91"/>
  <c r="I45" i="91"/>
  <c r="I44" i="91"/>
  <c r="I53" i="91" s="1"/>
  <c r="I21" i="91"/>
  <c r="I20" i="91"/>
  <c r="I19" i="91"/>
  <c r="I22" i="91" s="1"/>
  <c r="H12" i="84"/>
  <c r="H11" i="84"/>
  <c r="H10" i="84"/>
  <c r="H9" i="84"/>
  <c r="I57" i="84"/>
  <c r="I59" i="84"/>
  <c r="I49" i="84"/>
  <c r="I48" i="84"/>
  <c r="I47" i="84"/>
  <c r="I46" i="84"/>
  <c r="I45" i="84"/>
  <c r="I53" i="84" s="1"/>
  <c r="I61" i="84" s="1"/>
  <c r="I63" i="84" s="1"/>
  <c r="I44" i="84"/>
  <c r="I39" i="84"/>
  <c r="I40" i="84" s="1"/>
  <c r="I41" i="84"/>
  <c r="I21" i="84"/>
  <c r="I20" i="84"/>
  <c r="I22" i="84" s="1"/>
  <c r="I19" i="84"/>
  <c r="H12" i="83"/>
  <c r="H11" i="83"/>
  <c r="H10" i="83"/>
  <c r="H9" i="83"/>
  <c r="I57" i="83"/>
  <c r="I59" i="83"/>
  <c r="I49" i="83"/>
  <c r="I48" i="83"/>
  <c r="I47" i="83"/>
  <c r="I46" i="83"/>
  <c r="I53" i="83" s="1"/>
  <c r="I45" i="83"/>
  <c r="I44" i="83"/>
  <c r="I39" i="83"/>
  <c r="I21" i="83"/>
  <c r="I20" i="83"/>
  <c r="I22" i="83" s="1"/>
  <c r="I19" i="83"/>
  <c r="I22" i="96"/>
  <c r="I40" i="95"/>
  <c r="I41" i="95" s="1"/>
  <c r="I40" i="83"/>
  <c r="I25" i="82"/>
  <c r="H11" i="89"/>
  <c r="H10" i="89"/>
  <c r="H9" i="89"/>
  <c r="H12" i="82"/>
  <c r="H10" i="82"/>
  <c r="H9" i="82"/>
  <c r="H11" i="90"/>
  <c r="H10" i="90"/>
  <c r="H9" i="90"/>
  <c r="I57" i="90"/>
  <c r="I59" i="90" s="1"/>
  <c r="I49" i="90"/>
  <c r="I48" i="90"/>
  <c r="I47" i="90"/>
  <c r="I46" i="90"/>
  <c r="I45" i="90"/>
  <c r="I44" i="90"/>
  <c r="I26" i="90"/>
  <c r="I25" i="90"/>
  <c r="I21" i="90"/>
  <c r="I20" i="90"/>
  <c r="I19" i="90"/>
  <c r="I22" i="90" s="1"/>
  <c r="H12" i="90"/>
  <c r="H12" i="89"/>
  <c r="I57" i="89"/>
  <c r="I59" i="89"/>
  <c r="I49" i="89"/>
  <c r="I48" i="89"/>
  <c r="I47" i="89"/>
  <c r="I46" i="89"/>
  <c r="I45" i="89"/>
  <c r="I44" i="89"/>
  <c r="I53" i="89" s="1"/>
  <c r="I26" i="89"/>
  <c r="I25" i="89"/>
  <c r="I39" i="89" s="1"/>
  <c r="I40" i="89" s="1"/>
  <c r="I21" i="89"/>
  <c r="I20" i="89"/>
  <c r="I22" i="89" s="1"/>
  <c r="I19" i="89"/>
  <c r="I27" i="85"/>
  <c r="H12" i="85"/>
  <c r="H11" i="85"/>
  <c r="H10" i="85"/>
  <c r="H9" i="85"/>
  <c r="I57" i="85"/>
  <c r="I59" i="85"/>
  <c r="I49" i="85"/>
  <c r="I48" i="85"/>
  <c r="I47" i="85"/>
  <c r="I46" i="85"/>
  <c r="I45" i="85"/>
  <c r="I44" i="85"/>
  <c r="I26" i="85"/>
  <c r="I25" i="85"/>
  <c r="I21" i="85"/>
  <c r="I22" i="85" s="1"/>
  <c r="I20" i="85"/>
  <c r="I19" i="85"/>
  <c r="I39" i="90"/>
  <c r="I40" i="90" s="1"/>
  <c r="I39" i="85"/>
  <c r="I40" i="85" s="1"/>
  <c r="H11" i="82"/>
  <c r="I57" i="82"/>
  <c r="I59" i="82" s="1"/>
  <c r="I49" i="82"/>
  <c r="I48" i="82"/>
  <c r="I47" i="82"/>
  <c r="I46" i="82"/>
  <c r="I45" i="82"/>
  <c r="I44" i="82"/>
  <c r="I39" i="82"/>
  <c r="I41" i="82" s="1"/>
  <c r="I21" i="82"/>
  <c r="I20" i="82"/>
  <c r="I19" i="82"/>
  <c r="I22" i="82" s="1"/>
  <c r="I40" i="82"/>
  <c r="I26" i="81"/>
  <c r="H12" i="81"/>
  <c r="H11" i="81"/>
  <c r="H10" i="81"/>
  <c r="I57" i="81"/>
  <c r="I59" i="81" s="1"/>
  <c r="I49" i="81"/>
  <c r="I48" i="81"/>
  <c r="I47" i="81"/>
  <c r="I53" i="81" s="1"/>
  <c r="I46" i="81"/>
  <c r="I45" i="81"/>
  <c r="I44" i="81"/>
  <c r="I25" i="81"/>
  <c r="I39" i="81" s="1"/>
  <c r="I40" i="81" s="1"/>
  <c r="I21" i="81"/>
  <c r="I20" i="81"/>
  <c r="I22" i="81" s="1"/>
  <c r="I19" i="81"/>
  <c r="I26" i="79"/>
  <c r="H11" i="80"/>
  <c r="H10" i="80"/>
  <c r="H9" i="80"/>
  <c r="I57" i="80"/>
  <c r="I59" i="80"/>
  <c r="I49" i="80"/>
  <c r="I48" i="80"/>
  <c r="I47" i="80"/>
  <c r="I46" i="80"/>
  <c r="I45" i="80"/>
  <c r="I44" i="80"/>
  <c r="I53" i="80" s="1"/>
  <c r="I25" i="80"/>
  <c r="I39" i="80" s="1"/>
  <c r="I21" i="80"/>
  <c r="I20" i="80"/>
  <c r="I19" i="80"/>
  <c r="I22" i="80" s="1"/>
  <c r="I25" i="79"/>
  <c r="I39" i="79" s="1"/>
  <c r="I40" i="79" s="1"/>
  <c r="H11" i="79"/>
  <c r="H10" i="79"/>
  <c r="H9" i="79"/>
  <c r="I57" i="79"/>
  <c r="I59" i="79"/>
  <c r="I49" i="79"/>
  <c r="I48" i="79"/>
  <c r="I47" i="79"/>
  <c r="I46" i="79"/>
  <c r="I45" i="79"/>
  <c r="I44" i="79"/>
  <c r="I53" i="79" s="1"/>
  <c r="I61" i="79" s="1"/>
  <c r="I63" i="79" s="1"/>
  <c r="I21" i="79"/>
  <c r="I20" i="79"/>
  <c r="I19" i="79"/>
  <c r="H11" i="78"/>
  <c r="H10" i="78"/>
  <c r="H9" i="78"/>
  <c r="I57" i="78"/>
  <c r="I59" i="78"/>
  <c r="I49" i="78"/>
  <c r="I48" i="78"/>
  <c r="I47" i="78"/>
  <c r="I46" i="78"/>
  <c r="I45" i="78"/>
  <c r="I44" i="78"/>
  <c r="I53" i="78" s="1"/>
  <c r="I39" i="78"/>
  <c r="I21" i="78"/>
  <c r="I20" i="78"/>
  <c r="I22" i="78" s="1"/>
  <c r="I19" i="78"/>
  <c r="I25" i="77"/>
  <c r="I39" i="77" s="1"/>
  <c r="H11" i="77"/>
  <c r="H10" i="77"/>
  <c r="H9" i="77"/>
  <c r="I57" i="77"/>
  <c r="I59" i="77"/>
  <c r="I49" i="77"/>
  <c r="I48" i="77"/>
  <c r="I47" i="77"/>
  <c r="I46" i="77"/>
  <c r="I45" i="77"/>
  <c r="I44" i="77"/>
  <c r="I21" i="77"/>
  <c r="I20" i="77"/>
  <c r="I19" i="77"/>
  <c r="H11" i="76"/>
  <c r="H10" i="76"/>
  <c r="H9" i="76"/>
  <c r="I57" i="76"/>
  <c r="I59" i="76"/>
  <c r="I49" i="76"/>
  <c r="I48" i="76"/>
  <c r="I47" i="76"/>
  <c r="I46" i="76"/>
  <c r="I53" i="76" s="1"/>
  <c r="I45" i="76"/>
  <c r="I44" i="76"/>
  <c r="I39" i="76"/>
  <c r="I40" i="76" s="1"/>
  <c r="I21" i="76"/>
  <c r="I20" i="76"/>
  <c r="I19" i="76"/>
  <c r="H11" i="75"/>
  <c r="H10" i="75"/>
  <c r="H9" i="75"/>
  <c r="I56" i="75"/>
  <c r="I58" i="75"/>
  <c r="I48" i="75"/>
  <c r="I47" i="75"/>
  <c r="I46" i="75"/>
  <c r="I45" i="75"/>
  <c r="I44" i="75"/>
  <c r="I43" i="75"/>
  <c r="I52" i="75" s="1"/>
  <c r="I38" i="75"/>
  <c r="I20" i="75"/>
  <c r="I19" i="75"/>
  <c r="I21" i="75" s="1"/>
  <c r="I18" i="75"/>
  <c r="H11" i="74"/>
  <c r="H10" i="74"/>
  <c r="H9" i="74"/>
  <c r="I56" i="74"/>
  <c r="I58" i="74" s="1"/>
  <c r="I48" i="74"/>
  <c r="I47" i="74"/>
  <c r="I46" i="74"/>
  <c r="I45" i="74"/>
  <c r="I44" i="74"/>
  <c r="I43" i="74"/>
  <c r="I38" i="74"/>
  <c r="I39" i="74"/>
  <c r="I20" i="74"/>
  <c r="I19" i="74"/>
  <c r="I21" i="74" s="1"/>
  <c r="I18" i="74"/>
  <c r="H12" i="69"/>
  <c r="H11" i="69"/>
  <c r="H10" i="69"/>
  <c r="H9" i="69"/>
  <c r="I56" i="69"/>
  <c r="I58" i="69" s="1"/>
  <c r="I60" i="69" s="1"/>
  <c r="I62" i="69" s="1"/>
  <c r="I48" i="69"/>
  <c r="I47" i="69"/>
  <c r="I46" i="69"/>
  <c r="I45" i="69"/>
  <c r="I44" i="69"/>
  <c r="I43" i="69"/>
  <c r="I38" i="69"/>
  <c r="I39" i="69" s="1"/>
  <c r="I20" i="69"/>
  <c r="I19" i="69"/>
  <c r="I18" i="69"/>
  <c r="I21" i="69" s="1"/>
  <c r="I30" i="71"/>
  <c r="I22" i="79"/>
  <c r="I22" i="77"/>
  <c r="I53" i="77"/>
  <c r="I41" i="79"/>
  <c r="I40" i="77"/>
  <c r="I41" i="77" s="1"/>
  <c r="I41" i="76"/>
  <c r="I40" i="74"/>
  <c r="I52" i="69"/>
  <c r="I40" i="69"/>
  <c r="H11" i="70"/>
  <c r="H10" i="70"/>
  <c r="H12" i="70"/>
  <c r="I29" i="71"/>
  <c r="I28" i="71"/>
  <c r="I27" i="71"/>
  <c r="I26" i="71"/>
  <c r="I38" i="71" s="1"/>
  <c r="I25" i="71"/>
  <c r="I24" i="71"/>
  <c r="H12" i="71"/>
  <c r="H11" i="71"/>
  <c r="H10" i="71"/>
  <c r="I56" i="71"/>
  <c r="I58" i="71" s="1"/>
  <c r="I48" i="71"/>
  <c r="I47" i="71"/>
  <c r="I46" i="71"/>
  <c r="I45" i="71"/>
  <c r="I44" i="71"/>
  <c r="I43" i="71"/>
  <c r="I52" i="71" s="1"/>
  <c r="I20" i="71"/>
  <c r="I19" i="71"/>
  <c r="I18" i="71"/>
  <c r="I56" i="70"/>
  <c r="I58" i="70" s="1"/>
  <c r="I48" i="70"/>
  <c r="I47" i="70"/>
  <c r="I46" i="70"/>
  <c r="I45" i="70"/>
  <c r="I44" i="70"/>
  <c r="I43" i="70"/>
  <c r="I38" i="70"/>
  <c r="I39" i="70" s="1"/>
  <c r="I20" i="70"/>
  <c r="I19" i="70"/>
  <c r="I18" i="70"/>
  <c r="H12" i="72"/>
  <c r="H11" i="72"/>
  <c r="H10" i="72"/>
  <c r="I56" i="72"/>
  <c r="I58" i="72" s="1"/>
  <c r="I48" i="72"/>
  <c r="I47" i="72"/>
  <c r="I46" i="72"/>
  <c r="I45" i="72"/>
  <c r="I44" i="72"/>
  <c r="I52" i="72" s="1"/>
  <c r="I43" i="72"/>
  <c r="I38" i="72"/>
  <c r="I39" i="72" s="1"/>
  <c r="I20" i="72"/>
  <c r="I19" i="72"/>
  <c r="I18" i="72"/>
  <c r="I21" i="72" s="1"/>
  <c r="H12" i="73"/>
  <c r="H11" i="73"/>
  <c r="H10" i="73"/>
  <c r="I56" i="73"/>
  <c r="I58" i="73" s="1"/>
  <c r="I48" i="73"/>
  <c r="I52" i="73" s="1"/>
  <c r="I47" i="73"/>
  <c r="I46" i="73"/>
  <c r="I45" i="73"/>
  <c r="I44" i="73"/>
  <c r="I43" i="73"/>
  <c r="I38" i="73"/>
  <c r="I39" i="73" s="1"/>
  <c r="I20" i="73"/>
  <c r="I19" i="73"/>
  <c r="I18" i="73"/>
  <c r="I52" i="70"/>
  <c r="I21" i="71"/>
  <c r="H12" i="61"/>
  <c r="H11" i="61"/>
  <c r="H10" i="61"/>
  <c r="I56" i="61"/>
  <c r="I58" i="61" s="1"/>
  <c r="I48" i="61"/>
  <c r="I47" i="61"/>
  <c r="I52" i="61" s="1"/>
  <c r="I46" i="61"/>
  <c r="I45" i="61"/>
  <c r="I44" i="61"/>
  <c r="I43" i="61"/>
  <c r="I24" i="61"/>
  <c r="I38" i="61"/>
  <c r="I20" i="61"/>
  <c r="I19" i="61"/>
  <c r="I18" i="61"/>
  <c r="I24" i="68"/>
  <c r="I38" i="68" s="1"/>
  <c r="H12" i="68"/>
  <c r="H11" i="68"/>
  <c r="H10" i="68"/>
  <c r="I56" i="68"/>
  <c r="I58" i="68"/>
  <c r="I48" i="68"/>
  <c r="I47" i="68"/>
  <c r="I46" i="68"/>
  <c r="I45" i="68"/>
  <c r="I44" i="68"/>
  <c r="I43" i="68"/>
  <c r="I20" i="68"/>
  <c r="I19" i="68"/>
  <c r="I18" i="68"/>
  <c r="I21" i="68" s="1"/>
  <c r="H12" i="62"/>
  <c r="H11" i="62"/>
  <c r="H10" i="62"/>
  <c r="I56" i="62"/>
  <c r="I58" i="62"/>
  <c r="I48" i="62"/>
  <c r="I47" i="62"/>
  <c r="I46" i="62"/>
  <c r="I45" i="62"/>
  <c r="I44" i="62"/>
  <c r="I43" i="62"/>
  <c r="I38" i="62"/>
  <c r="I39" i="62" s="1"/>
  <c r="I20" i="62"/>
  <c r="I19" i="62"/>
  <c r="I18" i="62"/>
  <c r="H12" i="67"/>
  <c r="H11" i="67"/>
  <c r="H10" i="67"/>
  <c r="I56" i="67"/>
  <c r="I58" i="67" s="1"/>
  <c r="I48" i="67"/>
  <c r="I47" i="67"/>
  <c r="I46" i="67"/>
  <c r="I45" i="67"/>
  <c r="I44" i="67"/>
  <c r="I43" i="67"/>
  <c r="I24" i="67"/>
  <c r="I38" i="67"/>
  <c r="I20" i="67"/>
  <c r="I19" i="67"/>
  <c r="I21" i="67" s="1"/>
  <c r="I18" i="67"/>
  <c r="H12" i="63"/>
  <c r="H11" i="63"/>
  <c r="H10" i="63"/>
  <c r="I56" i="63"/>
  <c r="I58" i="63"/>
  <c r="I48" i="63"/>
  <c r="I47" i="63"/>
  <c r="I46" i="63"/>
  <c r="I45" i="63"/>
  <c r="I44" i="63"/>
  <c r="I43" i="63"/>
  <c r="I52" i="63" s="1"/>
  <c r="I24" i="63"/>
  <c r="I38" i="63" s="1"/>
  <c r="I20" i="63"/>
  <c r="I19" i="63"/>
  <c r="I18" i="63"/>
  <c r="H11" i="64"/>
  <c r="H10" i="64"/>
  <c r="I56" i="64"/>
  <c r="I58" i="64"/>
  <c r="I48" i="64"/>
  <c r="I47" i="64"/>
  <c r="I46" i="64"/>
  <c r="I45" i="64"/>
  <c r="I44" i="64"/>
  <c r="I43" i="64"/>
  <c r="I24" i="64"/>
  <c r="I38" i="64" s="1"/>
  <c r="I20" i="64"/>
  <c r="I19" i="64"/>
  <c r="I18" i="64"/>
  <c r="H12" i="64"/>
  <c r="I24" i="65"/>
  <c r="I38" i="65" s="1"/>
  <c r="H12" i="65"/>
  <c r="H11" i="65"/>
  <c r="H10" i="65"/>
  <c r="I56" i="65"/>
  <c r="I58" i="65" s="1"/>
  <c r="I48" i="65"/>
  <c r="I47" i="65"/>
  <c r="I46" i="65"/>
  <c r="I45" i="65"/>
  <c r="I44" i="65"/>
  <c r="I43" i="65"/>
  <c r="I52" i="65" s="1"/>
  <c r="I25" i="65"/>
  <c r="I20" i="65"/>
  <c r="I19" i="65"/>
  <c r="I18" i="65"/>
  <c r="I27" i="66"/>
  <c r="I26" i="66"/>
  <c r="I25" i="66"/>
  <c r="H12" i="66"/>
  <c r="H11" i="66"/>
  <c r="H10" i="66"/>
  <c r="I56" i="66"/>
  <c r="I58" i="66"/>
  <c r="I48" i="66"/>
  <c r="I47" i="66"/>
  <c r="I46" i="66"/>
  <c r="I45" i="66"/>
  <c r="I44" i="66"/>
  <c r="I43" i="66"/>
  <c r="I24" i="66"/>
  <c r="I20" i="66"/>
  <c r="I19" i="66"/>
  <c r="I18" i="66"/>
  <c r="I21" i="66" s="1"/>
  <c r="I21" i="62"/>
  <c r="I21" i="63"/>
  <c r="I21" i="65"/>
  <c r="I52" i="64"/>
  <c r="I52" i="67"/>
  <c r="I39" i="67"/>
  <c r="I40" i="67" s="1"/>
  <c r="I39" i="64"/>
  <c r="I40" i="64"/>
  <c r="I60" i="64" s="1"/>
  <c r="I62" i="64" s="1"/>
  <c r="I52" i="66"/>
  <c r="I56" i="42"/>
  <c r="I58" i="42" s="1"/>
  <c r="I48" i="42"/>
  <c r="I47" i="42"/>
  <c r="I46" i="42"/>
  <c r="I45" i="42"/>
  <c r="I44" i="42"/>
  <c r="I43" i="42"/>
  <c r="I52" i="42" s="1"/>
  <c r="I24" i="42"/>
  <c r="I38" i="42"/>
  <c r="I39" i="42" s="1"/>
  <c r="I20" i="42"/>
  <c r="I19" i="42"/>
  <c r="I18" i="42"/>
  <c r="I25" i="55"/>
  <c r="I38" i="55" s="1"/>
  <c r="I56" i="55"/>
  <c r="I58" i="55" s="1"/>
  <c r="I48" i="55"/>
  <c r="I47" i="55"/>
  <c r="I46" i="55"/>
  <c r="I45" i="55"/>
  <c r="I44" i="55"/>
  <c r="I43" i="55"/>
  <c r="I24" i="55"/>
  <c r="I20" i="55"/>
  <c r="I19" i="55"/>
  <c r="I18" i="55"/>
  <c r="I21" i="55" s="1"/>
  <c r="I56" i="56"/>
  <c r="I58" i="56" s="1"/>
  <c r="I60" i="56" s="1"/>
  <c r="I62" i="56" s="1"/>
  <c r="I48" i="56"/>
  <c r="I47" i="56"/>
  <c r="I46" i="56"/>
  <c r="I45" i="56"/>
  <c r="I44" i="56"/>
  <c r="I43" i="56"/>
  <c r="I24" i="56"/>
  <c r="I38" i="56" s="1"/>
  <c r="I20" i="56"/>
  <c r="I19" i="56"/>
  <c r="I18" i="56"/>
  <c r="I21" i="56" s="1"/>
  <c r="I56" i="57"/>
  <c r="I58" i="57" s="1"/>
  <c r="I48" i="57"/>
  <c r="I47" i="57"/>
  <c r="I46" i="57"/>
  <c r="I45" i="57"/>
  <c r="I44" i="57"/>
  <c r="I43" i="57"/>
  <c r="I52" i="57" s="1"/>
  <c r="I28" i="57"/>
  <c r="I27" i="57"/>
  <c r="I26" i="57"/>
  <c r="I25" i="57"/>
  <c r="I24" i="57"/>
  <c r="I38" i="57" s="1"/>
  <c r="I20" i="57"/>
  <c r="I19" i="57"/>
  <c r="I18" i="57"/>
  <c r="I21" i="57" s="1"/>
  <c r="I21" i="42"/>
  <c r="I52" i="55"/>
  <c r="I52" i="56"/>
  <c r="I39" i="56"/>
  <c r="I40" i="56"/>
  <c r="I56" i="58"/>
  <c r="I58" i="58"/>
  <c r="I48" i="58"/>
  <c r="I47" i="58"/>
  <c r="I46" i="58"/>
  <c r="I45" i="58"/>
  <c r="I44" i="58"/>
  <c r="I43" i="58"/>
  <c r="I52" i="58" s="1"/>
  <c r="I28" i="58"/>
  <c r="I27" i="58"/>
  <c r="I26" i="58"/>
  <c r="I25" i="58"/>
  <c r="I24" i="58"/>
  <c r="I38" i="58" s="1"/>
  <c r="I20" i="58"/>
  <c r="I19" i="58"/>
  <c r="I18" i="58"/>
  <c r="I21" i="58" s="1"/>
  <c r="I37" i="59"/>
  <c r="I36" i="59"/>
  <c r="I35" i="59"/>
  <c r="I34" i="59"/>
  <c r="I33" i="59"/>
  <c r="I32" i="59"/>
  <c r="I31" i="59"/>
  <c r="I30" i="59"/>
  <c r="I29" i="59"/>
  <c r="I28" i="59"/>
  <c r="I27" i="59"/>
  <c r="I26" i="59"/>
  <c r="I56" i="59"/>
  <c r="I58" i="59" s="1"/>
  <c r="I48" i="59"/>
  <c r="I47" i="59"/>
  <c r="I52" i="59" s="1"/>
  <c r="I46" i="59"/>
  <c r="I45" i="59"/>
  <c r="I44" i="59"/>
  <c r="I43" i="59"/>
  <c r="I25" i="59"/>
  <c r="I24" i="59"/>
  <c r="I20" i="59"/>
  <c r="I19" i="59"/>
  <c r="I18" i="59"/>
  <c r="I21" i="59"/>
  <c r="I50" i="50"/>
  <c r="I52" i="50" s="1"/>
  <c r="I42" i="50"/>
  <c r="I41" i="50"/>
  <c r="I40" i="50"/>
  <c r="I46" i="50" s="1"/>
  <c r="I39" i="50"/>
  <c r="I38" i="50"/>
  <c r="I37" i="50"/>
  <c r="I25" i="50"/>
  <c r="I24" i="50"/>
  <c r="I20" i="50"/>
  <c r="I19" i="50"/>
  <c r="I21" i="50" s="1"/>
  <c r="I18" i="50"/>
  <c r="I50" i="51"/>
  <c r="I52" i="51"/>
  <c r="I42" i="51"/>
  <c r="I41" i="51"/>
  <c r="I40" i="51"/>
  <c r="I39" i="51"/>
  <c r="I38" i="51"/>
  <c r="I37" i="51"/>
  <c r="I24" i="51"/>
  <c r="I32" i="51"/>
  <c r="I20" i="51"/>
  <c r="I19" i="51"/>
  <c r="I21" i="51" s="1"/>
  <c r="I18" i="51"/>
  <c r="I50" i="52"/>
  <c r="I52" i="52"/>
  <c r="I42" i="52"/>
  <c r="I41" i="52"/>
  <c r="I40" i="52"/>
  <c r="I39" i="52"/>
  <c r="I46" i="52" s="1"/>
  <c r="I38" i="52"/>
  <c r="I37" i="52"/>
  <c r="I32" i="52"/>
  <c r="I33" i="52" s="1"/>
  <c r="I34" i="52" s="1"/>
  <c r="I20" i="52"/>
  <c r="I19" i="52"/>
  <c r="I21" i="52" s="1"/>
  <c r="I18" i="52"/>
  <c r="I50" i="43"/>
  <c r="I52" i="43"/>
  <c r="I42" i="43"/>
  <c r="I41" i="43"/>
  <c r="I46" i="43" s="1"/>
  <c r="I40" i="43"/>
  <c r="I39" i="43"/>
  <c r="I38" i="43"/>
  <c r="I37" i="43"/>
  <c r="I25" i="43"/>
  <c r="I24" i="43"/>
  <c r="I32" i="43" s="1"/>
  <c r="I20" i="43"/>
  <c r="I21" i="43" s="1"/>
  <c r="I19" i="43"/>
  <c r="I18" i="43"/>
  <c r="I50" i="44"/>
  <c r="I52" i="44"/>
  <c r="I42" i="44"/>
  <c r="I46" i="44" s="1"/>
  <c r="I41" i="44"/>
  <c r="I40" i="44"/>
  <c r="I39" i="44"/>
  <c r="I38" i="44"/>
  <c r="I37" i="44"/>
  <c r="I24" i="44"/>
  <c r="I32" i="44" s="1"/>
  <c r="I20" i="44"/>
  <c r="I19" i="44"/>
  <c r="I18" i="44"/>
  <c r="I50" i="45"/>
  <c r="I52" i="45" s="1"/>
  <c r="I42" i="45"/>
  <c r="I41" i="45"/>
  <c r="I40" i="45"/>
  <c r="I39" i="45"/>
  <c r="I38" i="45"/>
  <c r="I37" i="45"/>
  <c r="I46" i="45" s="1"/>
  <c r="I24" i="45"/>
  <c r="I32" i="45" s="1"/>
  <c r="I33" i="45" s="1"/>
  <c r="I34" i="45" s="1"/>
  <c r="I20" i="45"/>
  <c r="I19" i="45"/>
  <c r="I18" i="45"/>
  <c r="I21" i="45" s="1"/>
  <c r="I50" i="46"/>
  <c r="I52" i="46" s="1"/>
  <c r="I42" i="46"/>
  <c r="I41" i="46"/>
  <c r="I40" i="46"/>
  <c r="I39" i="46"/>
  <c r="I38" i="46"/>
  <c r="I37" i="46"/>
  <c r="I46" i="46" s="1"/>
  <c r="I30" i="46"/>
  <c r="I29" i="46"/>
  <c r="I28" i="46"/>
  <c r="I27" i="46"/>
  <c r="I26" i="46"/>
  <c r="I25" i="46"/>
  <c r="I32" i="46" s="1"/>
  <c r="I24" i="46"/>
  <c r="I20" i="46"/>
  <c r="I21" i="46" s="1"/>
  <c r="I19" i="46"/>
  <c r="I18" i="46"/>
  <c r="I50" i="47"/>
  <c r="I52" i="47" s="1"/>
  <c r="I54" i="47" s="1"/>
  <c r="I56" i="47" s="1"/>
  <c r="I42" i="47"/>
  <c r="I41" i="47"/>
  <c r="I40" i="47"/>
  <c r="I39" i="47"/>
  <c r="I38" i="47"/>
  <c r="I46" i="47" s="1"/>
  <c r="I37" i="47"/>
  <c r="I24" i="47"/>
  <c r="I32" i="47"/>
  <c r="I33" i="47" s="1"/>
  <c r="I34" i="47" s="1"/>
  <c r="I20" i="47"/>
  <c r="I19" i="47"/>
  <c r="I18" i="47"/>
  <c r="I50" i="48"/>
  <c r="I52" i="48" s="1"/>
  <c r="I42" i="48"/>
  <c r="I41" i="48"/>
  <c r="I40" i="48"/>
  <c r="I46" i="48" s="1"/>
  <c r="I39" i="48"/>
  <c r="I38" i="48"/>
  <c r="I37" i="48"/>
  <c r="I25" i="48"/>
  <c r="I24" i="48"/>
  <c r="I20" i="48"/>
  <c r="I19" i="48"/>
  <c r="I21" i="48" s="1"/>
  <c r="I18" i="48"/>
  <c r="I50" i="49"/>
  <c r="I52" i="49"/>
  <c r="I42" i="49"/>
  <c r="I41" i="49"/>
  <c r="I40" i="49"/>
  <c r="I39" i="49"/>
  <c r="I38" i="49"/>
  <c r="I46" i="49" s="1"/>
  <c r="I37" i="49"/>
  <c r="I32" i="49"/>
  <c r="I20" i="49"/>
  <c r="I19" i="49"/>
  <c r="I18" i="49"/>
  <c r="I21" i="49" s="1"/>
  <c r="I32" i="48"/>
  <c r="I34" i="48" s="1"/>
  <c r="I33" i="48"/>
  <c r="I21" i="44"/>
  <c r="I32" i="50"/>
  <c r="I33" i="50" s="1"/>
  <c r="I33" i="49"/>
  <c r="I34" i="49" s="1"/>
  <c r="I21" i="47"/>
  <c r="I46" i="51"/>
  <c r="I29" i="27"/>
  <c r="I28" i="27"/>
  <c r="I25" i="39"/>
  <c r="I24" i="39"/>
  <c r="I32" i="39" s="1"/>
  <c r="I25" i="38"/>
  <c r="I24" i="38"/>
  <c r="I25" i="33"/>
  <c r="I24" i="33"/>
  <c r="I32" i="33" s="1"/>
  <c r="I27" i="27"/>
  <c r="I26" i="27"/>
  <c r="I25" i="27"/>
  <c r="I24" i="27"/>
  <c r="I32" i="27" s="1"/>
  <c r="I48" i="39"/>
  <c r="I50" i="39" s="1"/>
  <c r="I48" i="38"/>
  <c r="I48" i="37"/>
  <c r="I50" i="37" s="1"/>
  <c r="I48" i="36"/>
  <c r="I50" i="36" s="1"/>
  <c r="I48" i="35"/>
  <c r="I50" i="35" s="1"/>
  <c r="I48" i="34"/>
  <c r="I48" i="33"/>
  <c r="I48" i="32"/>
  <c r="I50" i="32" s="1"/>
  <c r="I52" i="32" s="1"/>
  <c r="I54" i="32" s="1"/>
  <c r="I48" i="31"/>
  <c r="I50" i="31" s="1"/>
  <c r="I48" i="27"/>
  <c r="I40" i="39"/>
  <c r="I39" i="39"/>
  <c r="I38" i="39"/>
  <c r="I37" i="39"/>
  <c r="I36" i="39"/>
  <c r="I35" i="39"/>
  <c r="I44" i="39" s="1"/>
  <c r="I20" i="39"/>
  <c r="I19" i="39"/>
  <c r="I18" i="39"/>
  <c r="I21" i="39" s="1"/>
  <c r="I32" i="38"/>
  <c r="I50" i="38"/>
  <c r="I52" i="38" s="1"/>
  <c r="I54" i="38" s="1"/>
  <c r="I40" i="38"/>
  <c r="I39" i="38"/>
  <c r="I38" i="38"/>
  <c r="I37" i="38"/>
  <c r="I36" i="38"/>
  <c r="I35" i="38"/>
  <c r="I44" i="38" s="1"/>
  <c r="I20" i="38"/>
  <c r="I19" i="38"/>
  <c r="I18" i="38"/>
  <c r="I40" i="37"/>
  <c r="I39" i="37"/>
  <c r="I38" i="37"/>
  <c r="I37" i="37"/>
  <c r="I44" i="37" s="1"/>
  <c r="I36" i="37"/>
  <c r="I35" i="37"/>
  <c r="I32" i="37"/>
  <c r="I20" i="37"/>
  <c r="I19" i="37"/>
  <c r="I21" i="37" s="1"/>
  <c r="I18" i="37"/>
  <c r="I40" i="36"/>
  <c r="I39" i="36"/>
  <c r="I38" i="36"/>
  <c r="I37" i="36"/>
  <c r="I36" i="36"/>
  <c r="I44" i="36" s="1"/>
  <c r="I35" i="36"/>
  <c r="I32" i="36"/>
  <c r="I20" i="36"/>
  <c r="I19" i="36"/>
  <c r="I18" i="36"/>
  <c r="I21" i="36" s="1"/>
  <c r="I40" i="35"/>
  <c r="I39" i="35"/>
  <c r="I38" i="35"/>
  <c r="I37" i="35"/>
  <c r="I36" i="35"/>
  <c r="I35" i="35"/>
  <c r="I44" i="35" s="1"/>
  <c r="I32" i="35"/>
  <c r="I20" i="35"/>
  <c r="I19" i="35"/>
  <c r="I18" i="35"/>
  <c r="I50" i="34"/>
  <c r="I40" i="34"/>
  <c r="I39" i="34"/>
  <c r="I38" i="34"/>
  <c r="I37" i="34"/>
  <c r="I36" i="34"/>
  <c r="I44" i="34" s="1"/>
  <c r="I52" i="34" s="1"/>
  <c r="I54" i="34" s="1"/>
  <c r="I35" i="34"/>
  <c r="I32" i="34"/>
  <c r="I20" i="34"/>
  <c r="I19" i="34"/>
  <c r="I18" i="34"/>
  <c r="I50" i="33"/>
  <c r="I40" i="33"/>
  <c r="I39" i="33"/>
  <c r="I38" i="33"/>
  <c r="I37" i="33"/>
  <c r="I36" i="33"/>
  <c r="I35" i="33"/>
  <c r="I44" i="33" s="1"/>
  <c r="I20" i="33"/>
  <c r="I19" i="33"/>
  <c r="I18" i="33"/>
  <c r="I40" i="32"/>
  <c r="I39" i="32"/>
  <c r="I38" i="32"/>
  <c r="I37" i="32"/>
  <c r="I36" i="32"/>
  <c r="I35" i="32"/>
  <c r="I44" i="32" s="1"/>
  <c r="I32" i="32"/>
  <c r="I20" i="32"/>
  <c r="I21" i="32" s="1"/>
  <c r="I19" i="32"/>
  <c r="I18" i="32"/>
  <c r="I40" i="31"/>
  <c r="I39" i="31"/>
  <c r="I38" i="31"/>
  <c r="I44" i="31" s="1"/>
  <c r="I37" i="31"/>
  <c r="I36" i="31"/>
  <c r="I35" i="31"/>
  <c r="I32" i="31"/>
  <c r="I20" i="31"/>
  <c r="I19" i="31"/>
  <c r="I18" i="31"/>
  <c r="I21" i="31" s="1"/>
  <c r="I21" i="33"/>
  <c r="I21" i="35"/>
  <c r="I21" i="34"/>
  <c r="I21" i="38"/>
  <c r="I50" i="27"/>
  <c r="I40" i="27"/>
  <c r="I39" i="27"/>
  <c r="I38" i="27"/>
  <c r="I37" i="27"/>
  <c r="I36" i="27"/>
  <c r="I35" i="27"/>
  <c r="I20" i="27"/>
  <c r="I19" i="27"/>
  <c r="I18" i="27"/>
  <c r="I21" i="27"/>
  <c r="I44" i="27"/>
  <c r="I52" i="27" s="1"/>
  <c r="I54" i="27" s="1"/>
  <c r="I452" i="184" l="1"/>
  <c r="I840" i="184"/>
  <c r="I648" i="184"/>
  <c r="I612" i="184"/>
  <c r="I773" i="184"/>
  <c r="I660" i="184"/>
  <c r="I441" i="184"/>
  <c r="I769" i="184"/>
  <c r="I515" i="184"/>
  <c r="I960" i="184"/>
  <c r="I527" i="184"/>
  <c r="I948" i="184"/>
  <c r="I1033" i="184"/>
  <c r="I539" i="184"/>
  <c r="I1021" i="184"/>
  <c r="I839" i="184"/>
  <c r="I851" i="184"/>
  <c r="I1200" i="184"/>
  <c r="I129" i="184"/>
  <c r="I1211" i="184"/>
  <c r="I503" i="184"/>
  <c r="I755" i="184"/>
  <c r="I731" i="184"/>
  <c r="I683" i="184"/>
  <c r="I1177" i="184"/>
  <c r="I1115" i="184"/>
  <c r="I1020" i="184"/>
  <c r="I996" i="184"/>
  <c r="I549" i="184"/>
  <c r="I164" i="184"/>
  <c r="I571" i="184"/>
  <c r="I511" i="184"/>
  <c r="I450" i="184"/>
  <c r="I414" i="184"/>
  <c r="I390" i="184"/>
  <c r="I366" i="184"/>
  <c r="I342" i="184"/>
  <c r="I306" i="184"/>
  <c r="I294" i="184"/>
  <c r="I210" i="184"/>
  <c r="I198" i="184"/>
  <c r="I174" i="184"/>
  <c r="I35" i="184"/>
  <c r="I1161" i="184"/>
  <c r="I1137" i="184"/>
  <c r="I163" i="184"/>
  <c r="I54" i="48"/>
  <c r="I56" i="48" s="1"/>
  <c r="I61" i="95"/>
  <c r="I63" i="95" s="1"/>
  <c r="I33" i="44"/>
  <c r="I34" i="44"/>
  <c r="I33" i="43"/>
  <c r="I34" i="43" s="1"/>
  <c r="I54" i="43" s="1"/>
  <c r="I56" i="43" s="1"/>
  <c r="I39" i="57"/>
  <c r="I40" i="57" s="1"/>
  <c r="I60" i="57" s="1"/>
  <c r="I62" i="57" s="1"/>
  <c r="I40" i="80"/>
  <c r="I41" i="80"/>
  <c r="I61" i="80" s="1"/>
  <c r="I63" i="80" s="1"/>
  <c r="I40" i="107"/>
  <c r="I41" i="107" s="1"/>
  <c r="I60" i="107" s="1"/>
  <c r="I62" i="107" s="1"/>
  <c r="I52" i="31"/>
  <c r="I54" i="31" s="1"/>
  <c r="I40" i="114"/>
  <c r="I41" i="114" s="1"/>
  <c r="I60" i="114" s="1"/>
  <c r="I62" i="114" s="1"/>
  <c r="I41" i="96"/>
  <c r="I61" i="96" s="1"/>
  <c r="I63" i="96" s="1"/>
  <c r="I40" i="96"/>
  <c r="I123" i="135"/>
  <c r="I124" i="135"/>
  <c r="I143" i="135" s="1"/>
  <c r="I145" i="135" s="1"/>
  <c r="I41" i="100"/>
  <c r="I40" i="100"/>
  <c r="I39" i="58"/>
  <c r="I40" i="58"/>
  <c r="I60" i="58" s="1"/>
  <c r="I62" i="58" s="1"/>
  <c r="I39" i="65"/>
  <c r="I40" i="65"/>
  <c r="I60" i="65" s="1"/>
  <c r="I62" i="65" s="1"/>
  <c r="I52" i="35"/>
  <c r="I54" i="35" s="1"/>
  <c r="I40" i="91"/>
  <c r="I41" i="91"/>
  <c r="I52" i="37"/>
  <c r="I54" i="37" s="1"/>
  <c r="I54" i="44"/>
  <c r="I56" i="44" s="1"/>
  <c r="I39" i="68"/>
  <c r="I40" i="68"/>
  <c r="I39" i="71"/>
  <c r="I40" i="71"/>
  <c r="I61" i="76"/>
  <c r="I63" i="76" s="1"/>
  <c r="I60" i="112"/>
  <c r="I62" i="112" s="1"/>
  <c r="I54" i="45"/>
  <c r="I56" i="45" s="1"/>
  <c r="I54" i="52"/>
  <c r="I56" i="52" s="1"/>
  <c r="I52" i="36"/>
  <c r="I54" i="36" s="1"/>
  <c r="I60" i="123"/>
  <c r="I62" i="123" s="1"/>
  <c r="I36" i="141"/>
  <c r="I37" i="141"/>
  <c r="I52" i="39"/>
  <c r="I54" i="39" s="1"/>
  <c r="I33" i="46"/>
  <c r="I34" i="46"/>
  <c r="I54" i="46" s="1"/>
  <c r="I56" i="46" s="1"/>
  <c r="I52" i="33"/>
  <c r="I54" i="33" s="1"/>
  <c r="I54" i="49"/>
  <c r="I56" i="49" s="1"/>
  <c r="I39" i="55"/>
  <c r="I40" i="55" s="1"/>
  <c r="I60" i="55" s="1"/>
  <c r="I62" i="55" s="1"/>
  <c r="I60" i="67"/>
  <c r="I62" i="67" s="1"/>
  <c r="I39" i="63"/>
  <c r="I40" i="63" s="1"/>
  <c r="I60" i="63" s="1"/>
  <c r="I62" i="63" s="1"/>
  <c r="I60" i="73"/>
  <c r="I62" i="73" s="1"/>
  <c r="I61" i="91"/>
  <c r="I63" i="91" s="1"/>
  <c r="I61" i="94"/>
  <c r="I63" i="94" s="1"/>
  <c r="I40" i="110"/>
  <c r="I41" i="110" s="1"/>
  <c r="I33" i="51"/>
  <c r="I34" i="51" s="1"/>
  <c r="I54" i="51" s="1"/>
  <c r="I56" i="51" s="1"/>
  <c r="I21" i="61"/>
  <c r="I21" i="70"/>
  <c r="I52" i="74"/>
  <c r="I60" i="74" s="1"/>
  <c r="I62" i="74" s="1"/>
  <c r="I39" i="102"/>
  <c r="I136" i="135"/>
  <c r="I55" i="145"/>
  <c r="I63" i="145" s="1"/>
  <c r="I65" i="145" s="1"/>
  <c r="I31" i="150"/>
  <c r="I32" i="150"/>
  <c r="I1116" i="184"/>
  <c r="I1106" i="184"/>
  <c r="I1094" i="184"/>
  <c r="I1082" i="184"/>
  <c r="I1070" i="184"/>
  <c r="I1058" i="184"/>
  <c r="I1046" i="184"/>
  <c r="I1034" i="184"/>
  <c r="I1022" i="184"/>
  <c r="I1010" i="184"/>
  <c r="I986" i="184"/>
  <c r="I949" i="184"/>
  <c r="I937" i="184"/>
  <c r="I925" i="184"/>
  <c r="I912" i="184"/>
  <c r="I900" i="184"/>
  <c r="I888" i="184"/>
  <c r="I876" i="184"/>
  <c r="I864" i="184"/>
  <c r="I828" i="184"/>
  <c r="I816" i="184"/>
  <c r="I792" i="184"/>
  <c r="I780" i="184"/>
  <c r="I757" i="184"/>
  <c r="I745" i="184"/>
  <c r="I733" i="184"/>
  <c r="I721" i="184"/>
  <c r="I709" i="184"/>
  <c r="I40" i="61"/>
  <c r="I60" i="61" s="1"/>
  <c r="I62" i="61" s="1"/>
  <c r="I21" i="64"/>
  <c r="I39" i="75"/>
  <c r="I40" i="75" s="1"/>
  <c r="I60" i="75" s="1"/>
  <c r="I62" i="75" s="1"/>
  <c r="I53" i="82"/>
  <c r="I61" i="82" s="1"/>
  <c r="I63" i="82" s="1"/>
  <c r="I41" i="85"/>
  <c r="I53" i="105"/>
  <c r="I22" i="106"/>
  <c r="I41" i="109"/>
  <c r="I60" i="121"/>
  <c r="I62" i="121" s="1"/>
  <c r="I46" i="131"/>
  <c r="I41" i="149"/>
  <c r="I55" i="149"/>
  <c r="I15" i="184"/>
  <c r="I1221" i="184"/>
  <c r="I1189" i="184"/>
  <c r="I1163" i="184"/>
  <c r="I1151" i="184"/>
  <c r="I1139" i="184"/>
  <c r="I1127" i="184"/>
  <c r="I1105" i="184"/>
  <c r="I1093" i="184"/>
  <c r="I1081" i="184"/>
  <c r="I1069" i="184"/>
  <c r="I1045" i="184"/>
  <c r="I997" i="184"/>
  <c r="I985" i="184"/>
  <c r="I972" i="184"/>
  <c r="I936" i="184"/>
  <c r="I924" i="184"/>
  <c r="I911" i="184"/>
  <c r="I899" i="184"/>
  <c r="I887" i="184"/>
  <c r="I875" i="184"/>
  <c r="I863" i="184"/>
  <c r="I827" i="184"/>
  <c r="I815" i="184"/>
  <c r="I803" i="184"/>
  <c r="I791" i="184"/>
  <c r="I779" i="184"/>
  <c r="I40" i="62"/>
  <c r="I22" i="76"/>
  <c r="I61" i="77"/>
  <c r="I63" i="77" s="1"/>
  <c r="I53" i="90"/>
  <c r="I61" i="90" s="1"/>
  <c r="I63" i="90" s="1"/>
  <c r="I53" i="100"/>
  <c r="I53" i="102"/>
  <c r="I41" i="108"/>
  <c r="I60" i="108" s="1"/>
  <c r="I62" i="108" s="1"/>
  <c r="I41" i="116"/>
  <c r="I60" i="116" s="1"/>
  <c r="I62" i="116" s="1"/>
  <c r="I41" i="146"/>
  <c r="I55" i="146"/>
  <c r="I63" i="146" s="1"/>
  <c r="I65" i="146" s="1"/>
  <c r="I41" i="148"/>
  <c r="I63" i="148" s="1"/>
  <c r="I65" i="148" s="1"/>
  <c r="I1220" i="184"/>
  <c r="I1203" i="184"/>
  <c r="I1188" i="184"/>
  <c r="I1176" i="184"/>
  <c r="I1162" i="184"/>
  <c r="I1150" i="184"/>
  <c r="I1138" i="184"/>
  <c r="I1126" i="184"/>
  <c r="I1104" i="184"/>
  <c r="I1092" i="184"/>
  <c r="I1080" i="184"/>
  <c r="I1068" i="184"/>
  <c r="I1044" i="184"/>
  <c r="I1032" i="184"/>
  <c r="I1008" i="184"/>
  <c r="I983" i="184"/>
  <c r="I971" i="184"/>
  <c r="I959" i="184"/>
  <c r="I947" i="184"/>
  <c r="I935" i="184"/>
  <c r="I923" i="184"/>
  <c r="I910" i="184"/>
  <c r="I898" i="184"/>
  <c r="I886" i="184"/>
  <c r="I874" i="184"/>
  <c r="I862" i="184"/>
  <c r="I850" i="184"/>
  <c r="I838" i="184"/>
  <c r="I826" i="184"/>
  <c r="I814" i="184"/>
  <c r="I802" i="184"/>
  <c r="I790" i="184"/>
  <c r="I778" i="184"/>
  <c r="I52" i="62"/>
  <c r="I60" i="62" s="1"/>
  <c r="I62" i="62" s="1"/>
  <c r="I41" i="89"/>
  <c r="I61" i="89" s="1"/>
  <c r="I63" i="89" s="1"/>
  <c r="I41" i="111"/>
  <c r="I60" i="111" s="1"/>
  <c r="I62" i="111" s="1"/>
  <c r="I53" i="113"/>
  <c r="I60" i="113" s="1"/>
  <c r="I62" i="113" s="1"/>
  <c r="I60" i="119"/>
  <c r="I62" i="119" s="1"/>
  <c r="I41" i="126"/>
  <c r="I40" i="127"/>
  <c r="I41" i="127"/>
  <c r="I63" i="144"/>
  <c r="I65" i="144" s="1"/>
  <c r="I40" i="106"/>
  <c r="I41" i="106"/>
  <c r="I1219" i="184"/>
  <c r="I1187" i="184"/>
  <c r="I1175" i="184"/>
  <c r="I1149" i="184"/>
  <c r="I40" i="42"/>
  <c r="I60" i="42" s="1"/>
  <c r="I62" i="42" s="1"/>
  <c r="I34" i="50"/>
  <c r="I54" i="50" s="1"/>
  <c r="I56" i="50" s="1"/>
  <c r="I21" i="73"/>
  <c r="I53" i="85"/>
  <c r="I61" i="85" s="1"/>
  <c r="I63" i="85" s="1"/>
  <c r="I41" i="83"/>
  <c r="I61" i="83" s="1"/>
  <c r="I63" i="83" s="1"/>
  <c r="I22" i="92"/>
  <c r="I53" i="110"/>
  <c r="I53" i="108"/>
  <c r="I53" i="128"/>
  <c r="I41" i="123"/>
  <c r="I42" i="137"/>
  <c r="I60" i="109"/>
  <c r="I62" i="109" s="1"/>
  <c r="I60" i="118"/>
  <c r="I62" i="118" s="1"/>
  <c r="I1125" i="184"/>
  <c r="I38" i="66"/>
  <c r="I52" i="68"/>
  <c r="I60" i="68" s="1"/>
  <c r="I62" i="68" s="1"/>
  <c r="I53" i="98"/>
  <c r="I61" i="98" s="1"/>
  <c r="I63" i="98" s="1"/>
  <c r="I40" i="120"/>
  <c r="I41" i="120" s="1"/>
  <c r="I41" i="143"/>
  <c r="I55" i="143"/>
  <c r="I63" i="143" s="1"/>
  <c r="I65" i="143" s="1"/>
  <c r="I108" i="184"/>
  <c r="I96" i="184"/>
  <c r="I84" i="184"/>
  <c r="I72" i="184"/>
  <c r="I60" i="184"/>
  <c r="I36" i="184"/>
  <c r="I24" i="184"/>
  <c r="I41" i="90"/>
  <c r="I22" i="95"/>
  <c r="I47" i="136"/>
  <c r="I48" i="136"/>
  <c r="I67" i="136" s="1"/>
  <c r="I69" i="136" s="1"/>
  <c r="I67" i="132"/>
  <c r="I69" i="132" s="1"/>
  <c r="I60" i="130"/>
  <c r="I67" i="130" s="1"/>
  <c r="I69" i="130" s="1"/>
  <c r="I58" i="137"/>
  <c r="I73" i="137" s="1"/>
  <c r="I75" i="137" s="1"/>
  <c r="I79" i="140"/>
  <c r="I81" i="140" s="1"/>
  <c r="I53" i="141"/>
  <c r="I68" i="141" s="1"/>
  <c r="I70" i="141" s="1"/>
  <c r="I48" i="150"/>
  <c r="I63" i="150"/>
  <c r="I65" i="150" s="1"/>
  <c r="I162" i="184"/>
  <c r="I143" i="184"/>
  <c r="I131" i="184"/>
  <c r="I107" i="184"/>
  <c r="I95" i="184"/>
  <c r="I83" i="184"/>
  <c r="I71" i="184"/>
  <c r="I59" i="184"/>
  <c r="I47" i="184"/>
  <c r="I38" i="59"/>
  <c r="I61" i="97"/>
  <c r="I63" i="97" s="1"/>
  <c r="I40" i="99"/>
  <c r="I41" i="99"/>
  <c r="I61" i="99" s="1"/>
  <c r="I63" i="99" s="1"/>
  <c r="I60" i="100"/>
  <c r="I62" i="100" s="1"/>
  <c r="I39" i="103"/>
  <c r="I53" i="120"/>
  <c r="I41" i="119"/>
  <c r="I47" i="134"/>
  <c r="I48" i="134" s="1"/>
  <c r="I67" i="134" s="1"/>
  <c r="I69" i="134" s="1"/>
  <c r="I665" i="184"/>
  <c r="I653" i="184"/>
  <c r="I641" i="184"/>
  <c r="I629" i="184"/>
  <c r="I617" i="184"/>
  <c r="I592" i="184"/>
  <c r="I580" i="184"/>
  <c r="I568" i="184"/>
  <c r="I556" i="184"/>
  <c r="I544" i="184"/>
  <c r="I532" i="184"/>
  <c r="I520" i="184"/>
  <c r="I508" i="184"/>
  <c r="I496" i="184"/>
  <c r="I484" i="184"/>
  <c r="I472" i="184"/>
  <c r="I460" i="184"/>
  <c r="I447" i="184"/>
  <c r="I435" i="184"/>
  <c r="I423" i="184"/>
  <c r="I411" i="184"/>
  <c r="I399" i="184"/>
  <c r="I387" i="184"/>
  <c r="I363" i="184"/>
  <c r="I351" i="184"/>
  <c r="I339" i="184"/>
  <c r="I327" i="184"/>
  <c r="I315" i="184"/>
  <c r="I291" i="184"/>
  <c r="I279" i="184"/>
  <c r="I267" i="184"/>
  <c r="I255" i="184"/>
  <c r="I243" i="184"/>
  <c r="I231" i="184"/>
  <c r="I219" i="184"/>
  <c r="I207" i="184"/>
  <c r="I195" i="184"/>
  <c r="I183" i="184"/>
  <c r="I171" i="184"/>
  <c r="I161" i="184"/>
  <c r="I142" i="184"/>
  <c r="I130" i="184"/>
  <c r="I118" i="184"/>
  <c r="I106" i="184"/>
  <c r="I94" i="184"/>
  <c r="I82" i="184"/>
  <c r="I70" i="184"/>
  <c r="I58" i="184"/>
  <c r="I46" i="184"/>
  <c r="I34" i="184"/>
  <c r="I22" i="184"/>
  <c r="I60" i="126"/>
  <c r="I62" i="126" s="1"/>
  <c r="I47" i="133"/>
  <c r="I48" i="133"/>
  <c r="I67" i="133" s="1"/>
  <c r="I69" i="133" s="1"/>
  <c r="I41" i="147"/>
  <c r="I700" i="184"/>
  <c r="I688" i="184"/>
  <c r="I676" i="184"/>
  <c r="I664" i="184"/>
  <c r="I652" i="184"/>
  <c r="I640" i="184"/>
  <c r="I628" i="184"/>
  <c r="I616" i="184"/>
  <c r="I604" i="184"/>
  <c r="I591" i="184"/>
  <c r="I579" i="184"/>
  <c r="I567" i="184"/>
  <c r="I555" i="184"/>
  <c r="I543" i="184"/>
  <c r="I519" i="184"/>
  <c r="I507" i="184"/>
  <c r="I495" i="184"/>
  <c r="I483" i="184"/>
  <c r="I471" i="184"/>
  <c r="I459" i="184"/>
  <c r="I446" i="184"/>
  <c r="I434" i="184"/>
  <c r="I422" i="184"/>
  <c r="I410" i="184"/>
  <c r="I398" i="184"/>
  <c r="I374" i="184"/>
  <c r="I362" i="184"/>
  <c r="I350" i="184"/>
  <c r="I338" i="184"/>
  <c r="I326" i="184"/>
  <c r="I314" i="184"/>
  <c r="I302" i="184"/>
  <c r="I278" i="184"/>
  <c r="I266" i="184"/>
  <c r="I254" i="184"/>
  <c r="I242" i="184"/>
  <c r="I230" i="184"/>
  <c r="I218" i="184"/>
  <c r="I206" i="184"/>
  <c r="I194" i="184"/>
  <c r="I182" i="184"/>
  <c r="I170" i="184"/>
  <c r="I160" i="184"/>
  <c r="I39" i="61"/>
  <c r="I40" i="72"/>
  <c r="I60" i="72" s="1"/>
  <c r="I62" i="72" s="1"/>
  <c r="I41" i="81"/>
  <c r="I61" i="81" s="1"/>
  <c r="I63" i="81" s="1"/>
  <c r="I40" i="92"/>
  <c r="I41" i="92" s="1"/>
  <c r="I53" i="92"/>
  <c r="I61" i="92" s="1"/>
  <c r="I63" i="92" s="1"/>
  <c r="I60" i="106"/>
  <c r="I62" i="106" s="1"/>
  <c r="I53" i="119"/>
  <c r="I60" i="128"/>
  <c r="I62" i="128" s="1"/>
  <c r="I60" i="127"/>
  <c r="I62" i="127" s="1"/>
  <c r="I41" i="144"/>
  <c r="I31" i="147"/>
  <c r="I32" i="147" s="1"/>
  <c r="I770" i="184"/>
  <c r="I759" i="184"/>
  <c r="I747" i="184"/>
  <c r="I735" i="184"/>
  <c r="I723" i="184"/>
  <c r="I711" i="184"/>
  <c r="I699" i="184"/>
  <c r="I687" i="184"/>
  <c r="I663" i="184"/>
  <c r="I651" i="184"/>
  <c r="I639" i="184"/>
  <c r="I627" i="184"/>
  <c r="I615" i="184"/>
  <c r="I603" i="184"/>
  <c r="I590" i="184"/>
  <c r="I578" i="184"/>
  <c r="I566" i="184"/>
  <c r="I554" i="184"/>
  <c r="I542" i="184"/>
  <c r="I530" i="184"/>
  <c r="I518" i="184"/>
  <c r="I506" i="184"/>
  <c r="I494" i="184"/>
  <c r="I482" i="184"/>
  <c r="I458" i="184"/>
  <c r="I445" i="184"/>
  <c r="I433" i="184"/>
  <c r="I421" i="184"/>
  <c r="I409" i="184"/>
  <c r="I397" i="184"/>
  <c r="I385" i="184"/>
  <c r="I361" i="184"/>
  <c r="I349" i="184"/>
  <c r="I337" i="184"/>
  <c r="I325" i="184"/>
  <c r="I313" i="184"/>
  <c r="I301" i="184"/>
  <c r="I289" i="184"/>
  <c r="I277" i="184"/>
  <c r="I265" i="184"/>
  <c r="I253" i="184"/>
  <c r="I241" i="184"/>
  <c r="I229" i="184"/>
  <c r="I217" i="184"/>
  <c r="I205" i="184"/>
  <c r="I193" i="184"/>
  <c r="I181" i="184"/>
  <c r="I169" i="184"/>
  <c r="I40" i="73"/>
  <c r="I60" i="71"/>
  <c r="I62" i="71" s="1"/>
  <c r="I40" i="70"/>
  <c r="I60" i="70" s="1"/>
  <c r="I62" i="70" s="1"/>
  <c r="I40" i="78"/>
  <c r="I41" i="78" s="1"/>
  <c r="I61" i="78" s="1"/>
  <c r="I63" i="78" s="1"/>
  <c r="I41" i="93"/>
  <c r="I61" i="93" s="1"/>
  <c r="I63" i="93" s="1"/>
  <c r="I40" i="105"/>
  <c r="I41" i="105" s="1"/>
  <c r="I60" i="105" s="1"/>
  <c r="I62" i="105" s="1"/>
  <c r="I60" i="122"/>
  <c r="I62" i="122" s="1"/>
  <c r="I41" i="124"/>
  <c r="I60" i="124" s="1"/>
  <c r="I62" i="124" s="1"/>
  <c r="I47" i="140"/>
  <c r="I48" i="140"/>
  <c r="I758" i="184"/>
  <c r="I746" i="184"/>
  <c r="I734" i="184"/>
  <c r="I722" i="184"/>
  <c r="I710" i="184"/>
  <c r="I698" i="184"/>
  <c r="I686" i="184"/>
  <c r="I674" i="184"/>
  <c r="I36" i="142"/>
  <c r="I37" i="142" s="1"/>
  <c r="I68" i="142" s="1"/>
  <c r="I70" i="142" s="1"/>
  <c r="I1222" i="184"/>
  <c r="I1205" i="184"/>
  <c r="I1190" i="184"/>
  <c r="I1178" i="184"/>
  <c r="I1164" i="184"/>
  <c r="I1152" i="184"/>
  <c r="I1140" i="184"/>
  <c r="I1128" i="184"/>
  <c r="I1107" i="184"/>
  <c r="I1095" i="184"/>
  <c r="I1083" i="184"/>
  <c r="I1071" i="184"/>
  <c r="I1059" i="184"/>
  <c r="I1047" i="184"/>
  <c r="I1035" i="184"/>
  <c r="I1023" i="184"/>
  <c r="I1011" i="184"/>
  <c r="I999" i="184"/>
  <c r="I987" i="184"/>
  <c r="I974" i="184"/>
  <c r="I962" i="184"/>
  <c r="I950" i="184"/>
  <c r="I938" i="184"/>
  <c r="I926" i="184"/>
  <c r="I914" i="184"/>
  <c r="I901" i="184"/>
  <c r="I889" i="184"/>
  <c r="I877" i="184"/>
  <c r="I865" i="184"/>
  <c r="I853" i="184"/>
  <c r="I841" i="184"/>
  <c r="I829" i="184"/>
  <c r="I817" i="184"/>
  <c r="I805" i="184"/>
  <c r="I793" i="184"/>
  <c r="I781" i="184"/>
  <c r="I748" i="184"/>
  <c r="I736" i="184"/>
  <c r="I724" i="184"/>
  <c r="I712" i="184"/>
  <c r="I701" i="184"/>
  <c r="I689" i="184"/>
  <c r="I677" i="184"/>
  <c r="I666" i="184"/>
  <c r="I654" i="184"/>
  <c r="I642" i="184"/>
  <c r="I630" i="184"/>
  <c r="I618" i="184"/>
  <c r="I606" i="184"/>
  <c r="I593" i="184"/>
  <c r="I581" i="184"/>
  <c r="I569" i="184"/>
  <c r="I557" i="184"/>
  <c r="I545" i="184"/>
  <c r="I521" i="184"/>
  <c r="I509" i="184"/>
  <c r="I497" i="184"/>
  <c r="I485" i="184"/>
  <c r="I473" i="184"/>
  <c r="I461" i="184"/>
  <c r="I448" i="184"/>
  <c r="I436" i="184"/>
  <c r="I424" i="184"/>
  <c r="I412" i="184"/>
  <c r="I400" i="184"/>
  <c r="I388" i="184"/>
  <c r="I376" i="184"/>
  <c r="I364" i="184"/>
  <c r="I352" i="184"/>
  <c r="I340" i="184"/>
  <c r="I328" i="184"/>
  <c r="I316" i="184"/>
  <c r="I304" i="184"/>
  <c r="I292" i="184"/>
  <c r="I280" i="184"/>
  <c r="I268" i="184"/>
  <c r="I256" i="184"/>
  <c r="I244" i="184"/>
  <c r="I232" i="184"/>
  <c r="I220" i="184"/>
  <c r="I208" i="184"/>
  <c r="I196" i="184"/>
  <c r="I184" i="184"/>
  <c r="I172" i="184"/>
  <c r="I153" i="184"/>
  <c r="I144" i="184"/>
  <c r="I133" i="184"/>
  <c r="I121" i="184"/>
  <c r="I109" i="184"/>
  <c r="I97" i="184"/>
  <c r="I85" i="184"/>
  <c r="I73" i="184"/>
  <c r="I61" i="184"/>
  <c r="I49" i="184"/>
  <c r="I37" i="184"/>
  <c r="I25" i="184"/>
  <c r="I1218" i="184"/>
  <c r="I1201" i="184"/>
  <c r="I1186" i="184"/>
  <c r="I1174" i="184"/>
  <c r="I1160" i="184"/>
  <c r="I1136" i="184"/>
  <c r="I1124" i="184"/>
  <c r="I1103" i="184"/>
  <c r="I1091" i="184"/>
  <c r="I1079" i="184"/>
  <c r="I1055" i="184"/>
  <c r="I1043" i="184"/>
  <c r="I1031" i="184"/>
  <c r="I1019" i="184"/>
  <c r="I1007" i="184"/>
  <c r="I982" i="184"/>
  <c r="I970" i="184"/>
  <c r="I958" i="184"/>
  <c r="I946" i="184"/>
  <c r="I934" i="184"/>
  <c r="I909" i="184"/>
  <c r="I897" i="184"/>
  <c r="I885" i="184"/>
  <c r="I873" i="184"/>
  <c r="I861" i="184"/>
  <c r="I849" i="184"/>
  <c r="I825" i="184"/>
  <c r="I813" i="184"/>
  <c r="I801" i="184"/>
  <c r="I789" i="184"/>
  <c r="I777" i="184"/>
  <c r="I768" i="184"/>
  <c r="I744" i="184"/>
  <c r="I732" i="184"/>
  <c r="I720" i="184"/>
  <c r="I708" i="184"/>
  <c r="I697" i="184"/>
  <c r="I685" i="184"/>
  <c r="I673" i="184"/>
  <c r="I662" i="184"/>
  <c r="I650" i="184"/>
  <c r="I638" i="184"/>
  <c r="I626" i="184"/>
  <c r="I614" i="184"/>
  <c r="I589" i="184"/>
  <c r="I577" i="184"/>
  <c r="I565" i="184"/>
  <c r="I553" i="184"/>
  <c r="I541" i="184"/>
  <c r="I517" i="184"/>
  <c r="I505" i="184"/>
  <c r="I493" i="184"/>
  <c r="I481" i="184"/>
  <c r="I469" i="184"/>
  <c r="I456" i="184"/>
  <c r="I444" i="184"/>
  <c r="I432" i="184"/>
  <c r="I420" i="184"/>
  <c r="I408" i="184"/>
  <c r="I396" i="184"/>
  <c r="I372" i="184"/>
  <c r="I360" i="184"/>
  <c r="I348" i="184"/>
  <c r="I336" i="184"/>
  <c r="I324" i="184"/>
  <c r="I312" i="184"/>
  <c r="I300" i="184"/>
  <c r="I288" i="184"/>
  <c r="I276" i="184"/>
  <c r="I264" i="184"/>
  <c r="I252" i="184"/>
  <c r="I228" i="184"/>
  <c r="I216" i="184"/>
  <c r="I204" i="184"/>
  <c r="I192" i="184"/>
  <c r="I180" i="184"/>
  <c r="I159" i="184"/>
  <c r="I117" i="184"/>
  <c r="I105" i="184"/>
  <c r="I93" i="184"/>
  <c r="I81" i="184"/>
  <c r="I57" i="184"/>
  <c r="I45" i="184"/>
  <c r="I33" i="184"/>
  <c r="I21" i="184"/>
  <c r="I1168" i="184"/>
  <c r="I1217" i="184"/>
  <c r="I1173" i="184"/>
  <c r="I1159" i="184"/>
  <c r="I1147" i="184"/>
  <c r="I1135" i="184"/>
  <c r="I1123" i="184"/>
  <c r="I1114" i="184"/>
  <c r="I1102" i="184"/>
  <c r="I1090" i="184"/>
  <c r="I1078" i="184"/>
  <c r="I1066" i="184"/>
  <c r="I1054" i="184"/>
  <c r="I1042" i="184"/>
  <c r="I1018" i="184"/>
  <c r="I1006" i="184"/>
  <c r="I994" i="184"/>
  <c r="I981" i="184"/>
  <c r="I969" i="184"/>
  <c r="I957" i="184"/>
  <c r="I945" i="184"/>
  <c r="I933" i="184"/>
  <c r="I921" i="184"/>
  <c r="I908" i="184"/>
  <c r="I896" i="184"/>
  <c r="I884" i="184"/>
  <c r="I872" i="184"/>
  <c r="I860" i="184"/>
  <c r="I848" i="184"/>
  <c r="I824" i="184"/>
  <c r="I812" i="184"/>
  <c r="I800" i="184"/>
  <c r="I788" i="184"/>
  <c r="I776" i="184"/>
  <c r="I767" i="184"/>
  <c r="I743" i="184"/>
  <c r="I696" i="184"/>
  <c r="I684" i="184"/>
  <c r="I661" i="184"/>
  <c r="I649" i="184"/>
  <c r="I637" i="184"/>
  <c r="I625" i="184"/>
  <c r="I601" i="184"/>
  <c r="I588" i="184"/>
  <c r="I576" i="184"/>
  <c r="I564" i="184"/>
  <c r="I552" i="184"/>
  <c r="I528" i="184"/>
  <c r="I516" i="184"/>
  <c r="I504" i="184"/>
  <c r="I492" i="184"/>
  <c r="I480" i="184"/>
  <c r="I468" i="184"/>
  <c r="I455" i="184"/>
  <c r="I443" i="184"/>
  <c r="I431" i="184"/>
  <c r="I419" i="184"/>
  <c r="I407" i="184"/>
  <c r="I395" i="184"/>
  <c r="I383" i="184"/>
  <c r="I371" i="184"/>
  <c r="I359" i="184"/>
  <c r="I347" i="184"/>
  <c r="I335" i="184"/>
  <c r="I323" i="184"/>
  <c r="I311" i="184"/>
  <c r="I299" i="184"/>
  <c r="I287" i="184"/>
  <c r="I275" i="184"/>
  <c r="I263" i="184"/>
  <c r="I251" i="184"/>
  <c r="I227" i="184"/>
  <c r="I215" i="184"/>
  <c r="I203" i="184"/>
  <c r="I191" i="184"/>
  <c r="I179" i="184"/>
  <c r="I167" i="184"/>
  <c r="I158" i="184"/>
  <c r="I150" i="184"/>
  <c r="I140" i="184"/>
  <c r="I128" i="184"/>
  <c r="I116" i="184"/>
  <c r="I104" i="184"/>
  <c r="I92" i="184"/>
  <c r="I80" i="184"/>
  <c r="I68" i="184"/>
  <c r="I56" i="184"/>
  <c r="I44" i="184"/>
  <c r="I32" i="184"/>
  <c r="I20" i="184"/>
  <c r="I32" i="146"/>
  <c r="I1216" i="184"/>
  <c r="I1199" i="184"/>
  <c r="I1184" i="184"/>
  <c r="I1172" i="184"/>
  <c r="I1158" i="184"/>
  <c r="I1146" i="184"/>
  <c r="I1134" i="184"/>
  <c r="I1122" i="184"/>
  <c r="I1113" i="184"/>
  <c r="I1101" i="184"/>
  <c r="I1089" i="184"/>
  <c r="I1077" i="184"/>
  <c r="I1065" i="184"/>
  <c r="I1053" i="184"/>
  <c r="I1041" i="184"/>
  <c r="I1029" i="184"/>
  <c r="I1017" i="184"/>
  <c r="I1005" i="184"/>
  <c r="I980" i="184"/>
  <c r="I968" i="184"/>
  <c r="I956" i="184"/>
  <c r="I944" i="184"/>
  <c r="I932" i="184"/>
  <c r="I920" i="184"/>
  <c r="I895" i="184"/>
  <c r="I883" i="184"/>
  <c r="I871" i="184"/>
  <c r="I859" i="184"/>
  <c r="I847" i="184"/>
  <c r="I835" i="184"/>
  <c r="I811" i="184"/>
  <c r="I799" i="184"/>
  <c r="I787" i="184"/>
  <c r="I775" i="184"/>
  <c r="I766" i="184"/>
  <c r="I754" i="184"/>
  <c r="I730" i="184"/>
  <c r="I707" i="184"/>
  <c r="I695" i="184"/>
  <c r="I671" i="184"/>
  <c r="I636" i="184"/>
  <c r="I624" i="184"/>
  <c r="I600" i="184"/>
  <c r="I587" i="184"/>
  <c r="I575" i="184"/>
  <c r="I563" i="184"/>
  <c r="I491" i="184"/>
  <c r="I479" i="184"/>
  <c r="I467" i="184"/>
  <c r="I454" i="184"/>
  <c r="I430" i="184"/>
  <c r="I418" i="184"/>
  <c r="I406" i="184"/>
  <c r="I394" i="184"/>
  <c r="I382" i="184"/>
  <c r="I370" i="184"/>
  <c r="I358" i="184"/>
  <c r="I346" i="184"/>
  <c r="I334" i="184"/>
  <c r="I322" i="184"/>
  <c r="I310" i="184"/>
  <c r="I298" i="184"/>
  <c r="I286" i="184"/>
  <c r="I274" i="184"/>
  <c r="I262" i="184"/>
  <c r="I250" i="184"/>
  <c r="I238" i="184"/>
  <c r="I214" i="184"/>
  <c r="I202" i="184"/>
  <c r="I190" i="184"/>
  <c r="I178" i="184"/>
  <c r="I166" i="184"/>
  <c r="I157" i="184"/>
  <c r="I149" i="184"/>
  <c r="I139" i="184"/>
  <c r="I127" i="184"/>
  <c r="I115" i="184"/>
  <c r="I103" i="184"/>
  <c r="I91" i="184"/>
  <c r="I79" i="184"/>
  <c r="I67" i="184"/>
  <c r="I55" i="184"/>
  <c r="I31" i="184"/>
  <c r="I19" i="184"/>
  <c r="I1210" i="184"/>
  <c r="I48" i="130"/>
  <c r="I32" i="143"/>
  <c r="I1215" i="184"/>
  <c r="I1198" i="184"/>
  <c r="I1183" i="184"/>
  <c r="I1171" i="184"/>
  <c r="I1157" i="184"/>
  <c r="I1145" i="184"/>
  <c r="I1133" i="184"/>
  <c r="I1121" i="184"/>
  <c r="I1112" i="184"/>
  <c r="I1088" i="184"/>
  <c r="I1076" i="184"/>
  <c r="I1064" i="184"/>
  <c r="I1052" i="184"/>
  <c r="I1040" i="184"/>
  <c r="I1028" i="184"/>
  <c r="I1004" i="184"/>
  <c r="I992" i="184"/>
  <c r="I979" i="184"/>
  <c r="I967" i="184"/>
  <c r="I955" i="184"/>
  <c r="I931" i="184"/>
  <c r="I919" i="184"/>
  <c r="I906" i="184"/>
  <c r="I894" i="184"/>
  <c r="I882" i="184"/>
  <c r="I858" i="184"/>
  <c r="I846" i="184"/>
  <c r="I834" i="184"/>
  <c r="I822" i="184"/>
  <c r="I810" i="184"/>
  <c r="I786" i="184"/>
  <c r="I774" i="184"/>
  <c r="I765" i="184"/>
  <c r="I753" i="184"/>
  <c r="I741" i="184"/>
  <c r="I717" i="184"/>
  <c r="I706" i="184"/>
  <c r="I694" i="184"/>
  <c r="I682" i="184"/>
  <c r="I670" i="184"/>
  <c r="I647" i="184"/>
  <c r="I635" i="184"/>
  <c r="I623" i="184"/>
  <c r="I611" i="184"/>
  <c r="I598" i="184"/>
  <c r="I586" i="184"/>
  <c r="I574" i="184"/>
  <c r="I562" i="184"/>
  <c r="I550" i="184"/>
  <c r="I538" i="184"/>
  <c r="I526" i="184"/>
  <c r="I514" i="184"/>
  <c r="I502" i="184"/>
  <c r="I490" i="184"/>
  <c r="I478" i="184"/>
  <c r="I466" i="184"/>
  <c r="I453" i="184"/>
  <c r="I429" i="184"/>
  <c r="I417" i="184"/>
  <c r="I405" i="184"/>
  <c r="I393" i="184"/>
  <c r="I381" i="184"/>
  <c r="I357" i="184"/>
  <c r="I345" i="184"/>
  <c r="I333" i="184"/>
  <c r="I321" i="184"/>
  <c r="I309" i="184"/>
  <c r="I297" i="184"/>
  <c r="I285" i="184"/>
  <c r="I273" i="184"/>
  <c r="I261" i="184"/>
  <c r="I237" i="184"/>
  <c r="I201" i="184"/>
  <c r="I189" i="184"/>
  <c r="I177" i="184"/>
  <c r="I148" i="184"/>
  <c r="I138" i="184"/>
  <c r="I126" i="184"/>
  <c r="I114" i="184"/>
  <c r="I102" i="184"/>
  <c r="I90" i="184"/>
  <c r="I66" i="184"/>
  <c r="I54" i="184"/>
  <c r="I42" i="184"/>
  <c r="I30" i="184"/>
  <c r="I18" i="184"/>
  <c r="I1209" i="184"/>
  <c r="I1197" i="184"/>
  <c r="I1182" i="184"/>
  <c r="I1170" i="184"/>
  <c r="I1156" i="184"/>
  <c r="I1144" i="184"/>
  <c r="I1132" i="184"/>
  <c r="I1120" i="184"/>
  <c r="I1111" i="184"/>
  <c r="I1099" i="184"/>
  <c r="I1087" i="184"/>
  <c r="I1075" i="184"/>
  <c r="I1063" i="184"/>
  <c r="I1051" i="184"/>
  <c r="I1027" i="184"/>
  <c r="I1015" i="184"/>
  <c r="I1003" i="184"/>
  <c r="I991" i="184"/>
  <c r="I978" i="184"/>
  <c r="I966" i="184"/>
  <c r="I954" i="184"/>
  <c r="I942" i="184"/>
  <c r="I930" i="184"/>
  <c r="I918" i="184"/>
  <c r="I905" i="184"/>
  <c r="I893" i="184"/>
  <c r="I881" i="184"/>
  <c r="I869" i="184"/>
  <c r="I857" i="184"/>
  <c r="I845" i="184"/>
  <c r="I833" i="184"/>
  <c r="I821" i="184"/>
  <c r="I809" i="184"/>
  <c r="I797" i="184"/>
  <c r="I785" i="184"/>
  <c r="I764" i="184"/>
  <c r="I752" i="184"/>
  <c r="I740" i="184"/>
  <c r="I728" i="184"/>
  <c r="I716" i="184"/>
  <c r="I705" i="184"/>
  <c r="I693" i="184"/>
  <c r="I681" i="184"/>
  <c r="I669" i="184"/>
  <c r="I658" i="184"/>
  <c r="I646" i="184"/>
  <c r="I634" i="184"/>
  <c r="I622" i="184"/>
  <c r="I610" i="184"/>
  <c r="I597" i="184"/>
  <c r="I585" i="184"/>
  <c r="I573" i="184"/>
  <c r="I561" i="184"/>
  <c r="I537" i="184"/>
  <c r="I525" i="184"/>
  <c r="I513" i="184"/>
  <c r="I501" i="184"/>
  <c r="I489" i="184"/>
  <c r="I477" i="184"/>
  <c r="I465" i="184"/>
  <c r="I440" i="184"/>
  <c r="I428" i="184"/>
  <c r="I416" i="184"/>
  <c r="I404" i="184"/>
  <c r="I392" i="184"/>
  <c r="I380" i="184"/>
  <c r="I368" i="184"/>
  <c r="I356" i="184"/>
  <c r="I344" i="184"/>
  <c r="I320" i="184"/>
  <c r="I308" i="184"/>
  <c r="I296" i="184"/>
  <c r="I284" i="184"/>
  <c r="I272" i="184"/>
  <c r="I260" i="184"/>
  <c r="I248" i="184"/>
  <c r="I236" i="184"/>
  <c r="I224" i="184"/>
  <c r="I212" i="184"/>
  <c r="I200" i="184"/>
  <c r="I188" i="184"/>
  <c r="I176" i="184"/>
  <c r="I147" i="184"/>
  <c r="I137" i="184"/>
  <c r="I125" i="184"/>
  <c r="I113" i="184"/>
  <c r="I101" i="184"/>
  <c r="I77" i="184"/>
  <c r="I65" i="184"/>
  <c r="I53" i="184"/>
  <c r="I41" i="184"/>
  <c r="I17" i="184"/>
  <c r="I1167" i="184"/>
  <c r="I1208" i="184"/>
  <c r="I1196" i="184"/>
  <c r="I1181" i="184"/>
  <c r="I1169" i="184"/>
  <c r="I1143" i="184"/>
  <c r="I1131" i="184"/>
  <c r="I1119" i="184"/>
  <c r="I1110" i="184"/>
  <c r="I1098" i="184"/>
  <c r="I1086" i="184"/>
  <c r="I1074" i="184"/>
  <c r="I1050" i="184"/>
  <c r="I1038" i="184"/>
  <c r="I1014" i="184"/>
  <c r="I1002" i="184"/>
  <c r="I977" i="184"/>
  <c r="I965" i="184"/>
  <c r="I953" i="184"/>
  <c r="I941" i="184"/>
  <c r="I929" i="184"/>
  <c r="I917" i="184"/>
  <c r="I904" i="184"/>
  <c r="I892" i="184"/>
  <c r="I880" i="184"/>
  <c r="I868" i="184"/>
  <c r="I856" i="184"/>
  <c r="I844" i="184"/>
  <c r="I832" i="184"/>
  <c r="I820" i="184"/>
  <c r="I808" i="184"/>
  <c r="I796" i="184"/>
  <c r="I784" i="184"/>
  <c r="I763" i="184"/>
  <c r="I751" i="184"/>
  <c r="I727" i="184"/>
  <c r="I704" i="184"/>
  <c r="I692" i="184"/>
  <c r="I680" i="184"/>
  <c r="I668" i="184"/>
  <c r="I657" i="184"/>
  <c r="I645" i="184"/>
  <c r="I633" i="184"/>
  <c r="I621" i="184"/>
  <c r="I609" i="184"/>
  <c r="I596" i="184"/>
  <c r="I584" i="184"/>
  <c r="I572" i="184"/>
  <c r="I560" i="184"/>
  <c r="I548" i="184"/>
  <c r="I536" i="184"/>
  <c r="I512" i="184"/>
  <c r="I500" i="184"/>
  <c r="I488" i="184"/>
  <c r="I476" i="184"/>
  <c r="I439" i="184"/>
  <c r="I427" i="184"/>
  <c r="I415" i="184"/>
  <c r="I403" i="184"/>
  <c r="I391" i="184"/>
  <c r="I379" i="184"/>
  <c r="I367" i="184"/>
  <c r="I355" i="184"/>
  <c r="I343" i="184"/>
  <c r="I331" i="184"/>
  <c r="I319" i="184"/>
  <c r="I295" i="184"/>
  <c r="I283" i="184"/>
  <c r="I271" i="184"/>
  <c r="I259" i="184"/>
  <c r="I247" i="184"/>
  <c r="I223" i="184"/>
  <c r="I211" i="184"/>
  <c r="I199" i="184"/>
  <c r="I187" i="184"/>
  <c r="I175" i="184"/>
  <c r="I146" i="184"/>
  <c r="I136" i="184"/>
  <c r="I124" i="184"/>
  <c r="I112" i="184"/>
  <c r="I100" i="184"/>
  <c r="I88" i="184"/>
  <c r="I64" i="184"/>
  <c r="I52" i="184"/>
  <c r="I40" i="184"/>
  <c r="I28" i="184"/>
  <c r="I16" i="184"/>
  <c r="I1207" i="184"/>
  <c r="I1192" i="184"/>
  <c r="I1180" i="184"/>
  <c r="I1166" i="184"/>
  <c r="I1154" i="184"/>
  <c r="I1142" i="184"/>
  <c r="I1130" i="184"/>
  <c r="I1118" i="184"/>
  <c r="I1109" i="184"/>
  <c r="I1097" i="184"/>
  <c r="I1085" i="184"/>
  <c r="I1073" i="184"/>
  <c r="I1061" i="184"/>
  <c r="I1049" i="184"/>
  <c r="I1037" i="184"/>
  <c r="I1025" i="184"/>
  <c r="I1013" i="184"/>
  <c r="I1001" i="184"/>
  <c r="I989" i="184"/>
  <c r="I976" i="184"/>
  <c r="I964" i="184"/>
  <c r="I952" i="184"/>
  <c r="I940" i="184"/>
  <c r="I928" i="184"/>
  <c r="I916" i="184"/>
  <c r="I903" i="184"/>
  <c r="I891" i="184"/>
  <c r="I879" i="184"/>
  <c r="I867" i="184"/>
  <c r="I843" i="184"/>
  <c r="I831" i="184"/>
  <c r="I819" i="184"/>
  <c r="I807" i="184"/>
  <c r="I795" i="184"/>
  <c r="I783" i="184"/>
  <c r="I772" i="184"/>
  <c r="I762" i="184"/>
  <c r="I750" i="184"/>
  <c r="I738" i="184"/>
  <c r="I726" i="184"/>
  <c r="I714" i="184"/>
  <c r="I703" i="184"/>
  <c r="I691" i="184"/>
  <c r="I679" i="184"/>
  <c r="I656" i="184"/>
  <c r="I644" i="184"/>
  <c r="I632" i="184"/>
  <c r="I620" i="184"/>
  <c r="I608" i="184"/>
  <c r="I595" i="184"/>
  <c r="I583" i="184"/>
  <c r="I559" i="184"/>
  <c r="I547" i="184"/>
  <c r="I535" i="184"/>
  <c r="I523" i="184"/>
  <c r="I499" i="184"/>
  <c r="I463" i="184"/>
  <c r="I438" i="184"/>
  <c r="I354" i="184"/>
  <c r="I330" i="184"/>
  <c r="I318" i="184"/>
  <c r="I282" i="184"/>
  <c r="I258" i="184"/>
  <c r="I222" i="184"/>
  <c r="I186" i="184"/>
  <c r="I155" i="184"/>
  <c r="I145" i="184"/>
  <c r="I135" i="184"/>
  <c r="I123" i="184"/>
  <c r="I111" i="184"/>
  <c r="I99" i="184"/>
  <c r="I87" i="184"/>
  <c r="I75" i="184"/>
  <c r="I63" i="184"/>
  <c r="I51" i="184"/>
  <c r="I39" i="184"/>
  <c r="I27" i="184"/>
  <c r="I1206" i="184"/>
  <c r="I1191" i="184"/>
  <c r="I1179" i="184"/>
  <c r="I1165" i="184"/>
  <c r="I1153" i="184"/>
  <c r="I1141" i="184"/>
  <c r="I1129" i="184"/>
  <c r="I1117" i="184"/>
  <c r="I1108" i="184"/>
  <c r="I1096" i="184"/>
  <c r="I1084" i="184"/>
  <c r="I1072" i="184"/>
  <c r="I1060" i="184"/>
  <c r="I1048" i="184"/>
  <c r="I1036" i="184"/>
  <c r="I1024" i="184"/>
  <c r="I1012" i="184"/>
  <c r="I1000" i="184"/>
  <c r="I988" i="184"/>
  <c r="I975" i="184"/>
  <c r="I963" i="184"/>
  <c r="I951" i="184"/>
  <c r="I939" i="184"/>
  <c r="I927" i="184"/>
  <c r="I915" i="184"/>
  <c r="I902" i="184"/>
  <c r="I890" i="184"/>
  <c r="I878" i="184"/>
  <c r="I866" i="184"/>
  <c r="I854" i="184"/>
  <c r="I842" i="184"/>
  <c r="I830" i="184"/>
  <c r="I818" i="184"/>
  <c r="I806" i="184"/>
  <c r="I794" i="184"/>
  <c r="I782" i="184"/>
  <c r="I771" i="184"/>
  <c r="I761" i="184"/>
  <c r="I749" i="184"/>
  <c r="I737" i="184"/>
  <c r="I725" i="184"/>
  <c r="I713" i="184"/>
  <c r="I702" i="184"/>
  <c r="I690" i="184"/>
  <c r="I678" i="184"/>
  <c r="I667" i="184"/>
  <c r="I655" i="184"/>
  <c r="I643" i="184"/>
  <c r="I631" i="184"/>
  <c r="I619" i="184"/>
  <c r="I607" i="184"/>
  <c r="I594" i="184"/>
  <c r="I582" i="184"/>
  <c r="I570" i="184"/>
  <c r="I558" i="184"/>
  <c r="I546" i="184"/>
  <c r="I534" i="184"/>
  <c r="I522" i="184"/>
  <c r="I510" i="184"/>
  <c r="I498" i="184"/>
  <c r="I486" i="184"/>
  <c r="I474" i="184"/>
  <c r="I462" i="184"/>
  <c r="I449" i="184"/>
  <c r="I437" i="184"/>
  <c r="I425" i="184"/>
  <c r="I413" i="184"/>
  <c r="I401" i="184"/>
  <c r="I389" i="184"/>
  <c r="I377" i="184"/>
  <c r="I365" i="184"/>
  <c r="I353" i="184"/>
  <c r="I341" i="184"/>
  <c r="I329" i="184"/>
  <c r="I317" i="184"/>
  <c r="I305" i="184"/>
  <c r="I293" i="184"/>
  <c r="I281" i="184"/>
  <c r="I269" i="184"/>
  <c r="I257" i="184"/>
  <c r="I245" i="184"/>
  <c r="I233" i="184"/>
  <c r="I221" i="184"/>
  <c r="I209" i="184"/>
  <c r="I197" i="184"/>
  <c r="I185" i="184"/>
  <c r="I173" i="184"/>
  <c r="I154" i="184"/>
  <c r="I134" i="184"/>
  <c r="I122" i="184"/>
  <c r="I110" i="184"/>
  <c r="I98" i="184"/>
  <c r="I86" i="184"/>
  <c r="I74" i="184"/>
  <c r="I62" i="184"/>
  <c r="I50" i="184"/>
  <c r="I38" i="184"/>
  <c r="I26" i="184"/>
  <c r="I1193" i="184"/>
  <c r="I451" i="184"/>
  <c r="I369" i="184"/>
  <c r="I156" i="184"/>
  <c r="I43" i="184"/>
  <c r="I837" i="184"/>
  <c r="I1185" i="184"/>
  <c r="I995" i="184"/>
  <c r="I165" i="184"/>
  <c r="I524" i="184"/>
  <c r="I470" i="184"/>
  <c r="I213" i="184"/>
  <c r="I973" i="184"/>
  <c r="I270" i="184"/>
  <c r="I246" i="184"/>
  <c r="I234" i="184"/>
  <c r="I1016" i="184"/>
  <c r="I719" i="184"/>
  <c r="I672" i="184"/>
  <c r="I487" i="184"/>
  <c r="I961" i="184"/>
  <c r="I993" i="184"/>
  <c r="I303" i="184"/>
  <c r="I464" i="184"/>
  <c r="I307" i="184"/>
  <c r="I823" i="184"/>
  <c r="I533" i="184"/>
  <c r="I798" i="184"/>
  <c r="I48" i="184"/>
  <c r="I1155" i="184"/>
  <c r="I290" i="184"/>
  <c r="I852" i="184"/>
  <c r="I69" i="184"/>
  <c r="I89" i="184"/>
  <c r="I225" i="184"/>
  <c r="I659" i="184"/>
  <c r="I605" i="184"/>
  <c r="I760" i="184"/>
  <c r="I756" i="184"/>
  <c r="I675" i="184"/>
  <c r="I442" i="184"/>
  <c r="I1062" i="184"/>
  <c r="I78" i="184"/>
  <c r="I1057" i="184"/>
  <c r="I151" i="184"/>
  <c r="I239" i="184"/>
  <c r="I375" i="184"/>
  <c r="I729" i="184"/>
  <c r="I1204" i="184"/>
  <c r="I235" i="184"/>
  <c r="I990" i="184"/>
  <c r="I373" i="184"/>
  <c r="I141" i="184"/>
  <c r="I76" i="184"/>
  <c r="I132" i="184"/>
  <c r="I718" i="184"/>
  <c r="I870" i="184"/>
  <c r="I742" i="184"/>
  <c r="I943" i="184"/>
  <c r="I120" i="184"/>
  <c r="I152" i="184"/>
  <c r="I168" i="184"/>
  <c r="I240" i="184"/>
  <c r="I529" i="184"/>
  <c r="I384" i="184"/>
  <c r="I378" i="184"/>
  <c r="I836" i="184"/>
  <c r="I386" i="184"/>
  <c r="I402" i="184"/>
  <c r="I531" i="184"/>
  <c r="I1202" i="184"/>
  <c r="I1148" i="184"/>
  <c r="I540" i="184"/>
  <c r="I715" i="184"/>
  <c r="I739" i="184"/>
  <c r="I907" i="184"/>
  <c r="I1009" i="184"/>
  <c r="I804" i="184"/>
  <c r="I551" i="184"/>
  <c r="I475" i="184"/>
  <c r="I426" i="184"/>
  <c r="I226" i="184"/>
  <c r="I1212" i="184"/>
  <c r="I1100" i="184"/>
  <c r="I1030" i="184"/>
  <c r="I613" i="184"/>
  <c r="I332" i="184"/>
  <c r="I249" i="184"/>
  <c r="I29" i="184"/>
  <c r="I23" i="184"/>
  <c r="I119" i="184"/>
  <c r="I922" i="184"/>
  <c r="I1026" i="184"/>
  <c r="I855" i="184"/>
  <c r="I602" i="184"/>
  <c r="I1067" i="184"/>
  <c r="I1056" i="184"/>
  <c r="I1039" i="184"/>
  <c r="I998" i="184"/>
  <c r="I63" i="147" l="1"/>
  <c r="I65" i="147" s="1"/>
  <c r="I60" i="120"/>
  <c r="I62" i="120" s="1"/>
  <c r="I40" i="102"/>
  <c r="I41" i="102" s="1"/>
  <c r="I60" i="102" s="1"/>
  <c r="I62" i="102" s="1"/>
  <c r="I40" i="59"/>
  <c r="I60" i="59" s="1"/>
  <c r="I62" i="59" s="1"/>
  <c r="I39" i="59"/>
  <c r="I63" i="149"/>
  <c r="I65" i="149" s="1"/>
  <c r="I47" i="131"/>
  <c r="I48" i="131" s="1"/>
  <c r="I67" i="131" s="1"/>
  <c r="I69" i="131" s="1"/>
  <c r="I40" i="103"/>
  <c r="I41" i="103" s="1"/>
  <c r="I60" i="103" s="1"/>
  <c r="I62" i="103" s="1"/>
  <c r="I60" i="110"/>
  <c r="I62" i="110" s="1"/>
  <c r="I40" i="66"/>
  <c r="I60" i="66" s="1"/>
  <c r="I62" i="66" s="1"/>
  <c r="I39" i="66"/>
</calcChain>
</file>

<file path=xl/sharedStrings.xml><?xml version="1.0" encoding="utf-8"?>
<sst xmlns="http://schemas.openxmlformats.org/spreadsheetml/2006/main" count="12470" uniqueCount="3953">
  <si>
    <t>DESCRIPTION</t>
  </si>
  <si>
    <t>UNIT</t>
  </si>
  <si>
    <t>RATE</t>
  </si>
  <si>
    <t>%</t>
  </si>
  <si>
    <t>QTY</t>
  </si>
  <si>
    <t>AMOUNT</t>
  </si>
  <si>
    <t>PAYMENT REFERS</t>
  </si>
  <si>
    <t xml:space="preserve">TOTAL CARRIED FORWARD TO SUMMARY </t>
  </si>
  <si>
    <t>ASSET TYPE:</t>
  </si>
  <si>
    <t>CONTRACT REF. NO:</t>
  </si>
  <si>
    <t>Cluster/District:</t>
  </si>
  <si>
    <t>ITEM Nr.</t>
  </si>
  <si>
    <t>SCHEDULE NUMBER</t>
  </si>
  <si>
    <t xml:space="preserve">FUNCTIONAL REPAIR SCHEDULE </t>
  </si>
  <si>
    <r>
      <t>TERM REPAIRS SUBJECT TO APPROVAL OF QUOTATION OF THE WORKS</t>
    </r>
    <r>
      <rPr>
        <sz val="10"/>
        <color rgb="FF000000"/>
        <rFont val="Arial"/>
        <family val="2"/>
      </rPr>
      <t xml:space="preserve"> </t>
    </r>
  </si>
  <si>
    <t>Artisan (Trade Tested)</t>
  </si>
  <si>
    <t>Artisan Aid</t>
  </si>
  <si>
    <t>General Worker</t>
  </si>
  <si>
    <t>West End CHC</t>
  </si>
  <si>
    <t>Vehicle Travelling Estimate</t>
  </si>
  <si>
    <t>PSum</t>
  </si>
  <si>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</si>
  <si>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</si>
  <si>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</si>
  <si>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</si>
  <si>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</si>
  <si>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</si>
  <si>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</si>
  <si>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</si>
  <si>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</si>
  <si>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</si>
  <si>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</si>
  <si>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</si>
  <si>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</si>
  <si>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</si>
  <si>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</si>
  <si>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</si>
  <si>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</si>
  <si>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</si>
  <si>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</si>
  <si>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</si>
  <si>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</si>
  <si>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</si>
  <si>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</si>
  <si>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</si>
  <si>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</si>
  <si>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</si>
  <si>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</si>
  <si>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</si>
  <si>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</si>
  <si>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</si>
  <si>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</si>
  <si>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</si>
  <si>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</si>
  <si>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</si>
  <si>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</si>
  <si>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</si>
  <si>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</si>
  <si>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</si>
  <si>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</si>
  <si>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</si>
  <si>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</si>
  <si>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</si>
  <si>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</si>
  <si>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</si>
  <si>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</si>
  <si>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</si>
  <si>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</si>
  <si>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</si>
  <si>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</si>
  <si>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</si>
  <si>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</si>
  <si>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</si>
  <si>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</si>
  <si>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</si>
  <si>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</si>
  <si>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</si>
  <si>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</si>
  <si>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</si>
  <si>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</si>
  <si>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</si>
  <si>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</si>
  <si>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</si>
  <si>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</si>
  <si>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</si>
  <si>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</si>
  <si>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</si>
  <si>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</si>
  <si>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</si>
  <si>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</si>
  <si>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</si>
  <si>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</si>
  <si>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</si>
  <si>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</si>
  <si>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</si>
  <si>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</si>
  <si>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</si>
  <si>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</si>
  <si>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</si>
  <si>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</si>
  <si>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</si>
  <si>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</si>
  <si>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</si>
  <si>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</si>
  <si>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</si>
  <si>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</si>
  <si>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</si>
  <si>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</si>
  <si>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</si>
  <si>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</si>
  <si>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</si>
  <si>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</si>
  <si>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</si>
  <si>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</si>
  <si>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</si>
  <si>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</si>
  <si>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</si>
  <si>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</si>
  <si>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</si>
  <si>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</si>
  <si>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</si>
  <si>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</si>
  <si>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</si>
  <si>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</si>
  <si>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</si>
  <si>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</si>
  <si>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</si>
  <si>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</si>
  <si>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</si>
  <si>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</si>
  <si>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</si>
  <si>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</si>
  <si>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</si>
  <si>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</si>
  <si>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</si>
  <si>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</si>
  <si>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</si>
  <si>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</si>
  <si>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</si>
  <si>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</si>
  <si>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</si>
  <si>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</si>
  <si>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</si>
  <si>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</si>
  <si>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</si>
  <si>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</si>
  <si>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</si>
  <si>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</si>
  <si>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</si>
  <si>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</si>
  <si>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</si>
  <si>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</si>
  <si>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</si>
  <si>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</si>
  <si>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</si>
  <si>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</si>
  <si>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</si>
  <si>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</si>
  <si>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</si>
  <si>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</si>
  <si>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</si>
  <si>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</si>
  <si>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</si>
  <si>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</si>
  <si>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</si>
  <si>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</si>
  <si>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</si>
  <si>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</si>
  <si>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</si>
  <si>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</si>
  <si>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</si>
  <si>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</si>
  <si>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</si>
  <si>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</si>
  <si>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</si>
  <si>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</si>
  <si>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</si>
  <si>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</si>
  <si>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</si>
  <si>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</si>
  <si>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</si>
  <si>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</si>
  <si>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</si>
  <si>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</si>
  <si>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</si>
  <si>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</si>
  <si>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</si>
  <si>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</si>
  <si>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</si>
  <si>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</si>
  <si>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</si>
  <si>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</si>
  <si>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</si>
  <si>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</si>
  <si>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</si>
  <si>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</si>
  <si>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</si>
  <si>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</si>
  <si>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</si>
  <si>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</si>
  <si>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</si>
  <si>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</si>
  <si>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</si>
  <si>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</si>
  <si>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</si>
  <si>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</si>
  <si>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</si>
  <si>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</si>
  <si>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</si>
  <si>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</si>
  <si>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</si>
  <si>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</si>
  <si>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</si>
  <si>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</si>
  <si>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</si>
  <si>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</si>
  <si>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</si>
  <si>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</si>
  <si>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</si>
  <si>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</si>
  <si>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</si>
  <si>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</si>
  <si>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</si>
  <si>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</si>
  <si>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</si>
  <si>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</si>
  <si>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</si>
  <si>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</si>
  <si>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</si>
  <si>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</si>
  <si>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</si>
  <si>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</si>
  <si>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</si>
  <si>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</si>
  <si>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</si>
  <si>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</si>
  <si>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</si>
  <si>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</si>
  <si>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</si>
  <si>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</si>
  <si>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</si>
  <si>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</si>
  <si>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</si>
  <si>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</si>
  <si>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</si>
  <si>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</si>
  <si>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</si>
  <si>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</si>
  <si>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</si>
  <si>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</si>
  <si>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</si>
  <si>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</si>
  <si>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</si>
  <si>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</si>
  <si>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</si>
  <si>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</si>
  <si>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</si>
  <si>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</si>
  <si>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</si>
  <si>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</si>
  <si>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</si>
  <si>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</si>
  <si>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</si>
  <si>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</si>
  <si>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</si>
  <si>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</si>
  <si>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</si>
  <si>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</si>
  <si>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</si>
  <si>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</si>
  <si>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</si>
  <si>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</si>
  <si>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</si>
  <si>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</si>
  <si>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</si>
  <si>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</si>
  <si>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</si>
  <si>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</si>
  <si>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</si>
  <si>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</si>
  <si>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</si>
  <si>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</si>
  <si>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</si>
  <si>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</si>
  <si>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</si>
  <si>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</si>
  <si>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</si>
  <si>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</si>
  <si>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</si>
  <si>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</si>
  <si>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</si>
  <si>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</si>
  <si>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</si>
  <si>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</si>
  <si>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</si>
  <si>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</si>
  <si>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</si>
  <si>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</si>
  <si>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</si>
  <si>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</si>
  <si>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</si>
  <si>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</si>
  <si>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</si>
  <si>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</si>
  <si>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</si>
  <si>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</si>
  <si>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</si>
  <si>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</si>
  <si>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</si>
  <si>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</si>
  <si>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</si>
  <si>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</si>
  <si>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</si>
  <si>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</si>
  <si>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</si>
  <si>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</si>
  <si>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</si>
  <si>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</si>
  <si>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</si>
  <si>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</si>
  <si>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</si>
  <si>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</si>
  <si>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</si>
  <si>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</si>
  <si>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</si>
  <si>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</si>
  <si>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</si>
  <si>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</si>
  <si>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</si>
  <si>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</si>
  <si>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</si>
  <si>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</si>
  <si>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</si>
  <si>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</si>
  <si>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</si>
  <si>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</si>
  <si>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</si>
  <si>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</si>
  <si>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</si>
  <si>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</si>
  <si>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</si>
  <si>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</si>
  <si>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</si>
  <si>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</si>
  <si>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</si>
  <si>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</si>
  <si>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</si>
  <si>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</si>
  <si>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</si>
  <si>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</si>
  <si>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</si>
  <si>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</si>
  <si>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</si>
  <si>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</si>
  <si>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</si>
  <si>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</si>
  <si>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</si>
  <si>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</si>
  <si>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</si>
  <si>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</si>
  <si>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</si>
  <si>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</si>
  <si>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</si>
  <si>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</si>
  <si>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</si>
  <si>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</si>
  <si>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</si>
  <si>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</si>
  <si>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</si>
  <si>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</si>
  <si>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</si>
  <si>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</si>
  <si>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</si>
  <si>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</si>
  <si>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</si>
  <si>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</si>
  <si>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</si>
  <si>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</si>
  <si>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</si>
  <si>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</si>
  <si>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</si>
  <si>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</si>
  <si>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</si>
  <si>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</si>
  <si>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</si>
  <si>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</si>
  <si>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</si>
  <si>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</si>
  <si>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</si>
  <si>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</si>
  <si>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</si>
  <si>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</si>
  <si>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</si>
  <si>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</si>
  <si>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</si>
  <si>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</si>
  <si>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</si>
  <si>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</si>
  <si>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</si>
  <si>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</si>
  <si>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</si>
  <si>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</si>
  <si>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</si>
  <si>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</si>
  <si>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</si>
  <si>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</si>
  <si>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</si>
  <si>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</si>
  <si>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</si>
  <si>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</si>
  <si>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</si>
  <si>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</si>
  <si>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</si>
  <si>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</si>
  <si>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</si>
  <si>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</si>
  <si>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</si>
  <si>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</si>
  <si>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</si>
  <si>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</si>
  <si>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</si>
  <si>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</si>
  <si>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</si>
  <si>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</si>
  <si>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</si>
  <si>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</si>
  <si>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</si>
  <si>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</si>
  <si>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</si>
  <si>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</si>
  <si>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</si>
  <si>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</si>
  <si>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</si>
  <si>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</si>
  <si>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</si>
  <si>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</si>
  <si>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</si>
  <si>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</si>
  <si>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</si>
  <si>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</si>
  <si>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</si>
  <si>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</si>
  <si>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</si>
  <si>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</si>
  <si>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</si>
  <si>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</si>
  <si>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</si>
  <si>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</si>
  <si>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</si>
  <si>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</si>
  <si>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</si>
  <si>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</si>
  <si>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</si>
  <si>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</si>
  <si>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</si>
  <si>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</si>
  <si>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</si>
  <si>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</si>
  <si>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</si>
  <si>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</si>
  <si>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</si>
  <si>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</si>
  <si>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</si>
  <si>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</si>
  <si>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</si>
  <si>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</si>
  <si>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</si>
  <si>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</si>
  <si>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</si>
  <si>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</si>
  <si>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</si>
  <si>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</si>
  <si>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</si>
  <si>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</si>
  <si>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</si>
  <si>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</si>
  <si>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</si>
  <si>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</si>
  <si>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</si>
  <si>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</si>
  <si>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</si>
  <si>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</si>
  <si>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</si>
  <si>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</si>
  <si>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</si>
  <si>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</si>
  <si>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</si>
  <si>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</si>
  <si>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</si>
  <si>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</si>
  <si>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</si>
  <si>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</si>
  <si>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</si>
  <si>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</si>
  <si>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</si>
  <si>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</si>
  <si>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</si>
  <si>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</si>
  <si>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</si>
  <si>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</si>
  <si>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</si>
  <si>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</si>
  <si>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</si>
  <si>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</si>
  <si>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</si>
  <si>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</si>
  <si>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</si>
  <si>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</si>
  <si>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</si>
  <si>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</si>
  <si>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</si>
  <si>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</si>
  <si>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</si>
  <si>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</si>
  <si>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</si>
  <si>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</si>
  <si>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</si>
  <si>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</si>
  <si>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</si>
  <si>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</si>
  <si>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</si>
  <si>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</si>
  <si>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</si>
  <si>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</si>
  <si>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</si>
  <si>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</si>
  <si>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</si>
  <si>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</si>
  <si>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</si>
  <si>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</si>
  <si>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</si>
  <si>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</si>
  <si>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</si>
  <si>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</si>
  <si>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</si>
  <si>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</si>
  <si>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</si>
  <si>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</si>
  <si>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</si>
  <si>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</si>
  <si>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</si>
  <si>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</si>
  <si>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</si>
  <si>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</si>
  <si>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</si>
  <si>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</si>
  <si>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</si>
  <si>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</si>
  <si>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</si>
  <si>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</si>
  <si>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</si>
  <si>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</si>
  <si>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</si>
  <si>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</si>
  <si>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</si>
  <si>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</si>
  <si>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</si>
  <si>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</si>
  <si>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</si>
  <si>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</si>
  <si>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</si>
  <si>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</si>
  <si>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</si>
  <si>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</si>
  <si>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</si>
  <si>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</si>
  <si>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</si>
  <si>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</si>
  <si>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</si>
  <si>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</si>
  <si>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</si>
  <si>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</si>
  <si>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</si>
  <si>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</si>
  <si>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</si>
  <si>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</si>
  <si>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</si>
  <si>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</si>
  <si>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</si>
  <si>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</si>
  <si>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</si>
  <si>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</si>
  <si>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</si>
  <si>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</si>
  <si>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</si>
  <si>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</si>
  <si>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</si>
  <si>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</si>
  <si>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</si>
  <si>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</si>
  <si>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</si>
  <si>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</si>
  <si>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</si>
  <si>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</si>
  <si>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</si>
  <si>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</si>
  <si>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</si>
  <si>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</si>
  <si>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</si>
  <si>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TENDER AMOUNT</t>
  </si>
  <si>
    <t>TOTAL AMOUNT OF WORKS (INCL VAT) - ENTER THIS AMOUNT TO FORM OF OFFER</t>
  </si>
  <si>
    <t>SUBTOTAL AMOUNT OF WORKS (EXCL VAT)</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</si>
  <si>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</si>
  <si>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</si>
  <si>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</si>
  <si>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</si>
  <si>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r>
      <t xml:space="preserve">PROVISION OF ASSET APPLICABLE ACCREDITED TRAINING : </t>
    </r>
    <r>
      <rPr>
        <sz val="10"/>
        <rFont val="Arial"/>
        <family val="2"/>
      </rPr>
      <t>Arranging of Accredited Asset Applicable Training for Operating and Maintenance Staff as per SS16</t>
    </r>
  </si>
  <si>
    <t>Psum</t>
  </si>
  <si>
    <t>Direct Fee Percentage (Mark-up) to be charged by Contractor on amount above</t>
  </si>
  <si>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</si>
  <si>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</si>
  <si>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r>
      <t xml:space="preserve">INSURANCE : LIMITATION OF LIABILITY </t>
    </r>
    <r>
      <rPr>
        <sz val="10"/>
        <color theme="1"/>
        <rFont val="Arial"/>
        <family val="2"/>
      </rPr>
      <t>(Amounts applicable for whole Contract)</t>
    </r>
  </si>
  <si>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</si>
  <si>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</si>
  <si>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1A-1</t>
  </si>
  <si>
    <t>1A-2</t>
  </si>
  <si>
    <t>Hr</t>
  </si>
  <si>
    <t>Km</t>
  </si>
  <si>
    <t>Per/night</t>
  </si>
  <si>
    <t>Direct Fee Percentage (Mark-up) to be charged by Contractor on amount in items 6.1 and 6.2 above</t>
  </si>
  <si>
    <t>Electrical Maintenance Supervisor</t>
  </si>
  <si>
    <t>4.1.1</t>
  </si>
  <si>
    <t>4.1.2</t>
  </si>
  <si>
    <t>4.1.3</t>
  </si>
  <si>
    <t>4.2.1</t>
  </si>
  <si>
    <t>4.3.1</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</si>
  <si>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</si>
  <si>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</si>
  <si>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t xml:space="preserve">Accommodation </t>
  </si>
  <si>
    <t>4.4.1</t>
  </si>
  <si>
    <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</si>
  <si>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</si>
  <si>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</si>
  <si>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t>ITEM</t>
  </si>
  <si>
    <t>REF NO</t>
  </si>
  <si>
    <t>TOTAL QTY</t>
  </si>
  <si>
    <t>MATERIAL</t>
  </si>
  <si>
    <t>R</t>
  </si>
  <si>
    <t>item</t>
  </si>
  <si>
    <t>SCHEDULE NO. 2</t>
  </si>
  <si>
    <t>2</t>
  </si>
  <si>
    <t>ea.</t>
  </si>
  <si>
    <t>ea</t>
  </si>
  <si>
    <t>m</t>
  </si>
  <si>
    <t>95mm² x 4-core</t>
  </si>
  <si>
    <t>25mm² x 4-core</t>
  </si>
  <si>
    <t>16mm² x 4-core</t>
  </si>
  <si>
    <t>16mm² x 3-core</t>
  </si>
  <si>
    <t>10mm² x 4-core</t>
  </si>
  <si>
    <t>10mm² x 3-core</t>
  </si>
  <si>
    <t>6mm² x 4-core</t>
  </si>
  <si>
    <t>6mm² x 3-core</t>
  </si>
  <si>
    <t>70mm² x 4-core</t>
  </si>
  <si>
    <t>50mm² x 4-core</t>
  </si>
  <si>
    <t>35mm² x 4-core</t>
  </si>
  <si>
    <t>R.2.248</t>
  </si>
  <si>
    <t>R.2.254</t>
  </si>
  <si>
    <t>LOW VOLTAGE  CABLE</t>
  </si>
  <si>
    <t>R.2.255</t>
  </si>
  <si>
    <t>1000V PVC/SWA/PVC copper cables.</t>
  </si>
  <si>
    <t>2.109</t>
  </si>
  <si>
    <t>R.2.256</t>
  </si>
  <si>
    <t>120mm² x 4-core</t>
  </si>
  <si>
    <t>2.110</t>
  </si>
  <si>
    <t>R.2.257</t>
  </si>
  <si>
    <t>2.111</t>
  </si>
  <si>
    <t>R.2.258</t>
  </si>
  <si>
    <t>2.112</t>
  </si>
  <si>
    <t>R.2.259</t>
  </si>
  <si>
    <t>2.113</t>
  </si>
  <si>
    <t>R.2.260</t>
  </si>
  <si>
    <t>2.114</t>
  </si>
  <si>
    <t>R.2.261</t>
  </si>
  <si>
    <t>2.115</t>
  </si>
  <si>
    <t>R.2.262</t>
  </si>
  <si>
    <t>2.116</t>
  </si>
  <si>
    <t>R.2.263</t>
  </si>
  <si>
    <t>2.117</t>
  </si>
  <si>
    <t>R.2.264</t>
  </si>
  <si>
    <t>2.118</t>
  </si>
  <si>
    <t>R.2.265</t>
  </si>
  <si>
    <t>2.119</t>
  </si>
  <si>
    <t>R.2.266</t>
  </si>
  <si>
    <t>2.120</t>
  </si>
  <si>
    <t>R.2.267</t>
  </si>
  <si>
    <t>2.121</t>
  </si>
  <si>
    <t>R.2.268</t>
  </si>
  <si>
    <t>4mm² x 4-core</t>
  </si>
  <si>
    <t>2.122</t>
  </si>
  <si>
    <t>R.2.269</t>
  </si>
  <si>
    <t>4mm² x 3-core</t>
  </si>
  <si>
    <t>2.123</t>
  </si>
  <si>
    <t>R.2.270</t>
  </si>
  <si>
    <t>2,5mm² x 4-core</t>
  </si>
  <si>
    <t>2.124</t>
  </si>
  <si>
    <t>R.2.271</t>
  </si>
  <si>
    <t>2,5mm² x 3-core</t>
  </si>
  <si>
    <t>2.125</t>
  </si>
  <si>
    <t>R.2.272</t>
  </si>
  <si>
    <t>1,5mm² x 4-core</t>
  </si>
  <si>
    <t>2.126</t>
  </si>
  <si>
    <t>R.2.273</t>
  </si>
  <si>
    <t>1,5mm² x 3-core</t>
  </si>
  <si>
    <t>R.2.274</t>
  </si>
  <si>
    <t>LOW VOLTAGE  CABLE TERMINATION</t>
  </si>
  <si>
    <t>R.2.275</t>
  </si>
  <si>
    <t xml:space="preserve">Terminate 1 000V PVC/SWA/PVC cable </t>
  </si>
  <si>
    <t>2.127</t>
  </si>
  <si>
    <t>R.2.276</t>
  </si>
  <si>
    <t>2.128</t>
  </si>
  <si>
    <t>R.2.277</t>
  </si>
  <si>
    <t>2.129</t>
  </si>
  <si>
    <t>R.2.278</t>
  </si>
  <si>
    <t>2.130</t>
  </si>
  <si>
    <t>R.2.279</t>
  </si>
  <si>
    <t>2.131</t>
  </si>
  <si>
    <t>R.2.280</t>
  </si>
  <si>
    <t>2.132</t>
  </si>
  <si>
    <t>R.2.281</t>
  </si>
  <si>
    <t>2.133</t>
  </si>
  <si>
    <t>R.2.282</t>
  </si>
  <si>
    <t>2.134</t>
  </si>
  <si>
    <t>R.2.283</t>
  </si>
  <si>
    <t>2.135</t>
  </si>
  <si>
    <t>R.2.284</t>
  </si>
  <si>
    <t>2.136</t>
  </si>
  <si>
    <t>R.2.285</t>
  </si>
  <si>
    <t>2.137</t>
  </si>
  <si>
    <t>R.2.286</t>
  </si>
  <si>
    <t>2.138</t>
  </si>
  <si>
    <t>R.2.287</t>
  </si>
  <si>
    <t>2.139</t>
  </si>
  <si>
    <t>R.2.288</t>
  </si>
  <si>
    <t>2.140</t>
  </si>
  <si>
    <t>R.2.289</t>
  </si>
  <si>
    <t>2.141</t>
  </si>
  <si>
    <t>R.2.290</t>
  </si>
  <si>
    <t>2.142</t>
  </si>
  <si>
    <t>R.2.291</t>
  </si>
  <si>
    <t>2.143</t>
  </si>
  <si>
    <t>R.2.292</t>
  </si>
  <si>
    <t>2.144</t>
  </si>
  <si>
    <t>R.2.293</t>
  </si>
  <si>
    <t>R.2.294</t>
  </si>
  <si>
    <t>LOW VOLTAGE  CABLE JOINTS</t>
  </si>
  <si>
    <t>R.2.295</t>
  </si>
  <si>
    <t xml:space="preserve">Joint 1 000V PVC/SWA/PVC cables </t>
  </si>
  <si>
    <t>2.145</t>
  </si>
  <si>
    <t>R.2.296</t>
  </si>
  <si>
    <t>2.146</t>
  </si>
  <si>
    <t>R.2.297</t>
  </si>
  <si>
    <t>2.147</t>
  </si>
  <si>
    <t>R.2.298</t>
  </si>
  <si>
    <t>2.148</t>
  </si>
  <si>
    <t>R.2.299</t>
  </si>
  <si>
    <t>2.149</t>
  </si>
  <si>
    <t>R.2.300</t>
  </si>
  <si>
    <t>2.150</t>
  </si>
  <si>
    <t>R.2.301</t>
  </si>
  <si>
    <t>2.151</t>
  </si>
  <si>
    <t>R.2.302</t>
  </si>
  <si>
    <t>2.152</t>
  </si>
  <si>
    <t>R.2.303</t>
  </si>
  <si>
    <t>2.153</t>
  </si>
  <si>
    <t>R.2.304</t>
  </si>
  <si>
    <t>2.154</t>
  </si>
  <si>
    <t>R.2.305</t>
  </si>
  <si>
    <t>2.155</t>
  </si>
  <si>
    <t>R.2.306</t>
  </si>
  <si>
    <t>2.156</t>
  </si>
  <si>
    <t>R.2.307</t>
  </si>
  <si>
    <t>2.157</t>
  </si>
  <si>
    <t>R.2.308</t>
  </si>
  <si>
    <t>2.158</t>
  </si>
  <si>
    <t>R.2.309</t>
  </si>
  <si>
    <t>2.159</t>
  </si>
  <si>
    <t>R.2.310</t>
  </si>
  <si>
    <t>2.160</t>
  </si>
  <si>
    <t>R.2.311</t>
  </si>
  <si>
    <t>2.161</t>
  </si>
  <si>
    <t>R.2.312</t>
  </si>
  <si>
    <t>2.162</t>
  </si>
  <si>
    <t>R.2.313</t>
  </si>
  <si>
    <t>R.2.314</t>
  </si>
  <si>
    <t>DISCONNECT SUPPLY CABLE</t>
  </si>
  <si>
    <t>R.2.315</t>
  </si>
  <si>
    <t>Switch off and disconnect the three or single phase supply cable.</t>
  </si>
  <si>
    <t>2.163</t>
  </si>
  <si>
    <t>R.2.316</t>
  </si>
  <si>
    <t>50mm² -120mm²</t>
  </si>
  <si>
    <t>2.164</t>
  </si>
  <si>
    <t>R.2.317</t>
  </si>
  <si>
    <t>16mm² -35mm²</t>
  </si>
  <si>
    <t>2.165</t>
  </si>
  <si>
    <t>R.2.318</t>
  </si>
  <si>
    <t>1,5mm² -10mm²</t>
  </si>
  <si>
    <t>R.2.319</t>
  </si>
  <si>
    <t>CABLE PROTECTION KICKER PIPES</t>
  </si>
  <si>
    <t>R.2.320</t>
  </si>
  <si>
    <r>
      <t xml:space="preserve">2.5m long </t>
    </r>
    <r>
      <rPr>
        <b/>
        <sz val="10"/>
        <rFont val="Arial"/>
        <family val="2"/>
      </rPr>
      <t>galvanised</t>
    </r>
    <r>
      <rPr>
        <sz val="10"/>
        <rFont val="Arial"/>
        <family val="2"/>
      </rPr>
      <t xml:space="preserve"> cable protection kicker pipe</t>
    </r>
  </si>
  <si>
    <t>2.166</t>
  </si>
  <si>
    <t>R.2.321</t>
  </si>
  <si>
    <t>75mm dia</t>
  </si>
  <si>
    <t>2.167</t>
  </si>
  <si>
    <t>R.2.322</t>
  </si>
  <si>
    <t>50mm dia</t>
  </si>
  <si>
    <t>2.168</t>
  </si>
  <si>
    <t>R.2.323</t>
  </si>
  <si>
    <t>40mm dia</t>
  </si>
  <si>
    <t>2.169</t>
  </si>
  <si>
    <t>R.2.324</t>
  </si>
  <si>
    <t>32mm dia</t>
  </si>
  <si>
    <t>2.170</t>
  </si>
  <si>
    <t>R.2.325</t>
  </si>
  <si>
    <t>25mm dia</t>
  </si>
  <si>
    <t>2.171</t>
  </si>
  <si>
    <t>R.2.326</t>
  </si>
  <si>
    <t>20mm dia</t>
  </si>
  <si>
    <t>R.2.327</t>
  </si>
  <si>
    <t>EARTHING</t>
  </si>
  <si>
    <t>2.172</t>
  </si>
  <si>
    <t>R.2.328</t>
  </si>
  <si>
    <r>
      <t xml:space="preserve">Test </t>
    </r>
    <r>
      <rPr>
        <b/>
        <sz val="10"/>
        <rFont val="Arial"/>
        <family val="2"/>
      </rPr>
      <t xml:space="preserve">transformer earth </t>
    </r>
    <r>
      <rPr>
        <sz val="10"/>
        <rFont val="Arial"/>
        <family val="2"/>
      </rPr>
      <t>submit an earth reading.</t>
    </r>
  </si>
  <si>
    <t>2.173</t>
  </si>
  <si>
    <t>R.2.329</t>
  </si>
  <si>
    <t>1,5m earth electrode, depth of 600mm below final ground level.</t>
  </si>
  <si>
    <t>2.174</t>
  </si>
  <si>
    <t>R.2.330</t>
  </si>
  <si>
    <t>70mm sq. earth wire with earth electrodes.</t>
  </si>
  <si>
    <t>R.2.331</t>
  </si>
  <si>
    <t>BARE COPPER EARTH WIRES</t>
  </si>
  <si>
    <t>R.2.332</t>
  </si>
  <si>
    <t>Provide and install bare copper earth wires through cable sleeves,.</t>
  </si>
  <si>
    <t>2.175</t>
  </si>
  <si>
    <t>R.2.333</t>
  </si>
  <si>
    <t xml:space="preserve">70mm² </t>
  </si>
  <si>
    <t>2.176</t>
  </si>
  <si>
    <t>R.2.334</t>
  </si>
  <si>
    <t xml:space="preserve">50 mm² </t>
  </si>
  <si>
    <t>2.177</t>
  </si>
  <si>
    <t>R.2.335</t>
  </si>
  <si>
    <t xml:space="preserve">35 mm² </t>
  </si>
  <si>
    <t>2.178</t>
  </si>
  <si>
    <t>R.2.336</t>
  </si>
  <si>
    <t xml:space="preserve">25 mm² </t>
  </si>
  <si>
    <t>2.179</t>
  </si>
  <si>
    <t>R.2.337</t>
  </si>
  <si>
    <t xml:space="preserve">16 mm² </t>
  </si>
  <si>
    <t>2.180</t>
  </si>
  <si>
    <t>R.2.338</t>
  </si>
  <si>
    <t xml:space="preserve">10 mm² </t>
  </si>
  <si>
    <t>2.181</t>
  </si>
  <si>
    <t>R.2.339</t>
  </si>
  <si>
    <t>6 mm²</t>
  </si>
  <si>
    <t>2.182</t>
  </si>
  <si>
    <t>R.2.340</t>
  </si>
  <si>
    <t xml:space="preserve">4 mm² </t>
  </si>
  <si>
    <t>R.2.341</t>
  </si>
  <si>
    <t>CABLE TRENCHES</t>
  </si>
  <si>
    <t>R.2.342</t>
  </si>
  <si>
    <t>Excavate and back-fill cable trenches, 300mm wide x 650mm deep.</t>
  </si>
  <si>
    <t>2.183</t>
  </si>
  <si>
    <t>R.2.343</t>
  </si>
  <si>
    <t>Earth   (Pickable)</t>
  </si>
  <si>
    <t>2.184</t>
  </si>
  <si>
    <t>R.2.344</t>
  </si>
  <si>
    <t>Soft rock (Pneumatic)</t>
  </si>
  <si>
    <t>2.185</t>
  </si>
  <si>
    <t>R.2.345</t>
  </si>
  <si>
    <t>Hard rock (Blasting)</t>
  </si>
  <si>
    <t>2.186</t>
  </si>
  <si>
    <t>R.2.346</t>
  </si>
  <si>
    <t>Soft soil backfilling material</t>
  </si>
  <si>
    <t>2.187</t>
  </si>
  <si>
    <t>R.2.347</t>
  </si>
  <si>
    <t xml:space="preserve">Excavate and open existing LV cables. </t>
  </si>
  <si>
    <t>2.188</t>
  </si>
  <si>
    <t>R.2.348</t>
  </si>
  <si>
    <t xml:space="preserve">Price for excavation to remove an existing 7 to 11m pole. </t>
  </si>
  <si>
    <t>R.2.349</t>
  </si>
  <si>
    <t>CABLE MARKER TAPE</t>
  </si>
  <si>
    <t>2.189</t>
  </si>
  <si>
    <t>R.2.350</t>
  </si>
  <si>
    <t>Cable marker tape above cables.</t>
  </si>
  <si>
    <t>R.2.355</t>
  </si>
  <si>
    <t>PVC SLEEVES</t>
  </si>
  <si>
    <t>R.2.356</t>
  </si>
  <si>
    <t xml:space="preserve">The following sleeves -black of the KABELFLEX type. </t>
  </si>
  <si>
    <t>2.192</t>
  </si>
  <si>
    <t>R.2.357</t>
  </si>
  <si>
    <t>160mm dia</t>
  </si>
  <si>
    <t>2.193</t>
  </si>
  <si>
    <t>R.2.358</t>
  </si>
  <si>
    <t>110mm dia</t>
  </si>
  <si>
    <t>2.194</t>
  </si>
  <si>
    <t>R.2.359</t>
  </si>
  <si>
    <t>R.2.360</t>
  </si>
  <si>
    <t>SLOW BENDS</t>
  </si>
  <si>
    <t>R.2.361</t>
  </si>
  <si>
    <t>Slow bends through a wall and floor.</t>
  </si>
  <si>
    <t>2.195</t>
  </si>
  <si>
    <t>R.2.362</t>
  </si>
  <si>
    <t>110mm dia PVC. slow bends.</t>
  </si>
  <si>
    <t>2.196</t>
  </si>
  <si>
    <t>R.2.363</t>
  </si>
  <si>
    <t>75mm dia PVC slow bends.</t>
  </si>
  <si>
    <t>2.197</t>
  </si>
  <si>
    <t>R.2.364</t>
  </si>
  <si>
    <t>50mm dia PVC slow bends.</t>
  </si>
  <si>
    <t>2.198</t>
  </si>
  <si>
    <t>R.2.365</t>
  </si>
  <si>
    <t>40mm dia PVC slow bends.</t>
  </si>
  <si>
    <t>2.199</t>
  </si>
  <si>
    <t>R.2.366</t>
  </si>
  <si>
    <t>32mm dia PVC slow bends.</t>
  </si>
  <si>
    <t>2.200</t>
  </si>
  <si>
    <t>R.2.367</t>
  </si>
  <si>
    <t>25mm dia PVC slow bends.</t>
  </si>
  <si>
    <t>R.2.368</t>
  </si>
  <si>
    <t>SEAL CABLE SLEEVES</t>
  </si>
  <si>
    <t>2.201</t>
  </si>
  <si>
    <t>R.2.369</t>
  </si>
  <si>
    <t xml:space="preserve">Seal off cable sleeve ends. </t>
  </si>
  <si>
    <t>R.2.370</t>
  </si>
  <si>
    <t>R.2.371</t>
  </si>
  <si>
    <t xml:space="preserve">Cut the following branches to clear overhead lines. </t>
  </si>
  <si>
    <t>2.202</t>
  </si>
  <si>
    <t>R.2.372</t>
  </si>
  <si>
    <t>Branches up to 100mm dia.</t>
  </si>
  <si>
    <t>2.203</t>
  </si>
  <si>
    <t>R.2.373</t>
  </si>
  <si>
    <t>Branches up to 200mm dia.</t>
  </si>
  <si>
    <t>2.204</t>
  </si>
  <si>
    <t>R.2.374</t>
  </si>
  <si>
    <t>Branches up to 300mm dia.</t>
  </si>
  <si>
    <t>2.205</t>
  </si>
  <si>
    <t>R.2.375</t>
  </si>
  <si>
    <t>Branches above 300mm dia.</t>
  </si>
  <si>
    <t>R.2.383</t>
  </si>
  <si>
    <t>DISTRIBUTION KIOSK</t>
  </si>
  <si>
    <t>R.2.384</t>
  </si>
  <si>
    <r>
      <t xml:space="preserve">Distribution kiosks complete </t>
    </r>
    <r>
      <rPr>
        <b/>
        <sz val="10"/>
        <rFont val="Arial"/>
        <family val="2"/>
      </rPr>
      <t>without switchgear</t>
    </r>
    <r>
      <rPr>
        <sz val="10"/>
        <rFont val="Arial"/>
        <family val="2"/>
      </rPr>
      <t xml:space="preserve"> </t>
    </r>
  </si>
  <si>
    <t>2.206</t>
  </si>
  <si>
    <t>R.2.385</t>
  </si>
  <si>
    <r>
      <t xml:space="preserve">A new 6-way (meters) ±40 way (MCB'S) outdoor, ventilated, </t>
    </r>
    <r>
      <rPr>
        <b/>
        <sz val="10"/>
        <rFont val="Arial"/>
        <family val="2"/>
      </rPr>
      <t>fibre glass</t>
    </r>
    <r>
      <rPr>
        <sz val="10"/>
        <rFont val="Arial"/>
        <family val="2"/>
      </rPr>
      <t xml:space="preserve"> distribution kiosk </t>
    </r>
    <r>
      <rPr>
        <b/>
        <sz val="10"/>
        <rFont val="Arial"/>
        <family val="2"/>
      </rPr>
      <t xml:space="preserve"> ±600mm x 600mm x 350mm deep including fibre glass plinth</t>
    </r>
    <r>
      <rPr>
        <sz val="10"/>
        <rFont val="Arial"/>
        <family val="2"/>
      </rPr>
      <t xml:space="preserve">. </t>
    </r>
  </si>
  <si>
    <t>2.207</t>
  </si>
  <si>
    <t>R.2.386</t>
  </si>
  <si>
    <r>
      <t xml:space="preserve"> A new 9-way (meters) ±60 way (MCB'S), </t>
    </r>
    <r>
      <rPr>
        <b/>
        <sz val="10"/>
        <rFont val="Arial"/>
        <family val="2"/>
      </rPr>
      <t>fibre glass</t>
    </r>
    <r>
      <rPr>
        <sz val="10"/>
        <rFont val="Arial"/>
        <family val="2"/>
      </rPr>
      <t xml:space="preserve"> distribution kiosk </t>
    </r>
    <r>
      <rPr>
        <b/>
        <sz val="10"/>
        <rFont val="Arial"/>
        <family val="2"/>
      </rPr>
      <t xml:space="preserve"> ±1000mm x 600mm x 350mm deep including fibre glass plinth</t>
    </r>
    <r>
      <rPr>
        <sz val="10"/>
        <rFont val="Arial"/>
        <family val="2"/>
      </rPr>
      <t>. .</t>
    </r>
  </si>
  <si>
    <t>2.208</t>
  </si>
  <si>
    <t>R.2.387</t>
  </si>
  <si>
    <r>
      <t xml:space="preserve">A new 12-way (meters) ±100 way (MCB'S) outdoor, </t>
    </r>
    <r>
      <rPr>
        <b/>
        <sz val="10"/>
        <rFont val="Arial"/>
        <family val="2"/>
      </rPr>
      <t>fibre glass</t>
    </r>
    <r>
      <rPr>
        <sz val="10"/>
        <rFont val="Arial"/>
        <family val="2"/>
      </rPr>
      <t xml:space="preserve"> distribution kiosk </t>
    </r>
    <r>
      <rPr>
        <b/>
        <sz val="10"/>
        <rFont val="Arial"/>
        <family val="2"/>
      </rPr>
      <t xml:space="preserve"> ±1000mm x 1000mm x 350mm deep including fibre glass plinth</t>
    </r>
    <r>
      <rPr>
        <sz val="10"/>
        <rFont val="Arial"/>
        <family val="2"/>
      </rPr>
      <t xml:space="preserve">. </t>
    </r>
  </si>
  <si>
    <t>2.209</t>
  </si>
  <si>
    <t>R.2.388</t>
  </si>
  <si>
    <r>
      <t xml:space="preserve">A new  6-way (meters) ±40 way (MCB'S)  2mm </t>
    </r>
    <r>
      <rPr>
        <b/>
        <sz val="10"/>
        <rFont val="Arial"/>
        <family val="2"/>
      </rPr>
      <t>mild steel</t>
    </r>
    <r>
      <rPr>
        <sz val="10"/>
        <rFont val="Arial"/>
        <family val="2"/>
      </rPr>
      <t xml:space="preserve"> distribution kiosk </t>
    </r>
    <r>
      <rPr>
        <b/>
        <sz val="10"/>
        <rFont val="Arial"/>
        <family val="2"/>
      </rPr>
      <t xml:space="preserve"> ±600mm x 600mm x 350mm deep.</t>
    </r>
  </si>
  <si>
    <t>2.210</t>
  </si>
  <si>
    <t>R.2.389</t>
  </si>
  <si>
    <r>
      <t xml:space="preserve">A new 9-way (meters) ±60 way (MCB'S) outdoor,2mm </t>
    </r>
    <r>
      <rPr>
        <b/>
        <sz val="10"/>
        <rFont val="Arial"/>
        <family val="2"/>
      </rPr>
      <t>mild steel</t>
    </r>
    <r>
      <rPr>
        <sz val="10"/>
        <rFont val="Arial"/>
        <family val="2"/>
      </rPr>
      <t xml:space="preserve"> ventilated  distribution kiosk </t>
    </r>
    <r>
      <rPr>
        <b/>
        <sz val="10"/>
        <rFont val="Arial"/>
        <family val="2"/>
      </rPr>
      <t xml:space="preserve"> ±1000mm x 600mm x 350mm deep.</t>
    </r>
  </si>
  <si>
    <t>2.211</t>
  </si>
  <si>
    <t>R.2.390</t>
  </si>
  <si>
    <r>
      <t xml:space="preserve">A new 12-way (meters) ±100 way (MCB'S), 2mm </t>
    </r>
    <r>
      <rPr>
        <b/>
        <sz val="10"/>
        <rFont val="Arial"/>
        <family val="2"/>
      </rPr>
      <t>mild steel</t>
    </r>
    <r>
      <rPr>
        <sz val="10"/>
        <rFont val="Arial"/>
        <family val="2"/>
      </rPr>
      <t xml:space="preserve"> baked ventilated distribution kiosk </t>
    </r>
    <r>
      <rPr>
        <b/>
        <sz val="10"/>
        <rFont val="Arial"/>
        <family val="2"/>
      </rPr>
      <t xml:space="preserve"> ±1000mm x 1000mm x 350mm deep.</t>
    </r>
  </si>
  <si>
    <t>R.2.392</t>
  </si>
  <si>
    <t>SURFACE WALL MOUNTED DISTRIBUTION KIOSK/DISTRIBUTION BOARD</t>
  </si>
  <si>
    <t>2.213</t>
  </si>
  <si>
    <t>R.2.393</t>
  </si>
  <si>
    <t>1000mm x 1000mm x 350mm, ventilated  distribution kiosk.</t>
  </si>
  <si>
    <t>R.2.394</t>
  </si>
  <si>
    <t>REPLACE EXISTING DISTRIBUTION KIOSK</t>
  </si>
  <si>
    <t>2.214</t>
  </si>
  <si>
    <t>R.2.395</t>
  </si>
  <si>
    <t>Disconnect and remove existing cables, remove existing distribution kiosk. Disconnect switchgear re-install into new distribution kiosk and re-wire.</t>
  </si>
  <si>
    <t>R.2.396</t>
  </si>
  <si>
    <t>SERVICE AND TIDY EXISTING DISTRIBUTION KIOSK</t>
  </si>
  <si>
    <t>2.215</t>
  </si>
  <si>
    <t>R.2.397</t>
  </si>
  <si>
    <t>Tidy, make safe and label</t>
  </si>
  <si>
    <t>2.216</t>
  </si>
  <si>
    <t>R.2.398</t>
  </si>
  <si>
    <r>
      <t xml:space="preserve">Clean sand paper and </t>
    </r>
    <r>
      <rPr>
        <b/>
        <sz val="10"/>
        <rFont val="Arial"/>
        <family val="2"/>
      </rPr>
      <t>spray paint</t>
    </r>
    <r>
      <rPr>
        <sz val="10"/>
        <rFont val="Arial"/>
        <family val="2"/>
      </rPr>
      <t xml:space="preserve"> an existing distribution kiosk - e.g.1000mmx1000mmx350mm.</t>
    </r>
  </si>
  <si>
    <t>m²</t>
  </si>
  <si>
    <t>2.217</t>
  </si>
  <si>
    <t>R.2.399</t>
  </si>
  <si>
    <t>Hasp and staple at a distribution kiosk.</t>
  </si>
  <si>
    <t>2.218</t>
  </si>
  <si>
    <t>R.2.400</t>
  </si>
  <si>
    <t>Key alike lock for a distribution kiosk. (Viro Type 50mm)</t>
  </si>
  <si>
    <t>R.2.401</t>
  </si>
  <si>
    <t>METERING EQUIPMENT</t>
  </si>
  <si>
    <t>2.219</t>
  </si>
  <si>
    <t>R.2.402</t>
  </si>
  <si>
    <t>Supply and replace 5A electronic meter similar to existing meter</t>
  </si>
  <si>
    <t>R.2.403</t>
  </si>
  <si>
    <t>STREET LIGHT CONTROL</t>
  </si>
  <si>
    <t>2.220</t>
  </si>
  <si>
    <t>R.2.404</t>
  </si>
  <si>
    <t>Replace a street light control in a distribution kiosk or distribution board.</t>
  </si>
  <si>
    <t>2.221</t>
  </si>
  <si>
    <t>R.2.405</t>
  </si>
  <si>
    <t xml:space="preserve">Replace a street light installation timer. </t>
  </si>
  <si>
    <t>Replace a street light photocell</t>
  </si>
  <si>
    <t>R.2.406</t>
  </si>
  <si>
    <t>STREET LIGHT POLE</t>
  </si>
  <si>
    <t>R.2.407</t>
  </si>
  <si>
    <t>Provide and install hot dipped galvanised streetlight poles.</t>
  </si>
  <si>
    <t>2.222</t>
  </si>
  <si>
    <t>R.2.408</t>
  </si>
  <si>
    <t xml:space="preserve">8m mounting height </t>
  </si>
  <si>
    <t xml:space="preserve">10m mounting height </t>
  </si>
  <si>
    <t>2.223</t>
  </si>
  <si>
    <t>R.2.409</t>
  </si>
  <si>
    <t xml:space="preserve">11m mounting height </t>
  </si>
  <si>
    <t>R.2.410</t>
  </si>
  <si>
    <t>POLE CAPS AND ACCESS DOORS</t>
  </si>
  <si>
    <t>R.2.411</t>
  </si>
  <si>
    <t>Provide and install the pole caps and access doors.</t>
  </si>
  <si>
    <t>2.224</t>
  </si>
  <si>
    <t>R.2.412</t>
  </si>
  <si>
    <t>Pole cap for two streetlight fittings mounted horizontal.</t>
  </si>
  <si>
    <t>2.225</t>
  </si>
  <si>
    <t>R.2.413</t>
  </si>
  <si>
    <t>Pole cap for a single streetlight fittings mounted  at 15°</t>
  </si>
  <si>
    <t>Pole access doors</t>
  </si>
  <si>
    <t>R.2.414</t>
  </si>
  <si>
    <t>STREETLIGHT POLE WIRING</t>
  </si>
  <si>
    <t>2.226</t>
  </si>
  <si>
    <t>R.2.415</t>
  </si>
  <si>
    <t>Provide and install streetlight pole wiring.</t>
  </si>
  <si>
    <t>Provide and install 5A MCCB for streetlight pole.</t>
  </si>
  <si>
    <t>R.2.416</t>
  </si>
  <si>
    <t>EXCAVATION AND BACKFILLING FOR A STREET LIGHT POLE</t>
  </si>
  <si>
    <t>2.227</t>
  </si>
  <si>
    <t>R.2.417</t>
  </si>
  <si>
    <t>Price for excavation and backfilling of a street light pole (+-1,5m).  Back filling shall be compacted in 150mm layers.</t>
  </si>
  <si>
    <t>R.2.418</t>
  </si>
  <si>
    <t>CABLE MARKER</t>
  </si>
  <si>
    <t>2.228</t>
  </si>
  <si>
    <t>R.2.419</t>
  </si>
  <si>
    <t>Provide and install concrete cable route markers - 300mm high, 150mm x 150mm at the top and 250 x 250mm at the bottom.</t>
  </si>
  <si>
    <t>SCHEDULE NO 3</t>
  </si>
  <si>
    <t>GENERAL ELECTRICAL INSTALLATION:</t>
  </si>
  <si>
    <t>R.3.1</t>
  </si>
  <si>
    <t>DISTRIBUTION BOARDS</t>
  </si>
  <si>
    <t>R.3.16</t>
  </si>
  <si>
    <t>REPLACE EXISTING DISTRIBUTION BOARD</t>
  </si>
  <si>
    <t>R.3.23</t>
  </si>
  <si>
    <r>
      <t xml:space="preserve">As above but for the following </t>
    </r>
    <r>
      <rPr>
        <b/>
        <sz val="10"/>
        <rFont val="Arial"/>
        <family val="2"/>
      </rPr>
      <t>surface</t>
    </r>
    <r>
      <rPr>
        <sz val="10"/>
        <rFont val="Arial"/>
        <family val="2"/>
      </rPr>
      <t xml:space="preserve"> distribution boards:</t>
    </r>
  </si>
  <si>
    <t>3.8</t>
  </si>
  <si>
    <t>R.3.24</t>
  </si>
  <si>
    <t>Up to 24 way 13mm</t>
  </si>
  <si>
    <t>3.9</t>
  </si>
  <si>
    <t>R.3.25</t>
  </si>
  <si>
    <t>Up to 36 way 13mm</t>
  </si>
  <si>
    <t>3.10</t>
  </si>
  <si>
    <t>R.3.26</t>
  </si>
  <si>
    <t>Up to 36 way 3-phase 13mm</t>
  </si>
  <si>
    <t>3.11</t>
  </si>
  <si>
    <t>R.3.27</t>
  </si>
  <si>
    <t>Up to 60 way 3-phase 13mm</t>
  </si>
  <si>
    <t>3.12</t>
  </si>
  <si>
    <t>R.3.28</t>
  </si>
  <si>
    <t>Up to 144 way 3-phase 13mm</t>
  </si>
  <si>
    <t>R.3.29</t>
  </si>
  <si>
    <t>CLEAN AND PAINT AN EXISTING DISTRIBUTION BOARD</t>
  </si>
  <si>
    <t>R.3.30</t>
  </si>
  <si>
    <r>
      <t xml:space="preserve">Clean, sandpaper, </t>
    </r>
    <r>
      <rPr>
        <b/>
        <sz val="10"/>
        <rFont val="Arial"/>
        <family val="2"/>
      </rPr>
      <t>spray paint</t>
    </r>
    <r>
      <rPr>
        <sz val="10"/>
        <rFont val="Arial"/>
        <family val="2"/>
      </rPr>
      <t xml:space="preserve"> and make good existing distribution boards.  </t>
    </r>
  </si>
  <si>
    <t>3.13</t>
  </si>
  <si>
    <t>R.3.31</t>
  </si>
  <si>
    <t>3.14</t>
  </si>
  <si>
    <t>R.3.32</t>
  </si>
  <si>
    <t>3.15</t>
  </si>
  <si>
    <t>R.3.33</t>
  </si>
  <si>
    <t>3.16</t>
  </si>
  <si>
    <t>R.3.34</t>
  </si>
  <si>
    <t>3.17</t>
  </si>
  <si>
    <t>R.3.35</t>
  </si>
  <si>
    <t>R.3.37</t>
  </si>
  <si>
    <t>3.18</t>
  </si>
  <si>
    <t>R.3.38</t>
  </si>
  <si>
    <t>3.19</t>
  </si>
  <si>
    <t>R.3.39</t>
  </si>
  <si>
    <t>3.20</t>
  </si>
  <si>
    <t>R.3.40</t>
  </si>
  <si>
    <t>3.21</t>
  </si>
  <si>
    <t>R.3.41</t>
  </si>
  <si>
    <t>3.22</t>
  </si>
  <si>
    <t>R.3.42</t>
  </si>
  <si>
    <t>3.23</t>
  </si>
  <si>
    <t>R.3.44</t>
  </si>
  <si>
    <t>Ready board with three plugs, one light, earth leakage (main) and 2x 20A (plugs) circuit breakers.</t>
  </si>
  <si>
    <t>3.24</t>
  </si>
  <si>
    <t>R.3.45</t>
  </si>
  <si>
    <t>Ready board with three plugs, earth leakage (main), 1x10A (light) and 1x 20A (plugs) circuit breakers.</t>
  </si>
  <si>
    <t>3.25</t>
  </si>
  <si>
    <t>R.3.46</t>
  </si>
  <si>
    <t>Ready board with, earth leakage (main), 1x10A (light) and 1x 20A (plugs) circuit breakers.</t>
  </si>
  <si>
    <t>R.3.47</t>
  </si>
  <si>
    <t>X-RAY DISTRIBUTION BOARD</t>
  </si>
  <si>
    <t>3.26</t>
  </si>
  <si>
    <t>R.3.48</t>
  </si>
  <si>
    <t xml:space="preserve">6-way surface mounted CLIPSAL or GEM board including 100A 3P 5kA (CBI) isolator </t>
  </si>
  <si>
    <t>R.3.49</t>
  </si>
  <si>
    <t>KIOSK/DB FRONT PANELS</t>
  </si>
  <si>
    <t>R.3.50</t>
  </si>
  <si>
    <t>3.27</t>
  </si>
  <si>
    <t>R.3.51</t>
  </si>
  <si>
    <t>3.28</t>
  </si>
  <si>
    <t>R.3.52</t>
  </si>
  <si>
    <t>3.29</t>
  </si>
  <si>
    <t>R.3.53</t>
  </si>
  <si>
    <t>3.30</t>
  </si>
  <si>
    <t>R.3.54</t>
  </si>
  <si>
    <t>3.31</t>
  </si>
  <si>
    <t>R.3.55</t>
  </si>
  <si>
    <t>R.3.56</t>
  </si>
  <si>
    <t>3.32</t>
  </si>
  <si>
    <t>R.3.57</t>
  </si>
  <si>
    <r>
      <t xml:space="preserve">Clean, sandpaper and </t>
    </r>
    <r>
      <rPr>
        <b/>
        <sz val="10"/>
        <rFont val="Arial"/>
        <family val="2"/>
      </rPr>
      <t>spray paint</t>
    </r>
    <r>
      <rPr>
        <sz val="10"/>
        <rFont val="Arial"/>
        <family val="2"/>
      </rPr>
      <t xml:space="preserve"> an existing distribution board.  </t>
    </r>
  </si>
  <si>
    <t>R.3.58</t>
  </si>
  <si>
    <t>HASP AND STAPLE</t>
  </si>
  <si>
    <t>3.33</t>
  </si>
  <si>
    <t>R.3.59</t>
  </si>
  <si>
    <t>Hasp and staple at a distribution board.</t>
  </si>
  <si>
    <t>R.3.60</t>
  </si>
  <si>
    <t>KEY-ALIKE LOCK</t>
  </si>
  <si>
    <t>3.34</t>
  </si>
  <si>
    <t>R.3.61</t>
  </si>
  <si>
    <t>Key-alike lock for a distribution board. (50mm Viro Type)</t>
  </si>
  <si>
    <t>R.3.62</t>
  </si>
  <si>
    <t>CHECK DISTRIBUTION BOARD EARTH</t>
  </si>
  <si>
    <t>3.35</t>
  </si>
  <si>
    <t>R.3.63</t>
  </si>
  <si>
    <t>R.3.64</t>
  </si>
  <si>
    <t>SWITCHGEAR</t>
  </si>
  <si>
    <t>R.3.65</t>
  </si>
  <si>
    <t>R.3.66</t>
  </si>
  <si>
    <t>CIRCUIT BREAKERS</t>
  </si>
  <si>
    <t>R.3.67</t>
  </si>
  <si>
    <t>R.3.68</t>
  </si>
  <si>
    <t>3.36</t>
  </si>
  <si>
    <t>R.3.69</t>
  </si>
  <si>
    <r>
      <t xml:space="preserve">1A, 2A 1P 5kA - din rail or mini rail, Curve 2 - single space - </t>
    </r>
    <r>
      <rPr>
        <b/>
        <sz val="10"/>
        <rFont val="Arial"/>
        <family val="2"/>
      </rPr>
      <t>13mm</t>
    </r>
  </si>
  <si>
    <t>3.37</t>
  </si>
  <si>
    <t>R.3.70</t>
  </si>
  <si>
    <r>
      <t xml:space="preserve">5A to 25A 1P 5kA - din rail or mini rail, Curve 2 - single space - </t>
    </r>
    <r>
      <rPr>
        <b/>
        <sz val="10"/>
        <rFont val="Arial"/>
        <family val="2"/>
      </rPr>
      <t>13mm</t>
    </r>
    <r>
      <rPr>
        <sz val="10"/>
        <rFont val="Arial"/>
        <family val="2"/>
      </rPr>
      <t xml:space="preserve"> </t>
    </r>
  </si>
  <si>
    <t>3.38</t>
  </si>
  <si>
    <t>R.3.71</t>
  </si>
  <si>
    <r>
      <t xml:space="preserve">1-PHASE+NEUTRAL - 10A to 25A 5kA - din rail or mini rail, Curve 2 - </t>
    </r>
    <r>
      <rPr>
        <b/>
        <sz val="10"/>
        <rFont val="Arial"/>
        <family val="2"/>
      </rPr>
      <t xml:space="preserve">single space - 26mm </t>
    </r>
  </si>
  <si>
    <t>3.39</t>
  </si>
  <si>
    <t>R.3.72</t>
  </si>
  <si>
    <r>
      <t>10A to 25A 2P 5kA - din rail or mini rail, Curve 2 - single space -</t>
    </r>
    <r>
      <rPr>
        <b/>
        <sz val="10"/>
        <rFont val="Arial"/>
        <family val="2"/>
      </rPr>
      <t xml:space="preserve"> 26mm</t>
    </r>
    <r>
      <rPr>
        <sz val="10"/>
        <rFont val="Arial"/>
        <family val="2"/>
      </rPr>
      <t xml:space="preserve">  </t>
    </r>
  </si>
  <si>
    <t>3.40</t>
  </si>
  <si>
    <t>R.3.73</t>
  </si>
  <si>
    <r>
      <t xml:space="preserve">10A to 25A 3P 5kA - din rail or mini rail, Curve 2 - single space - </t>
    </r>
    <r>
      <rPr>
        <b/>
        <sz val="10"/>
        <rFont val="Arial"/>
        <family val="2"/>
      </rPr>
      <t xml:space="preserve">39mm </t>
    </r>
  </si>
  <si>
    <t>R.3.74</t>
  </si>
  <si>
    <t>3.41</t>
  </si>
  <si>
    <t>R.3.75</t>
  </si>
  <si>
    <r>
      <t xml:space="preserve">10A to 25A 1P 5kA - din rail or mini rail, Curve 1 - single space - </t>
    </r>
    <r>
      <rPr>
        <b/>
        <sz val="10"/>
        <rFont val="Arial"/>
        <family val="2"/>
      </rPr>
      <t xml:space="preserve">13mm </t>
    </r>
  </si>
  <si>
    <t>3.42</t>
  </si>
  <si>
    <t>R.3.76</t>
  </si>
  <si>
    <r>
      <t xml:space="preserve">10A to 25A 3P 5kA - din rail or mini rail, Curve 1 - single space - </t>
    </r>
    <r>
      <rPr>
        <b/>
        <sz val="10"/>
        <rFont val="Arial"/>
        <family val="2"/>
      </rPr>
      <t>39mm</t>
    </r>
    <r>
      <rPr>
        <sz val="10"/>
        <rFont val="Arial"/>
        <family val="2"/>
      </rPr>
      <t xml:space="preserve"> </t>
    </r>
  </si>
  <si>
    <t>R.3.77</t>
  </si>
  <si>
    <t>3.43</t>
  </si>
  <si>
    <t>R.3.78</t>
  </si>
  <si>
    <r>
      <t xml:space="preserve">1A, 2A 1P 5kA - din rail or mini rail, Curve 2 - double space - </t>
    </r>
    <r>
      <rPr>
        <b/>
        <sz val="10"/>
        <rFont val="Arial"/>
        <family val="2"/>
      </rPr>
      <t>26mm</t>
    </r>
  </si>
  <si>
    <t>3.44</t>
  </si>
  <si>
    <t>R.3.79</t>
  </si>
  <si>
    <r>
      <t>5A to 63A 1P 5kA - din rail or mini rail, Curve 2 - double space -</t>
    </r>
    <r>
      <rPr>
        <b/>
        <sz val="10"/>
        <rFont val="Arial"/>
        <family val="2"/>
      </rPr>
      <t xml:space="preserve"> 26mm </t>
    </r>
  </si>
  <si>
    <t>3.45</t>
  </si>
  <si>
    <t>R.3.80</t>
  </si>
  <si>
    <r>
      <t xml:space="preserve">80A to 100A 1P 5kA - din rail or mini rail, Curve 2 - double space - </t>
    </r>
    <r>
      <rPr>
        <b/>
        <sz val="10"/>
        <rFont val="Arial"/>
        <family val="2"/>
      </rPr>
      <t xml:space="preserve">26mm </t>
    </r>
    <r>
      <rPr>
        <sz val="10"/>
        <rFont val="Arial"/>
        <family val="2"/>
      </rPr>
      <t xml:space="preserve"> </t>
    </r>
  </si>
  <si>
    <t>3.46</t>
  </si>
  <si>
    <t>R.3.81</t>
  </si>
  <si>
    <r>
      <t xml:space="preserve">10A to 63A  2P 5kA - din rail or mini rail, Curve 2 - double space - </t>
    </r>
    <r>
      <rPr>
        <b/>
        <sz val="10"/>
        <rFont val="Arial"/>
        <family val="2"/>
      </rPr>
      <t>52mm</t>
    </r>
    <r>
      <rPr>
        <sz val="10"/>
        <rFont val="Arial"/>
        <family val="2"/>
      </rPr>
      <t xml:space="preserve">  </t>
    </r>
  </si>
  <si>
    <t>3.47</t>
  </si>
  <si>
    <t>R.3.84</t>
  </si>
  <si>
    <r>
      <t>1-PHASE +NEUTRAL - 10A to 63A 5kA - din rail or mini rail, Curve 2 - double space -</t>
    </r>
    <r>
      <rPr>
        <b/>
        <sz val="10"/>
        <rFont val="Arial"/>
        <family val="2"/>
      </rPr>
      <t xml:space="preserve"> 52mm </t>
    </r>
  </si>
  <si>
    <t>3.48</t>
  </si>
  <si>
    <t>R.3.85</t>
  </si>
  <si>
    <r>
      <t xml:space="preserve">10A to 63A  3P 5kA - din rail or mini rail, Curve 2 - double space - </t>
    </r>
    <r>
      <rPr>
        <b/>
        <sz val="10"/>
        <rFont val="Arial"/>
        <family val="2"/>
      </rPr>
      <t xml:space="preserve">78mm </t>
    </r>
  </si>
  <si>
    <t>3.49</t>
  </si>
  <si>
    <t>R.3.86</t>
  </si>
  <si>
    <r>
      <t xml:space="preserve">80A 3P 5kA - din rail or mini rail, Curve 2 - double space - </t>
    </r>
    <r>
      <rPr>
        <b/>
        <sz val="10"/>
        <rFont val="Arial"/>
        <family val="2"/>
      </rPr>
      <t xml:space="preserve">78mm </t>
    </r>
  </si>
  <si>
    <t>3.50</t>
  </si>
  <si>
    <t>R.3.87</t>
  </si>
  <si>
    <r>
      <t xml:space="preserve">100A  3P 5kA - din rail or mini rail, Curve 2 - double space - </t>
    </r>
    <r>
      <rPr>
        <b/>
        <sz val="10"/>
        <rFont val="Arial"/>
        <family val="2"/>
      </rPr>
      <t>78mm</t>
    </r>
    <r>
      <rPr>
        <sz val="10"/>
        <rFont val="Arial"/>
        <family val="2"/>
      </rPr>
      <t xml:space="preserve"> </t>
    </r>
  </si>
  <si>
    <t>R.3.88</t>
  </si>
  <si>
    <t>3.51</t>
  </si>
  <si>
    <t>R.3.89</t>
  </si>
  <si>
    <r>
      <t>10A to 63A  1P 5kA - din rail or mini rail, Curve 1 - double space -</t>
    </r>
    <r>
      <rPr>
        <b/>
        <sz val="10"/>
        <rFont val="Arial"/>
        <family val="2"/>
      </rPr>
      <t xml:space="preserve"> 26mm</t>
    </r>
    <r>
      <rPr>
        <sz val="10"/>
        <rFont val="Arial"/>
        <family val="2"/>
      </rPr>
      <t xml:space="preserve"> </t>
    </r>
  </si>
  <si>
    <t>3.52</t>
  </si>
  <si>
    <t>R.3.90</t>
  </si>
  <si>
    <r>
      <t xml:space="preserve">80A 1P 5kA - din rail or mini rail, Curve 1 - double space - </t>
    </r>
    <r>
      <rPr>
        <b/>
        <sz val="10"/>
        <rFont val="Arial"/>
        <family val="2"/>
      </rPr>
      <t xml:space="preserve">26mm   </t>
    </r>
  </si>
  <si>
    <t>3.53</t>
  </si>
  <si>
    <t>R.3.92</t>
  </si>
  <si>
    <r>
      <t>10A to 63A  3P 5kA - din rail or mini rail, Curve 1 - double space -</t>
    </r>
    <r>
      <rPr>
        <b/>
        <sz val="10"/>
        <rFont val="Arial"/>
        <family val="2"/>
      </rPr>
      <t xml:space="preserve"> 78mm </t>
    </r>
  </si>
  <si>
    <t>3.54</t>
  </si>
  <si>
    <t>R.3.93</t>
  </si>
  <si>
    <r>
      <t xml:space="preserve">80A 3P 5kA - din rail or mini rail, Curve 1 - double space - </t>
    </r>
    <r>
      <rPr>
        <b/>
        <sz val="10"/>
        <rFont val="Arial"/>
        <family val="2"/>
      </rPr>
      <t>78mm</t>
    </r>
    <r>
      <rPr>
        <sz val="10"/>
        <rFont val="Arial"/>
        <family val="2"/>
      </rPr>
      <t xml:space="preserve"> </t>
    </r>
  </si>
  <si>
    <t>3.55</t>
  </si>
  <si>
    <t>R.3.94</t>
  </si>
  <si>
    <r>
      <t xml:space="preserve">100A  3P 5kA - din rail or mini rail, Curve 1 - double space - </t>
    </r>
    <r>
      <rPr>
        <b/>
        <sz val="10"/>
        <rFont val="Arial"/>
        <family val="2"/>
      </rPr>
      <t>78mm</t>
    </r>
    <r>
      <rPr>
        <sz val="10"/>
        <rFont val="Arial"/>
        <family val="2"/>
      </rPr>
      <t xml:space="preserve"> </t>
    </r>
  </si>
  <si>
    <t>R.3.95</t>
  </si>
  <si>
    <t>3.56</t>
  </si>
  <si>
    <t>R.3.96</t>
  </si>
  <si>
    <r>
      <t xml:space="preserve">10A to 60A 1P 5kA - surface, Curve 2 - double space - </t>
    </r>
    <r>
      <rPr>
        <b/>
        <sz val="10"/>
        <rFont val="Arial"/>
        <family val="2"/>
      </rPr>
      <t>26mm</t>
    </r>
    <r>
      <rPr>
        <sz val="10"/>
        <rFont val="Arial"/>
        <family val="2"/>
      </rPr>
      <t xml:space="preserve"> </t>
    </r>
  </si>
  <si>
    <t>3.57</t>
  </si>
  <si>
    <t>R.3.97</t>
  </si>
  <si>
    <r>
      <t xml:space="preserve">70A to 100A  1P 5kA - surface, Curve 2 - double space - </t>
    </r>
    <r>
      <rPr>
        <b/>
        <sz val="10"/>
        <rFont val="Arial"/>
        <family val="2"/>
      </rPr>
      <t xml:space="preserve">26mm </t>
    </r>
  </si>
  <si>
    <t>3.58</t>
  </si>
  <si>
    <t>R.3.98</t>
  </si>
  <si>
    <r>
      <t xml:space="preserve">10A to 60A  3P 5kA - surface, Curve 2 - double space - </t>
    </r>
    <r>
      <rPr>
        <b/>
        <sz val="10"/>
        <rFont val="Arial"/>
        <family val="2"/>
      </rPr>
      <t xml:space="preserve">78mm </t>
    </r>
  </si>
  <si>
    <t>3.59</t>
  </si>
  <si>
    <t>R.3.99</t>
  </si>
  <si>
    <r>
      <t>70A &amp; 80A 3P 5kA - surface, Curve 2 - double space -</t>
    </r>
    <r>
      <rPr>
        <b/>
        <sz val="10"/>
        <rFont val="Arial"/>
        <family val="2"/>
      </rPr>
      <t xml:space="preserve"> 78mm </t>
    </r>
  </si>
  <si>
    <t>3.60</t>
  </si>
  <si>
    <t>R.3.100</t>
  </si>
  <si>
    <r>
      <t>90A &amp; 100A  3P 5kA - surface, Curve 2 - double space -</t>
    </r>
    <r>
      <rPr>
        <b/>
        <sz val="10"/>
        <rFont val="Arial"/>
        <family val="2"/>
      </rPr>
      <t xml:space="preserve"> 78mm</t>
    </r>
    <r>
      <rPr>
        <sz val="10"/>
        <rFont val="Arial"/>
        <family val="2"/>
      </rPr>
      <t xml:space="preserve"> </t>
    </r>
  </si>
  <si>
    <t>R.3.101</t>
  </si>
  <si>
    <t>3.61</t>
  </si>
  <si>
    <t>R.3.102</t>
  </si>
  <si>
    <r>
      <t xml:space="preserve">10A to 60A 1P 5kA - surface, Curve 1 - double space - </t>
    </r>
    <r>
      <rPr>
        <b/>
        <sz val="10"/>
        <rFont val="Arial"/>
        <family val="2"/>
      </rPr>
      <t xml:space="preserve">26mm </t>
    </r>
  </si>
  <si>
    <t>3.62</t>
  </si>
  <si>
    <t>R.3.103</t>
  </si>
  <si>
    <r>
      <t xml:space="preserve">70A &amp; 80A 1P 5kA - surface, Curve 1 - double space - </t>
    </r>
    <r>
      <rPr>
        <b/>
        <sz val="10"/>
        <rFont val="Arial"/>
        <family val="2"/>
      </rPr>
      <t>26mm</t>
    </r>
    <r>
      <rPr>
        <sz val="10"/>
        <rFont val="Arial"/>
        <family val="2"/>
      </rPr>
      <t xml:space="preserve">   </t>
    </r>
  </si>
  <si>
    <t>3.63</t>
  </si>
  <si>
    <t>R.3.104</t>
  </si>
  <si>
    <r>
      <t xml:space="preserve">90A &amp; 100A  1P 5kA - surface, Curve 1 - double space - </t>
    </r>
    <r>
      <rPr>
        <b/>
        <sz val="10"/>
        <rFont val="Arial"/>
        <family val="2"/>
      </rPr>
      <t xml:space="preserve">26mm </t>
    </r>
  </si>
  <si>
    <t>3.64</t>
  </si>
  <si>
    <t>R.3.105</t>
  </si>
  <si>
    <r>
      <t xml:space="preserve">10A to 60A 3P 5kA - surface, Curve 1 - double space - </t>
    </r>
    <r>
      <rPr>
        <b/>
        <sz val="10"/>
        <rFont val="Arial"/>
        <family val="2"/>
      </rPr>
      <t xml:space="preserve">78mm </t>
    </r>
  </si>
  <si>
    <t>3.65</t>
  </si>
  <si>
    <t>R.3.106</t>
  </si>
  <si>
    <r>
      <t xml:space="preserve">70A &amp; 80A 3P 5kA - surface, Curve 1 - double space - </t>
    </r>
    <r>
      <rPr>
        <b/>
        <sz val="10"/>
        <rFont val="Arial"/>
        <family val="2"/>
      </rPr>
      <t xml:space="preserve">78mm </t>
    </r>
  </si>
  <si>
    <t>3.66</t>
  </si>
  <si>
    <t>R.3.107</t>
  </si>
  <si>
    <r>
      <t>90A &amp; 100A  3P 5kA - surface, Curve 1 - double space -</t>
    </r>
    <r>
      <rPr>
        <b/>
        <sz val="10"/>
        <rFont val="Arial"/>
        <family val="2"/>
      </rPr>
      <t xml:space="preserve"> 78mm </t>
    </r>
  </si>
  <si>
    <t>R.3.108</t>
  </si>
  <si>
    <t>3.67</t>
  </si>
  <si>
    <t>R.3.109</t>
  </si>
  <si>
    <r>
      <t xml:space="preserve">10A to 60A 1P 10kA - mini rail, Curve 2 - double space - </t>
    </r>
    <r>
      <rPr>
        <b/>
        <sz val="10"/>
        <rFont val="Arial"/>
        <family val="2"/>
      </rPr>
      <t xml:space="preserve">26mm </t>
    </r>
  </si>
  <si>
    <t>3.68</t>
  </si>
  <si>
    <t>R.3.110</t>
  </si>
  <si>
    <r>
      <t xml:space="preserve">70A &amp; 80A 1P 10kA - mini rail, Curve 2 - double space - </t>
    </r>
    <r>
      <rPr>
        <b/>
        <sz val="10"/>
        <rFont val="Arial"/>
        <family val="2"/>
      </rPr>
      <t xml:space="preserve">26mm </t>
    </r>
    <r>
      <rPr>
        <sz val="10"/>
        <rFont val="Arial"/>
        <family val="2"/>
      </rPr>
      <t xml:space="preserve"> </t>
    </r>
  </si>
  <si>
    <t>3.69</t>
  </si>
  <si>
    <t>R.3.115</t>
  </si>
  <si>
    <r>
      <t>1-PHASE +NEUTRAL - 10A to 60A 10kA - mini rail, Curve 2 - double space -</t>
    </r>
    <r>
      <rPr>
        <b/>
        <sz val="10"/>
        <rFont val="Arial"/>
        <family val="2"/>
      </rPr>
      <t xml:space="preserve"> 52mm</t>
    </r>
    <r>
      <rPr>
        <sz val="10"/>
        <rFont val="Arial"/>
        <family val="2"/>
      </rPr>
      <t xml:space="preserve"> </t>
    </r>
  </si>
  <si>
    <t>3.70</t>
  </si>
  <si>
    <t>R.3.118</t>
  </si>
  <si>
    <r>
      <t xml:space="preserve">10A to 60A  3P 10kA - mini rail, Curve 2 - double space - </t>
    </r>
    <r>
      <rPr>
        <b/>
        <sz val="10"/>
        <rFont val="Arial"/>
        <family val="2"/>
      </rPr>
      <t xml:space="preserve">78mm </t>
    </r>
  </si>
  <si>
    <t>3.71</t>
  </si>
  <si>
    <t>R.3.119</t>
  </si>
  <si>
    <r>
      <t xml:space="preserve">70A &amp; 80A 3P 10kA - mini rail, Curve 2 - double space - </t>
    </r>
    <r>
      <rPr>
        <b/>
        <sz val="10"/>
        <rFont val="Arial"/>
        <family val="2"/>
      </rPr>
      <t>78mm</t>
    </r>
    <r>
      <rPr>
        <sz val="10"/>
        <rFont val="Arial"/>
        <family val="2"/>
      </rPr>
      <t xml:space="preserve"> </t>
    </r>
  </si>
  <si>
    <t>3.72</t>
  </si>
  <si>
    <t>R.3.120</t>
  </si>
  <si>
    <r>
      <t xml:space="preserve">100A  3P 10kA - mini rail, Curve 2 - double space - </t>
    </r>
    <r>
      <rPr>
        <b/>
        <sz val="10"/>
        <rFont val="Arial"/>
        <family val="2"/>
      </rPr>
      <t>78mm</t>
    </r>
    <r>
      <rPr>
        <sz val="10"/>
        <rFont val="Arial"/>
        <family val="2"/>
      </rPr>
      <t xml:space="preserve"> </t>
    </r>
  </si>
  <si>
    <t>R.3.121</t>
  </si>
  <si>
    <t>3.73</t>
  </si>
  <si>
    <t>R.3.122</t>
  </si>
  <si>
    <r>
      <t xml:space="preserve">10A to 60A  1P </t>
    </r>
    <r>
      <rPr>
        <b/>
        <sz val="10"/>
        <rFont val="Arial"/>
        <family val="2"/>
      </rPr>
      <t>10kA</t>
    </r>
    <r>
      <rPr>
        <sz val="10"/>
        <rFont val="Arial"/>
        <family val="2"/>
      </rPr>
      <t xml:space="preserve"> - mini rail, Curve 1 - double space - 26mm </t>
    </r>
  </si>
  <si>
    <t>3.74</t>
  </si>
  <si>
    <t>R.3.123</t>
  </si>
  <si>
    <r>
      <t xml:space="preserve">70A &amp; 80A 1P </t>
    </r>
    <r>
      <rPr>
        <b/>
        <sz val="10"/>
        <rFont val="Arial"/>
        <family val="2"/>
      </rPr>
      <t>10kA</t>
    </r>
    <r>
      <rPr>
        <sz val="10"/>
        <rFont val="Arial"/>
        <family val="2"/>
      </rPr>
      <t xml:space="preserve"> - mini rail, Curve 1 - double space - </t>
    </r>
    <r>
      <rPr>
        <b/>
        <sz val="10"/>
        <rFont val="Arial"/>
        <family val="2"/>
      </rPr>
      <t xml:space="preserve">26mm   </t>
    </r>
  </si>
  <si>
    <t>3.75</t>
  </si>
  <si>
    <t>R.3.125</t>
  </si>
  <si>
    <r>
      <t xml:space="preserve">10A to 60A  3P </t>
    </r>
    <r>
      <rPr>
        <b/>
        <sz val="10"/>
        <rFont val="Arial"/>
        <family val="2"/>
      </rPr>
      <t>10kA</t>
    </r>
    <r>
      <rPr>
        <sz val="10"/>
        <rFont val="Arial"/>
        <family val="2"/>
      </rPr>
      <t xml:space="preserve"> - mini rail, Curve 1 - double space - </t>
    </r>
    <r>
      <rPr>
        <b/>
        <sz val="10"/>
        <rFont val="Arial"/>
        <family val="2"/>
      </rPr>
      <t xml:space="preserve">78mm </t>
    </r>
  </si>
  <si>
    <t>3.76</t>
  </si>
  <si>
    <t>R.3.126</t>
  </si>
  <si>
    <r>
      <t xml:space="preserve">70A to 100A 3P </t>
    </r>
    <r>
      <rPr>
        <b/>
        <sz val="10"/>
        <rFont val="Arial"/>
        <family val="2"/>
      </rPr>
      <t>10kA</t>
    </r>
    <r>
      <rPr>
        <sz val="10"/>
        <rFont val="Arial"/>
        <family val="2"/>
      </rPr>
      <t xml:space="preserve"> - mini rail, Curve 1 - double space - </t>
    </r>
    <r>
      <rPr>
        <b/>
        <sz val="10"/>
        <rFont val="Arial"/>
        <family val="2"/>
      </rPr>
      <t>78mm</t>
    </r>
    <r>
      <rPr>
        <sz val="10"/>
        <rFont val="Arial"/>
        <family val="2"/>
      </rPr>
      <t xml:space="preserve"> </t>
    </r>
  </si>
  <si>
    <t>R.3.127</t>
  </si>
  <si>
    <t>3.77</t>
  </si>
  <si>
    <t>R.3.128</t>
  </si>
  <si>
    <t>15A to 60A 1P 15kA - surface mounted thermal magnetic</t>
  </si>
  <si>
    <t>3.78</t>
  </si>
  <si>
    <t>R.3.129</t>
  </si>
  <si>
    <t>70A to 100A 1P 15kA - surface mounted thermal magnetic</t>
  </si>
  <si>
    <t>3.79</t>
  </si>
  <si>
    <t>R.3.130</t>
  </si>
  <si>
    <t>15A to 60A 3P 15kA - surface mounted thermal magnetic</t>
  </si>
  <si>
    <t>3.80</t>
  </si>
  <si>
    <t>R.3.131</t>
  </si>
  <si>
    <t>70A to 100A 3P 15kA - surface mounted thermal magnetic</t>
  </si>
  <si>
    <t>3.81</t>
  </si>
  <si>
    <t>R.3.132</t>
  </si>
  <si>
    <t>125A 3P 15kA - surface mounted thermal magnetic</t>
  </si>
  <si>
    <t>3.82</t>
  </si>
  <si>
    <t>R.3.133</t>
  </si>
  <si>
    <t>150A to 160A 3P 15kA -surface mounted  thermal magnetic</t>
  </si>
  <si>
    <t>3.83</t>
  </si>
  <si>
    <t>R.3.134</t>
  </si>
  <si>
    <t>175A to 225A 3P 15kA - surface mounted thermal magnetic</t>
  </si>
  <si>
    <t>R.3.135</t>
  </si>
  <si>
    <t>3.84</t>
  </si>
  <si>
    <t>R.3.136</t>
  </si>
  <si>
    <t>300A 3P 20kA - surface mounted hydraulic magnetic</t>
  </si>
  <si>
    <t>3.85</t>
  </si>
  <si>
    <t>R.3.137</t>
  </si>
  <si>
    <t>350A &amp; 400A 3P 20kA - surface mounted hydraulic magnetic</t>
  </si>
  <si>
    <t>3.86</t>
  </si>
  <si>
    <t>R.3.138</t>
  </si>
  <si>
    <t>450A &amp; 500A 3P 20kA - surface mounted hydraulic magnetic</t>
  </si>
  <si>
    <t>3.87</t>
  </si>
  <si>
    <t>R.3.139</t>
  </si>
  <si>
    <t>600A 3P 20kA - surface mounted hydraulic magnetic</t>
  </si>
  <si>
    <t>3.88</t>
  </si>
  <si>
    <t>R.3.141</t>
  </si>
  <si>
    <t>15A to 60A 1P 25kA - thermal magnetic</t>
  </si>
  <si>
    <t>3.89</t>
  </si>
  <si>
    <t>R.3.142</t>
  </si>
  <si>
    <t>70A to 100A 1P 25kA - thermal magnetic</t>
  </si>
  <si>
    <t>3.90</t>
  </si>
  <si>
    <t>R.3.143</t>
  </si>
  <si>
    <t>15A to 60A 3P 25kA - thermal magnetic</t>
  </si>
  <si>
    <t>3.91</t>
  </si>
  <si>
    <t>R.3.144</t>
  </si>
  <si>
    <t>70A to 100A 3P 25kA - thermal magnetic</t>
  </si>
  <si>
    <t>3.92</t>
  </si>
  <si>
    <t>R.3.145</t>
  </si>
  <si>
    <t>125A 3P 25kA - thermal magnetic</t>
  </si>
  <si>
    <t>3.93</t>
  </si>
  <si>
    <t>R.3.146</t>
  </si>
  <si>
    <t>150A to 160A 3P 25kA - thermal magnetic</t>
  </si>
  <si>
    <t>3.94</t>
  </si>
  <si>
    <t>R.3.147</t>
  </si>
  <si>
    <t>175A to 225A 3P 25kA - thermal magnetic</t>
  </si>
  <si>
    <t>3.95</t>
  </si>
  <si>
    <t>R.3.148</t>
  </si>
  <si>
    <t>250A 3P 25kA - thermal magnetic</t>
  </si>
  <si>
    <t>3.96</t>
  </si>
  <si>
    <t>R.3.149</t>
  </si>
  <si>
    <t>300A to 400A  3P 25kA - thermal magnetic</t>
  </si>
  <si>
    <t>R.3.150</t>
  </si>
  <si>
    <r>
      <t xml:space="preserve">25kA </t>
    </r>
    <r>
      <rPr>
        <b/>
        <sz val="10"/>
        <rFont val="Arial"/>
        <family val="2"/>
      </rPr>
      <t>hydraulic magnetic</t>
    </r>
    <r>
      <rPr>
        <sz val="10"/>
        <rFont val="Arial"/>
        <family val="2"/>
      </rPr>
      <t xml:space="preserve"> surface mounted circuit breakers.</t>
    </r>
  </si>
  <si>
    <t>3.97</t>
  </si>
  <si>
    <t>R.3.151</t>
  </si>
  <si>
    <t>15A to 60A 3P 25kA - hydraulic magnetic surface mounted circuit breakers.</t>
  </si>
  <si>
    <t>3.98</t>
  </si>
  <si>
    <t>R.3.152</t>
  </si>
  <si>
    <t>70A to 100A 3P 25kA - hydraulic magnetic surface mounted circuit breakers.</t>
  </si>
  <si>
    <t>3.99</t>
  </si>
  <si>
    <t>R.3.153</t>
  </si>
  <si>
    <t>125A 3P 25kA - hydraulic magnetic surface mounted circuit breakers.</t>
  </si>
  <si>
    <t>3.100</t>
  </si>
  <si>
    <t>R.3.154</t>
  </si>
  <si>
    <t>150A 3P 25kA - hydraulic magnetic surface mounted circuit breakers.</t>
  </si>
  <si>
    <t>3.101</t>
  </si>
  <si>
    <t>R.3.155</t>
  </si>
  <si>
    <t>160A to 200A 3P 25kA - hydraulic magnetic surface mounted circuit breakers.</t>
  </si>
  <si>
    <t>3.102</t>
  </si>
  <si>
    <t>R.3.156</t>
  </si>
  <si>
    <t>225A 3P 25kA - hydraulic magnetic surface mounted circuit breakers.</t>
  </si>
  <si>
    <t>3.103</t>
  </si>
  <si>
    <t>R.3.157</t>
  </si>
  <si>
    <t>250A 3P 25kA - hydraulic magnetic surface mounted circuit breakers.</t>
  </si>
  <si>
    <t>R.3.173</t>
  </si>
  <si>
    <t>3.104</t>
  </si>
  <si>
    <t>R.3.174</t>
  </si>
  <si>
    <t>300A to 630A, 35kA surface mounted adjustable circuit breakers.</t>
  </si>
  <si>
    <t>3.105</t>
  </si>
  <si>
    <t>R.3.175</t>
  </si>
  <si>
    <t>400A to 800A, 35kA min surface mounted adjustable circuit breakers.</t>
  </si>
  <si>
    <t>R.3.178</t>
  </si>
  <si>
    <t>CIRCUIT BREAKER ACCESSORIES</t>
  </si>
  <si>
    <t>R.3.179</t>
  </si>
  <si>
    <r>
      <t>MECHANICAL INTERLOCKED AUTOMATED CHANGE OVER CIRCUIT BREAKER ASSEMBLIES</t>
    </r>
    <r>
      <rPr>
        <sz val="10"/>
        <rFont val="Arial"/>
        <family val="2"/>
      </rPr>
      <t xml:space="preserve"> </t>
    </r>
  </si>
  <si>
    <t>R.3.180</t>
  </si>
  <si>
    <t>CIRCUIT BREAKER AUXILIARY SWITCH</t>
  </si>
  <si>
    <t>R.3.181</t>
  </si>
  <si>
    <t>3.106</t>
  </si>
  <si>
    <t>R.3.182</t>
  </si>
  <si>
    <t>For 15A to 225A 15kA to 35kA circuit breakers e.g. CBI - F35D</t>
  </si>
  <si>
    <t>3.107</t>
  </si>
  <si>
    <t>R.3.183</t>
  </si>
  <si>
    <t>For 100A to 400A 25kA to 35kA circuit breakers e.g. CBI - K35D</t>
  </si>
  <si>
    <t>R.3.184</t>
  </si>
  <si>
    <r>
      <t>CIRCUIT BREAKER SOLENOID OPERATOR</t>
    </r>
    <r>
      <rPr>
        <sz val="10"/>
        <rFont val="Arial"/>
        <family val="2"/>
      </rPr>
      <t xml:space="preserve"> </t>
    </r>
  </si>
  <si>
    <t>R.3.185</t>
  </si>
  <si>
    <t>3.108</t>
  </si>
  <si>
    <t>R.3.186</t>
  </si>
  <si>
    <t>3.109</t>
  </si>
  <si>
    <t>R.3.187</t>
  </si>
  <si>
    <t>R.3.188</t>
  </si>
  <si>
    <t>MECHANICAL INTERLOCK AND BASE PLATE</t>
  </si>
  <si>
    <t>R.3.189</t>
  </si>
  <si>
    <t>3.110</t>
  </si>
  <si>
    <t>R.3.190</t>
  </si>
  <si>
    <t>3.111</t>
  </si>
  <si>
    <t>R.3.191</t>
  </si>
  <si>
    <t>R.3.192</t>
  </si>
  <si>
    <t>CYLINDRICAL LOCK</t>
  </si>
  <si>
    <t>3.112</t>
  </si>
  <si>
    <t>R.3.193</t>
  </si>
  <si>
    <t>A cylindrical lock with different key for a 100A to 400A 25kA to 35kA circuit breaker e.g. CBI - K35D</t>
  </si>
  <si>
    <t>R.3.193.1</t>
  </si>
  <si>
    <t>MOTORISED CHANGE OVER</t>
  </si>
  <si>
    <t>R.3.193.2</t>
  </si>
  <si>
    <t>3.113</t>
  </si>
  <si>
    <t>R.3.193.3</t>
  </si>
  <si>
    <t>125A 3-pole motorised changeover - SOCOMEC ATyS 3s type.</t>
  </si>
  <si>
    <t>3.114</t>
  </si>
  <si>
    <t>R.3.193.4</t>
  </si>
  <si>
    <t>160A 3-pole motorised changeover - SOCOMEC ATyS 3s type.</t>
  </si>
  <si>
    <t>3.115</t>
  </si>
  <si>
    <t>R.3.193.5</t>
  </si>
  <si>
    <t>250A 3-pole motorised changeover - SOCOMEC ATyS 3s type.</t>
  </si>
  <si>
    <t>3.116</t>
  </si>
  <si>
    <t>R.3.193.6</t>
  </si>
  <si>
    <t>400A 3-pole motorised changeover - SOCOMEC ATyS 3s type.</t>
  </si>
  <si>
    <t>3.117</t>
  </si>
  <si>
    <t>R.3.193.7</t>
  </si>
  <si>
    <t>630A 3-pole motorised changeover - SOCOMEC ATyS 3s type.</t>
  </si>
  <si>
    <t>3.118</t>
  </si>
  <si>
    <t>R.3.193.8</t>
  </si>
  <si>
    <t>800A 3-pole motorised changeover - SOCOMEC ATyS 3s type.</t>
  </si>
  <si>
    <t>R.3.194</t>
  </si>
  <si>
    <t>ISOLATORS / SWITCH DISCONNECTORS</t>
  </si>
  <si>
    <t>R.3.195</t>
  </si>
  <si>
    <t>3.119</t>
  </si>
  <si>
    <t>R.3.196</t>
  </si>
  <si>
    <r>
      <t xml:space="preserve">63A 2P </t>
    </r>
    <r>
      <rPr>
        <b/>
        <sz val="10"/>
        <rFont val="Arial"/>
        <family val="2"/>
      </rPr>
      <t>5kA</t>
    </r>
    <r>
      <rPr>
        <sz val="10"/>
        <rFont val="Arial"/>
        <family val="2"/>
      </rPr>
      <t xml:space="preserve"> - din or mini rail - single space </t>
    </r>
    <r>
      <rPr>
        <b/>
        <sz val="10"/>
        <rFont val="Arial"/>
        <family val="2"/>
      </rPr>
      <t>26mm</t>
    </r>
  </si>
  <si>
    <t>3.120</t>
  </si>
  <si>
    <t>R.3.197</t>
  </si>
  <si>
    <r>
      <t xml:space="preserve">63A 2P </t>
    </r>
    <r>
      <rPr>
        <b/>
        <sz val="10"/>
        <rFont val="Arial"/>
        <family val="2"/>
      </rPr>
      <t>5kA</t>
    </r>
    <r>
      <rPr>
        <sz val="10"/>
        <rFont val="Arial"/>
        <family val="2"/>
      </rPr>
      <t xml:space="preserve"> - din or mini rail - double space </t>
    </r>
    <r>
      <rPr>
        <b/>
        <sz val="10"/>
        <rFont val="Arial"/>
        <family val="2"/>
      </rPr>
      <t>52mm</t>
    </r>
  </si>
  <si>
    <t>3.121</t>
  </si>
  <si>
    <t>R.3.198</t>
  </si>
  <si>
    <r>
      <t xml:space="preserve">100A 2P </t>
    </r>
    <r>
      <rPr>
        <b/>
        <sz val="10"/>
        <rFont val="Arial"/>
        <family val="2"/>
      </rPr>
      <t>5kA</t>
    </r>
    <r>
      <rPr>
        <sz val="10"/>
        <rFont val="Arial"/>
        <family val="2"/>
      </rPr>
      <t xml:space="preserve"> - din or mini rail - double space </t>
    </r>
    <r>
      <rPr>
        <b/>
        <sz val="10"/>
        <rFont val="Arial"/>
        <family val="2"/>
      </rPr>
      <t>52mm</t>
    </r>
  </si>
  <si>
    <t>3.122</t>
  </si>
  <si>
    <t>R.3.199</t>
  </si>
  <si>
    <r>
      <t xml:space="preserve">63A 3P </t>
    </r>
    <r>
      <rPr>
        <b/>
        <sz val="10"/>
        <rFont val="Arial"/>
        <family val="2"/>
      </rPr>
      <t>5kA</t>
    </r>
    <r>
      <rPr>
        <sz val="10"/>
        <rFont val="Arial"/>
        <family val="2"/>
      </rPr>
      <t xml:space="preserve"> - din or mini rail - single space </t>
    </r>
    <r>
      <rPr>
        <b/>
        <sz val="10"/>
        <rFont val="Arial"/>
        <family val="2"/>
      </rPr>
      <t>39mm</t>
    </r>
  </si>
  <si>
    <t>3.123</t>
  </si>
  <si>
    <t>R.3.200</t>
  </si>
  <si>
    <r>
      <t xml:space="preserve">63A 3P </t>
    </r>
    <r>
      <rPr>
        <b/>
        <sz val="10"/>
        <rFont val="Arial"/>
        <family val="2"/>
      </rPr>
      <t>5kA</t>
    </r>
    <r>
      <rPr>
        <sz val="10"/>
        <rFont val="Arial"/>
        <family val="2"/>
      </rPr>
      <t xml:space="preserve"> - din or mini rail - double space</t>
    </r>
    <r>
      <rPr>
        <b/>
        <sz val="10"/>
        <rFont val="Arial"/>
        <family val="2"/>
      </rPr>
      <t xml:space="preserve"> 78mm</t>
    </r>
  </si>
  <si>
    <t>3.124</t>
  </si>
  <si>
    <t>R.3.201</t>
  </si>
  <si>
    <r>
      <t xml:space="preserve">100A 3P </t>
    </r>
    <r>
      <rPr>
        <b/>
        <sz val="10"/>
        <rFont val="Arial"/>
        <family val="2"/>
      </rPr>
      <t>5kA</t>
    </r>
    <r>
      <rPr>
        <sz val="10"/>
        <rFont val="Arial"/>
        <family val="2"/>
      </rPr>
      <t xml:space="preserve"> - din or mini rail - double space</t>
    </r>
    <r>
      <rPr>
        <b/>
        <sz val="10"/>
        <rFont val="Arial"/>
        <family val="2"/>
      </rPr>
      <t xml:space="preserve"> 78mm</t>
    </r>
  </si>
  <si>
    <t>3.125</t>
  </si>
  <si>
    <t>R.3.202</t>
  </si>
  <si>
    <r>
      <t xml:space="preserve">60A 2P </t>
    </r>
    <r>
      <rPr>
        <b/>
        <sz val="10"/>
        <rFont val="Arial"/>
        <family val="2"/>
      </rPr>
      <t>10kA</t>
    </r>
    <r>
      <rPr>
        <sz val="10"/>
        <rFont val="Arial"/>
        <family val="2"/>
      </rPr>
      <t xml:space="preserve"> - din or mini rail - double space </t>
    </r>
    <r>
      <rPr>
        <b/>
        <sz val="10"/>
        <rFont val="Arial"/>
        <family val="2"/>
      </rPr>
      <t>52mm</t>
    </r>
  </si>
  <si>
    <t>3.126</t>
  </si>
  <si>
    <t>R.3.203</t>
  </si>
  <si>
    <r>
      <t xml:space="preserve">100A 2P </t>
    </r>
    <r>
      <rPr>
        <b/>
        <sz val="10"/>
        <rFont val="Arial"/>
        <family val="2"/>
      </rPr>
      <t>10kA</t>
    </r>
    <r>
      <rPr>
        <sz val="10"/>
        <rFont val="Arial"/>
        <family val="2"/>
      </rPr>
      <t xml:space="preserve"> - din or mini rail - double space </t>
    </r>
    <r>
      <rPr>
        <b/>
        <sz val="10"/>
        <rFont val="Arial"/>
        <family val="2"/>
      </rPr>
      <t>52mm</t>
    </r>
  </si>
  <si>
    <t>3.127</t>
  </si>
  <si>
    <t>R.3.204</t>
  </si>
  <si>
    <r>
      <t xml:space="preserve">60A 3P </t>
    </r>
    <r>
      <rPr>
        <b/>
        <sz val="10"/>
        <rFont val="Arial"/>
        <family val="2"/>
      </rPr>
      <t>10kA</t>
    </r>
    <r>
      <rPr>
        <sz val="10"/>
        <rFont val="Arial"/>
        <family val="2"/>
      </rPr>
      <t xml:space="preserve"> - din or mini rail - double space </t>
    </r>
    <r>
      <rPr>
        <b/>
        <sz val="10"/>
        <rFont val="Arial"/>
        <family val="2"/>
      </rPr>
      <t>78mm</t>
    </r>
  </si>
  <si>
    <t>3.128</t>
  </si>
  <si>
    <t>R.3.205</t>
  </si>
  <si>
    <r>
      <t xml:space="preserve">100A 3P </t>
    </r>
    <r>
      <rPr>
        <b/>
        <sz val="10"/>
        <rFont val="Arial"/>
        <family val="2"/>
      </rPr>
      <t>10kA</t>
    </r>
    <r>
      <rPr>
        <sz val="10"/>
        <rFont val="Arial"/>
        <family val="2"/>
      </rPr>
      <t xml:space="preserve"> - din or mini rail - double space </t>
    </r>
    <r>
      <rPr>
        <b/>
        <sz val="10"/>
        <rFont val="Arial"/>
        <family val="2"/>
      </rPr>
      <t>78mm</t>
    </r>
  </si>
  <si>
    <t>R.3.206</t>
  </si>
  <si>
    <t>3.129</t>
  </si>
  <si>
    <t>R.3.207</t>
  </si>
  <si>
    <r>
      <t xml:space="preserve">250A 3P </t>
    </r>
    <r>
      <rPr>
        <b/>
        <sz val="10"/>
        <rFont val="Arial"/>
        <family val="2"/>
      </rPr>
      <t>20kA</t>
    </r>
    <r>
      <rPr>
        <sz val="10"/>
        <rFont val="Arial"/>
        <family val="2"/>
      </rPr>
      <t xml:space="preserve"> - surface mounted</t>
    </r>
  </si>
  <si>
    <t>3.130</t>
  </si>
  <si>
    <t>R.3.208</t>
  </si>
  <si>
    <r>
      <t xml:space="preserve">300A 3P </t>
    </r>
    <r>
      <rPr>
        <b/>
        <sz val="10"/>
        <rFont val="Arial"/>
        <family val="2"/>
      </rPr>
      <t>20kA</t>
    </r>
    <r>
      <rPr>
        <sz val="10"/>
        <rFont val="Arial"/>
        <family val="2"/>
      </rPr>
      <t xml:space="preserve"> - surface mounted</t>
    </r>
  </si>
  <si>
    <t>3.131</t>
  </si>
  <si>
    <t>R.3.209</t>
  </si>
  <si>
    <r>
      <t xml:space="preserve">400A 3P </t>
    </r>
    <r>
      <rPr>
        <b/>
        <sz val="10"/>
        <rFont val="Arial"/>
        <family val="2"/>
      </rPr>
      <t>20kA</t>
    </r>
    <r>
      <rPr>
        <sz val="10"/>
        <rFont val="Arial"/>
        <family val="2"/>
      </rPr>
      <t xml:space="preserve"> - surface mounted</t>
    </r>
  </si>
  <si>
    <t>3.132</t>
  </si>
  <si>
    <t>R.3.210</t>
  </si>
  <si>
    <r>
      <t xml:space="preserve">450A 3P </t>
    </r>
    <r>
      <rPr>
        <b/>
        <sz val="10"/>
        <rFont val="Arial"/>
        <family val="2"/>
      </rPr>
      <t>20kA</t>
    </r>
    <r>
      <rPr>
        <sz val="10"/>
        <rFont val="Arial"/>
        <family val="2"/>
      </rPr>
      <t xml:space="preserve"> - surface mounted</t>
    </r>
  </si>
  <si>
    <t>3.133</t>
  </si>
  <si>
    <t>R.3.211</t>
  </si>
  <si>
    <r>
      <t xml:space="preserve">500A 3P </t>
    </r>
    <r>
      <rPr>
        <b/>
        <sz val="10"/>
        <rFont val="Arial"/>
        <family val="2"/>
      </rPr>
      <t>20kA</t>
    </r>
    <r>
      <rPr>
        <sz val="10"/>
        <rFont val="Arial"/>
        <family val="2"/>
      </rPr>
      <t xml:space="preserve"> - surface mounted</t>
    </r>
  </si>
  <si>
    <t>3.134</t>
  </si>
  <si>
    <t>R.3.212</t>
  </si>
  <si>
    <r>
      <t xml:space="preserve">600A 3P </t>
    </r>
    <r>
      <rPr>
        <b/>
        <sz val="10"/>
        <rFont val="Arial"/>
        <family val="2"/>
      </rPr>
      <t>20kA</t>
    </r>
    <r>
      <rPr>
        <sz val="10"/>
        <rFont val="Arial"/>
        <family val="2"/>
      </rPr>
      <t xml:space="preserve"> - surface mounted isolators/disconnectors.</t>
    </r>
  </si>
  <si>
    <t>R.3.223</t>
  </si>
  <si>
    <t>PHOTO CELL BY-PASS SWITCH</t>
  </si>
  <si>
    <t>3.135</t>
  </si>
  <si>
    <t>R.3.224</t>
  </si>
  <si>
    <t>5kA (Test switch) single space 13mm - din or mini rail mounted.</t>
  </si>
  <si>
    <t>3.136</t>
  </si>
  <si>
    <t>R.3.225</t>
  </si>
  <si>
    <t>5kA (Test switch) double space 26mm - din or mini rail mounted.</t>
  </si>
  <si>
    <t>3.137</t>
  </si>
  <si>
    <t>R.3.226</t>
  </si>
  <si>
    <r>
      <t>10A, 1-Pole 5kA MCB (Test switch) double space 26mm - surface mounted in distribution board</t>
    </r>
    <r>
      <rPr>
        <b/>
        <sz val="10"/>
        <rFont val="Arial"/>
        <family val="2"/>
      </rPr>
      <t xml:space="preserve"> behind the front panel.</t>
    </r>
  </si>
  <si>
    <t>R.3.227</t>
  </si>
  <si>
    <t>EARTH LEAKAGE UNITS</t>
  </si>
  <si>
    <t>3.138</t>
  </si>
  <si>
    <t>R.3.228</t>
  </si>
  <si>
    <r>
      <t xml:space="preserve">30mA, </t>
    </r>
    <r>
      <rPr>
        <b/>
        <sz val="10"/>
        <rFont val="Arial"/>
        <family val="2"/>
      </rPr>
      <t>three</t>
    </r>
    <r>
      <rPr>
        <sz val="10"/>
        <rFont val="Arial"/>
        <family val="2"/>
      </rPr>
      <t xml:space="preserve"> phase earth leakage 60A isolator type 5kA - single space </t>
    </r>
    <r>
      <rPr>
        <b/>
        <sz val="10"/>
        <rFont val="Arial"/>
        <family val="2"/>
      </rPr>
      <t>78mm</t>
    </r>
    <r>
      <rPr>
        <sz val="10"/>
        <rFont val="Arial"/>
        <family val="2"/>
      </rPr>
      <t>.</t>
    </r>
  </si>
  <si>
    <t>3.139</t>
  </si>
  <si>
    <t>R.3.229</t>
  </si>
  <si>
    <r>
      <t xml:space="preserve">30mA, </t>
    </r>
    <r>
      <rPr>
        <b/>
        <sz val="10"/>
        <rFont val="Arial"/>
        <family val="2"/>
      </rPr>
      <t>three</t>
    </r>
    <r>
      <rPr>
        <sz val="10"/>
        <rFont val="Arial"/>
        <family val="2"/>
      </rPr>
      <t xml:space="preserve"> phase earth leakage 80A isolator type 5kA - double space </t>
    </r>
    <r>
      <rPr>
        <b/>
        <sz val="10"/>
        <rFont val="Arial"/>
        <family val="2"/>
      </rPr>
      <t>117mm</t>
    </r>
    <r>
      <rPr>
        <sz val="10"/>
        <rFont val="Arial"/>
        <family val="2"/>
      </rPr>
      <t>.</t>
    </r>
  </si>
  <si>
    <t>3.140</t>
  </si>
  <si>
    <t>R.3.230</t>
  </si>
  <si>
    <r>
      <t xml:space="preserve">30mA, </t>
    </r>
    <r>
      <rPr>
        <b/>
        <sz val="10"/>
        <rFont val="Arial"/>
        <family val="2"/>
      </rPr>
      <t>single</t>
    </r>
    <r>
      <rPr>
        <sz val="10"/>
        <rFont val="Arial"/>
        <family val="2"/>
      </rPr>
      <t xml:space="preserve"> phase earth leakage 60A isolator type 5kA - single space </t>
    </r>
    <r>
      <rPr>
        <b/>
        <sz val="10"/>
        <rFont val="Arial"/>
        <family val="2"/>
      </rPr>
      <t>26mm</t>
    </r>
    <r>
      <rPr>
        <sz val="10"/>
        <rFont val="Arial"/>
        <family val="2"/>
      </rPr>
      <t>.</t>
    </r>
  </si>
  <si>
    <t>3.141</t>
  </si>
  <si>
    <t>R.3.231</t>
  </si>
  <si>
    <r>
      <t xml:space="preserve">30mA, </t>
    </r>
    <r>
      <rPr>
        <b/>
        <sz val="10"/>
        <rFont val="Arial"/>
        <family val="2"/>
      </rPr>
      <t xml:space="preserve">single </t>
    </r>
    <r>
      <rPr>
        <sz val="10"/>
        <rFont val="Arial"/>
        <family val="2"/>
      </rPr>
      <t xml:space="preserve">phase earth leakage 60A/100A isolator type 5kA - double space </t>
    </r>
    <r>
      <rPr>
        <b/>
        <sz val="10"/>
        <rFont val="Arial"/>
        <family val="2"/>
      </rPr>
      <t>65mm</t>
    </r>
    <r>
      <rPr>
        <sz val="10"/>
        <rFont val="Arial"/>
        <family val="2"/>
      </rPr>
      <t>.</t>
    </r>
  </si>
  <si>
    <t>3.142</t>
  </si>
  <si>
    <t>R.3.232</t>
  </si>
  <si>
    <r>
      <t xml:space="preserve">30mA, </t>
    </r>
    <r>
      <rPr>
        <b/>
        <sz val="10"/>
        <rFont val="Arial"/>
        <family val="2"/>
      </rPr>
      <t>single</t>
    </r>
    <r>
      <rPr>
        <sz val="10"/>
        <rFont val="Arial"/>
        <family val="2"/>
      </rPr>
      <t xml:space="preserve"> phase earth leakage 20A circuit breaker type 5kA - single space</t>
    </r>
    <r>
      <rPr>
        <b/>
        <sz val="10"/>
        <rFont val="Arial"/>
        <family val="2"/>
      </rPr>
      <t xml:space="preserve"> 26mm</t>
    </r>
    <r>
      <rPr>
        <sz val="10"/>
        <rFont val="Arial"/>
        <family val="2"/>
      </rPr>
      <t>.</t>
    </r>
  </si>
  <si>
    <t>3.143</t>
  </si>
  <si>
    <t>R.3.233</t>
  </si>
  <si>
    <r>
      <t xml:space="preserve">30mA, </t>
    </r>
    <r>
      <rPr>
        <b/>
        <sz val="10"/>
        <rFont val="Arial"/>
        <family val="2"/>
      </rPr>
      <t xml:space="preserve">single </t>
    </r>
    <r>
      <rPr>
        <sz val="10"/>
        <rFont val="Arial"/>
        <family val="2"/>
      </rPr>
      <t>phase earth leakage 20A circuit breaker type 5kA - double space</t>
    </r>
    <r>
      <rPr>
        <b/>
        <sz val="10"/>
        <rFont val="Arial"/>
        <family val="2"/>
      </rPr>
      <t xml:space="preserve"> 65mm</t>
    </r>
    <r>
      <rPr>
        <sz val="10"/>
        <rFont val="Arial"/>
        <family val="2"/>
      </rPr>
      <t>.</t>
    </r>
  </si>
  <si>
    <t>R.3.234</t>
  </si>
  <si>
    <t>FUSES</t>
  </si>
  <si>
    <t>R.3.235</t>
  </si>
  <si>
    <t>New din rail or mini rail mounted HRC fuse complete</t>
  </si>
  <si>
    <t>3.144</t>
  </si>
  <si>
    <t>R.3.236</t>
  </si>
  <si>
    <t>0 - 10A din rail or mini rail mounted HRC fuse.</t>
  </si>
  <si>
    <t>3.145</t>
  </si>
  <si>
    <t>R.3.237</t>
  </si>
  <si>
    <t>10-20A din rail or mini rail mounted HRC fuse.</t>
  </si>
  <si>
    <t>R.3.237.1</t>
  </si>
  <si>
    <t>3.146</t>
  </si>
  <si>
    <t>R.3.237.2</t>
  </si>
  <si>
    <t>100A to 250A HRC fuse in an existing fused switch.</t>
  </si>
  <si>
    <t>R.3.237.3</t>
  </si>
  <si>
    <t>Metering/control HRC fuse complete with base and fuse.</t>
  </si>
  <si>
    <t>3.147</t>
  </si>
  <si>
    <t>R.3.237.4</t>
  </si>
  <si>
    <t>6-10A</t>
  </si>
  <si>
    <t>R.3.237.5</t>
  </si>
  <si>
    <t>Replace an existing metering/control HRC fuse</t>
  </si>
  <si>
    <t>3.148</t>
  </si>
  <si>
    <t>R.3.237.6</t>
  </si>
  <si>
    <t>R.3.238</t>
  </si>
  <si>
    <t>CIRCUIT BREAKER SPACE BLANK PLATES</t>
  </si>
  <si>
    <t>3.149</t>
  </si>
  <si>
    <t>R.3.239</t>
  </si>
  <si>
    <t>Circuit breaker space blank plate.</t>
  </si>
  <si>
    <t>R.3.240</t>
  </si>
  <si>
    <t>CONTACTORS</t>
  </si>
  <si>
    <t>R.3.241</t>
  </si>
  <si>
    <t>3.150</t>
  </si>
  <si>
    <t>R.3.242</t>
  </si>
  <si>
    <r>
      <t xml:space="preserve">630A 3P </t>
    </r>
    <r>
      <rPr>
        <b/>
        <sz val="10"/>
        <rFont val="Arial"/>
        <family val="2"/>
      </rPr>
      <t>AC3</t>
    </r>
    <r>
      <rPr>
        <sz val="10"/>
        <rFont val="Arial"/>
        <family val="2"/>
      </rPr>
      <t xml:space="preserve"> rating - 2 x n/o &amp; 2 x n/c aux. contact </t>
    </r>
  </si>
  <si>
    <t>3.151</t>
  </si>
  <si>
    <t>R.3.243</t>
  </si>
  <si>
    <r>
      <t xml:space="preserve">400 - 450A 3P </t>
    </r>
    <r>
      <rPr>
        <b/>
        <sz val="10"/>
        <rFont val="Arial"/>
        <family val="2"/>
      </rPr>
      <t>AC3</t>
    </r>
    <r>
      <rPr>
        <sz val="10"/>
        <rFont val="Arial"/>
        <family val="2"/>
      </rPr>
      <t xml:space="preserve"> rating - 2 x n/o &amp; 2 x n/c aux. contact </t>
    </r>
  </si>
  <si>
    <t>3.152</t>
  </si>
  <si>
    <t>R.3.244</t>
  </si>
  <si>
    <r>
      <t xml:space="preserve">310 - 320A 3P </t>
    </r>
    <r>
      <rPr>
        <b/>
        <sz val="10"/>
        <rFont val="Arial"/>
        <family val="2"/>
      </rPr>
      <t>AC3</t>
    </r>
    <r>
      <rPr>
        <sz val="10"/>
        <rFont val="Arial"/>
        <family val="2"/>
      </rPr>
      <t xml:space="preserve"> rating - 2 x n/o &amp; 2 x n/c aux. contact </t>
    </r>
  </si>
  <si>
    <t>3.153</t>
  </si>
  <si>
    <t>R.3.245</t>
  </si>
  <si>
    <r>
      <t xml:space="preserve">250 - 265A 3P </t>
    </r>
    <r>
      <rPr>
        <b/>
        <sz val="10"/>
        <rFont val="Arial"/>
        <family val="2"/>
      </rPr>
      <t>AC3</t>
    </r>
    <r>
      <rPr>
        <sz val="10"/>
        <rFont val="Arial"/>
        <family val="2"/>
      </rPr>
      <t xml:space="preserve"> rating - 2 x n/o &amp; 2 x n/c aux. contact </t>
    </r>
  </si>
  <si>
    <t>3.154</t>
  </si>
  <si>
    <t>R.3.247</t>
  </si>
  <si>
    <r>
      <t xml:space="preserve">150A 3P </t>
    </r>
    <r>
      <rPr>
        <b/>
        <sz val="10"/>
        <rFont val="Arial"/>
        <family val="2"/>
      </rPr>
      <t>AC3</t>
    </r>
    <r>
      <rPr>
        <sz val="10"/>
        <rFont val="Arial"/>
        <family val="2"/>
      </rPr>
      <t xml:space="preserve"> rating - 2 x n/o &amp; 2 x n/c aux. contact </t>
    </r>
  </si>
  <si>
    <t>3.155</t>
  </si>
  <si>
    <t>R.3.249</t>
  </si>
  <si>
    <r>
      <t xml:space="preserve">95 - 105A 3P </t>
    </r>
    <r>
      <rPr>
        <b/>
        <sz val="10"/>
        <rFont val="Arial"/>
        <family val="2"/>
      </rPr>
      <t>AC3</t>
    </r>
    <r>
      <rPr>
        <sz val="10"/>
        <rFont val="Arial"/>
        <family val="2"/>
      </rPr>
      <t xml:space="preserve"> rating - 2 x n/o &amp; 2 x n/c aux. contact </t>
    </r>
  </si>
  <si>
    <t>3.156</t>
  </si>
  <si>
    <t>R.3.250</t>
  </si>
  <si>
    <r>
      <t xml:space="preserve">80-85 A 3P </t>
    </r>
    <r>
      <rPr>
        <b/>
        <sz val="10"/>
        <rFont val="Arial"/>
        <family val="2"/>
      </rPr>
      <t>AC3</t>
    </r>
    <r>
      <rPr>
        <sz val="10"/>
        <rFont val="Arial"/>
        <family val="2"/>
      </rPr>
      <t xml:space="preserve"> rating - 2 x n/o &amp; 2 x n/c aux. contact </t>
    </r>
  </si>
  <si>
    <t>3.157</t>
  </si>
  <si>
    <t>R.3.251</t>
  </si>
  <si>
    <r>
      <t xml:space="preserve">60 - 65A 3P </t>
    </r>
    <r>
      <rPr>
        <b/>
        <sz val="10"/>
        <rFont val="Arial"/>
        <family val="2"/>
      </rPr>
      <t>AC3</t>
    </r>
    <r>
      <rPr>
        <sz val="10"/>
        <rFont val="Arial"/>
        <family val="2"/>
      </rPr>
      <t xml:space="preserve"> rating - 2 x n/o &amp; 2 x n/c aux. contact </t>
    </r>
  </si>
  <si>
    <t>3.158</t>
  </si>
  <si>
    <t>R.3.254</t>
  </si>
  <si>
    <r>
      <t xml:space="preserve">30 - 32A 3P </t>
    </r>
    <r>
      <rPr>
        <b/>
        <sz val="10"/>
        <rFont val="Arial"/>
        <family val="2"/>
      </rPr>
      <t>AC3</t>
    </r>
    <r>
      <rPr>
        <sz val="10"/>
        <rFont val="Arial"/>
        <family val="2"/>
      </rPr>
      <t xml:space="preserve"> rating - 2 x n/o &amp; 2 x n/c aux. contact </t>
    </r>
  </si>
  <si>
    <t>3.159</t>
  </si>
  <si>
    <t>R.3.255</t>
  </si>
  <si>
    <r>
      <t xml:space="preserve">20 - 25A 3P </t>
    </r>
    <r>
      <rPr>
        <b/>
        <sz val="10"/>
        <rFont val="Arial"/>
        <family val="2"/>
      </rPr>
      <t>AC3</t>
    </r>
    <r>
      <rPr>
        <sz val="10"/>
        <rFont val="Arial"/>
        <family val="2"/>
      </rPr>
      <t xml:space="preserve"> rating - 1 x n/o &amp; 1 x n/c aux. contact</t>
    </r>
  </si>
  <si>
    <t>3.160</t>
  </si>
  <si>
    <t>R.3.256</t>
  </si>
  <si>
    <r>
      <t xml:space="preserve">15A - 16A 3P </t>
    </r>
    <r>
      <rPr>
        <b/>
        <sz val="10"/>
        <rFont val="Arial"/>
        <family val="2"/>
      </rPr>
      <t>AC3</t>
    </r>
    <r>
      <rPr>
        <sz val="10"/>
        <rFont val="Arial"/>
        <family val="2"/>
      </rPr>
      <t xml:space="preserve"> rating - 1 x n/o &amp; 1 x n/c aux. contact</t>
    </r>
  </si>
  <si>
    <t>3.161</t>
  </si>
  <si>
    <t>R.3.257</t>
  </si>
  <si>
    <r>
      <t xml:space="preserve">10 - 12A 3P </t>
    </r>
    <r>
      <rPr>
        <b/>
        <sz val="10"/>
        <rFont val="Arial"/>
        <family val="2"/>
      </rPr>
      <t>AC3</t>
    </r>
    <r>
      <rPr>
        <sz val="10"/>
        <rFont val="Arial"/>
        <family val="2"/>
      </rPr>
      <t xml:space="preserve"> rating - 1 x n/o &amp; 1 x n/c aux. contact</t>
    </r>
  </si>
  <si>
    <t>3.162</t>
  </si>
  <si>
    <t>R.3.258</t>
  </si>
  <si>
    <r>
      <t xml:space="preserve">10 - 20A 3P </t>
    </r>
    <r>
      <rPr>
        <b/>
        <sz val="10"/>
        <rFont val="Arial"/>
        <family val="2"/>
      </rPr>
      <t>AC1</t>
    </r>
    <r>
      <rPr>
        <sz val="10"/>
        <rFont val="Arial"/>
        <family val="2"/>
      </rPr>
      <t xml:space="preserve"> rating surface, mini rail or din rail mounted - 1 x n/o &amp; 1 x n/c aux. contact</t>
    </r>
  </si>
  <si>
    <t>R.3.259</t>
  </si>
  <si>
    <t>CONTACTOR COILS</t>
  </si>
  <si>
    <t>R.3.260</t>
  </si>
  <si>
    <t>3.163</t>
  </si>
  <si>
    <t>R.3.261</t>
  </si>
  <si>
    <t>630A 3P</t>
  </si>
  <si>
    <t>3.164</t>
  </si>
  <si>
    <t>R.3.262</t>
  </si>
  <si>
    <t xml:space="preserve">400 - 450A </t>
  </si>
  <si>
    <t>3.165</t>
  </si>
  <si>
    <t>R.3.263</t>
  </si>
  <si>
    <t>310 - 320A 3P</t>
  </si>
  <si>
    <t>3.166</t>
  </si>
  <si>
    <t>R.3.264</t>
  </si>
  <si>
    <t>250 - 265A 3P</t>
  </si>
  <si>
    <t>3.167</t>
  </si>
  <si>
    <t>R.3.266</t>
  </si>
  <si>
    <t>150A 3P</t>
  </si>
  <si>
    <t>3.168</t>
  </si>
  <si>
    <t>R.3.268</t>
  </si>
  <si>
    <t>95 - 105A 3P</t>
  </si>
  <si>
    <t>3.169</t>
  </si>
  <si>
    <t>R.3.269</t>
  </si>
  <si>
    <t>80-85 A 3P</t>
  </si>
  <si>
    <t>3.170</t>
  </si>
  <si>
    <t>R.3.270</t>
  </si>
  <si>
    <t>60 - 65A 3P</t>
  </si>
  <si>
    <t>3.171</t>
  </si>
  <si>
    <t>R.3.273</t>
  </si>
  <si>
    <t>30 - 32A 3P</t>
  </si>
  <si>
    <t>3.172</t>
  </si>
  <si>
    <t>R.3.274</t>
  </si>
  <si>
    <t>20 - 25A 3P</t>
  </si>
  <si>
    <t>3.173</t>
  </si>
  <si>
    <t>R.3.275</t>
  </si>
  <si>
    <t>15A - 16A 3P</t>
  </si>
  <si>
    <t>3.174</t>
  </si>
  <si>
    <t>R.3.276</t>
  </si>
  <si>
    <t>10 - 12A 3P</t>
  </si>
  <si>
    <t>R.3.277</t>
  </si>
  <si>
    <t>CONTACT KIT FOR CONTACTORS</t>
  </si>
  <si>
    <t>R.3.278</t>
  </si>
  <si>
    <t>3.175</t>
  </si>
  <si>
    <t>R.3.279</t>
  </si>
  <si>
    <t>3.176</t>
  </si>
  <si>
    <t>R.3.280</t>
  </si>
  <si>
    <t>400 - 450A 3P</t>
  </si>
  <si>
    <t>3.177</t>
  </si>
  <si>
    <t>R.3.281</t>
  </si>
  <si>
    <t>3.178</t>
  </si>
  <si>
    <t>R.3.282</t>
  </si>
  <si>
    <t>3.179</t>
  </si>
  <si>
    <t>R.3.284</t>
  </si>
  <si>
    <t>3.180</t>
  </si>
  <si>
    <t>R.3.286</t>
  </si>
  <si>
    <t>3.181</t>
  </si>
  <si>
    <t>R.3.287</t>
  </si>
  <si>
    <t>3.182</t>
  </si>
  <si>
    <t>R.3.288</t>
  </si>
  <si>
    <t>R.3.290</t>
  </si>
  <si>
    <t>THERMAL OVERLOAD RELAYS</t>
  </si>
  <si>
    <t>R.3.291</t>
  </si>
  <si>
    <t>Thermal overload relay</t>
  </si>
  <si>
    <t>3.183</t>
  </si>
  <si>
    <t>R.3.292</t>
  </si>
  <si>
    <t>For contactors up to 16A (AC3)</t>
  </si>
  <si>
    <t>3.184</t>
  </si>
  <si>
    <t>R.3.293</t>
  </si>
  <si>
    <t>For contactors up to 40A (AC3)</t>
  </si>
  <si>
    <t>R.3.294</t>
  </si>
  <si>
    <t>MECHANICAL INTERLOCK FOR CHANGE OVER CONTACTORS</t>
  </si>
  <si>
    <t>R.3.295</t>
  </si>
  <si>
    <t>mechanical interlock</t>
  </si>
  <si>
    <t>3.185</t>
  </si>
  <si>
    <t>R.3.296</t>
  </si>
  <si>
    <t>0 - 50A</t>
  </si>
  <si>
    <t>3.186</t>
  </si>
  <si>
    <t>R.3.297</t>
  </si>
  <si>
    <t>90-125A</t>
  </si>
  <si>
    <t>3.187</t>
  </si>
  <si>
    <t>R.3.298</t>
  </si>
  <si>
    <t>160-800A</t>
  </si>
  <si>
    <t>R.3.299</t>
  </si>
  <si>
    <t>GENERATOR CONTROLLER</t>
  </si>
  <si>
    <t>3.188</t>
  </si>
  <si>
    <t>R.3.300</t>
  </si>
  <si>
    <t xml:space="preserve"> LOVATO RGK 60 type generator controller.</t>
  </si>
  <si>
    <t>R.3.301</t>
  </si>
  <si>
    <t xml:space="preserve">MODEM FOR GENERATOR CONTROLLER </t>
  </si>
  <si>
    <t>3.189</t>
  </si>
  <si>
    <t>R.3.302</t>
  </si>
  <si>
    <t>New WAVECOM type modem in C/O panel</t>
  </si>
  <si>
    <t>R.3.303</t>
  </si>
  <si>
    <t xml:space="preserve">REGULATOR FOR GENERATOR </t>
  </si>
  <si>
    <t>3.190</t>
  </si>
  <si>
    <t>R.3.304</t>
  </si>
  <si>
    <t xml:space="preserve">Generator regulator (excitation) on existing alternator or in control board. </t>
  </si>
  <si>
    <t>R.3.305</t>
  </si>
  <si>
    <t>CONTROL RELAYS</t>
  </si>
  <si>
    <t>R.3.306</t>
  </si>
  <si>
    <t>3.191</t>
  </si>
  <si>
    <t>R.3.307</t>
  </si>
  <si>
    <t xml:space="preserve">11-pin, 10A, plug in control relay complete with base  </t>
  </si>
  <si>
    <t>3.192</t>
  </si>
  <si>
    <t>R.3.308</t>
  </si>
  <si>
    <t>Automotive solenoid control relay 24V DC</t>
  </si>
  <si>
    <t>3.193</t>
  </si>
  <si>
    <t>R.3.309</t>
  </si>
  <si>
    <t>Starter solenoid control relay</t>
  </si>
  <si>
    <t>R.3.310</t>
  </si>
  <si>
    <t xml:space="preserve">SELECTOR SWITCHES THREE-WAY </t>
  </si>
  <si>
    <t>R.3.311</t>
  </si>
  <si>
    <t>3.194</t>
  </si>
  <si>
    <t>R.3.312</t>
  </si>
  <si>
    <t>Up to 30A, 3P, 3-way.</t>
  </si>
  <si>
    <t>3.195</t>
  </si>
  <si>
    <t>R.3.313</t>
  </si>
  <si>
    <t>Up to 100A, 3P, 3-way</t>
  </si>
  <si>
    <t>3.196</t>
  </si>
  <si>
    <t>R.3.314</t>
  </si>
  <si>
    <t>Up to 200A, 3P, 3-way</t>
  </si>
  <si>
    <t>3.197</t>
  </si>
  <si>
    <t>R.3.315</t>
  </si>
  <si>
    <t xml:space="preserve">Up to 250A, 3P, 3-way </t>
  </si>
  <si>
    <t>3.198</t>
  </si>
  <si>
    <t>R.3.316</t>
  </si>
  <si>
    <t>Up to 500A, 3P, 3-way</t>
  </si>
  <si>
    <t>R.3.317</t>
  </si>
  <si>
    <t xml:space="preserve">BY-PASS SWITCH IN GENERATOR CHANGE OVER PANEL </t>
  </si>
  <si>
    <t>R.3.318</t>
  </si>
  <si>
    <t>3.199</t>
  </si>
  <si>
    <t>R.3.319</t>
  </si>
  <si>
    <t>Up to 100A, 3P</t>
  </si>
  <si>
    <t>3.200</t>
  </si>
  <si>
    <t>R.3.320</t>
  </si>
  <si>
    <t>Up to 160A, 3P</t>
  </si>
  <si>
    <t>3.201</t>
  </si>
  <si>
    <t>R.3.321</t>
  </si>
  <si>
    <t>Up to 250A, 3P</t>
  </si>
  <si>
    <t>3.202</t>
  </si>
  <si>
    <t>R.3.322</t>
  </si>
  <si>
    <t>Up to 500A, 3P</t>
  </si>
  <si>
    <t>3.203</t>
  </si>
  <si>
    <t>R.3.323</t>
  </si>
  <si>
    <t>Up to 630A, 3P</t>
  </si>
  <si>
    <t>R.3.325</t>
  </si>
  <si>
    <t>TIMER</t>
  </si>
  <si>
    <t>3.204</t>
  </si>
  <si>
    <t>R.3.326</t>
  </si>
  <si>
    <t>Rail mounted timer</t>
  </si>
  <si>
    <t>R.3.327</t>
  </si>
  <si>
    <t>SURGE PROTECTION IN DISTRIBUTION BOARDS</t>
  </si>
  <si>
    <t>R.3.328</t>
  </si>
  <si>
    <t>3.206</t>
  </si>
  <si>
    <t>R.3.330</t>
  </si>
  <si>
    <t>Lightning protection surge arrester - 1P 20kA</t>
  </si>
  <si>
    <t>R.3.331</t>
  </si>
  <si>
    <t>230V/12/24V TRANSFORMER</t>
  </si>
  <si>
    <t>3.207</t>
  </si>
  <si>
    <t>R.3.332</t>
  </si>
  <si>
    <t>Servicing of 300VA 230/24V or 230/12V isolation transformer.</t>
  </si>
  <si>
    <t>R.3.333</t>
  </si>
  <si>
    <t xml:space="preserve">kVA and kWh METERS </t>
  </si>
  <si>
    <t>R.3.334</t>
  </si>
  <si>
    <t>3.208</t>
  </si>
  <si>
    <t>R.3.335</t>
  </si>
  <si>
    <t>3.209</t>
  </si>
  <si>
    <t>R.3.336</t>
  </si>
  <si>
    <t>Single phase 20 - 80A surface mounted kWh</t>
  </si>
  <si>
    <t>3.210</t>
  </si>
  <si>
    <t>R.3.337</t>
  </si>
  <si>
    <t>Three phase 40A - 100A surface mounted kWh</t>
  </si>
  <si>
    <t>3.211</t>
  </si>
  <si>
    <t>R.3.338</t>
  </si>
  <si>
    <t>Single phase 65A rail mounted (1P+N) kWh</t>
  </si>
  <si>
    <t>3.212</t>
  </si>
  <si>
    <t>R.3.339</t>
  </si>
  <si>
    <t>Three phase 65A rail mounted (3P+N) kWh</t>
  </si>
  <si>
    <t>R.3.340</t>
  </si>
  <si>
    <t>REPLACE METERING CURRENT TRANSFORMERS</t>
  </si>
  <si>
    <t>R.3.341</t>
  </si>
  <si>
    <t>3.213</t>
  </si>
  <si>
    <t>R.3.342</t>
  </si>
  <si>
    <t>Up to 650:5A</t>
  </si>
  <si>
    <t>3.214</t>
  </si>
  <si>
    <t>R.3.343</t>
  </si>
  <si>
    <t>Up to 500:5A</t>
  </si>
  <si>
    <t>3.215</t>
  </si>
  <si>
    <t>R.3.344</t>
  </si>
  <si>
    <t>Up to 300:5A</t>
  </si>
  <si>
    <t>3.216</t>
  </si>
  <si>
    <t>R.3.345</t>
  </si>
  <si>
    <t>Up to 100:5A</t>
  </si>
  <si>
    <t>R.3.346</t>
  </si>
  <si>
    <t>INDICATING METERS IN KIOSKS/DISTRIBUTION BOARDS</t>
  </si>
  <si>
    <t>3.217</t>
  </si>
  <si>
    <t>R.3.347</t>
  </si>
  <si>
    <t>Indicating AC volt meter</t>
  </si>
  <si>
    <t>3.218</t>
  </si>
  <si>
    <t>R.3.348</t>
  </si>
  <si>
    <t>Direct and maximum demand indicating AC ammeter</t>
  </si>
  <si>
    <t>3.219</t>
  </si>
  <si>
    <t>R.3.349</t>
  </si>
  <si>
    <t>DC volt meter</t>
  </si>
  <si>
    <t>3.220</t>
  </si>
  <si>
    <t>R.3.350</t>
  </si>
  <si>
    <t>Direct indicating DC ammeter (96x96).</t>
  </si>
  <si>
    <t>R.3.351</t>
  </si>
  <si>
    <t>VOLT METER ROTARY SWITCH</t>
  </si>
  <si>
    <t>3.221</t>
  </si>
  <si>
    <t>R.3.352</t>
  </si>
  <si>
    <t xml:space="preserve">7-way volt meter rotary switch </t>
  </si>
  <si>
    <t>R.3.353</t>
  </si>
  <si>
    <t>TERMINAL BLOCKS</t>
  </si>
  <si>
    <t>R.3.354</t>
  </si>
  <si>
    <t>Din rail mounted terminal blocks</t>
  </si>
  <si>
    <t>3.222</t>
  </si>
  <si>
    <t>R.3.355</t>
  </si>
  <si>
    <t>Terminal blocks up to 15A - 2.5mm² wire p.m</t>
  </si>
  <si>
    <t>3.223</t>
  </si>
  <si>
    <t>R.3.356</t>
  </si>
  <si>
    <t>Terminal blocks up to 30A - 6mm² wire p.m</t>
  </si>
  <si>
    <t>3.224</t>
  </si>
  <si>
    <t>R.3.357</t>
  </si>
  <si>
    <t>Terminal blocks up to 60A - 16mm² wire p.m</t>
  </si>
  <si>
    <t>3.225</t>
  </si>
  <si>
    <t>R.3.358</t>
  </si>
  <si>
    <t>Terminal blocks up to 80A - 25mm² wire p.m</t>
  </si>
  <si>
    <t>3.226</t>
  </si>
  <si>
    <t>R.3.359</t>
  </si>
  <si>
    <t>Terminal blocks up to 150A - 70mm² wire p.m</t>
  </si>
  <si>
    <t>3.227</t>
  </si>
  <si>
    <t>R.3.360</t>
  </si>
  <si>
    <t>Terminal blocks up to 225A - 120mm² wire p.m</t>
  </si>
  <si>
    <t>R.3.361</t>
  </si>
  <si>
    <t>PIN INSULATORS</t>
  </si>
  <si>
    <t>R.3.362</t>
  </si>
  <si>
    <t>3.228</t>
  </si>
  <si>
    <t>R.3.363</t>
  </si>
  <si>
    <t>Up to 60A pin insulators</t>
  </si>
  <si>
    <t>3.229</t>
  </si>
  <si>
    <t>R.3.364</t>
  </si>
  <si>
    <t>Up to 100A pin insulators</t>
  </si>
  <si>
    <t>3.230</t>
  </si>
  <si>
    <t>R.3.365</t>
  </si>
  <si>
    <t>Up to 200A pin insulators</t>
  </si>
  <si>
    <t>3.231</t>
  </si>
  <si>
    <t>R.3.366</t>
  </si>
  <si>
    <t>Up to 400A pin insulators</t>
  </si>
  <si>
    <t>3.232</t>
  </si>
  <si>
    <t>R.3.367</t>
  </si>
  <si>
    <t>Up to 600A pin insulators</t>
  </si>
  <si>
    <t>R.3.368</t>
  </si>
  <si>
    <t>LEGEND CARD</t>
  </si>
  <si>
    <t>3.233</t>
  </si>
  <si>
    <t>R.3.369</t>
  </si>
  <si>
    <t>Supply and install Legend card to suit new circuits.</t>
  </si>
  <si>
    <t>R.3.370</t>
  </si>
  <si>
    <t>AS BUILT DRAWINGS IN KIOSKS AND DISTRIBUTION BOARDS</t>
  </si>
  <si>
    <t>R.3.371</t>
  </si>
  <si>
    <t xml:space="preserve"> "As Built" </t>
  </si>
  <si>
    <t>3.234</t>
  </si>
  <si>
    <t>R.3.372</t>
  </si>
  <si>
    <t xml:space="preserve">A4 paper size  "As Built" </t>
  </si>
  <si>
    <t>3.235</t>
  </si>
  <si>
    <t>R.3.373</t>
  </si>
  <si>
    <t xml:space="preserve">A3 paper size "As Built" </t>
  </si>
  <si>
    <t>R.3.374</t>
  </si>
  <si>
    <t>3.236</t>
  </si>
  <si>
    <t>R.3.375</t>
  </si>
  <si>
    <t xml:space="preserve">New label - minimum 9mm with 5mm letter height, Brother P-Touch </t>
  </si>
  <si>
    <t>R.3.376</t>
  </si>
  <si>
    <t>CONDUIT AND ACCESSORIES</t>
  </si>
  <si>
    <t>R.3.377</t>
  </si>
  <si>
    <t>R.3.378</t>
  </si>
  <si>
    <t>3.237</t>
  </si>
  <si>
    <t>R.3.381</t>
  </si>
  <si>
    <t>32mm dia PVC conduit chased into a wall</t>
  </si>
  <si>
    <t>3.238</t>
  </si>
  <si>
    <t>R.3.382</t>
  </si>
  <si>
    <t>25mm dia PVC conduit chased into a wall.</t>
  </si>
  <si>
    <t>3.239</t>
  </si>
  <si>
    <t>R.3.383</t>
  </si>
  <si>
    <t>20mm dia PVC conduit chased into a wall.</t>
  </si>
  <si>
    <t>R.3.384</t>
  </si>
  <si>
    <t>3.240</t>
  </si>
  <si>
    <t>R.3.385</t>
  </si>
  <si>
    <t xml:space="preserve">50mm dia PVC conduit surface in roof space. </t>
  </si>
  <si>
    <t>3.241</t>
  </si>
  <si>
    <t>R.3.387</t>
  </si>
  <si>
    <t>32mm dia PVC conduit surface in roof space.</t>
  </si>
  <si>
    <t>3.242</t>
  </si>
  <si>
    <t>R.3.388</t>
  </si>
  <si>
    <t>25mm dia PVC conduit surface in roof space.</t>
  </si>
  <si>
    <t>3.243</t>
  </si>
  <si>
    <t>R.3.389</t>
  </si>
  <si>
    <t>20mm dia PVC conduit surface in roof space.</t>
  </si>
  <si>
    <t>R.3.390</t>
  </si>
  <si>
    <r>
      <t xml:space="preserve">conduit </t>
    </r>
    <r>
      <rPr>
        <b/>
        <sz val="10"/>
        <rFont val="Arial"/>
        <family val="2"/>
      </rPr>
      <t>surface inside.</t>
    </r>
  </si>
  <si>
    <t>3.244</t>
  </si>
  <si>
    <t>R.3.392</t>
  </si>
  <si>
    <t>32mm dia PVC conduit surface inside on wall etc.</t>
  </si>
  <si>
    <t>3.245</t>
  </si>
  <si>
    <t>R.3.393</t>
  </si>
  <si>
    <t>25mm dia PVC conduit surface inside on wall etc.</t>
  </si>
  <si>
    <t>3.246</t>
  </si>
  <si>
    <t>R.3.394</t>
  </si>
  <si>
    <t>20mm dia PVC conduit surface inside on wall etc.</t>
  </si>
  <si>
    <t>R.3.395</t>
  </si>
  <si>
    <r>
      <t xml:space="preserve">Galvanised </t>
    </r>
    <r>
      <rPr>
        <b/>
        <sz val="10"/>
        <rFont val="Arial"/>
        <family val="2"/>
      </rPr>
      <t>surface outside</t>
    </r>
  </si>
  <si>
    <t>3.247</t>
  </si>
  <si>
    <t>R.3.397</t>
  </si>
  <si>
    <t>32mm dia galvanised conduit surface outside.</t>
  </si>
  <si>
    <t>3.248</t>
  </si>
  <si>
    <t>R.3.398</t>
  </si>
  <si>
    <t>25mm dia galvanised conduit surface outside.</t>
  </si>
  <si>
    <t>3.249</t>
  </si>
  <si>
    <t>R.3.399</t>
  </si>
  <si>
    <t>20mm dia galvanised conduit surface outside.</t>
  </si>
  <si>
    <t>R.3.400</t>
  </si>
  <si>
    <r>
      <t>Slow bends</t>
    </r>
    <r>
      <rPr>
        <sz val="10"/>
        <rFont val="Arial"/>
        <family val="2"/>
      </rPr>
      <t xml:space="preserve"> for conduit</t>
    </r>
  </si>
  <si>
    <t>3.250</t>
  </si>
  <si>
    <t>R.3.402</t>
  </si>
  <si>
    <t>32mm dia galvanised conduit slow bend in roof space.</t>
  </si>
  <si>
    <t>3.251</t>
  </si>
  <si>
    <t>R.3.403</t>
  </si>
  <si>
    <t xml:space="preserve">50mm dia PVC conduit slow bend in roof space. </t>
  </si>
  <si>
    <t>3.252</t>
  </si>
  <si>
    <t>R.3.404</t>
  </si>
  <si>
    <t>32mm dia PVC conduit slow bend in roof space.</t>
  </si>
  <si>
    <t>3.253</t>
  </si>
  <si>
    <t>R.3.405</t>
  </si>
  <si>
    <t xml:space="preserve">50mm dia PVC conduit slow bend chased into a wall and floor. </t>
  </si>
  <si>
    <t>3.254</t>
  </si>
  <si>
    <t>R.3.406</t>
  </si>
  <si>
    <t>32mm dia PVC conduit slow bend chased into a wall and floor.</t>
  </si>
  <si>
    <t>R.3.407</t>
  </si>
  <si>
    <t>2.5m long PVC flexible conduit</t>
  </si>
  <si>
    <t>3.255</t>
  </si>
  <si>
    <t>R.3.408</t>
  </si>
  <si>
    <t>32mm dia 2.5m long PVC flexible conduit connection including adaptors.</t>
  </si>
  <si>
    <t>3.256</t>
  </si>
  <si>
    <t>R.3.409</t>
  </si>
  <si>
    <t>25mm dia 2.5m long PVC flexible conduit connection including adaptors.</t>
  </si>
  <si>
    <t>3.257</t>
  </si>
  <si>
    <t>R.3.410</t>
  </si>
  <si>
    <t>20mm dia 2.5m long PVC flexible conduit connection including adaptors.</t>
  </si>
  <si>
    <t>R.3.411</t>
  </si>
  <si>
    <t>2.5m long steel PVC coated flexible</t>
  </si>
  <si>
    <t>3.258</t>
  </si>
  <si>
    <t>R.3.412</t>
  </si>
  <si>
    <t>32mm dia 2.5m long steel PVC coated flexible conduit connection including adaptors.</t>
  </si>
  <si>
    <t>3.259</t>
  </si>
  <si>
    <t>R.3.413</t>
  </si>
  <si>
    <t>25mm dia 2.5m long steel PVC coated flexible conduit connection including adaptors.</t>
  </si>
  <si>
    <t>3.260</t>
  </si>
  <si>
    <t>R.3.414</t>
  </si>
  <si>
    <t>20mm dia 2.5m long steel PVC coated flexible conduit connection including adaptors.</t>
  </si>
  <si>
    <t>R.3.415</t>
  </si>
  <si>
    <t>CONDUIT BOXES</t>
  </si>
  <si>
    <t>R.3.416</t>
  </si>
  <si>
    <t>R.3.417</t>
  </si>
  <si>
    <t>3.261</t>
  </si>
  <si>
    <t>R.3.418</t>
  </si>
  <si>
    <t xml:space="preserve">20 and 25mm dia round galvanised steel,1-4 way or back entry - chased into a wall </t>
  </si>
  <si>
    <t>3.262</t>
  </si>
  <si>
    <t>R.3.419</t>
  </si>
  <si>
    <t xml:space="preserve">100x50mm  galvanised steel - chased into a wall </t>
  </si>
  <si>
    <t>3.263</t>
  </si>
  <si>
    <t>R.3.420</t>
  </si>
  <si>
    <t xml:space="preserve">100x100mm galvanised steel - chased into a wall  </t>
  </si>
  <si>
    <t>R.3.425</t>
  </si>
  <si>
    <t>3.264</t>
  </si>
  <si>
    <t>R.3.426</t>
  </si>
  <si>
    <t>20 and 25mm dia galvanised steel round box - in roof space</t>
  </si>
  <si>
    <t>3.265</t>
  </si>
  <si>
    <t>R.3.427</t>
  </si>
  <si>
    <t xml:space="preserve">100x50mm galvanised - in roof space </t>
  </si>
  <si>
    <t>3.266</t>
  </si>
  <si>
    <t>R.3.428</t>
  </si>
  <si>
    <t xml:space="preserve">100x100mm galvanised - in roof space </t>
  </si>
  <si>
    <t>3.267</t>
  </si>
  <si>
    <t>R.3.429</t>
  </si>
  <si>
    <t>150 x 150 x 100 mm galvanised with lid - in roof space</t>
  </si>
  <si>
    <t>3.268</t>
  </si>
  <si>
    <t>R.3.430</t>
  </si>
  <si>
    <t xml:space="preserve">200 x 200 x 100 mm galvanised with lid - in roof space </t>
  </si>
  <si>
    <t>3.269</t>
  </si>
  <si>
    <t>R.3.431</t>
  </si>
  <si>
    <t xml:space="preserve">300 x 300 x 150 mm galvanised with lid - in roof space </t>
  </si>
  <si>
    <t>R.3.433</t>
  </si>
  <si>
    <t>3.270</t>
  </si>
  <si>
    <t>R.3.434</t>
  </si>
  <si>
    <t xml:space="preserve">20 and 25mm dia galvanised steel round - installed surface. </t>
  </si>
  <si>
    <t>3.271</t>
  </si>
  <si>
    <t>R.3.435</t>
  </si>
  <si>
    <t>100x50mm galvanised - installed surface.</t>
  </si>
  <si>
    <t>3.272</t>
  </si>
  <si>
    <t>R.3.436</t>
  </si>
  <si>
    <t xml:space="preserve">100x100mm galvanised - installed surface. </t>
  </si>
  <si>
    <t>R.3.441</t>
  </si>
  <si>
    <t>3.273</t>
  </si>
  <si>
    <t>R.3.442</t>
  </si>
  <si>
    <t>20 and 25mm dia round PVC - chased into a wall.</t>
  </si>
  <si>
    <t>3.274</t>
  </si>
  <si>
    <t>R.3.443</t>
  </si>
  <si>
    <t>100x50mm  PVC - chased into a wall.</t>
  </si>
  <si>
    <t>3.275</t>
  </si>
  <si>
    <t>R.3.444</t>
  </si>
  <si>
    <t xml:space="preserve">100x100mm PVC - chased into a wall. </t>
  </si>
  <si>
    <t>R.3.445</t>
  </si>
  <si>
    <t>3.276</t>
  </si>
  <si>
    <t>R.3.446</t>
  </si>
  <si>
    <t>20 and 25mm dia PVC round box - in roof space.</t>
  </si>
  <si>
    <t>3.277</t>
  </si>
  <si>
    <t>R.3.447</t>
  </si>
  <si>
    <t>100x50mm PVC - in roof space.</t>
  </si>
  <si>
    <t>3.278</t>
  </si>
  <si>
    <t>R.3.448</t>
  </si>
  <si>
    <t xml:space="preserve">100x100mm PVC - in roof space.  </t>
  </si>
  <si>
    <t>R.3.449</t>
  </si>
  <si>
    <t>3.279</t>
  </si>
  <si>
    <t>R.3.450</t>
  </si>
  <si>
    <t>20 and 25mm dia PVC round box - surface as draw box.</t>
  </si>
  <si>
    <t>3.280</t>
  </si>
  <si>
    <t>R.3.451</t>
  </si>
  <si>
    <t xml:space="preserve">100x50mm PVC - surface as draw box. </t>
  </si>
  <si>
    <t>3.281</t>
  </si>
  <si>
    <t>R.3.452</t>
  </si>
  <si>
    <t xml:space="preserve">100x100mm PVC - surface as draw box. </t>
  </si>
  <si>
    <t>R.3.453</t>
  </si>
  <si>
    <t>EXTENSION BOXES</t>
  </si>
  <si>
    <t>R.3.454</t>
  </si>
  <si>
    <t>3.282</t>
  </si>
  <si>
    <t>R.3.455</t>
  </si>
  <si>
    <t xml:space="preserve">100 x 50 x 50mm - metal extension boxes.  </t>
  </si>
  <si>
    <t>3.283</t>
  </si>
  <si>
    <t>R.3.456</t>
  </si>
  <si>
    <t>100 x 100 x 50mm - metal extension boxes.</t>
  </si>
  <si>
    <t>R.3.457</t>
  </si>
  <si>
    <t>3.284</t>
  </si>
  <si>
    <t>R.3.458</t>
  </si>
  <si>
    <t>100 x 50 x 50mm PVC extension boxes</t>
  </si>
  <si>
    <t>3.285</t>
  </si>
  <si>
    <t>R.3.459</t>
  </si>
  <si>
    <t>100 x 100 x 50mm PVC extension boxes</t>
  </si>
  <si>
    <t>R.3.460</t>
  </si>
  <si>
    <t>CONDUIT BOX COVER PLATES</t>
  </si>
  <si>
    <t>R.3.461</t>
  </si>
  <si>
    <t>3.286</t>
  </si>
  <si>
    <t>R.3.462</t>
  </si>
  <si>
    <t xml:space="preserve">Blank galvanised round box cover plates. </t>
  </si>
  <si>
    <t>3.287</t>
  </si>
  <si>
    <t>R.3.463</t>
  </si>
  <si>
    <t xml:space="preserve">Blank white or ivory round box cover plates. </t>
  </si>
  <si>
    <t>3.288</t>
  </si>
  <si>
    <t>R.3.464</t>
  </si>
  <si>
    <t xml:space="preserve">Blank PVC round box cover plates. </t>
  </si>
  <si>
    <t>3.289</t>
  </si>
  <si>
    <t>R.3.465</t>
  </si>
  <si>
    <t xml:space="preserve">Blank galvanised over size round box cover plates. </t>
  </si>
  <si>
    <t>3.290</t>
  </si>
  <si>
    <t>R.3.466</t>
  </si>
  <si>
    <t xml:space="preserve">Blank over size white or ivory round box cover plates. </t>
  </si>
  <si>
    <t>3.291</t>
  </si>
  <si>
    <t>R.3.467</t>
  </si>
  <si>
    <t xml:space="preserve">Blank PVC over size round box cover plates. </t>
  </si>
  <si>
    <t>3.292</t>
  </si>
  <si>
    <t>R.3.468</t>
  </si>
  <si>
    <t>Blank 100x50 white or ivory cover plates PVC or steel.</t>
  </si>
  <si>
    <t>3.293</t>
  </si>
  <si>
    <t>R.3.469</t>
  </si>
  <si>
    <t>Blank 100x100 white or ivory cover plates PVC or steel.</t>
  </si>
  <si>
    <t>R.3.473</t>
  </si>
  <si>
    <t>POWER SKIRTING AND POWER TRUNKING</t>
  </si>
  <si>
    <t>R.3.474</t>
  </si>
  <si>
    <t>METAL POWER SKIRTING</t>
  </si>
  <si>
    <t>R.3.475</t>
  </si>
  <si>
    <t>3.294</t>
  </si>
  <si>
    <t>R.3.476</t>
  </si>
  <si>
    <r>
      <t xml:space="preserve">Single compartment </t>
    </r>
    <r>
      <rPr>
        <b/>
        <sz val="10"/>
        <rFont val="Arial"/>
        <family val="2"/>
      </rPr>
      <t>P802</t>
    </r>
    <r>
      <rPr>
        <sz val="10"/>
        <rFont val="Arial"/>
        <family val="2"/>
      </rPr>
      <t xml:space="preserve">  - installed on a wall.   </t>
    </r>
  </si>
  <si>
    <t>3.295</t>
  </si>
  <si>
    <t>R.3.477</t>
  </si>
  <si>
    <r>
      <t xml:space="preserve">Two compartment </t>
    </r>
    <r>
      <rPr>
        <b/>
        <sz val="10"/>
        <rFont val="Arial"/>
        <family val="2"/>
      </rPr>
      <t>P801</t>
    </r>
    <r>
      <rPr>
        <sz val="10"/>
        <rFont val="Arial"/>
        <family val="2"/>
      </rPr>
      <t xml:space="preserve">  - installed on a wall</t>
    </r>
  </si>
  <si>
    <t>3.296</t>
  </si>
  <si>
    <t>R.3.478</t>
  </si>
  <si>
    <r>
      <t>Galvanised wiring duct</t>
    </r>
    <r>
      <rPr>
        <b/>
        <sz val="10"/>
        <rFont val="Arial"/>
        <family val="2"/>
      </rPr>
      <t xml:space="preserve"> P8000</t>
    </r>
    <r>
      <rPr>
        <sz val="10"/>
        <rFont val="Arial"/>
        <family val="2"/>
      </rPr>
      <t xml:space="preserve"> in roof space</t>
    </r>
  </si>
  <si>
    <t>3.297</t>
  </si>
  <si>
    <t>R.3.479</t>
  </si>
  <si>
    <r>
      <t xml:space="preserve">Galvanised wiring duct </t>
    </r>
    <r>
      <rPr>
        <b/>
        <sz val="10"/>
        <rFont val="Arial"/>
        <family val="2"/>
      </rPr>
      <t>P9000</t>
    </r>
    <r>
      <rPr>
        <sz val="10"/>
        <rFont val="Arial"/>
        <family val="2"/>
      </rPr>
      <t xml:space="preserve"> in roof space.</t>
    </r>
  </si>
  <si>
    <t>3.298</t>
  </si>
  <si>
    <t>R.3.480</t>
  </si>
  <si>
    <r>
      <t xml:space="preserve">Galvanised </t>
    </r>
    <r>
      <rPr>
        <b/>
        <sz val="10"/>
        <rFont val="Arial"/>
        <family val="2"/>
      </rPr>
      <t>P2000</t>
    </r>
    <r>
      <rPr>
        <sz val="10"/>
        <rFont val="Arial"/>
        <family val="2"/>
      </rPr>
      <t xml:space="preserve"> wiring channel in roof space.</t>
    </r>
  </si>
  <si>
    <t>R.3.481</t>
  </si>
  <si>
    <t>Replace an existing or provide and install the following new 90° flat elbow for the following:</t>
  </si>
  <si>
    <t>3.299</t>
  </si>
  <si>
    <t>R.3.482</t>
  </si>
  <si>
    <r>
      <t xml:space="preserve">P802 </t>
    </r>
    <r>
      <rPr>
        <sz val="10"/>
        <rFont val="Arial"/>
        <family val="2"/>
      </rPr>
      <t xml:space="preserve">90° flat elbow. </t>
    </r>
  </si>
  <si>
    <t>3.300</t>
  </si>
  <si>
    <t>R.3.483</t>
  </si>
  <si>
    <r>
      <t>P801</t>
    </r>
    <r>
      <rPr>
        <sz val="10"/>
        <rFont val="Arial"/>
        <family val="2"/>
      </rPr>
      <t xml:space="preserve">  90° flat elbow.</t>
    </r>
  </si>
  <si>
    <t>3.301</t>
  </si>
  <si>
    <t>R.3.484</t>
  </si>
  <si>
    <r>
      <t>P8000</t>
    </r>
    <r>
      <rPr>
        <sz val="10"/>
        <rFont val="Arial"/>
        <family val="2"/>
      </rPr>
      <t xml:space="preserve">  90° flat elbow. </t>
    </r>
  </si>
  <si>
    <t>3.302</t>
  </si>
  <si>
    <t>R.3.485</t>
  </si>
  <si>
    <r>
      <t>P9000</t>
    </r>
    <r>
      <rPr>
        <sz val="10"/>
        <rFont val="Arial"/>
        <family val="2"/>
      </rPr>
      <t xml:space="preserve">  90° flat elbow. </t>
    </r>
  </si>
  <si>
    <t>R.3.486</t>
  </si>
  <si>
    <t>Replace an existing or provide and install the following new 90° inner- or outer corner piece for the following metal power skirting or power trunking:</t>
  </si>
  <si>
    <t>3.303</t>
  </si>
  <si>
    <t>R.3.487</t>
  </si>
  <si>
    <r>
      <t>P802</t>
    </r>
    <r>
      <rPr>
        <sz val="10"/>
        <rFont val="Arial"/>
        <family val="2"/>
      </rPr>
      <t xml:space="preserve"> 90° inner- or outer corner piece.  </t>
    </r>
  </si>
  <si>
    <t>3.304</t>
  </si>
  <si>
    <t>R.3.488</t>
  </si>
  <si>
    <r>
      <t>P801</t>
    </r>
    <r>
      <rPr>
        <sz val="10"/>
        <rFont val="Arial"/>
        <family val="2"/>
      </rPr>
      <t xml:space="preserve"> 90° inner- or outer corner piece. </t>
    </r>
  </si>
  <si>
    <t>3.305</t>
  </si>
  <si>
    <t>R.3.489</t>
  </si>
  <si>
    <r>
      <t>P8000</t>
    </r>
    <r>
      <rPr>
        <sz val="10"/>
        <rFont val="Arial"/>
        <family val="2"/>
      </rPr>
      <t xml:space="preserve"> 90° inner- or outer corner piece</t>
    </r>
  </si>
  <si>
    <t>3.306</t>
  </si>
  <si>
    <t>R.3.490</t>
  </si>
  <si>
    <r>
      <t xml:space="preserve">P9000 </t>
    </r>
    <r>
      <rPr>
        <sz val="10"/>
        <rFont val="Arial"/>
        <family val="2"/>
      </rPr>
      <t xml:space="preserve">90° inner- or outer corner piece.  </t>
    </r>
  </si>
  <si>
    <t>R.3.491</t>
  </si>
  <si>
    <t>Replace an existing or provide and install the following new end-caps for the following metal power skirting or power trunking:</t>
  </si>
  <si>
    <t>3.307</t>
  </si>
  <si>
    <t>R.3.492</t>
  </si>
  <si>
    <r>
      <t>P802 end-caps</t>
    </r>
    <r>
      <rPr>
        <sz val="10"/>
        <rFont val="Arial"/>
        <family val="2"/>
      </rPr>
      <t xml:space="preserve">.  </t>
    </r>
  </si>
  <si>
    <t>3.308</t>
  </si>
  <si>
    <t>R.3.493</t>
  </si>
  <si>
    <r>
      <t>P801 end-caps</t>
    </r>
    <r>
      <rPr>
        <sz val="10"/>
        <rFont val="Arial"/>
        <family val="2"/>
      </rPr>
      <t xml:space="preserve">. </t>
    </r>
  </si>
  <si>
    <t>3.309</t>
  </si>
  <si>
    <t>R.3.494</t>
  </si>
  <si>
    <r>
      <t>P8000</t>
    </r>
    <r>
      <rPr>
        <sz val="10"/>
        <rFont val="Arial"/>
        <family val="2"/>
      </rPr>
      <t xml:space="preserve"> end-caps.</t>
    </r>
  </si>
  <si>
    <t>3.310</t>
  </si>
  <si>
    <t>R.3.495</t>
  </si>
  <si>
    <r>
      <t>P9000</t>
    </r>
    <r>
      <rPr>
        <sz val="10"/>
        <rFont val="Arial"/>
        <family val="2"/>
      </rPr>
      <t xml:space="preserve"> end-caps.  </t>
    </r>
  </si>
  <si>
    <t>R.3.496</t>
  </si>
  <si>
    <t>PVC POWER SKIRTING</t>
  </si>
  <si>
    <t>R.3.512</t>
  </si>
  <si>
    <r>
      <t>Cabstrut Jupiter</t>
    </r>
    <r>
      <rPr>
        <sz val="10"/>
        <rFont val="Arial"/>
        <family val="2"/>
      </rPr>
      <t xml:space="preserve"> </t>
    </r>
  </si>
  <si>
    <t>3.311</t>
  </si>
  <si>
    <t>R.3.513</t>
  </si>
  <si>
    <t>Single cover single compartment PVC (BD152).</t>
  </si>
  <si>
    <t>3.312</t>
  </si>
  <si>
    <t>R.3.514</t>
  </si>
  <si>
    <t>Two compartment, two cover  PVC (BD162).</t>
  </si>
  <si>
    <t>R.3.515</t>
  </si>
  <si>
    <t>90° inner- or outer corner piece for the following PVC power skirting:</t>
  </si>
  <si>
    <t>3.313</t>
  </si>
  <si>
    <t>R.3.516</t>
  </si>
  <si>
    <t>Single cover single compartment PVC(BD152 )90° inner- or outer corner piece.</t>
  </si>
  <si>
    <t>3.314</t>
  </si>
  <si>
    <t>R.3.517</t>
  </si>
  <si>
    <t>Two compartment, two cover  PVC (BD162) 90° inner- or outer corner piece.</t>
  </si>
  <si>
    <t>R.3.518</t>
  </si>
  <si>
    <t>end-caps</t>
  </si>
  <si>
    <t>3.315</t>
  </si>
  <si>
    <t>R.3.519</t>
  </si>
  <si>
    <t>Single cover single compartment PVC  (BD152) end-caps.</t>
  </si>
  <si>
    <t>3.316</t>
  </si>
  <si>
    <t>R.3.520</t>
  </si>
  <si>
    <t>Two compartment, two cover  PVC (BD162) end-caps.</t>
  </si>
  <si>
    <t>R.3.521</t>
  </si>
  <si>
    <t>HOLES THROUGH WALLS FOR POWER SKIRTING</t>
  </si>
  <si>
    <t>R.3.522</t>
  </si>
  <si>
    <t>3.317</t>
  </si>
  <si>
    <t>R.3.523</t>
  </si>
  <si>
    <t>110mm brick wall</t>
  </si>
  <si>
    <t>3.318</t>
  </si>
  <si>
    <t>R.3.524</t>
  </si>
  <si>
    <t>220mm brick wall</t>
  </si>
  <si>
    <t>R.3.525</t>
  </si>
  <si>
    <t>PVC DUCTING</t>
  </si>
  <si>
    <t>R.3.526</t>
  </si>
  <si>
    <t>3.319</t>
  </si>
  <si>
    <t>R.3.527</t>
  </si>
  <si>
    <t>YT1 ducting</t>
  </si>
  <si>
    <t>3.320</t>
  </si>
  <si>
    <t>R.3.528</t>
  </si>
  <si>
    <t>YT2 ducting</t>
  </si>
  <si>
    <t>3.321</t>
  </si>
  <si>
    <t>R.3.529</t>
  </si>
  <si>
    <t>YT3 ducting</t>
  </si>
  <si>
    <t>3.322</t>
  </si>
  <si>
    <t>R.3.530</t>
  </si>
  <si>
    <t>YT4 ducting</t>
  </si>
  <si>
    <t>3.323</t>
  </si>
  <si>
    <t>R.3.531</t>
  </si>
  <si>
    <t>YT5 ducting</t>
  </si>
  <si>
    <t>R.3.533</t>
  </si>
  <si>
    <r>
      <t xml:space="preserve">End cap </t>
    </r>
    <r>
      <rPr>
        <sz val="10"/>
        <rFont val="Arial"/>
        <family val="2"/>
      </rPr>
      <t>for PVC ducting</t>
    </r>
  </si>
  <si>
    <t>3.324</t>
  </si>
  <si>
    <t>R.3.534</t>
  </si>
  <si>
    <t xml:space="preserve">End cap for YT1 </t>
  </si>
  <si>
    <t>3.325</t>
  </si>
  <si>
    <t>R.3.535</t>
  </si>
  <si>
    <t>End cap for YT2</t>
  </si>
  <si>
    <t>3.326</t>
  </si>
  <si>
    <t>R.3.536</t>
  </si>
  <si>
    <t>End cap for YT3</t>
  </si>
  <si>
    <t>3.327</t>
  </si>
  <si>
    <t>R.3.537</t>
  </si>
  <si>
    <t>End cap for YT4</t>
  </si>
  <si>
    <t>3.328</t>
  </si>
  <si>
    <t>R.3.538</t>
  </si>
  <si>
    <t>End cap for YT5</t>
  </si>
  <si>
    <t>R.3.540</t>
  </si>
  <si>
    <t>CABLE TRAY</t>
  </si>
  <si>
    <t>R.3.541</t>
  </si>
  <si>
    <t>surface mounted</t>
  </si>
  <si>
    <t>3.329</t>
  </si>
  <si>
    <t>R.3.542</t>
  </si>
  <si>
    <t>50mm in roof space or surface mounted.</t>
  </si>
  <si>
    <t>3.330</t>
  </si>
  <si>
    <t>R.3.543</t>
  </si>
  <si>
    <t>76mm in roof space or surface mounted.</t>
  </si>
  <si>
    <t>3.331</t>
  </si>
  <si>
    <t>R.3.544</t>
  </si>
  <si>
    <t>100mm in roof space or surface mounted.</t>
  </si>
  <si>
    <t>3.332</t>
  </si>
  <si>
    <t>R.3.545</t>
  </si>
  <si>
    <t>150mm in roof space or surface mounted.</t>
  </si>
  <si>
    <t>3.333</t>
  </si>
  <si>
    <t>R.3.546</t>
  </si>
  <si>
    <t>200mm in roof space or surface mounted.</t>
  </si>
  <si>
    <t>R.3.547</t>
  </si>
  <si>
    <t>PVC INSULATED CONDUCTOR</t>
  </si>
  <si>
    <t>R.3.548</t>
  </si>
  <si>
    <t>3.334</t>
  </si>
  <si>
    <t>R.3.550</t>
  </si>
  <si>
    <t>35mm² PVC conductors</t>
  </si>
  <si>
    <t>3.335</t>
  </si>
  <si>
    <t>R.3.551</t>
  </si>
  <si>
    <t>25mm² PVC conductors</t>
  </si>
  <si>
    <t>3.336</t>
  </si>
  <si>
    <t>R.3.552</t>
  </si>
  <si>
    <t>16mm² PVC conductors</t>
  </si>
  <si>
    <t>3.337</t>
  </si>
  <si>
    <t>R.3.553</t>
  </si>
  <si>
    <t>10mm² PVC conductors</t>
  </si>
  <si>
    <t>3.338</t>
  </si>
  <si>
    <t>R.3.554</t>
  </si>
  <si>
    <t>6mm² PVC conductors</t>
  </si>
  <si>
    <t>3.339</t>
  </si>
  <si>
    <t>R.3.555</t>
  </si>
  <si>
    <t>4mm² PVC conductors</t>
  </si>
  <si>
    <t>3.340</t>
  </si>
  <si>
    <t>R.3.556</t>
  </si>
  <si>
    <t>2,5mm² PVC conductors</t>
  </si>
  <si>
    <t>3.341</t>
  </si>
  <si>
    <t>R.3.557</t>
  </si>
  <si>
    <t>1.5mm² PVC conductors</t>
  </si>
  <si>
    <t>R.3.558</t>
  </si>
  <si>
    <t>BARE COPPER EARTH CONDUCTOR</t>
  </si>
  <si>
    <t>R.3.559</t>
  </si>
  <si>
    <t>3.342</t>
  </si>
  <si>
    <t>R.3.560</t>
  </si>
  <si>
    <t>25 mm² bare copper earth conductors.</t>
  </si>
  <si>
    <t>3.343</t>
  </si>
  <si>
    <t>R.3.561</t>
  </si>
  <si>
    <t>16 mm² bare copper earth conductors.</t>
  </si>
  <si>
    <t>3.344</t>
  </si>
  <si>
    <t>R.3.562</t>
  </si>
  <si>
    <t>10 mm² bare copper earth conductors.</t>
  </si>
  <si>
    <t>3.345</t>
  </si>
  <si>
    <t>R.3.563</t>
  </si>
  <si>
    <t>6 mm² bare copper earth conductors.</t>
  </si>
  <si>
    <t>3.346</t>
  </si>
  <si>
    <t>R.3.564</t>
  </si>
  <si>
    <t>4.0 mm² bare copper earth conductors.</t>
  </si>
  <si>
    <t>3.347</t>
  </si>
  <si>
    <t>R.3.565</t>
  </si>
  <si>
    <t>2.5 mm² bare copper earth conductors.</t>
  </si>
  <si>
    <t>R.3.566</t>
  </si>
  <si>
    <t>PVC INSULATED EARTH CONDUCTOR</t>
  </si>
  <si>
    <t>R.3.567</t>
  </si>
  <si>
    <t>3.348</t>
  </si>
  <si>
    <t>R.3.568</t>
  </si>
  <si>
    <t>10 mm² PVC insulated earth conductor</t>
  </si>
  <si>
    <t>3.349</t>
  </si>
  <si>
    <t>R.3.569</t>
  </si>
  <si>
    <t>6 mm² PVC insulated earth conductor</t>
  </si>
  <si>
    <t>3.350</t>
  </si>
  <si>
    <t>R.3.570</t>
  </si>
  <si>
    <t>4 mm² PVC insulated earth conductor</t>
  </si>
  <si>
    <t>3.351</t>
  </si>
  <si>
    <t>R.3.571</t>
  </si>
  <si>
    <t>2.5 mm² PVC insulated earth conductor</t>
  </si>
  <si>
    <t>R.3.572</t>
  </si>
  <si>
    <t>DRAW WIRE</t>
  </si>
  <si>
    <t>3.352</t>
  </si>
  <si>
    <t>R.3.573</t>
  </si>
  <si>
    <t xml:space="preserve">1,5mm² rust proof draw wire </t>
  </si>
  <si>
    <t>3.353</t>
  </si>
  <si>
    <t>R.3.574</t>
  </si>
  <si>
    <t xml:space="preserve">2mm² rust proof draw wire </t>
  </si>
  <si>
    <t>R.3.575</t>
  </si>
  <si>
    <t>TRAILING CABLES</t>
  </si>
  <si>
    <t>R.3.576</t>
  </si>
  <si>
    <t>3.354</t>
  </si>
  <si>
    <t>R.3.577</t>
  </si>
  <si>
    <t>2.5mm² x 4 core copper trailing cable.</t>
  </si>
  <si>
    <t>3.355</t>
  </si>
  <si>
    <t>R.3.578</t>
  </si>
  <si>
    <t>2.5mm² x 7 core copper trailing cable</t>
  </si>
  <si>
    <t>3.356</t>
  </si>
  <si>
    <t>R.3.579</t>
  </si>
  <si>
    <t>4.0mm² x 4 core copper trailing cable</t>
  </si>
  <si>
    <t>3.357</t>
  </si>
  <si>
    <t>R.3.580</t>
  </si>
  <si>
    <t>6.0mm² x 3 core copper trailing cable</t>
  </si>
  <si>
    <t>3.358</t>
  </si>
  <si>
    <t>R.3.581</t>
  </si>
  <si>
    <t>10mm² x 3 core copper trailing cable</t>
  </si>
  <si>
    <t>R.3.582</t>
  </si>
  <si>
    <t>3.359</t>
  </si>
  <si>
    <t>R.3.583</t>
  </si>
  <si>
    <t>Gripper gland for a 2.5mm² x 4 core trailing cable.</t>
  </si>
  <si>
    <t>3.360</t>
  </si>
  <si>
    <t>R.3.584</t>
  </si>
  <si>
    <t>Gripper gland for a 2.5mm² x 7 core trailing cable.</t>
  </si>
  <si>
    <t>3.361</t>
  </si>
  <si>
    <t>R.3.585</t>
  </si>
  <si>
    <t>Gripper gland for a 4.0mm² x 4 core trailing cable.</t>
  </si>
  <si>
    <t>3.362</t>
  </si>
  <si>
    <t>R.3.586</t>
  </si>
  <si>
    <t>Gripper gland for a 6.0mm² x 3 core trailing cable.</t>
  </si>
  <si>
    <t>3.363</t>
  </si>
  <si>
    <t>R.3.587</t>
  </si>
  <si>
    <t>Gripper gland for a 10mm² x 3 core trailing cable.</t>
  </si>
  <si>
    <t>R.3.588</t>
  </si>
  <si>
    <t>SCREENED WIRING</t>
  </si>
  <si>
    <t>R.3.589</t>
  </si>
  <si>
    <t>3.364</t>
  </si>
  <si>
    <t>R.3.590</t>
  </si>
  <si>
    <t>1,5mm² x 2 core + E - Surfix</t>
  </si>
  <si>
    <t>3.365</t>
  </si>
  <si>
    <t>R.3.591</t>
  </si>
  <si>
    <t>1,5mm² x 4 core + E - Surfix</t>
  </si>
  <si>
    <t>3.366</t>
  </si>
  <si>
    <t>R.3.592</t>
  </si>
  <si>
    <t>2,5mm² x 2 core + E - Surfix</t>
  </si>
  <si>
    <t>3.367</t>
  </si>
  <si>
    <t>R.3.593</t>
  </si>
  <si>
    <t>2,5mm² x 4 core + E - Surfix</t>
  </si>
  <si>
    <t>3.368</t>
  </si>
  <si>
    <t>R.3.594</t>
  </si>
  <si>
    <t>4mm² x 2 core + E - Surfix</t>
  </si>
  <si>
    <t>3.369</t>
  </si>
  <si>
    <t>R.3.595</t>
  </si>
  <si>
    <t>4mm² x 4 core + E - Surfix</t>
  </si>
  <si>
    <t>R.3.598</t>
  </si>
  <si>
    <t>3.370</t>
  </si>
  <si>
    <t>R.3.599</t>
  </si>
  <si>
    <t>Gripper gland for a 1,5mm² x 2 core + E - Surfix cable.</t>
  </si>
  <si>
    <t>3.371</t>
  </si>
  <si>
    <t>R.3.600</t>
  </si>
  <si>
    <t>Gripper gland for a 1,5mm² x 4 core + E - Surfix cable.</t>
  </si>
  <si>
    <t>3.372</t>
  </si>
  <si>
    <t>R.3.601</t>
  </si>
  <si>
    <t>Gripper gland for a 2,5mm² x 2 core + E - Surfix cable.</t>
  </si>
  <si>
    <t>3.373</t>
  </si>
  <si>
    <t>R.3.602</t>
  </si>
  <si>
    <t>Gripper gland for a 2,5mm² x 4 core + E - Surfix cable.</t>
  </si>
  <si>
    <t>3.374</t>
  </si>
  <si>
    <t>R.3.603</t>
  </si>
  <si>
    <t>Gripper gland for a 4mm² x 2 core + E - Surfix cable.</t>
  </si>
  <si>
    <t>3.375</t>
  </si>
  <si>
    <t>R.3.604</t>
  </si>
  <si>
    <t>Gripper gland for a 4mm² x 4 core + E - Surfix cable.</t>
  </si>
  <si>
    <t>R.3.607</t>
  </si>
  <si>
    <t>FLAT TWIN AND EARTH WIRING</t>
  </si>
  <si>
    <t>R.3.608</t>
  </si>
  <si>
    <t>3.376</t>
  </si>
  <si>
    <t>R.3.609</t>
  </si>
  <si>
    <t>1,5mm² x 2 core + E - twin and earth</t>
  </si>
  <si>
    <t>3.377</t>
  </si>
  <si>
    <t>R.3.610</t>
  </si>
  <si>
    <t>2,5mm² x 2 core + E - twin and earth</t>
  </si>
  <si>
    <t>3.378</t>
  </si>
  <si>
    <t>R.3.611</t>
  </si>
  <si>
    <t>4mm² x 2 core + E - twin and earth</t>
  </si>
  <si>
    <t>R.3.613</t>
  </si>
  <si>
    <t>3.379</t>
  </si>
  <si>
    <t>R.3.614</t>
  </si>
  <si>
    <t>Gripper gland for 1,5mm² x 2 core + E - twin and earth</t>
  </si>
  <si>
    <t>3.380</t>
  </si>
  <si>
    <t>R.3.615</t>
  </si>
  <si>
    <t>Gripper gland for 2,5mm² x 2 core + E - twin and earth</t>
  </si>
  <si>
    <t>3.381</t>
  </si>
  <si>
    <t>R.3.616</t>
  </si>
  <si>
    <t>Gripper gland for 4mm² x 2 core + E - twin and earth</t>
  </si>
  <si>
    <t>R.3.618</t>
  </si>
  <si>
    <t>CABTYRE FLEX</t>
  </si>
  <si>
    <t>R.3.619</t>
  </si>
  <si>
    <t>3.382</t>
  </si>
  <si>
    <t>R.3.620</t>
  </si>
  <si>
    <t>1,0 mm² x 3 core (2 + E) Cabtyre flex.</t>
  </si>
  <si>
    <t>3.383</t>
  </si>
  <si>
    <t>R.3.622</t>
  </si>
  <si>
    <t>1,5 mm² x 3 core (2 + E) Cabtyre flex.</t>
  </si>
  <si>
    <t>3.384</t>
  </si>
  <si>
    <t>R.3.623</t>
  </si>
  <si>
    <t>1,5 mm² x 5 core (4 + E) Cabtyre flex.</t>
  </si>
  <si>
    <t>3.385</t>
  </si>
  <si>
    <t>R.3.624</t>
  </si>
  <si>
    <t>2,5 mm² x 3 core (2 + E) Cabtyre flex.</t>
  </si>
  <si>
    <t>3.386</t>
  </si>
  <si>
    <t>R.3.625</t>
  </si>
  <si>
    <t>2,5 mm² x 5 core (4 + E) Cabtyre flex.</t>
  </si>
  <si>
    <t>3.387</t>
  </si>
  <si>
    <t>R.3.626</t>
  </si>
  <si>
    <t>2.5 mm² x 7 core (6 + E) Cabtyre flex.</t>
  </si>
  <si>
    <t>R.3.628</t>
  </si>
  <si>
    <t>WELDING CABLE</t>
  </si>
  <si>
    <t>R.3.629</t>
  </si>
  <si>
    <t>3.388</t>
  </si>
  <si>
    <t>R.3.630</t>
  </si>
  <si>
    <t>95mm² welding cable inside a distribution board.</t>
  </si>
  <si>
    <t>3.389</t>
  </si>
  <si>
    <t>R.3.631</t>
  </si>
  <si>
    <t>70mm² welding cable inside a distribution board.</t>
  </si>
  <si>
    <t>3.390</t>
  </si>
  <si>
    <t>R.3.632</t>
  </si>
  <si>
    <t>50mm² welding cable inside a distribution board.</t>
  </si>
  <si>
    <t>R.3.633</t>
  </si>
  <si>
    <t>LIGHT FITTINGS</t>
  </si>
  <si>
    <t>R.3.634</t>
  </si>
  <si>
    <t>R.3.635</t>
  </si>
  <si>
    <t>Type A</t>
  </si>
  <si>
    <t>3.391</t>
  </si>
  <si>
    <t>R.3.636</t>
  </si>
  <si>
    <t>Fluorescent - 2 x 58W industrial type open channel (wings) - conventional ballast.</t>
  </si>
  <si>
    <t>R.3.637</t>
  </si>
  <si>
    <t>Type B</t>
  </si>
  <si>
    <t>3.392</t>
  </si>
  <si>
    <t>R.3.638</t>
  </si>
  <si>
    <t>Fluorescent - 2 x 58W industrial type open channel (wings) - electronic ballast.</t>
  </si>
  <si>
    <t>R.3.639</t>
  </si>
  <si>
    <t>Type C</t>
  </si>
  <si>
    <t>3.393</t>
  </si>
  <si>
    <t>R.3.640</t>
  </si>
  <si>
    <t>Fluorescent - 1x58W open channel - conventional ballast.</t>
  </si>
  <si>
    <t>R.3.641</t>
  </si>
  <si>
    <t>Type D</t>
  </si>
  <si>
    <t>3.394</t>
  </si>
  <si>
    <t>R.3.642</t>
  </si>
  <si>
    <t xml:space="preserve">Fluorescent 1x58W open channel - electronic ballast. </t>
  </si>
  <si>
    <t>R.3.643</t>
  </si>
  <si>
    <t>Type E</t>
  </si>
  <si>
    <t>3.395</t>
  </si>
  <si>
    <t>R.3.644</t>
  </si>
  <si>
    <t>Fluorescent - 2 x 58W open channel - conventional ballast.</t>
  </si>
  <si>
    <t>R.3.645</t>
  </si>
  <si>
    <t>Type F</t>
  </si>
  <si>
    <t>3.396</t>
  </si>
  <si>
    <t>R.3.646</t>
  </si>
  <si>
    <t>Fluorescent - 2 x 58W open channel - electronic ballast.</t>
  </si>
  <si>
    <t>R.3.647</t>
  </si>
  <si>
    <t>Type G</t>
  </si>
  <si>
    <t>3.397</t>
  </si>
  <si>
    <t>R.3.648</t>
  </si>
  <si>
    <t>Fluorescent - 1 x 36W open channel - conventional ballast.</t>
  </si>
  <si>
    <t>R.3.649</t>
  </si>
  <si>
    <t>Type H</t>
  </si>
  <si>
    <t>3.398</t>
  </si>
  <si>
    <t>R.3.650</t>
  </si>
  <si>
    <t>Fluorescent - 1 x 36W open channel - electronic ballast.</t>
  </si>
  <si>
    <t>R.3.651</t>
  </si>
  <si>
    <t>Type I</t>
  </si>
  <si>
    <t>3.399</t>
  </si>
  <si>
    <t>R.3.652</t>
  </si>
  <si>
    <t>Fluorescent - 2 x 36W open channel - conventional ballast.</t>
  </si>
  <si>
    <t>R.3.653</t>
  </si>
  <si>
    <t xml:space="preserve">Type J      </t>
  </si>
  <si>
    <t>3.400</t>
  </si>
  <si>
    <t>R.3.654</t>
  </si>
  <si>
    <t>Fluorescent - 2 x 36W open channel - electronic ballast.</t>
  </si>
  <si>
    <t>R.3.655</t>
  </si>
  <si>
    <t xml:space="preserve">Type K     </t>
  </si>
  <si>
    <t>3.401</t>
  </si>
  <si>
    <t>R.3.656</t>
  </si>
  <si>
    <t>Fluorescent, theatre ambient - 1,5m - conventional ballasts and  2x58W cool white lamps.</t>
  </si>
  <si>
    <t>R.3.657</t>
  </si>
  <si>
    <t>Type L</t>
  </si>
  <si>
    <t>3.402</t>
  </si>
  <si>
    <t>R.3.658</t>
  </si>
  <si>
    <t>Fluorescent, theatre ambient - 1,5m - electronic ballasts and 2x58W.</t>
  </si>
  <si>
    <t>R.3.659</t>
  </si>
  <si>
    <t>Type M</t>
  </si>
  <si>
    <t>3.403</t>
  </si>
  <si>
    <t>R.3.660</t>
  </si>
  <si>
    <t xml:space="preserve">Fluorescent, theatre ambient - 1,2m - conventional ballasts and 2x36W. </t>
  </si>
  <si>
    <t>R.3.661</t>
  </si>
  <si>
    <t>Type N</t>
  </si>
  <si>
    <t>3.404</t>
  </si>
  <si>
    <t>R.3.662</t>
  </si>
  <si>
    <t xml:space="preserve">Fluorescent, theatre ambient - 1,2m - electronic ballasts and 2x36W. </t>
  </si>
  <si>
    <t>R.3.663</t>
  </si>
  <si>
    <t xml:space="preserve">Type O     </t>
  </si>
  <si>
    <t>3.405</t>
  </si>
  <si>
    <t>R.3.664</t>
  </si>
  <si>
    <t>Emergency fluorescent - 2 x 58W open channel - electronic ballasts.</t>
  </si>
  <si>
    <t>R.3.665</t>
  </si>
  <si>
    <t xml:space="preserve">Type P    </t>
  </si>
  <si>
    <t>3.406</t>
  </si>
  <si>
    <t>R.3.666</t>
  </si>
  <si>
    <t>Emergency fluorescent - 2 x 36W open channel - electronic ballasts.</t>
  </si>
  <si>
    <t>3.666.1</t>
  </si>
  <si>
    <t>Type P.1</t>
  </si>
  <si>
    <t>3.407</t>
  </si>
  <si>
    <t>3.666.2</t>
  </si>
  <si>
    <t>Emergency fluorescent luminaire 2 x 10W - WACO.</t>
  </si>
  <si>
    <t>R.3.667</t>
  </si>
  <si>
    <t>Type Q</t>
  </si>
  <si>
    <t>3.408</t>
  </si>
  <si>
    <t>R.3.668</t>
  </si>
  <si>
    <t>Corrosion proof fluorescent - - water tight diffuser, conventional ballast, 2 x 58W.</t>
  </si>
  <si>
    <t>R.3.669</t>
  </si>
  <si>
    <t>Type R</t>
  </si>
  <si>
    <t>3.409</t>
  </si>
  <si>
    <t>R.3.670</t>
  </si>
  <si>
    <t xml:space="preserve">Corrosion proof fluorescent -, water tight diffuser, electronic ballast 2 x 58W. </t>
  </si>
  <si>
    <t>R.3.671</t>
  </si>
  <si>
    <t>Type S</t>
  </si>
  <si>
    <t>3.410</t>
  </si>
  <si>
    <t>R.3.672</t>
  </si>
  <si>
    <t xml:space="preserve">Corrosion proof fluorescent - water tight diffuser, conventional ballast, 1 x 58W. </t>
  </si>
  <si>
    <t>R.3.673</t>
  </si>
  <si>
    <t>Type T</t>
  </si>
  <si>
    <t>3.411</t>
  </si>
  <si>
    <t>R.3.674</t>
  </si>
  <si>
    <t>Corrosion proof fluorescent - water tight diffuser, electronic ballast, 1 x 58W.</t>
  </si>
  <si>
    <t>R.3.675</t>
  </si>
  <si>
    <t>Type U</t>
  </si>
  <si>
    <t>3.412</t>
  </si>
  <si>
    <t>R.3.676</t>
  </si>
  <si>
    <t xml:space="preserve">Corrosion proof fluorescent -, water tight diffuser, conventional ballast, 2 x 36W. </t>
  </si>
  <si>
    <t>R.3.677</t>
  </si>
  <si>
    <t>Type V</t>
  </si>
  <si>
    <t>3.413</t>
  </si>
  <si>
    <t>R.3.678</t>
  </si>
  <si>
    <t>Corrosion proof fluorescent - water tight diffuser, electronic ballast, 2 x 36W.</t>
  </si>
  <si>
    <t>R.3.679</t>
  </si>
  <si>
    <t>Type W</t>
  </si>
  <si>
    <t>3.414</t>
  </si>
  <si>
    <t>R.3.680</t>
  </si>
  <si>
    <t xml:space="preserve">Corrosion fluorescent -,water tight diffuser, conventional ballast, 1 x 36W. </t>
  </si>
  <si>
    <t>R.3.681</t>
  </si>
  <si>
    <t>Type X</t>
  </si>
  <si>
    <t>3.415</t>
  </si>
  <si>
    <t>R.3.682</t>
  </si>
  <si>
    <t>Corrosion proof fluorescent -, water tight diffuser, electronic ballast, 1 x 36W.</t>
  </si>
  <si>
    <t>R.3.683</t>
  </si>
  <si>
    <t>Type Y</t>
  </si>
  <si>
    <t>3.416</t>
  </si>
  <si>
    <t>R.3.684</t>
  </si>
  <si>
    <t xml:space="preserve">Flame proof fluorescent electronic ballasts, 2x36W. </t>
  </si>
  <si>
    <t>R.3.689</t>
  </si>
  <si>
    <t>Type AB</t>
  </si>
  <si>
    <t>3.417</t>
  </si>
  <si>
    <t>R.3.690</t>
  </si>
  <si>
    <t xml:space="preserve">Fluorescent - recessed 1200mmx600mm,low brightness diffuser, conventional ballast 3x36W. </t>
  </si>
  <si>
    <t>R.3.691</t>
  </si>
  <si>
    <t>Type AC</t>
  </si>
  <si>
    <t>3.418</t>
  </si>
  <si>
    <t>R.3.692</t>
  </si>
  <si>
    <t xml:space="preserve">Fluorescent - recessed 1200mmx600mm - low brightness diffuser, electronic ballast and 3x36W. </t>
  </si>
  <si>
    <t>R.3.693</t>
  </si>
  <si>
    <t>Type AD</t>
  </si>
  <si>
    <t>3.419</t>
  </si>
  <si>
    <t>R.3.694</t>
  </si>
  <si>
    <t>Fluorescent - recessed 600mmx600mm - low brightness diffuser, conventional ballast and 3x18W.</t>
  </si>
  <si>
    <t>R.3.695</t>
  </si>
  <si>
    <t>Type AE</t>
  </si>
  <si>
    <t>3.420</t>
  </si>
  <si>
    <t>R.3.696</t>
  </si>
  <si>
    <t xml:space="preserve">Fluorescent - recessed 600mmx600mm - low brightness diffuser, electronic ballast and 3x18W. </t>
  </si>
  <si>
    <t>R.3.697</t>
  </si>
  <si>
    <t>Type AF</t>
  </si>
  <si>
    <t>3.421</t>
  </si>
  <si>
    <t>R.3.698</t>
  </si>
  <si>
    <t xml:space="preserve">Fluorescent - recessed 1200mmx600mm - acrylic, prismatic diffuser, conventional ballast and 3x36W. </t>
  </si>
  <si>
    <t>R.3.699</t>
  </si>
  <si>
    <t>Type AG</t>
  </si>
  <si>
    <t>3.422</t>
  </si>
  <si>
    <t>R.3.700</t>
  </si>
  <si>
    <t xml:space="preserve">Fluorescent - recessed decorative 1200mmx600mm acrylic, prismatic diffuser, electronic ballast and 3x36W. </t>
  </si>
  <si>
    <t>R.3.701</t>
  </si>
  <si>
    <t>Type AH</t>
  </si>
  <si>
    <t>3.423</t>
  </si>
  <si>
    <t>R.3.702</t>
  </si>
  <si>
    <t xml:space="preserve">Fluorescent - recessed 1200mmx600mm - single parabolic white louvre - 12 cross blades, conventional ballast and 3x36W. </t>
  </si>
  <si>
    <t>R.3.703</t>
  </si>
  <si>
    <t>Type AI</t>
  </si>
  <si>
    <t>3.424</t>
  </si>
  <si>
    <t>R.3.704</t>
  </si>
  <si>
    <t xml:space="preserve">Fluorescent - recessed 1200mmx600mm - single parabolic white louvre - 12 cross blades, electronic ballast and 3x36W. </t>
  </si>
  <si>
    <t>R.3.705</t>
  </si>
  <si>
    <t>Type AJ</t>
  </si>
  <si>
    <t>3.425</t>
  </si>
  <si>
    <t>R.3.706</t>
  </si>
  <si>
    <t xml:space="preserve">Fluorescent - recessed 600mmx600mm - single parabolic white louvre - 6 cross blades, conventional ballast and 3x18W. </t>
  </si>
  <si>
    <t>R.3.707</t>
  </si>
  <si>
    <t>Type AK</t>
  </si>
  <si>
    <t>3.426</t>
  </si>
  <si>
    <t>R.3.708</t>
  </si>
  <si>
    <t xml:space="preserve">Fluorescent - recessed 600mmx600mm - single parabolic white louvre - 6 cross blades, electronic ballast and 3x18W. </t>
  </si>
  <si>
    <t>R.3.709</t>
  </si>
  <si>
    <t>Type AL</t>
  </si>
  <si>
    <t>3.427</t>
  </si>
  <si>
    <t>R.3.710</t>
  </si>
  <si>
    <t xml:space="preserve">Fluorescent - surface mounted - low brightness diffuser, conventional ballast, 2x58W. </t>
  </si>
  <si>
    <t>R.3.711</t>
  </si>
  <si>
    <t>Type AM</t>
  </si>
  <si>
    <t>3.428</t>
  </si>
  <si>
    <t>R.3.712</t>
  </si>
  <si>
    <t>Fluorescent - surface mounted - low brightness diffuser, electronic ballast, 2x58W.</t>
  </si>
  <si>
    <t>R.3.713</t>
  </si>
  <si>
    <t>Type AN</t>
  </si>
  <si>
    <t>3.429</t>
  </si>
  <si>
    <t>R.3.714</t>
  </si>
  <si>
    <t xml:space="preserve">Fluorescent - surface mounted - low brightness diffuser, conventional ballast, 3x36W. </t>
  </si>
  <si>
    <t>R.3.715</t>
  </si>
  <si>
    <t>Type AO</t>
  </si>
  <si>
    <t>3.430</t>
  </si>
  <si>
    <t>R.3.716</t>
  </si>
  <si>
    <t xml:space="preserve">Fluorescent - surface mounted - low brightness diffuser, electronic ballast, 3x36W. </t>
  </si>
  <si>
    <t>R.3.717</t>
  </si>
  <si>
    <t>Type AP</t>
  </si>
  <si>
    <t>3.431</t>
  </si>
  <si>
    <t>R.3.718</t>
  </si>
  <si>
    <t xml:space="preserve">Fluorescent - surface mounted - acrylic prismatic diffuser, conventional ballast, 2x58W. </t>
  </si>
  <si>
    <t>R.3.719</t>
  </si>
  <si>
    <t>Type AQ</t>
  </si>
  <si>
    <t>3.432</t>
  </si>
  <si>
    <t>R.3.720</t>
  </si>
  <si>
    <t xml:space="preserve">Fluorescent - surface mounted - acrylic prismatic diffuser, electronic ballast, 2x58W. </t>
  </si>
  <si>
    <t>R.3.721</t>
  </si>
  <si>
    <t>Type AR</t>
  </si>
  <si>
    <t>3.433</t>
  </si>
  <si>
    <t>R.3.722</t>
  </si>
  <si>
    <t xml:space="preserve">Fluorescent - surface mounted - acrylic prismatic diffuser, conventional ballast, 3x36W. </t>
  </si>
  <si>
    <t>R.3.723</t>
  </si>
  <si>
    <t>Type AS</t>
  </si>
  <si>
    <t>3.434</t>
  </si>
  <si>
    <t>R.3.724</t>
  </si>
  <si>
    <t xml:space="preserve">Fluorescent - surface mounted - acrylic prismatic diffuser, electronic ballast, 3x36W. </t>
  </si>
  <si>
    <t>R.3.725</t>
  </si>
  <si>
    <t>Type AT</t>
  </si>
  <si>
    <t>3.435</t>
  </si>
  <si>
    <t>R.3.726</t>
  </si>
  <si>
    <t xml:space="preserve">Fluorescent - surface mounted - acrylic prismatic diffuser, conventional ballast, 2x36W. </t>
  </si>
  <si>
    <t>R.3.727</t>
  </si>
  <si>
    <t>Type AU</t>
  </si>
  <si>
    <t>3.436</t>
  </si>
  <si>
    <t>R.3.728</t>
  </si>
  <si>
    <t xml:space="preserve">Fluorescent - surface mounted - acrylic prismatic diffuser, electronic ballast, 2x36W. </t>
  </si>
  <si>
    <t>R.3.729</t>
  </si>
  <si>
    <t>Type AV</t>
  </si>
  <si>
    <t>3.437</t>
  </si>
  <si>
    <t>R.3.730</t>
  </si>
  <si>
    <t>Bowl type 200 dia glass IP55 bathroom fitting 20W energy saving BC/ES lamp.</t>
  </si>
  <si>
    <t>R.3.731</t>
  </si>
  <si>
    <t>Type AW</t>
  </si>
  <si>
    <t>3.438</t>
  </si>
  <si>
    <t>R.3.732</t>
  </si>
  <si>
    <t>Bowl type 150, polycarbonate 13W energy saving BC/ES lamp.</t>
  </si>
  <si>
    <t>R.3.733</t>
  </si>
  <si>
    <t>Type AX</t>
  </si>
  <si>
    <t>3.439</t>
  </si>
  <si>
    <t>R.3.734</t>
  </si>
  <si>
    <t>Bowl type polycarbonate 200, 20W energy saving.</t>
  </si>
  <si>
    <t>R.3.735</t>
  </si>
  <si>
    <t>Type AY</t>
  </si>
  <si>
    <t>3.440</t>
  </si>
  <si>
    <t>R.3.736</t>
  </si>
  <si>
    <t>Bowl type open bowl 150 dia polycarbonate bathroom fitting 13W energy saving</t>
  </si>
  <si>
    <t>R.3.737</t>
  </si>
  <si>
    <t>Type AZ</t>
  </si>
  <si>
    <t>3.441</t>
  </si>
  <si>
    <t>R.3.738</t>
  </si>
  <si>
    <t xml:space="preserve">Bowl type open bowl 200 dia polycarbonate bathroom fitting 20W energy saving </t>
  </si>
  <si>
    <t>R.3.739</t>
  </si>
  <si>
    <t>Type BA</t>
  </si>
  <si>
    <t>3.442</t>
  </si>
  <si>
    <t>R.3.740</t>
  </si>
  <si>
    <t>Pendant. 1 light complete 13W, 15W or 20W energy saving BC/ES lamp.</t>
  </si>
  <si>
    <t>R.3.741</t>
  </si>
  <si>
    <t>Type BB</t>
  </si>
  <si>
    <t>3.443</t>
  </si>
  <si>
    <t>R.3.742</t>
  </si>
  <si>
    <t>Pendant 2 light 13W, 15W or 20W energy saving BC/ES lamps.</t>
  </si>
  <si>
    <t>R.3.743</t>
  </si>
  <si>
    <t>Type BC</t>
  </si>
  <si>
    <t>3.444</t>
  </si>
  <si>
    <t>R.3.744</t>
  </si>
  <si>
    <t>Pendant 3 light 13W, 15W or 20W energy saving BC/ES lamps.</t>
  </si>
  <si>
    <t>R.3.747</t>
  </si>
  <si>
    <t>Type BE</t>
  </si>
  <si>
    <t>3.445</t>
  </si>
  <si>
    <t>R.3.748</t>
  </si>
  <si>
    <t>Incandescent external water tight - bottle type glass 13W, 15W or 20W energy saving BC/ES lamp.</t>
  </si>
  <si>
    <t>R.3.749</t>
  </si>
  <si>
    <t>Type BF</t>
  </si>
  <si>
    <t>3.446</t>
  </si>
  <si>
    <t>R.3.750</t>
  </si>
  <si>
    <t xml:space="preserve">Bulkhead luminaire with 2xTC9W lamps, 2-ballasts, </t>
  </si>
  <si>
    <t>R.3.751</t>
  </si>
  <si>
    <t>Type BG</t>
  </si>
  <si>
    <t>3.447</t>
  </si>
  <si>
    <t>R.3.752</t>
  </si>
  <si>
    <t xml:space="preserve">Bulkhead luminaire with 1xTC-D 26W lamp, </t>
  </si>
  <si>
    <t>R.3.753</t>
  </si>
  <si>
    <t>Type BH</t>
  </si>
  <si>
    <t>3.448</t>
  </si>
  <si>
    <t>R.3.754</t>
  </si>
  <si>
    <t>Bulkhead wall mounted light fitting - type BEKA AZIMUTH 125W MV.</t>
  </si>
  <si>
    <t>R.3.755</t>
  </si>
  <si>
    <t>Type BI</t>
  </si>
  <si>
    <t>3.449</t>
  </si>
  <si>
    <t>R.3.756</t>
  </si>
  <si>
    <t>Bulkhead wall mounted light fitting - type BEKA AZIMUTH 2xTC-D 26W lamps.</t>
  </si>
  <si>
    <t>R.3.757</t>
  </si>
  <si>
    <t>Type BJ</t>
  </si>
  <si>
    <t>3.450</t>
  </si>
  <si>
    <t>R.3.758</t>
  </si>
  <si>
    <t>Bulkhead wall mounted, rectangular - opal diffuser - BEKA 41126 with TC-D 26W lamp.</t>
  </si>
  <si>
    <t>R.3.759</t>
  </si>
  <si>
    <t>Type BK</t>
  </si>
  <si>
    <t>3.451</t>
  </si>
  <si>
    <t>R.3.760</t>
  </si>
  <si>
    <t xml:space="preserve">Recessed downlighter - 1xTC-D 26W, 2m cord set including 5A 3-pin plug top. </t>
  </si>
  <si>
    <t>R.3.761</t>
  </si>
  <si>
    <t>Type BL</t>
  </si>
  <si>
    <t>3.452</t>
  </si>
  <si>
    <t>R.3.762</t>
  </si>
  <si>
    <t>Recessed downlighter - 2xTC-D 26W, 2m cord set including 5A 3-pin plug top.</t>
  </si>
  <si>
    <t>R.3.763</t>
  </si>
  <si>
    <t>Type BM</t>
  </si>
  <si>
    <t>3.453</t>
  </si>
  <si>
    <t>R.3.764</t>
  </si>
  <si>
    <t>Downlighter - 1 x 5W PL lamp - in the ceiling with 2m cord set including 5A 3-pin plug top.</t>
  </si>
  <si>
    <t>R.3.765</t>
  </si>
  <si>
    <t>Type BN</t>
  </si>
  <si>
    <t>3.454</t>
  </si>
  <si>
    <t>R.3.766</t>
  </si>
  <si>
    <t>Surface downlighter - 1xTC-D 26W compact fluorescent lamp.</t>
  </si>
  <si>
    <t>R.3.767</t>
  </si>
  <si>
    <t>Type BO</t>
  </si>
  <si>
    <t>3.455</t>
  </si>
  <si>
    <t>R.3.768</t>
  </si>
  <si>
    <t>Safe light - red surface (max 120x120mm) with 230V LED/s.</t>
  </si>
  <si>
    <t>R.3.769</t>
  </si>
  <si>
    <t>Type BP</t>
  </si>
  <si>
    <t>3.456</t>
  </si>
  <si>
    <t>R.3.770</t>
  </si>
  <si>
    <t>Emergency exit luminaire, charge indicating LED,  1x26W PL lamp.</t>
  </si>
  <si>
    <t>R.3.771</t>
  </si>
  <si>
    <t>Type BQ</t>
  </si>
  <si>
    <t>3.457</t>
  </si>
  <si>
    <t>R.3.772</t>
  </si>
  <si>
    <t>Infra red dark room,  safe light. 15W 230V "Pearl" type pygmy ES lamp cord set - 5A 3-pin plug top.</t>
  </si>
  <si>
    <t>R.3.773</t>
  </si>
  <si>
    <t>Type BR</t>
  </si>
  <si>
    <t>3.458</t>
  </si>
  <si>
    <t>R.3.774</t>
  </si>
  <si>
    <t>Over door or ceiling mounted prism LED lamp.</t>
  </si>
  <si>
    <t>R.3.774.1</t>
  </si>
  <si>
    <t>Type BR.1</t>
  </si>
  <si>
    <t>3.459</t>
  </si>
  <si>
    <t>R.3.774.2</t>
  </si>
  <si>
    <t xml:space="preserve"> Flood light wall mounted,  70W MH (external igniter).</t>
  </si>
  <si>
    <t>R.3.775</t>
  </si>
  <si>
    <t>Type BS</t>
  </si>
  <si>
    <t>3.460</t>
  </si>
  <si>
    <t>R.3.776</t>
  </si>
  <si>
    <t xml:space="preserve"> Flood light wall mounted,  70W HPS (external igniter).</t>
  </si>
  <si>
    <t>R.3.777</t>
  </si>
  <si>
    <t>Type BT</t>
  </si>
  <si>
    <t>3.461</t>
  </si>
  <si>
    <t>R.3.778</t>
  </si>
  <si>
    <t xml:space="preserve">Flood light wall mounted, 100W metal halide lamp. </t>
  </si>
  <si>
    <t>R.3.778.1</t>
  </si>
  <si>
    <t>Type BT.1</t>
  </si>
  <si>
    <t>3.462</t>
  </si>
  <si>
    <t>R.3.778.2</t>
  </si>
  <si>
    <r>
      <t>Flood light</t>
    </r>
    <r>
      <rPr>
        <b/>
        <sz val="10"/>
        <rFont val="Arial"/>
        <family val="2"/>
      </rPr>
      <t xml:space="preserve"> wall </t>
    </r>
    <r>
      <rPr>
        <sz val="10"/>
        <rFont val="Arial"/>
        <family val="2"/>
      </rPr>
      <t xml:space="preserve">mounted, BEKAMAX-F-250W     MH-T. </t>
    </r>
  </si>
  <si>
    <t>R.3.779</t>
  </si>
  <si>
    <t>Type BU</t>
  </si>
  <si>
    <t>3.463</t>
  </si>
  <si>
    <t>R.3.780</t>
  </si>
  <si>
    <r>
      <t>Flood light</t>
    </r>
    <r>
      <rPr>
        <b/>
        <sz val="10"/>
        <rFont val="Arial"/>
        <family val="2"/>
      </rPr>
      <t xml:space="preserve"> wall </t>
    </r>
    <r>
      <rPr>
        <sz val="10"/>
        <rFont val="Arial"/>
        <family val="2"/>
      </rPr>
      <t xml:space="preserve">mounted, BEKAMAX-F-250W HPS/T. </t>
    </r>
  </si>
  <si>
    <t>R.3.781</t>
  </si>
  <si>
    <t>Type BV</t>
  </si>
  <si>
    <t>3.464</t>
  </si>
  <si>
    <t>R.3.782</t>
  </si>
  <si>
    <r>
      <t>Flood light</t>
    </r>
    <r>
      <rPr>
        <b/>
        <sz val="10"/>
        <rFont val="Arial"/>
        <family val="2"/>
      </rPr>
      <t xml:space="preserve"> pole or wall </t>
    </r>
    <r>
      <rPr>
        <sz val="10"/>
        <rFont val="Arial"/>
        <family val="2"/>
      </rPr>
      <t xml:space="preserve">mounted, BEKABEAM-250W HPS/T. </t>
    </r>
  </si>
  <si>
    <t>R.3.783</t>
  </si>
  <si>
    <t>Type BW</t>
  </si>
  <si>
    <t>3.465</t>
  </si>
  <si>
    <t>R.3.784</t>
  </si>
  <si>
    <r>
      <t>Flood light</t>
    </r>
    <r>
      <rPr>
        <b/>
        <sz val="10"/>
        <rFont val="Arial"/>
        <family val="2"/>
      </rPr>
      <t xml:space="preserve"> pole or wall</t>
    </r>
    <r>
      <rPr>
        <sz val="10"/>
        <rFont val="Arial"/>
        <family val="2"/>
      </rPr>
      <t xml:space="preserve"> mounted, BEKABEAM-400W HPS/T. </t>
    </r>
  </si>
  <si>
    <t>R.3.785</t>
  </si>
  <si>
    <t>Type BX</t>
  </si>
  <si>
    <t>3.466</t>
  </si>
  <si>
    <t>R.3.786</t>
  </si>
  <si>
    <r>
      <t>Flood light</t>
    </r>
    <r>
      <rPr>
        <b/>
        <sz val="10"/>
        <rFont val="Arial"/>
        <family val="2"/>
      </rPr>
      <t xml:space="preserve"> pole or wall</t>
    </r>
    <r>
      <rPr>
        <sz val="10"/>
        <rFont val="Arial"/>
        <family val="2"/>
      </rPr>
      <t xml:space="preserve"> mounted, BEKABEAM-250W MH-T.</t>
    </r>
  </si>
  <si>
    <t>R.3.786.1</t>
  </si>
  <si>
    <t>Type BX.1</t>
  </si>
  <si>
    <t>3.467</t>
  </si>
  <si>
    <t>R.3.786.2</t>
  </si>
  <si>
    <r>
      <t>Flood light</t>
    </r>
    <r>
      <rPr>
        <b/>
        <sz val="10"/>
        <rFont val="Arial"/>
        <family val="2"/>
      </rPr>
      <t xml:space="preserve"> pole or wall</t>
    </r>
    <r>
      <rPr>
        <sz val="10"/>
        <rFont val="Arial"/>
        <family val="2"/>
      </rPr>
      <t xml:space="preserve"> mounted, BEKABEAM-400W MH-T. </t>
    </r>
  </si>
  <si>
    <t>R.3.793</t>
  </si>
  <si>
    <t>Type CB</t>
  </si>
  <si>
    <t>3.468</t>
  </si>
  <si>
    <t>R.3.794</t>
  </si>
  <si>
    <t xml:space="preserve">Post top BEKARAY 100W MH.  </t>
  </si>
  <si>
    <t>R.3.795</t>
  </si>
  <si>
    <t>Type CD</t>
  </si>
  <si>
    <t>3.469</t>
  </si>
  <si>
    <t>R.3.796</t>
  </si>
  <si>
    <t xml:space="preserve">Post top  BEKARAY  70W HPS.  </t>
  </si>
  <si>
    <t>R.3.797</t>
  </si>
  <si>
    <t>Type CE</t>
  </si>
  <si>
    <t>3.470</t>
  </si>
  <si>
    <t>R.3.798</t>
  </si>
  <si>
    <t xml:space="preserve">Post top  BEKARAY 100W HPS.  </t>
  </si>
  <si>
    <t>R.3.798.1</t>
  </si>
  <si>
    <t>Type CE.1</t>
  </si>
  <si>
    <t>3.471</t>
  </si>
  <si>
    <t>R.3.798.2</t>
  </si>
  <si>
    <t>Post top area light of the BEKA BEKAWAY 100W MH type.  Pole measured elsewhere.</t>
  </si>
  <si>
    <t>R.3.799</t>
  </si>
  <si>
    <t>Type CF</t>
  </si>
  <si>
    <t>3.472</t>
  </si>
  <si>
    <t>R.3.800</t>
  </si>
  <si>
    <t>Post top BEKAWAY 70W HPS.</t>
  </si>
  <si>
    <t>R.3.801</t>
  </si>
  <si>
    <t>Type CG</t>
  </si>
  <si>
    <t>3.473</t>
  </si>
  <si>
    <t>R.3.802</t>
  </si>
  <si>
    <t xml:space="preserve">Post top BEKAWAY 100W HPS. </t>
  </si>
  <si>
    <t>R.3.804.1</t>
  </si>
  <si>
    <t>Type CH.1</t>
  </si>
  <si>
    <t>3.474</t>
  </si>
  <si>
    <t>R.3.804.2</t>
  </si>
  <si>
    <t>Streetlight, bottom or side entry - BEKALUX 70W MH/MCB or ILM-SL-AP-70MH-BE-SE-MCB.</t>
  </si>
  <si>
    <t>R.3.805</t>
  </si>
  <si>
    <t>Type CI</t>
  </si>
  <si>
    <t>3.475</t>
  </si>
  <si>
    <t>R.3.806</t>
  </si>
  <si>
    <t>Streetlight, bottom or side entry - BEKALUX 70W HPS/T-MCB or ILM-SL-AP-70HPS/T-BE-SE-MCB.</t>
  </si>
  <si>
    <t>R.3.806.1</t>
  </si>
  <si>
    <t>Type CI.1</t>
  </si>
  <si>
    <t>3.476</t>
  </si>
  <si>
    <t>R.3.806.2</t>
  </si>
  <si>
    <t>Streetlight, bottom or side entry - BEKALUX 100W MH/MCB or ILM-SL-AP-100MH-BE-SE-MCB.</t>
  </si>
  <si>
    <t>R.3.807</t>
  </si>
  <si>
    <t>Type CJ</t>
  </si>
  <si>
    <t>3.477</t>
  </si>
  <si>
    <t>R.3.808</t>
  </si>
  <si>
    <t>Streetlight, bottom or side entry - BEKALUX 100W HPS/T-MCB or ILM-SL-AP-100HPS/T-BE-SE-MCB.</t>
  </si>
  <si>
    <t>R.3.808.1</t>
  </si>
  <si>
    <t>Type CJ.1</t>
  </si>
  <si>
    <t>3.478</t>
  </si>
  <si>
    <t>R.3.808.2</t>
  </si>
  <si>
    <t>Streetlight, bottom or side entry - BEKASTRADA SUPRA 250W MH-T/MCB.</t>
  </si>
  <si>
    <t>R.3.809</t>
  </si>
  <si>
    <t>Type CK</t>
  </si>
  <si>
    <t>3.479</t>
  </si>
  <si>
    <t>R.3.810</t>
  </si>
  <si>
    <t>Streetlight, bottom or side entry - BEKASTRADA SUPRA 250W HPS/T-MCB.</t>
  </si>
  <si>
    <t>3.480</t>
  </si>
  <si>
    <t>R.3.810.2</t>
  </si>
  <si>
    <t>Streetlight, bottom or side entry - BEKASTRADA SUPRA 400W MH-T/MCB.</t>
  </si>
  <si>
    <t>R.3.811</t>
  </si>
  <si>
    <t>Type CL</t>
  </si>
  <si>
    <t>3.481</t>
  </si>
  <si>
    <t>R.3.812</t>
  </si>
  <si>
    <t>Streetlight, bottom or side entry - BEKASTRADA SUPRA 400W HPS/T-MCB.</t>
  </si>
  <si>
    <t>R.3.813</t>
  </si>
  <si>
    <t>Type CM</t>
  </si>
  <si>
    <t>3.482</t>
  </si>
  <si>
    <t>R.3.814</t>
  </si>
  <si>
    <t>Wall mounted medical inspection luminaire.</t>
  </si>
  <si>
    <t>R.3.815</t>
  </si>
  <si>
    <t>Type CN</t>
  </si>
  <si>
    <t>3.483</t>
  </si>
  <si>
    <t>R.3.816</t>
  </si>
  <si>
    <t>Ceiling mounted examination light.</t>
  </si>
  <si>
    <t>R.3.817</t>
  </si>
  <si>
    <t>Type CO</t>
  </si>
  <si>
    <t>3.484</t>
  </si>
  <si>
    <t>R.3.818</t>
  </si>
  <si>
    <t xml:space="preserve">Surface wall mounted X-ray viewing box for viewing one (1) radiographic image </t>
  </si>
  <si>
    <t>R.3.819</t>
  </si>
  <si>
    <t>Type CP</t>
  </si>
  <si>
    <t>3.485</t>
  </si>
  <si>
    <t>R.3.820</t>
  </si>
  <si>
    <t xml:space="preserve">Surface wall mounted X-ray viewing box for viewing two (2) radiographic images (350x430mm each). </t>
  </si>
  <si>
    <t>3.486</t>
  </si>
  <si>
    <t>R.3.821</t>
  </si>
  <si>
    <t>Type CQ</t>
  </si>
  <si>
    <t>3.487</t>
  </si>
  <si>
    <t>R.3.822</t>
  </si>
  <si>
    <t>Up light in bedhead trunking 1x58W, electronic ballast.</t>
  </si>
  <si>
    <t>R.3.823</t>
  </si>
  <si>
    <t>Type CR</t>
  </si>
  <si>
    <t>3.488</t>
  </si>
  <si>
    <t>R.3.824</t>
  </si>
  <si>
    <t>Night light in bedhead trunking  5W compact fluorescent or LED lamp.</t>
  </si>
  <si>
    <t>R.3.825</t>
  </si>
  <si>
    <t>Type CS</t>
  </si>
  <si>
    <t>3.489</t>
  </si>
  <si>
    <t>R.3.826</t>
  </si>
  <si>
    <t>Reading light in the bedhead trunking - 1x26W PL lamp.</t>
  </si>
  <si>
    <t>R.3.827</t>
  </si>
  <si>
    <t>Type CT</t>
  </si>
  <si>
    <t>3.490</t>
  </si>
  <si>
    <t>R.3.828</t>
  </si>
  <si>
    <t xml:space="preserve">Ultraviolet Germicidal Irradiation (UVGI) fitting of the R1 type </t>
  </si>
  <si>
    <t>R.3.829</t>
  </si>
  <si>
    <t>Type CU</t>
  </si>
  <si>
    <t>3.491</t>
  </si>
  <si>
    <t>R.3.830</t>
  </si>
  <si>
    <t xml:space="preserve">Ultraviolet Germicidal Irradiation (UVGI) fitting of the R2 type </t>
  </si>
  <si>
    <t>3.492</t>
  </si>
  <si>
    <t>3.493</t>
  </si>
  <si>
    <t>3.494</t>
  </si>
  <si>
    <t>3.495</t>
  </si>
  <si>
    <t>3.496</t>
  </si>
  <si>
    <t>R.3.845</t>
  </si>
  <si>
    <t xml:space="preserve">DISCHARGE EMERGENCY FITTING BATTERIES </t>
  </si>
  <si>
    <t>3.497</t>
  </si>
  <si>
    <t>R.3.846</t>
  </si>
  <si>
    <t xml:space="preserve">Discharge and recharge existing emergency light fitting batteries. </t>
  </si>
  <si>
    <t>R.3.847</t>
  </si>
  <si>
    <t>AREA LIGHT POLE</t>
  </si>
  <si>
    <t>3.498</t>
  </si>
  <si>
    <t>R.3.848</t>
  </si>
  <si>
    <r>
      <t xml:space="preserve"> Fibreglass reinforced polyester pole 3,5m </t>
    </r>
    <r>
      <rPr>
        <b/>
        <sz val="10"/>
        <rFont val="Arial"/>
        <family val="2"/>
      </rPr>
      <t>mounting height</t>
    </r>
    <r>
      <rPr>
        <sz val="10"/>
        <rFont val="Arial"/>
        <family val="2"/>
      </rPr>
      <t xml:space="preserve"> (4,1m) </t>
    </r>
  </si>
  <si>
    <t>R.3.849</t>
  </si>
  <si>
    <t>12M SCISSORS MAST POLE</t>
  </si>
  <si>
    <t>3.499</t>
  </si>
  <si>
    <t>R.3.850</t>
  </si>
  <si>
    <t xml:space="preserve">12 meter hot dip galvanised - allow for the mounting of 3x400W flood lights. </t>
  </si>
  <si>
    <t>R.3.851</t>
  </si>
  <si>
    <t>BASE FOR SCISSORS MAST</t>
  </si>
  <si>
    <t>3.500</t>
  </si>
  <si>
    <t>R.3.852</t>
  </si>
  <si>
    <t>Flanged planting piece and base plate.</t>
  </si>
  <si>
    <t>3.501</t>
  </si>
  <si>
    <t>R.3.853</t>
  </si>
  <si>
    <t xml:space="preserve">Concrete base for the 12 meter scissors mast including a 1.5m 76 dia PVC sleeve. </t>
  </si>
  <si>
    <t>R.3.854</t>
  </si>
  <si>
    <t>LUMINAIRE AND LAMP MAINTENANCE</t>
  </si>
  <si>
    <t>R.3.855</t>
  </si>
  <si>
    <t>LIGHT FITTING SPARES</t>
  </si>
  <si>
    <t>R.3.856</t>
  </si>
  <si>
    <t>3.502</t>
  </si>
  <si>
    <t>R.3.857</t>
  </si>
  <si>
    <t>Porcelain or fiber glass gallery 84,5mm</t>
  </si>
  <si>
    <t>3.503</t>
  </si>
  <si>
    <t>R.3.858</t>
  </si>
  <si>
    <t xml:space="preserve">Porcelain or fiber glass gallery 99mm </t>
  </si>
  <si>
    <t>3.504</t>
  </si>
  <si>
    <t>R.3.859</t>
  </si>
  <si>
    <t>200mm bowl,</t>
  </si>
  <si>
    <t>3.505</t>
  </si>
  <si>
    <t>R.3.860</t>
  </si>
  <si>
    <t xml:space="preserve">150mm bowl. </t>
  </si>
  <si>
    <t>3.506</t>
  </si>
  <si>
    <t>R.3.861</t>
  </si>
  <si>
    <t xml:space="preserve">200mm bowl. </t>
  </si>
  <si>
    <t>3.507</t>
  </si>
  <si>
    <t>R.3.862</t>
  </si>
  <si>
    <t xml:space="preserve">200mm open bowl. </t>
  </si>
  <si>
    <t>3.508</t>
  </si>
  <si>
    <t>R.3.863</t>
  </si>
  <si>
    <t xml:space="preserve">150mm open bowl. </t>
  </si>
  <si>
    <t>3.509</t>
  </si>
  <si>
    <t>R.3.864</t>
  </si>
  <si>
    <t>3.510</t>
  </si>
  <si>
    <t>R.3.865</t>
  </si>
  <si>
    <t>ES brass lamp holder - all types.</t>
  </si>
  <si>
    <t>3.511</t>
  </si>
  <si>
    <t>R.3.866</t>
  </si>
  <si>
    <t>SES brass lamp holder</t>
  </si>
  <si>
    <t>3.512</t>
  </si>
  <si>
    <t>R.3.867</t>
  </si>
  <si>
    <t>BC brass lamp holder.</t>
  </si>
  <si>
    <t>3.513</t>
  </si>
  <si>
    <t>R.3.868</t>
  </si>
  <si>
    <t>BC or ES Porcelain lamp holder.</t>
  </si>
  <si>
    <t>3.514</t>
  </si>
  <si>
    <t>R.3.869</t>
  </si>
  <si>
    <t>Opal dome diffuser - Beka series 30</t>
  </si>
  <si>
    <t>R.3.870</t>
  </si>
  <si>
    <t>EMERGENCY FLUORESCENT BATTERY</t>
  </si>
  <si>
    <t>3.515</t>
  </si>
  <si>
    <t>R.3.871</t>
  </si>
  <si>
    <t xml:space="preserve"> 5' or 4' emergency fluorescent fitting battery (1 hour @ 20%).</t>
  </si>
  <si>
    <t>3.516</t>
  </si>
  <si>
    <t>R.3.871.1</t>
  </si>
  <si>
    <t>Replace a battery pack for a WACO type 2 x 10W fluorescent emergency light fitting.</t>
  </si>
  <si>
    <t>R.3.872</t>
  </si>
  <si>
    <t>LAMPS</t>
  </si>
  <si>
    <t>R.3.873</t>
  </si>
  <si>
    <t>3.517</t>
  </si>
  <si>
    <t>R.3.874</t>
  </si>
  <si>
    <t>120W 24V halogen operating luminaire</t>
  </si>
  <si>
    <t>3.518</t>
  </si>
  <si>
    <t>R.3.875</t>
  </si>
  <si>
    <t>50W spot halogen lamp with integral metal reflector.</t>
  </si>
  <si>
    <t>3.519</t>
  </si>
  <si>
    <t>R.3.876</t>
  </si>
  <si>
    <t>50W/75W 12V pre-focused spot halogen lamp.</t>
  </si>
  <si>
    <t>3.520</t>
  </si>
  <si>
    <t>R.3.877</t>
  </si>
  <si>
    <t xml:space="preserve">40W BC/ES </t>
  </si>
  <si>
    <t>3.521</t>
  </si>
  <si>
    <t>R.3.878</t>
  </si>
  <si>
    <t xml:space="preserve">60W BC/ES </t>
  </si>
  <si>
    <t>3.522</t>
  </si>
  <si>
    <t>R.3.879</t>
  </si>
  <si>
    <t xml:space="preserve">100W BC/ES </t>
  </si>
  <si>
    <t>3.523</t>
  </si>
  <si>
    <t>R.3.880</t>
  </si>
  <si>
    <t xml:space="preserve">150W BC/ES </t>
  </si>
  <si>
    <t>3.524</t>
  </si>
  <si>
    <t>R.3.881</t>
  </si>
  <si>
    <t xml:space="preserve">200W BC/ES </t>
  </si>
  <si>
    <t>3.525</t>
  </si>
  <si>
    <t>R.3.882</t>
  </si>
  <si>
    <t>500W GES  (giant )</t>
  </si>
  <si>
    <t>3.526</t>
  </si>
  <si>
    <t>R.3.883</t>
  </si>
  <si>
    <t xml:space="preserve">15W BC/ES Pigmy </t>
  </si>
  <si>
    <t>3.527</t>
  </si>
  <si>
    <t>R.3.884</t>
  </si>
  <si>
    <t>40W &amp; 60W SBC/ SES  (small)</t>
  </si>
  <si>
    <t>3.528</t>
  </si>
  <si>
    <t>R.3.885</t>
  </si>
  <si>
    <t>40W &amp; 60W BC/ES candle -  (small)</t>
  </si>
  <si>
    <t>3.529</t>
  </si>
  <si>
    <t>R.3.886</t>
  </si>
  <si>
    <t>Fluorescent slimline 2,4m cool white.</t>
  </si>
  <si>
    <t>3.530</t>
  </si>
  <si>
    <t>R.3.887</t>
  </si>
  <si>
    <t>Fluorescent switch start 1,5m cool white.</t>
  </si>
  <si>
    <t>3.531</t>
  </si>
  <si>
    <t>R.3.888</t>
  </si>
  <si>
    <t>Fluorescent switch start 1,2m cool white.</t>
  </si>
  <si>
    <t>3.532</t>
  </si>
  <si>
    <t>R.3.889</t>
  </si>
  <si>
    <t>Fluorescent switch start 1,5m warm white.</t>
  </si>
  <si>
    <t>3.533</t>
  </si>
  <si>
    <t>R.3.890</t>
  </si>
  <si>
    <t>Fluorescent switch start 1,2m warm white.</t>
  </si>
  <si>
    <t>3.534</t>
  </si>
  <si>
    <t>R.3.891</t>
  </si>
  <si>
    <t>3.535</t>
  </si>
  <si>
    <t>R.3.892</t>
  </si>
  <si>
    <t>3.536</t>
  </si>
  <si>
    <t>R.3.893</t>
  </si>
  <si>
    <t>3.537</t>
  </si>
  <si>
    <t>R.3.894</t>
  </si>
  <si>
    <t>Fluorescent PL9</t>
  </si>
  <si>
    <t>3.538</t>
  </si>
  <si>
    <t>R.3.895</t>
  </si>
  <si>
    <t>Fluorescent PL13</t>
  </si>
  <si>
    <t>3.539</t>
  </si>
  <si>
    <t>R.3.896</t>
  </si>
  <si>
    <t>Fluorescent PL18</t>
  </si>
  <si>
    <t>3.540</t>
  </si>
  <si>
    <t>R.3.897</t>
  </si>
  <si>
    <t>Fluorescent PL26</t>
  </si>
  <si>
    <t>3.541</t>
  </si>
  <si>
    <t>R.3.898</t>
  </si>
  <si>
    <t>PAR 38 - all types</t>
  </si>
  <si>
    <t>3.542</t>
  </si>
  <si>
    <t>R.3.899</t>
  </si>
  <si>
    <t>70W HPS</t>
  </si>
  <si>
    <t>3.543</t>
  </si>
  <si>
    <t>R.3.900</t>
  </si>
  <si>
    <t>100W HPS</t>
  </si>
  <si>
    <t>3.544</t>
  </si>
  <si>
    <t>R.3.901</t>
  </si>
  <si>
    <t>150W HPS/T</t>
  </si>
  <si>
    <t>3.545</t>
  </si>
  <si>
    <t>R.3.902</t>
  </si>
  <si>
    <t>250W HPS/T</t>
  </si>
  <si>
    <t>3.546</t>
  </si>
  <si>
    <t>R.3.903</t>
  </si>
  <si>
    <t>400W HPS/T</t>
  </si>
  <si>
    <t>3.547</t>
  </si>
  <si>
    <t>R.3.904</t>
  </si>
  <si>
    <t>160W Mercury blended</t>
  </si>
  <si>
    <t>3.548</t>
  </si>
  <si>
    <t>R.3.905</t>
  </si>
  <si>
    <t>250W Mercury blended</t>
  </si>
  <si>
    <t>3.549</t>
  </si>
  <si>
    <t>R.3.906</t>
  </si>
  <si>
    <t xml:space="preserve">80W HP Mercury vapour </t>
  </si>
  <si>
    <t>3.550</t>
  </si>
  <si>
    <t>R.3.907</t>
  </si>
  <si>
    <t xml:space="preserve">125W HP Mercury vapour </t>
  </si>
  <si>
    <t>3.551</t>
  </si>
  <si>
    <t>R.3.908</t>
  </si>
  <si>
    <t xml:space="preserve">250W HP Mercury vapour </t>
  </si>
  <si>
    <t>3.552</t>
  </si>
  <si>
    <t>R.3.909</t>
  </si>
  <si>
    <t xml:space="preserve">400W HP Mercury vapour </t>
  </si>
  <si>
    <t>3.553</t>
  </si>
  <si>
    <t>R.3.910</t>
  </si>
  <si>
    <t>500W Quarts Halogen floodlight lamp.</t>
  </si>
  <si>
    <t>3.554</t>
  </si>
  <si>
    <t>R.3.911</t>
  </si>
  <si>
    <t>70W Metal halide MH-T</t>
  </si>
  <si>
    <t>3.555</t>
  </si>
  <si>
    <t>R.3.912</t>
  </si>
  <si>
    <t>100W Metal halide MH-T</t>
  </si>
  <si>
    <t>3.556</t>
  </si>
  <si>
    <t>R.3.913</t>
  </si>
  <si>
    <t>250W Metal halide MH-T</t>
  </si>
  <si>
    <t>3.557</t>
  </si>
  <si>
    <t>R.3.914</t>
  </si>
  <si>
    <t>400W Metal halide MH-T</t>
  </si>
  <si>
    <t>3.558</t>
  </si>
  <si>
    <t>58W T8 LED 1,5m</t>
  </si>
  <si>
    <t>3.559</t>
  </si>
  <si>
    <t>36W T8 LED 1,2m</t>
  </si>
  <si>
    <t>3.560</t>
  </si>
  <si>
    <t>24W T8 LED 1,2m</t>
  </si>
  <si>
    <t>3.561</t>
  </si>
  <si>
    <t>9W T8 LED 0,6m</t>
  </si>
  <si>
    <t>R.3.915</t>
  </si>
  <si>
    <t>STARTER</t>
  </si>
  <si>
    <t>R.3.916</t>
  </si>
  <si>
    <t>FSU fluorescent lamp starter.</t>
  </si>
  <si>
    <t>R.3.917</t>
  </si>
  <si>
    <t>BALLASTS</t>
  </si>
  <si>
    <t>R.3.918</t>
  </si>
  <si>
    <t>R.3.919</t>
  </si>
  <si>
    <t>Switch start for 1 lamp 1,5m.</t>
  </si>
  <si>
    <t>R.3.920</t>
  </si>
  <si>
    <t>Switch start for 1 lamp 1,2m.</t>
  </si>
  <si>
    <t>R.3.921</t>
  </si>
  <si>
    <t>For PL9 lamp</t>
  </si>
  <si>
    <t>3.562</t>
  </si>
  <si>
    <t>R.3.922</t>
  </si>
  <si>
    <t>For PL11 &amp; PL13 lamp</t>
  </si>
  <si>
    <t>3.563</t>
  </si>
  <si>
    <t>R.3.923</t>
  </si>
  <si>
    <t>For PL18 lamp</t>
  </si>
  <si>
    <t>3.564</t>
  </si>
  <si>
    <t>R.3.924</t>
  </si>
  <si>
    <t>For PL26 lamp</t>
  </si>
  <si>
    <t>3.565</t>
  </si>
  <si>
    <t>R.3.925</t>
  </si>
  <si>
    <t>For 70W HPS/T lamp</t>
  </si>
  <si>
    <t>3.566</t>
  </si>
  <si>
    <t>R.3.926</t>
  </si>
  <si>
    <t>For 150W HPS/T lamp</t>
  </si>
  <si>
    <t>3.567</t>
  </si>
  <si>
    <t>R.3.927</t>
  </si>
  <si>
    <t>For 250W HPS/T lamp</t>
  </si>
  <si>
    <t>3.568</t>
  </si>
  <si>
    <t>R.3.928</t>
  </si>
  <si>
    <t>For 400W HPS/T lamp</t>
  </si>
  <si>
    <t>3.569</t>
  </si>
  <si>
    <t>R.3.929</t>
  </si>
  <si>
    <t>For 80W HP Mercury Vapour lamp</t>
  </si>
  <si>
    <t>3.570</t>
  </si>
  <si>
    <t>R.3.930</t>
  </si>
  <si>
    <t>For 125W HP Mercury Vapour lamp</t>
  </si>
  <si>
    <t>3.571</t>
  </si>
  <si>
    <t>R.3.931</t>
  </si>
  <si>
    <t>For 250W HP Mercury Vapour lamp</t>
  </si>
  <si>
    <t>3.572</t>
  </si>
  <si>
    <t>R.3.932</t>
  </si>
  <si>
    <t>For 400W HP Mercury Vapour lamp</t>
  </si>
  <si>
    <t>3.573</t>
  </si>
  <si>
    <t>R.3.933</t>
  </si>
  <si>
    <t>250W Metal Halide</t>
  </si>
  <si>
    <t>3.574</t>
  </si>
  <si>
    <t>R.3.934</t>
  </si>
  <si>
    <t>400W Metal Halide</t>
  </si>
  <si>
    <t>R.3.935</t>
  </si>
  <si>
    <t>IGNITERS</t>
  </si>
  <si>
    <t>R.3.936</t>
  </si>
  <si>
    <t>3.575</t>
  </si>
  <si>
    <t>R.3.937</t>
  </si>
  <si>
    <t>3.576</t>
  </si>
  <si>
    <t>R.3.938</t>
  </si>
  <si>
    <t>3.577</t>
  </si>
  <si>
    <t>R.3.939</t>
  </si>
  <si>
    <t>3.578</t>
  </si>
  <si>
    <t>R.3.940</t>
  </si>
  <si>
    <t>3.579</t>
  </si>
  <si>
    <t>R.3.941</t>
  </si>
  <si>
    <t>For 250W Metal Halide lamp</t>
  </si>
  <si>
    <t>3.580</t>
  </si>
  <si>
    <t>R.3.942</t>
  </si>
  <si>
    <t>For 400W Metal Halide lamp</t>
  </si>
  <si>
    <t>R.3.943</t>
  </si>
  <si>
    <t xml:space="preserve">CAPACITORS </t>
  </si>
  <si>
    <t>R.3.944</t>
  </si>
  <si>
    <t>3.581</t>
  </si>
  <si>
    <t>R.3.945</t>
  </si>
  <si>
    <t>12 MFD for 70W HPS lamp</t>
  </si>
  <si>
    <t>3.582</t>
  </si>
  <si>
    <t>R.3.946</t>
  </si>
  <si>
    <t>1 x 20MFD for 150W HPS lamp</t>
  </si>
  <si>
    <t>3.583</t>
  </si>
  <si>
    <t>R.3.947</t>
  </si>
  <si>
    <t>2 x 20MFD for 250W HPS lamp</t>
  </si>
  <si>
    <t>3.584</t>
  </si>
  <si>
    <t>R.3.948</t>
  </si>
  <si>
    <t>For 400W HPS lamp</t>
  </si>
  <si>
    <t>3.585</t>
  </si>
  <si>
    <t>R.3.949</t>
  </si>
  <si>
    <t>8MFD for 80W HP Mercury Vapour lamp</t>
  </si>
  <si>
    <t>3.586</t>
  </si>
  <si>
    <t>R.3.950</t>
  </si>
  <si>
    <t>3.587</t>
  </si>
  <si>
    <t>R.3.951</t>
  </si>
  <si>
    <t>20MFD for 250W HP Mercury Vapour lamp</t>
  </si>
  <si>
    <t>3.588</t>
  </si>
  <si>
    <t>R.3.952</t>
  </si>
  <si>
    <t>3.589</t>
  </si>
  <si>
    <t>R.3.953</t>
  </si>
  <si>
    <t>2 x 20MFD for 250W Metal Halide lamp</t>
  </si>
  <si>
    <t>3.590</t>
  </si>
  <si>
    <t>R.3.954</t>
  </si>
  <si>
    <t>2 x 20MFD for 400W Metal Halide lamp</t>
  </si>
  <si>
    <t>R.3.955</t>
  </si>
  <si>
    <t>SWITCHES</t>
  </si>
  <si>
    <t>R.3.956</t>
  </si>
  <si>
    <t>3.591</t>
  </si>
  <si>
    <t>R.3.957</t>
  </si>
  <si>
    <t>16A single lever switch (Conduit box existing).</t>
  </si>
  <si>
    <t>3.592</t>
  </si>
  <si>
    <t>R.3.958</t>
  </si>
  <si>
    <t>16A two lever switch (Conduit box existing).</t>
  </si>
  <si>
    <t>3.593</t>
  </si>
  <si>
    <t>R.3.959</t>
  </si>
  <si>
    <t>16A three lever switch (Conduit box existing).</t>
  </si>
  <si>
    <t>3.594</t>
  </si>
  <si>
    <t>R.3.960</t>
  </si>
  <si>
    <t>16A four lever switch (Conduit box existing).</t>
  </si>
  <si>
    <t>3.595</t>
  </si>
  <si>
    <t>R.3.961</t>
  </si>
  <si>
    <t>16A two-way switch (Conduit box existing).</t>
  </si>
  <si>
    <t>3.596</t>
  </si>
  <si>
    <t>R.3.962</t>
  </si>
  <si>
    <t>16A intermediate switch (Conduit box existing).</t>
  </si>
  <si>
    <t>3.597</t>
  </si>
  <si>
    <t>R.3.963</t>
  </si>
  <si>
    <t xml:space="preserve">16A limit switch for darkroom film hopper protection. </t>
  </si>
  <si>
    <t>R.3.964</t>
  </si>
  <si>
    <t>PULL SWITCH</t>
  </si>
  <si>
    <t>3.598</t>
  </si>
  <si>
    <t>R.3.965</t>
  </si>
  <si>
    <t xml:space="preserve">Replace 16A pull switch </t>
  </si>
  <si>
    <t>3.599</t>
  </si>
  <si>
    <t>R.3.965.1</t>
  </si>
  <si>
    <t>Replace a canopy pull switch with nylon cord.</t>
  </si>
  <si>
    <t>R.3.966</t>
  </si>
  <si>
    <t>SURFACE INDUSTRIAL SWITCHES</t>
  </si>
  <si>
    <t>R.3.967</t>
  </si>
  <si>
    <t>3.600</t>
  </si>
  <si>
    <t>R.3.968</t>
  </si>
  <si>
    <t>16A single lever switch.</t>
  </si>
  <si>
    <t>3.601</t>
  </si>
  <si>
    <t>R.3.969</t>
  </si>
  <si>
    <t>16A two lever switch.</t>
  </si>
  <si>
    <t>R.3.970</t>
  </si>
  <si>
    <t>DIMMER SWITCHES</t>
  </si>
  <si>
    <t>R.3.971</t>
  </si>
  <si>
    <t xml:space="preserve">100 x 50mm flush draw box.  </t>
  </si>
  <si>
    <t>3.602</t>
  </si>
  <si>
    <t>R.3.972</t>
  </si>
  <si>
    <t>1000W dimmer switch (Conduit box existing)</t>
  </si>
  <si>
    <t>3.603</t>
  </si>
  <si>
    <t>R.3.973</t>
  </si>
  <si>
    <t>2000W dimmer switch (Conduit box existing)</t>
  </si>
  <si>
    <t>3.604</t>
  </si>
  <si>
    <t>R.3.974</t>
  </si>
  <si>
    <t>1200W dimmer + 1x1 lever switch (Conduit box existing).</t>
  </si>
  <si>
    <t>R.3.975</t>
  </si>
  <si>
    <t>WATER TIGHT SWITCHES</t>
  </si>
  <si>
    <t>3.605</t>
  </si>
  <si>
    <t>R.3.976</t>
  </si>
  <si>
    <t>16A Water tight switch - silicon sealer</t>
  </si>
  <si>
    <t>R.3.977</t>
  </si>
  <si>
    <t>DEVELOPMENT ROOM SWITCH</t>
  </si>
  <si>
    <t>3.606</t>
  </si>
  <si>
    <t>R.3.978</t>
  </si>
  <si>
    <t xml:space="preserve"> 1 lever double pole switch.</t>
  </si>
  <si>
    <t>R.3.979</t>
  </si>
  <si>
    <t>BELL PUSH</t>
  </si>
  <si>
    <t>3.607</t>
  </si>
  <si>
    <t>R.3.980</t>
  </si>
  <si>
    <t>16A single lever bell push.</t>
  </si>
  <si>
    <t>R.3.981</t>
  </si>
  <si>
    <t>TOGGLE SWITCH</t>
  </si>
  <si>
    <t>3.608</t>
  </si>
  <si>
    <t>R.3.982</t>
  </si>
  <si>
    <t>20A single pole single throw toggle switch</t>
  </si>
  <si>
    <t>R.3.983</t>
  </si>
  <si>
    <t>STOP LOCK</t>
  </si>
  <si>
    <t>3.609</t>
  </si>
  <si>
    <t>R.3.984</t>
  </si>
  <si>
    <t>Industrial stop lock push button.</t>
  </si>
  <si>
    <t>R.3.985</t>
  </si>
  <si>
    <t>PHOTOCELL</t>
  </si>
  <si>
    <t>3.610</t>
  </si>
  <si>
    <t>R.3.986</t>
  </si>
  <si>
    <t>16A, plug in day light switch.</t>
  </si>
  <si>
    <t>3.611</t>
  </si>
  <si>
    <t>R.3.987</t>
  </si>
  <si>
    <t>16A bracket mounted day light switch.</t>
  </si>
  <si>
    <t>3.612</t>
  </si>
  <si>
    <t>R.3.988</t>
  </si>
  <si>
    <t>Day light switch in bulkhead luminaire - dummy - Beka.</t>
  </si>
  <si>
    <t>R.3.989</t>
  </si>
  <si>
    <t>SOCKET OUTLETS</t>
  </si>
  <si>
    <t>R.3.990</t>
  </si>
  <si>
    <t>in existing draw box</t>
  </si>
  <si>
    <t>3.613</t>
  </si>
  <si>
    <t>R.3.991</t>
  </si>
  <si>
    <t>16A 3-pin single socket outlet in existing draw box</t>
  </si>
  <si>
    <t>3.614</t>
  </si>
  <si>
    <t>R.3.992</t>
  </si>
  <si>
    <t xml:space="preserve">16A 3-pin double socket outlet in existing draw box </t>
  </si>
  <si>
    <t>3.615</t>
  </si>
  <si>
    <t>R.3.993</t>
  </si>
  <si>
    <t>16A 3-pin single socket outlet with circuit breaker in existing draw box</t>
  </si>
  <si>
    <t>3.616</t>
  </si>
  <si>
    <t>R.3.994</t>
  </si>
  <si>
    <t xml:space="preserve">16A 3-pin dedicated single socket outlet in existing draw box </t>
  </si>
  <si>
    <t>3.617</t>
  </si>
  <si>
    <t>R.3.995</t>
  </si>
  <si>
    <t xml:space="preserve">16A 3-pin dedicated double in existing 100x100mm box, </t>
  </si>
  <si>
    <t>3.619</t>
  </si>
  <si>
    <t>R.3.997</t>
  </si>
  <si>
    <t>5A 3-pin single unswitched socket outlet in a existing 50mm dia round box.</t>
  </si>
  <si>
    <t>R.3.998</t>
  </si>
  <si>
    <t xml:space="preserve">in power skirting </t>
  </si>
  <si>
    <t>3.620</t>
  </si>
  <si>
    <t>R.3.999</t>
  </si>
  <si>
    <t>16A 3-pin single socket outlet in power skirting</t>
  </si>
  <si>
    <t>3.621</t>
  </si>
  <si>
    <t>R.3.1000</t>
  </si>
  <si>
    <t xml:space="preserve">16A 3-pin dedicated single socket outlet (D-pin - top) in power skirting </t>
  </si>
  <si>
    <t>3.622</t>
  </si>
  <si>
    <t>R.3.1001</t>
  </si>
  <si>
    <t>16A 3-pin single socket outlet, double pole isolator switched in power skirting</t>
  </si>
  <si>
    <t>R.3.1002</t>
  </si>
  <si>
    <t>in bedhead trunking</t>
  </si>
  <si>
    <t>3.623</t>
  </si>
  <si>
    <t>R.3.1003</t>
  </si>
  <si>
    <t>16A 3-pin single socket outlet in bedhead trunking</t>
  </si>
  <si>
    <t>3.624</t>
  </si>
  <si>
    <t>R.3.1004</t>
  </si>
  <si>
    <t xml:space="preserve">16A 3-pin dedicated single socket outlet in bedhead trunking </t>
  </si>
  <si>
    <t>3.625</t>
  </si>
  <si>
    <t>R.3.1005</t>
  </si>
  <si>
    <t xml:space="preserve">16A 3-pin single socket outlet, double pole isolator switched in bedhead trunking </t>
  </si>
  <si>
    <t>R.3.1006</t>
  </si>
  <si>
    <t>SURFACE INDUSTRIAL SWITCHED SOCKET OUTLETS</t>
  </si>
  <si>
    <t>R.3.1007</t>
  </si>
  <si>
    <t>3.626</t>
  </si>
  <si>
    <t>R.3.1008</t>
  </si>
  <si>
    <t>16A 3-pin single plug -  industrial type</t>
  </si>
  <si>
    <t>3.627</t>
  </si>
  <si>
    <t>R.3.1009</t>
  </si>
  <si>
    <t>16A 3-pin double plug -  industrial type</t>
  </si>
  <si>
    <t>R.3.1010</t>
  </si>
  <si>
    <t>SOCKET OUTLET IN YORK BOX</t>
  </si>
  <si>
    <t>3.628</t>
  </si>
  <si>
    <t>R.3.1011</t>
  </si>
  <si>
    <t>Single socket outlet in a S15 York box.</t>
  </si>
  <si>
    <t>R.3.1014</t>
  </si>
  <si>
    <t>ISOLATOR SWITCHES</t>
  </si>
  <si>
    <t>R.3.1015</t>
  </si>
  <si>
    <t>FLUSH ISOLATOR SWITCHES</t>
  </si>
  <si>
    <t>R.3.1016</t>
  </si>
  <si>
    <t>3.630</t>
  </si>
  <si>
    <t>R.3.1017</t>
  </si>
  <si>
    <t xml:space="preserve">60A 3P  isolator in existing conduit box. </t>
  </si>
  <si>
    <t>3.631</t>
  </si>
  <si>
    <t>R.3.1018</t>
  </si>
  <si>
    <t xml:space="preserve">60A 2P  isolator in existing conduit box. </t>
  </si>
  <si>
    <t>3.632</t>
  </si>
  <si>
    <t>R.3.1019</t>
  </si>
  <si>
    <t xml:space="preserve">30A 3P  isolator in existing conduit box. </t>
  </si>
  <si>
    <t>3.633</t>
  </si>
  <si>
    <t>R.3.1020</t>
  </si>
  <si>
    <t xml:space="preserve">30A 2P  isolator in existing conduit box. </t>
  </si>
  <si>
    <t>3.634</t>
  </si>
  <si>
    <t>R.3.1021</t>
  </si>
  <si>
    <t xml:space="preserve">30A 2P with cord grip for A/C / Heaters in existing conduit box. </t>
  </si>
  <si>
    <t>3.635</t>
  </si>
  <si>
    <t>R.3.1022</t>
  </si>
  <si>
    <t xml:space="preserve">45A stove isolator with indication light in existing conduit box. </t>
  </si>
  <si>
    <t>3.636</t>
  </si>
  <si>
    <t>R.3.1023</t>
  </si>
  <si>
    <t>30A 2P isolator in power skirting with or without cord grip.</t>
  </si>
  <si>
    <t>R.3.1024</t>
  </si>
  <si>
    <t>INDOOR SURFACE ISOLATOR SWITCHES</t>
  </si>
  <si>
    <t>R.3.1025</t>
  </si>
  <si>
    <t>3.637</t>
  </si>
  <si>
    <t>R.3.1026</t>
  </si>
  <si>
    <t>60A 3P surface isolator including box.</t>
  </si>
  <si>
    <t>3.638</t>
  </si>
  <si>
    <t>R.3.1027</t>
  </si>
  <si>
    <t>60A 2P surface isolator including box.</t>
  </si>
  <si>
    <t>3.639</t>
  </si>
  <si>
    <t>R.3.1028</t>
  </si>
  <si>
    <t>30A 3P surface isolator including box.</t>
  </si>
  <si>
    <t>3.640</t>
  </si>
  <si>
    <t>R.3.1029</t>
  </si>
  <si>
    <t>30A 2P surface isolator including box.</t>
  </si>
  <si>
    <t>3.641</t>
  </si>
  <si>
    <t>R.3.1030</t>
  </si>
  <si>
    <t>30A 2P with cord grip for A/C / Heaters -  surface isolator including box.</t>
  </si>
  <si>
    <t>3.642</t>
  </si>
  <si>
    <t>R.3.1031</t>
  </si>
  <si>
    <t xml:space="preserve">Stove isolator surface isolator including box. </t>
  </si>
  <si>
    <t>R.3.1032</t>
  </si>
  <si>
    <t>WATER TIGHT ISOLATOR SWITCHES</t>
  </si>
  <si>
    <t>3.643</t>
  </si>
  <si>
    <t>R.3.1033</t>
  </si>
  <si>
    <t>Water tight surface double pole - CLIPSAL 56SW232GY</t>
  </si>
  <si>
    <t>3.644</t>
  </si>
  <si>
    <t>R.3.1034</t>
  </si>
  <si>
    <t>Water tight surface mounted 32A, 3-pole isolator - CLIPSAL 56SW332GY</t>
  </si>
  <si>
    <t>R.3.1035</t>
  </si>
  <si>
    <t>INDUSTRIAL SOCKET OUTLETS</t>
  </si>
  <si>
    <t>R.3.1036</t>
  </si>
  <si>
    <t>3.645</t>
  </si>
  <si>
    <t>R.3.1037</t>
  </si>
  <si>
    <t>32A 5-pole of the CLIPSAL LUMEX 75252-6 RED type (plus socket).</t>
  </si>
  <si>
    <t>3.646</t>
  </si>
  <si>
    <t>R.3.1038</t>
  </si>
  <si>
    <t>63A 5-pole of the CLIPSAL LUMEX 75352-6 RED type (plus socket).</t>
  </si>
  <si>
    <t>R.3.1039</t>
  </si>
  <si>
    <t>FLOOR MOUNTED PEDESTAL</t>
  </si>
  <si>
    <t>3.647</t>
  </si>
  <si>
    <t>R.3.1040</t>
  </si>
  <si>
    <t xml:space="preserve">2mm mild steel baked powder epoxy coated floor mounted pedestal 1200mm high </t>
  </si>
  <si>
    <t>R.3.1041</t>
  </si>
  <si>
    <t>FLOOR BOX FOR SOCKET OUTLETS</t>
  </si>
  <si>
    <t>3.648</t>
  </si>
  <si>
    <t>R.3.1042</t>
  </si>
  <si>
    <t xml:space="preserve">Floor box - Cabstrut FD3 type including  2 x double 16A 3-pin socket outlet covers.  Socket outlets measured elsewhere.  </t>
  </si>
  <si>
    <t>3.663</t>
  </si>
  <si>
    <t>R.3.1062</t>
  </si>
  <si>
    <t>Dark room fan - 230mm dia Woods Xpelair Cat no GX 9.</t>
  </si>
  <si>
    <t>3.664</t>
  </si>
  <si>
    <t>R.3.1063</t>
  </si>
  <si>
    <t>Dark room fan speed regulator Woods Xpelair Cat No. DC 9.</t>
  </si>
  <si>
    <t>R.3.1064</t>
  </si>
  <si>
    <t xml:space="preserve">ISOLATING TRANSFORMER </t>
  </si>
  <si>
    <t>3.665</t>
  </si>
  <si>
    <t>R.3.1065</t>
  </si>
  <si>
    <t>5kVA centre tap isolating transformer and support platform</t>
  </si>
  <si>
    <t>R.3.1067</t>
  </si>
  <si>
    <t>3.666</t>
  </si>
  <si>
    <t>R.3.1068</t>
  </si>
  <si>
    <t>Line isolation monitor -  ISOLOC or EARLYBIRD</t>
  </si>
  <si>
    <t>3.667</t>
  </si>
  <si>
    <t>R.3.1068.1</t>
  </si>
  <si>
    <t>Line isolation monitor - Iso-GardA by Square D - Schneider Electric.</t>
  </si>
  <si>
    <t>R.3.1069</t>
  </si>
  <si>
    <t>THEATRE EARTHING INSTALLATION TEST</t>
  </si>
  <si>
    <t>3.668</t>
  </si>
  <si>
    <t>R.3.1070</t>
  </si>
  <si>
    <t xml:space="preserve">Insulated earthing test on a theatre, etc. by a Master Electrician. </t>
  </si>
  <si>
    <t>R.3.1071</t>
  </si>
  <si>
    <t>UNINTERRUPTIBLE POWER SUPPLY</t>
  </si>
  <si>
    <t>3.669</t>
  </si>
  <si>
    <t>R.3.1072</t>
  </si>
  <si>
    <t xml:space="preserve">Single phase 5kVA UPS. </t>
  </si>
  <si>
    <t>R.3.1075</t>
  </si>
  <si>
    <t>UPS UNIT BATTERIES</t>
  </si>
  <si>
    <t>R.3.1076</t>
  </si>
  <si>
    <t>3.670</t>
  </si>
  <si>
    <t>R.3.1077</t>
  </si>
  <si>
    <t>7Ah sealed lead acid UPS battery.</t>
  </si>
  <si>
    <t>3.671</t>
  </si>
  <si>
    <t>R.3.1079</t>
  </si>
  <si>
    <t>26Ah sealed lead acid UPS battery.</t>
  </si>
  <si>
    <t>R.3.1082</t>
  </si>
  <si>
    <t>BATTERY CHARGERS</t>
  </si>
  <si>
    <t>3.672</t>
  </si>
  <si>
    <t>R.3.1083</t>
  </si>
  <si>
    <t>12 or 24V battery charger of the constant voltage, current limiting, fully automatic e.g. Switchmode type.</t>
  </si>
  <si>
    <t>3.673</t>
  </si>
  <si>
    <t>R.3.1084</t>
  </si>
  <si>
    <t>R.3.1085</t>
  </si>
  <si>
    <t>BATTERIES</t>
  </si>
  <si>
    <t>R.3.1086</t>
  </si>
  <si>
    <t>3.674</t>
  </si>
  <si>
    <t>R.3.1087</t>
  </si>
  <si>
    <t>12V, 105Ah maintenance free semi-sealed battery for a generator - National Batteries - or DELTEC.</t>
  </si>
  <si>
    <t>3.675</t>
  </si>
  <si>
    <t>R.3.1088</t>
  </si>
  <si>
    <t>2,5V, 105Ah vented battery cell.</t>
  </si>
  <si>
    <t>R.3.1089</t>
  </si>
  <si>
    <t>CONNECTION OF EQUIPMENT</t>
  </si>
  <si>
    <t>R.3.1090</t>
  </si>
  <si>
    <t>CONNECTION OF GEYSERS</t>
  </si>
  <si>
    <t>R.3.1091</t>
  </si>
  <si>
    <t>3.676</t>
  </si>
  <si>
    <t>R.3.1092</t>
  </si>
  <si>
    <t>1 Phase geyser connection.</t>
  </si>
  <si>
    <t>3.677</t>
  </si>
  <si>
    <t>R.3.1093</t>
  </si>
  <si>
    <t>3 Phase geyser connection.</t>
  </si>
  <si>
    <t>3.678</t>
  </si>
  <si>
    <t>R.3.1094</t>
  </si>
  <si>
    <t>Wall mounted heater connection.</t>
  </si>
  <si>
    <t>R.3.1095</t>
  </si>
  <si>
    <t>CONNECTION OF HEATERS</t>
  </si>
  <si>
    <t>3.679</t>
  </si>
  <si>
    <t>R.3.1096</t>
  </si>
  <si>
    <t>New "ELEMENT SPACE HEATER" connection</t>
  </si>
  <si>
    <t xml:space="preserve">ea </t>
  </si>
  <si>
    <t>R.3.1142</t>
  </si>
  <si>
    <t>DEPARTMENTAL TRAINEE TOOLS</t>
  </si>
  <si>
    <t>R.3.1143</t>
  </si>
  <si>
    <t>R.3.1144</t>
  </si>
  <si>
    <t>Three tear metal toolbox</t>
  </si>
  <si>
    <t>R.3.1145</t>
  </si>
  <si>
    <t>Combination spanner set 6mm – 24mm</t>
  </si>
  <si>
    <t>R.3.1146</t>
  </si>
  <si>
    <t>Screwdriver set – Electrician 7 piece</t>
  </si>
  <si>
    <t>3.706</t>
  </si>
  <si>
    <t>R.3.1147</t>
  </si>
  <si>
    <t>Pliers set – 3 off – pliers, side cutter, long nose</t>
  </si>
  <si>
    <t>3.707</t>
  </si>
  <si>
    <t>R.3.1148</t>
  </si>
  <si>
    <t>Hammer ball / pein 500g</t>
  </si>
  <si>
    <t>3.708</t>
  </si>
  <si>
    <t>R.3.1149</t>
  </si>
  <si>
    <t>Pliers - water pump 300mm</t>
  </si>
  <si>
    <t>3.709</t>
  </si>
  <si>
    <t>R.3.1150</t>
  </si>
  <si>
    <t>File set - - flat, round, triangle, flat/round,</t>
  </si>
  <si>
    <t>3.710</t>
  </si>
  <si>
    <t>R.3.1151</t>
  </si>
  <si>
    <t>Vice grip</t>
  </si>
  <si>
    <t>3.711</t>
  </si>
  <si>
    <t>R.3.1152</t>
  </si>
  <si>
    <t>Utility knife</t>
  </si>
  <si>
    <t>3.712</t>
  </si>
  <si>
    <t>R.3.1153</t>
  </si>
  <si>
    <t>Scriber - two points</t>
  </si>
  <si>
    <t>3.713</t>
  </si>
  <si>
    <t>R.3.1154</t>
  </si>
  <si>
    <t>Engineering square</t>
  </si>
  <si>
    <t>3.714</t>
  </si>
  <si>
    <t>R.3.1155</t>
  </si>
  <si>
    <t>Hacksaw – frame e.g. Mitco</t>
  </si>
  <si>
    <t>3.715</t>
  </si>
  <si>
    <t>R.3.1156</t>
  </si>
  <si>
    <t>Combination square</t>
  </si>
  <si>
    <t>3.716</t>
  </si>
  <si>
    <t>R.3.1157</t>
  </si>
  <si>
    <t xml:space="preserve">Earth leakage circuit breaker polarity tester </t>
  </si>
  <si>
    <t>3.717</t>
  </si>
  <si>
    <t>R.3.1158</t>
  </si>
  <si>
    <t xml:space="preserve">Digital clamp meter e.g. MAJORTECH 600V MODEL 2017 </t>
  </si>
  <si>
    <t>R.3.1159</t>
  </si>
  <si>
    <t>BEDHEAD TRUNKING</t>
  </si>
  <si>
    <t>R.3.1160</t>
  </si>
  <si>
    <t xml:space="preserve">Installation of additional bedhead trunking and bedhead trunking equipment will form part of this contract. The bedhead trunking installation will be finalised on site with the user department and engineer. </t>
  </si>
  <si>
    <t>R.3.1164</t>
  </si>
  <si>
    <t>3.720</t>
  </si>
  <si>
    <t>R.3.1165</t>
  </si>
  <si>
    <t>3.721</t>
  </si>
  <si>
    <t>R.3.1166</t>
  </si>
  <si>
    <t>3.722</t>
  </si>
  <si>
    <t>R.3.1167</t>
  </si>
  <si>
    <t>R.3.1168</t>
  </si>
  <si>
    <t>3.723</t>
  </si>
  <si>
    <t>R.3.1169</t>
  </si>
  <si>
    <t>3.724</t>
  </si>
  <si>
    <t>R.3.1170</t>
  </si>
  <si>
    <t>3.725</t>
  </si>
  <si>
    <t>R.3.1171</t>
  </si>
  <si>
    <t>7.26</t>
  </si>
  <si>
    <t>LV INSTALLATIONS</t>
  </si>
  <si>
    <t xml:space="preserve">ECDOH GENERAL ELECTRICAL LV MAINTENANCE AND REPAIR CONTRACT </t>
  </si>
  <si>
    <r>
      <t xml:space="preserve">COMPILE FUNCTIONAL CONDITION ASSESSMENT REPORT: </t>
    </r>
    <r>
      <rPr>
        <sz val="10"/>
        <rFont val="Arial"/>
        <family val="2"/>
      </rPr>
      <t>Compile Functional Condition Assessment Report including quotation to repair each Health Facilities included in the Tender to enable issuing of Certificate of Compliance</t>
    </r>
    <r>
      <rPr>
        <b/>
        <sz val="10"/>
        <rFont val="Arial"/>
        <family val="2"/>
      </rPr>
      <t>.</t>
    </r>
  </si>
  <si>
    <t>FUNCTIONAL REPAIR SCHEDULE (SPECIALIST EQUIPMENT)</t>
  </si>
  <si>
    <t>NURSE CALL SYSTEM</t>
  </si>
  <si>
    <t>CCTV</t>
  </si>
  <si>
    <r>
      <t xml:space="preserve">SPECIALIST EQUIPMENT: FUNCTIONAL CONDITION ASSESSMENT : </t>
    </r>
    <r>
      <rPr>
        <sz val="10"/>
        <rFont val="Arial"/>
        <family val="2"/>
      </rPr>
      <t>Perform Functional Condition Assessment (Inspection and Testing) on all listed assets at all Health Facilities included in the Tender</t>
    </r>
  </si>
  <si>
    <t>UNINTERRUPTED POWER SUPPLY SYSTEMS (UPS)</t>
  </si>
  <si>
    <t>SCHEDULE OF RATES</t>
  </si>
  <si>
    <t xml:space="preserve">TERM REPAIRS SUBJECT TO APPROVAL OF QUOTATION OF THE WORKS </t>
  </si>
  <si>
    <t xml:space="preserve">SCHEDULE 2 : </t>
  </si>
  <si>
    <t xml:space="preserve">SCHEDULE 1A-1: </t>
  </si>
  <si>
    <t>1A-1.1</t>
  </si>
  <si>
    <t>1A-1.2</t>
  </si>
  <si>
    <t>MAINTENANCE SERVICE SCHEDULE</t>
  </si>
  <si>
    <t>No. of Services</t>
  </si>
  <si>
    <t>QTY (A)</t>
  </si>
  <si>
    <t>RATE          (B)</t>
  </si>
  <si>
    <t>AMOUNT                (C) = (A) x (B)</t>
  </si>
  <si>
    <t>3A-1</t>
  </si>
  <si>
    <t>LV EQUIPMENT</t>
  </si>
  <si>
    <t>Connect, test and commission the following switchgear to be installed shall match existing. All DB cover plates should close. (Safety).</t>
  </si>
  <si>
    <t>ISOLOC/EARLY BIRD</t>
  </si>
  <si>
    <t>1A-1.3</t>
  </si>
  <si>
    <t>1A-1.4</t>
  </si>
  <si>
    <t>1A-1.5</t>
  </si>
  <si>
    <t>1A-1.6</t>
  </si>
  <si>
    <t>1A-1.7</t>
  </si>
  <si>
    <t>1A-1.8</t>
  </si>
  <si>
    <t>1A-1.9</t>
  </si>
  <si>
    <t>1A-1.10</t>
  </si>
  <si>
    <t>1A-1.11</t>
  </si>
  <si>
    <t>1A-1.12</t>
  </si>
  <si>
    <t>1A-1.13</t>
  </si>
  <si>
    <t xml:space="preserve">SCHEDULE 3A-1 : </t>
  </si>
  <si>
    <t xml:space="preserve">SCHEDULE 3A-2 : </t>
  </si>
  <si>
    <t>MAINTENANCE SERVICE SCHEDULE (SPECIALIST EQUIPMENT)</t>
  </si>
  <si>
    <t>1A-1.14</t>
  </si>
  <si>
    <t>1A-1.15</t>
  </si>
  <si>
    <t>1A-1.16</t>
  </si>
  <si>
    <t>1A-1.17</t>
  </si>
  <si>
    <t>1A-1.18</t>
  </si>
  <si>
    <t>1A-1.19</t>
  </si>
  <si>
    <t>1A-1.20</t>
  </si>
  <si>
    <t xml:space="preserve">Public Announcement (PA) System </t>
  </si>
  <si>
    <t xml:space="preserve">PHOTO VOLTAIC SYSTEM </t>
  </si>
  <si>
    <t xml:space="preserve">ACCESS CONTROL </t>
  </si>
  <si>
    <t>Community Health Care Centres</t>
  </si>
  <si>
    <t xml:space="preserve">SCHEDULE 4 : </t>
  </si>
  <si>
    <r>
      <rPr>
        <b/>
        <sz val="10"/>
        <rFont val="Arial"/>
        <family val="2"/>
      </rPr>
      <t xml:space="preserve">PROVISION TO COVER REPAIRS DURING THE TERM OF THE CONTRACT (CLINICS) : </t>
    </r>
    <r>
      <rPr>
        <sz val="10"/>
        <rFont val="Arial"/>
        <family val="2"/>
      </rPr>
      <t>Lump Sum Provision to cover repairs and breakdowns during the course of the Contract in addition to the agreed routine servicing of the Assets.</t>
    </r>
  </si>
  <si>
    <t xml:space="preserve">Type A,B,E,F : 5FT - T8 Dual Open Channel Fitting Pre-wired for LED Tubes - Must include Removable Fuse </t>
  </si>
  <si>
    <t xml:space="preserve">Type A,B,E,F : 2 x 5ft - 24W T8 LED Tube Frosted Glass housing 1Kv Surge Protection 220V Power to one side (Cool white -840) </t>
  </si>
  <si>
    <t xml:space="preserve">Type C,D : 5FT - T8 Single Open Channel Fitting Pre-wired for LED Tubes - Must include Removable Fuse </t>
  </si>
  <si>
    <t>Type A,B,C,D,E,F : 5ft - 24W T8 LED Tube Frosted Glass housing 1Kv Surge Protection 220V Power to one side (Cool white -840)</t>
  </si>
  <si>
    <t xml:space="preserve">Type G, H : 4ft - T8 Single Open Channel Fitting Pre-wired for LED Tubes - Must include Removable Fuse </t>
  </si>
  <si>
    <t xml:space="preserve">Type G, H : 4ft - 18W T8 LED Tube Frosted Glass housing 1Kv Surge Protection 220V Power to one side (Cool white -840) </t>
  </si>
  <si>
    <t xml:space="preserve">Type I, J : 4ft - T8 Dual Open Channel Fitting Pre-wired for LED Tubes - Must include Removable Fuse </t>
  </si>
  <si>
    <t>Type I, J : 2 x 4ft - 18W T8 LED Tube Frosted Glass housing 1Kv Surge Protection 220V Power to one side (Cool white -840)</t>
  </si>
  <si>
    <t xml:space="preserve">Type K, L, N : 4ft Easybat Surface Mount LED batten with a steel body and polycarbonate diffuser. CTC - 3000K, 4000K, 6500K. (6200lm) </t>
  </si>
  <si>
    <t>Type O : 5ft DBL Open Channel With 2 x LED Tubes. Cosine ES Conversion Kit Emergency Lighting 1Hr Maintained 25W</t>
  </si>
  <si>
    <t>Type P : 4ft DBL Open Channel With 2 x LED Tubes. Cosine ES Conversion Kit Emergency Lighting 1Hr Maintained 25W</t>
  </si>
  <si>
    <t xml:space="preserve">Type P.1 : Cosine LED Emergency Bulkhead Maintained. 100% light 3Hr Emergency. IP65 </t>
  </si>
  <si>
    <t>Type Q,R,S,T : Kuda IP65 5ft 3CCT 50/25W Linear Batten White (6000-3000lm)</t>
  </si>
  <si>
    <t>Type U,V,W,X : Kuda IP65 4ft 3CCT 36/18W Linear Batten White (4320-2160lm)</t>
  </si>
  <si>
    <t>Type Y : N60LED-Ex 4ft 500mA 98w. Zone 1/2/21/22 hazardous area vapour proof luminaire</t>
  </si>
  <si>
    <t>Type AB, AC : Mantra 72W External Driver 1200 x 600 Backlit LED Panel 4000k (7900lm) 5yr Warranty</t>
  </si>
  <si>
    <t>Type AF, AG,AH : Mantra 72W External Driver 1200 x 600 Backlit LED Panel 4000k (7900lm) 5yr Warranty</t>
  </si>
  <si>
    <t>Type AI : Mantra 72W External Driver 1200 x 600 Backlit LED Panel 4000k (7900lm) 5yr Warranty</t>
  </si>
  <si>
    <t xml:space="preserve">Type AL, AM : 4ft Easybat Sur Mnt LED batten with steel body and polycarbonate diffuser. CTC - 3000K, 4000K, 6500K. (6200lm) </t>
  </si>
  <si>
    <t xml:space="preserve">Type AN, AO : Mantra 72W External Driver 1200 x 600 Backlit LED Panel 4000k (7900lm) With 12x6 Surface Mnt Kit </t>
  </si>
  <si>
    <t>Type AP, AQ : 4ft Easybat Sur Mnt LED batten with steel body and polycarbonate diffuser. CTC - 3000K, 4000K, 6500K. (6200lm)</t>
  </si>
  <si>
    <t>Type AR, AS : Mantra 72W External Driver 1200 x 600 Backlit LED Panel 4000k (7900lm) With 12x6 Surface Mnt Kit (Lighthaus)</t>
  </si>
  <si>
    <t>Type AT, AU : 4ft Easybat Sur Mnt LED batten with steel body and polycarbonate diffuser. CTC - 3000K, 4000K, 6500K. (6200lm)</t>
  </si>
  <si>
    <t>Type AV, AX : Hero Bulkhead - 3CCT (6000k/4000k/3000k) PC Coastal Grade Wattage Dipswitch</t>
  </si>
  <si>
    <t>Type AW, AY, AZ : Hero Bulkhead - 3CCT (6000k/4000k/3000k) PC Coastal Grade Wattage Dipswitch</t>
  </si>
  <si>
    <t xml:space="preserve">Type BE, BF, BG : Hero Round Bulkhead - 3CCT (6000k/4000k/3000k) PC Coastal Grade Wattage Dipswitch </t>
  </si>
  <si>
    <t xml:space="preserve">Type BH, BI, BJ : Hero Square Bulkhead - 3CCT (6000k/4000k/3000k) PC Coastal Grade Wattage Dipswitch </t>
  </si>
  <si>
    <t xml:space="preserve">Type BK, BL : 35W Punch LED Downlighter 4000k. 2k Surge Protection Ip40. 4200lm </t>
  </si>
  <si>
    <t>Type BN : 24W Iris Round LED Panel. Surfaced Mounted. 4000k 2250lm. 1kV Surge Protection</t>
  </si>
  <si>
    <t>Type BP : LED exit sign with metal body and acrylic diffuser, includes LED driver and 4 pictograms. 3 Hour emergency backup.</t>
  </si>
  <si>
    <t>Type BS : 100W Nana Evo LED Floodlight. 10 000lm, 4kV Surge Protection IP65. 6000k</t>
  </si>
  <si>
    <t>Type BU : 200W Nana Evo LED Floodlight. 20 000lm, 4kV Surge Protection IP65. 6000k</t>
  </si>
  <si>
    <t>Type BV : 200W Thor Coastal Heavy-Duty Floodlight, Incl Pole Holder (84Dia). 26000lm. 6000k</t>
  </si>
  <si>
    <t>Type BW : 500W Thor Coastal Heavy-Duty Floodlight, Incl Pole Holder (84Dia). 75000lm. 6000k</t>
  </si>
  <si>
    <t>Type CD, CE, CF, CG : 43/54W Argo LED Post Top. Mounting height 3.5m to 6m. Spigot entry 76mm Ø at a depth of 40mm. 4000k</t>
  </si>
  <si>
    <t>Type CI : 60W Strada LED Street Light 5700k/4000k 150 Lumen/Watt. 10kV Surge Protection</t>
  </si>
  <si>
    <t>Type CJ : 100W Strada LED Street Light 5700k/4000k 150 Lumen/Watt. 10kV Surge Protection</t>
  </si>
  <si>
    <t>LED LIGHT FITTINGS (FOR REPLACEMENT)</t>
  </si>
  <si>
    <t xml:space="preserve">SCHEDULE 1A-2: </t>
  </si>
  <si>
    <t>Trace existing circuits and prepare Legend card (laminate) for each Distribution Boards.</t>
  </si>
  <si>
    <t>CLINICS</t>
  </si>
  <si>
    <t>1A-1.21</t>
  </si>
  <si>
    <t>1A-1.22</t>
  </si>
  <si>
    <t>1A-1.23</t>
  </si>
  <si>
    <t>1A-1.24</t>
  </si>
  <si>
    <t>1A-1.25</t>
  </si>
  <si>
    <t>1A-1.26</t>
  </si>
  <si>
    <t>1A-1.27</t>
  </si>
  <si>
    <t>1A-1.28</t>
  </si>
  <si>
    <t>1A-1.29</t>
  </si>
  <si>
    <t>1A-1.30</t>
  </si>
  <si>
    <t>1A-1.31</t>
  </si>
  <si>
    <t>1A-1.32</t>
  </si>
  <si>
    <t>1A-1.33</t>
  </si>
  <si>
    <t>1A-1.34</t>
  </si>
  <si>
    <t>1A-1.35</t>
  </si>
  <si>
    <t>1A-1.36</t>
  </si>
  <si>
    <t>1A-1.37</t>
  </si>
  <si>
    <t>1A-1.38</t>
  </si>
  <si>
    <t>1A-1.39</t>
  </si>
  <si>
    <t>1A-1.40</t>
  </si>
  <si>
    <t>1A-1.41</t>
  </si>
  <si>
    <t>1A-1.42</t>
  </si>
  <si>
    <t>1A-1.43</t>
  </si>
  <si>
    <t>1A-1.44</t>
  </si>
  <si>
    <t>1A-1.45</t>
  </si>
  <si>
    <t>1A-1.46</t>
  </si>
  <si>
    <t>1A-1.47</t>
  </si>
  <si>
    <t>1A-1.48</t>
  </si>
  <si>
    <t>1A-1.49</t>
  </si>
  <si>
    <t>1A-1.50</t>
  </si>
  <si>
    <t>1A-1.51</t>
  </si>
  <si>
    <t>1A-1.52</t>
  </si>
  <si>
    <t>1A-1.53</t>
  </si>
  <si>
    <t>1A-1.54</t>
  </si>
  <si>
    <t>1A-1.55</t>
  </si>
  <si>
    <t>1A-1.56</t>
  </si>
  <si>
    <t>1A-1.57</t>
  </si>
  <si>
    <t>1A-1.58</t>
  </si>
  <si>
    <t>1A-1.59</t>
  </si>
  <si>
    <t>1A-1.60</t>
  </si>
  <si>
    <t>1A-1.61</t>
  </si>
  <si>
    <t>1A-1.62</t>
  </si>
  <si>
    <t>1A-1.63</t>
  </si>
  <si>
    <t>1A-2.1</t>
  </si>
  <si>
    <t>1A-2.1.2</t>
  </si>
  <si>
    <t>1A-2.1.1</t>
  </si>
  <si>
    <t>1A-2.1.3</t>
  </si>
  <si>
    <t>1A-2.1.4</t>
  </si>
  <si>
    <t>1A-2.1.5</t>
  </si>
  <si>
    <t>1A-2.1.6</t>
  </si>
  <si>
    <t>1A-2.1.7</t>
  </si>
  <si>
    <t>1A-2.2</t>
  </si>
  <si>
    <t>1A-2.2.1</t>
  </si>
  <si>
    <t>1A-2.2.2</t>
  </si>
  <si>
    <t>1A-2.2.3</t>
  </si>
  <si>
    <t>1A-2.2.4</t>
  </si>
  <si>
    <t>1A-2.2.5</t>
  </si>
  <si>
    <t>1A-2.2.6</t>
  </si>
  <si>
    <t>1A-2.2.7</t>
  </si>
  <si>
    <t>1A-2.3.1</t>
  </si>
  <si>
    <t>1A-2.3.2</t>
  </si>
  <si>
    <t>1A-2.3.3</t>
  </si>
  <si>
    <t>1A-2.3.4</t>
  </si>
  <si>
    <t>1A-2.3.5</t>
  </si>
  <si>
    <t>1A-2.3.6</t>
  </si>
  <si>
    <t>1A-2.3.7</t>
  </si>
  <si>
    <t>1A-2.4.1</t>
  </si>
  <si>
    <t>1A-2.5</t>
  </si>
  <si>
    <t>1A-2.5.1</t>
  </si>
  <si>
    <t>1A-2.5.2</t>
  </si>
  <si>
    <t>1A-2.5.3</t>
  </si>
  <si>
    <t>1A-2.5.4</t>
  </si>
  <si>
    <t>1A-2.5.5</t>
  </si>
  <si>
    <t>1A-2.5.6</t>
  </si>
  <si>
    <t>1A-2.6</t>
  </si>
  <si>
    <t>1A-2.6.1</t>
  </si>
  <si>
    <t>1A-2.6.2</t>
  </si>
  <si>
    <t>1A-2.6.3</t>
  </si>
  <si>
    <t>3A-2</t>
  </si>
  <si>
    <t>3A-2.1.1</t>
  </si>
  <si>
    <t>3A-2.1.2</t>
  </si>
  <si>
    <t>3A-2.1.3</t>
  </si>
  <si>
    <t>3A-2.1.4</t>
  </si>
  <si>
    <t>3A-2.1.5</t>
  </si>
  <si>
    <t>3A-2.1.6</t>
  </si>
  <si>
    <t xml:space="preserve">SPECIALIST EQUIPMENT AT HOSPITALS </t>
  </si>
  <si>
    <t>Per/ Facility</t>
  </si>
  <si>
    <t>Type AD, AE : Mantra 40W External Driver 600 x 600 Backlit LED Panel 4000k (4000lm) 5yr Warranty</t>
  </si>
  <si>
    <t>Type AJ, AK : Mantra 40W External Driver 600 x 600 Backlit LED Panel 4000k (4000lm) 5yr Warranty</t>
  </si>
  <si>
    <r>
      <t xml:space="preserve">FUNCTIONAL CONDITION ASSESSMENT : </t>
    </r>
    <r>
      <rPr>
        <sz val="10"/>
        <rFont val="Arial"/>
        <family val="2"/>
      </rPr>
      <t>Perform Functional Condition Assessment (Inspection and Testing) all buildings within the listed Health Facilities included in the Tender</t>
    </r>
  </si>
  <si>
    <r>
      <t xml:space="preserve">COMPILE FUNCTIONAL CONDITION ASSESSMENT REPORT: </t>
    </r>
    <r>
      <rPr>
        <sz val="10"/>
        <rFont val="Arial"/>
        <family val="2"/>
      </rPr>
      <t>Compile Functional Condition Assessment Report including quotation to repair each Health Facilities included in the Tender.</t>
    </r>
  </si>
  <si>
    <t xml:space="preserve">SCHEDULE 1A-3: </t>
  </si>
  <si>
    <t>1A-3</t>
  </si>
  <si>
    <t>1A-3.1</t>
  </si>
  <si>
    <t>1A-3.1.1</t>
  </si>
  <si>
    <t>1A-3.1.2</t>
  </si>
  <si>
    <t>1A-3.1.3</t>
  </si>
  <si>
    <t>1A-3.1.4</t>
  </si>
  <si>
    <t>1A-3.2</t>
  </si>
  <si>
    <t>1A-3.2.1</t>
  </si>
  <si>
    <t>1A-3.2.2</t>
  </si>
  <si>
    <t>1A-3.2.3</t>
  </si>
  <si>
    <t>1A-3.2.4</t>
  </si>
  <si>
    <t>1A-3.2.5</t>
  </si>
  <si>
    <t>1A-3.2.6</t>
  </si>
  <si>
    <t>1A-3.3</t>
  </si>
  <si>
    <t>1A-3.3.1</t>
  </si>
  <si>
    <t>1A-3.3.2</t>
  </si>
  <si>
    <t>1A-3.3.3</t>
  </si>
  <si>
    <t>1A-3.3.4</t>
  </si>
  <si>
    <t>1A-3.3.5</t>
  </si>
  <si>
    <t>1A-3.3.6</t>
  </si>
  <si>
    <t>1A-3.3.7</t>
  </si>
  <si>
    <t>1A-3.4</t>
  </si>
  <si>
    <t>1A-3.4.1</t>
  </si>
  <si>
    <t>1A-3.4.2</t>
  </si>
  <si>
    <t>1A-3.5</t>
  </si>
  <si>
    <t>1A-3.5.1</t>
  </si>
  <si>
    <t>1A-3.5.2</t>
  </si>
  <si>
    <t>1A-3.5.3</t>
  </si>
  <si>
    <t>1A-3.5.4</t>
  </si>
  <si>
    <t>1A-3.5.5</t>
  </si>
  <si>
    <r>
      <rPr>
        <b/>
        <sz val="10"/>
        <color theme="1"/>
        <rFont val="Arial"/>
        <family val="2"/>
      </rPr>
      <t xml:space="preserve">COMPILING OF OPERATING AND MAINTENANCE MANUALS : </t>
    </r>
    <r>
      <rPr>
        <sz val="10"/>
        <color theme="1"/>
        <rFont val="Arial"/>
        <family val="2"/>
      </rPr>
      <t xml:space="preserve">Compile three sets of O&amp;M Manuals per Facility. </t>
    </r>
  </si>
  <si>
    <r>
      <t xml:space="preserve">COMPILING OF DETAILED REPAIR SCHEDULE : </t>
    </r>
    <r>
      <rPr>
        <sz val="11"/>
        <color theme="1"/>
        <rFont val="Arial"/>
        <family val="2"/>
      </rPr>
      <t>Compile detailed, comprehensive repair schedule including defect description, recommended repair method, detailed quote including priced spare parts, outsourced work, and provisional work program, for each Health Facility.</t>
    </r>
  </si>
  <si>
    <r>
      <t xml:space="preserve">Routine Inspections : </t>
    </r>
    <r>
      <rPr>
        <sz val="10"/>
        <rFont val="Arial"/>
        <family val="2"/>
      </rPr>
      <t>the full installation on site will be visually inspected for general compliance with SANS 10142-1. An inspection report will be submitted by the contractor upon completion of the inspection and signed off by the engineer.</t>
    </r>
  </si>
  <si>
    <r>
      <rPr>
        <b/>
        <sz val="10"/>
        <rFont val="Arial"/>
        <family val="2"/>
      </rPr>
      <t xml:space="preserve">Routine Inspection : </t>
    </r>
    <r>
      <rPr>
        <sz val="10"/>
        <rFont val="Arial"/>
        <family val="2"/>
      </rPr>
      <t>Price per Six Monthly Inspection per Facility.</t>
    </r>
  </si>
  <si>
    <t>3A-1.1</t>
  </si>
  <si>
    <t>3A-1.2</t>
  </si>
  <si>
    <t>3A-1.3</t>
  </si>
  <si>
    <t>3A-1.4</t>
  </si>
  <si>
    <t>3A-1.5</t>
  </si>
  <si>
    <t>3A-1.6</t>
  </si>
  <si>
    <t>Per  Facility</t>
  </si>
  <si>
    <t>PUBLIC ADDRESS SYSTEM (PA)</t>
  </si>
  <si>
    <r>
      <rPr>
        <b/>
        <sz val="10"/>
        <rFont val="Arial"/>
        <family val="2"/>
      </rPr>
      <t xml:space="preserve">Routine Inspection : </t>
    </r>
    <r>
      <rPr>
        <sz val="10"/>
        <rFont val="Arial"/>
        <family val="2"/>
      </rPr>
      <t>Price per Six Monthly/Annual Inspection per Facility.</t>
    </r>
  </si>
  <si>
    <r>
      <rPr>
        <b/>
        <sz val="10"/>
        <rFont val="Arial"/>
        <family val="2"/>
      </rPr>
      <t xml:space="preserve">PROVISION TO COVER REPAIRS DURING THE TERM OF THE CONTRACT (SPECIALIST EQUIPMENT) : </t>
    </r>
    <r>
      <rPr>
        <sz val="10"/>
        <rFont val="Arial"/>
        <family val="2"/>
      </rPr>
      <t xml:space="preserve">Lump Sum Provision to cover </t>
    </r>
    <r>
      <rPr>
        <b/>
        <sz val="10"/>
        <rFont val="Arial"/>
        <family val="2"/>
      </rPr>
      <t>repairs, breakdowns and routine maintenance</t>
    </r>
    <r>
      <rPr>
        <sz val="10"/>
        <rFont val="Arial"/>
        <family val="2"/>
      </rPr>
      <t xml:space="preserve"> during the course of the Contract in addition to the agreed routine servicing of the Assets.</t>
    </r>
  </si>
  <si>
    <r>
      <t xml:space="preserve">Routine Inspections : </t>
    </r>
    <r>
      <rPr>
        <sz val="10"/>
        <rFont val="Arial"/>
        <family val="2"/>
      </rPr>
      <t>the full installation on site will be visually inspected for general compliance. An inspection report and repair quote will be submitted by the contractor upon completion of the inspection and signed off by the engineer.</t>
    </r>
  </si>
  <si>
    <t>1A-2.3</t>
  </si>
  <si>
    <t>1A-2.4</t>
  </si>
  <si>
    <t>1A-2.7</t>
  </si>
  <si>
    <t>1A-2.7.1</t>
  </si>
  <si>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4.5 above. </t>
    </r>
    <r>
      <rPr>
        <b/>
        <sz val="10"/>
        <color rgb="FFFF0000"/>
        <rFont val="Arial"/>
        <family val="2"/>
      </rPr>
      <t xml:space="preserve"> (Apply % to provisional sum in Item 4.5 above when pricing the tender)</t>
    </r>
  </si>
  <si>
    <r>
      <rPr>
        <b/>
        <sz val="10"/>
        <rFont val="Arial"/>
        <family val="2"/>
      </rPr>
      <t>LABOUR RATES APPLICABLE TO UNSCHEDULED WORK:</t>
    </r>
    <r>
      <rPr>
        <sz val="10"/>
        <rFont val="Arial"/>
        <family val="2"/>
      </rPr>
      <t xml:space="preserve"> Labour rates that Contractor will charge for additional adhoc work that is </t>
    </r>
    <r>
      <rPr>
        <b/>
        <sz val="10"/>
        <rFont val="Arial"/>
        <family val="2"/>
      </rPr>
      <t>not contained in Schedules 1 to 3.</t>
    </r>
  </si>
  <si>
    <t>m3</t>
  </si>
  <si>
    <r>
      <t>m</t>
    </r>
    <r>
      <rPr>
        <vertAlign val="superscript"/>
        <sz val="10"/>
        <rFont val="Arial"/>
        <family val="2"/>
      </rPr>
      <t>3</t>
    </r>
  </si>
  <si>
    <t>Check earthing at each distribution board and provide a written report inline with SANS 10142-1 Earthing and Bonding.</t>
  </si>
  <si>
    <t>(Brand name/codes are based on equipment found on site. Similar approved equal products shall be accepted)</t>
  </si>
  <si>
    <t>Fluorescent 1,2m colour  21, 36W.</t>
  </si>
  <si>
    <t>Fluorescent 1,5m colour 21, 58W.</t>
  </si>
  <si>
    <t>Fluorescent 0.6m colour 21, 18W.</t>
  </si>
  <si>
    <t>Up light luminaire in the bedhead trunking with 1x58W colour 21 fluorescent lamp, electronic ballast and BJB type lamp holder of the HUTZ type.</t>
  </si>
  <si>
    <t xml:space="preserve"> Night light luminaire in the bedhead trunking with 5W compact fluorescent or LED lamp of the HUTZ type.</t>
  </si>
  <si>
    <t xml:space="preserve"> Reading light luminaire in the bedhead trunking with 1x26W PL lamp of the HUTZ type.</t>
  </si>
  <si>
    <t xml:space="preserve"> 16A 3-pin single socket outlet in a bedhead duct, normal (white cover), essential (red cover) or UPS power (blue cover).</t>
  </si>
  <si>
    <t>16A 3-pin dedicated single socket outlet (D-pin - top) in bedhead duct, normal or essential with red cover plate.</t>
  </si>
  <si>
    <t>16A 3-pin single socket outlet, double pole isolator switched, with insulated earth and white cover plate in bedhead ducting.</t>
  </si>
  <si>
    <t>General Ward: 1-bed Horizontal Bedhead Trunking (refer to Standard ECDOH Guideline Drawings)</t>
  </si>
  <si>
    <t>General Ward: 2-bed Horizontal Bedhead Trunking (refer to Standard ECDOH Guideline Drawings)</t>
  </si>
  <si>
    <t>General Ward: 3-bed Horizontal Bedhead Trunking (refer to Standard ECDOH Guideline Drawings)</t>
  </si>
  <si>
    <t>3.718</t>
  </si>
  <si>
    <t>3.719</t>
  </si>
  <si>
    <t>3.726</t>
  </si>
  <si>
    <t>12V, 7.5Ah Sealed Lead-Acid Battery</t>
  </si>
  <si>
    <t>12V, 9Ah Sealed Lead-Acid Battery</t>
  </si>
  <si>
    <t xml:space="preserve">12V or 24V battery charger for a set of 2.5V, 105Ah vented battery cells. </t>
  </si>
  <si>
    <t>12v 9Ah Lithium Alarm Battery</t>
  </si>
  <si>
    <t>12v 7.5Ah Lithium Alarm Battery</t>
  </si>
  <si>
    <t>TOOLBOX SET</t>
  </si>
  <si>
    <t>3.680</t>
  </si>
  <si>
    <t>3.681</t>
  </si>
  <si>
    <t>3.682</t>
  </si>
  <si>
    <t>3.683</t>
  </si>
  <si>
    <t>3.684</t>
  </si>
  <si>
    <t>3.685</t>
  </si>
  <si>
    <t>3.686</t>
  </si>
  <si>
    <t>3.687</t>
  </si>
  <si>
    <t>3.688</t>
  </si>
  <si>
    <t>3.689</t>
  </si>
  <si>
    <t>3.690</t>
  </si>
  <si>
    <t>3.691</t>
  </si>
  <si>
    <t>3.692</t>
  </si>
  <si>
    <t>3.693</t>
  </si>
  <si>
    <t>3.694</t>
  </si>
  <si>
    <t>3.695</t>
  </si>
  <si>
    <t>3.696</t>
  </si>
  <si>
    <t>3A-2.2.1</t>
  </si>
  <si>
    <t>3A-2.2.2</t>
  </si>
  <si>
    <t>3A-2.2.3</t>
  </si>
  <si>
    <t>3A-2.2.4</t>
  </si>
  <si>
    <t>3A-2.2.5</t>
  </si>
  <si>
    <t>3A-2.2.6</t>
  </si>
  <si>
    <t>3A-2.3.1</t>
  </si>
  <si>
    <t>3A-2.3.2</t>
  </si>
  <si>
    <t>3A-2.3.3</t>
  </si>
  <si>
    <t>3A-2.3.4</t>
  </si>
  <si>
    <t>3A-2.3.5</t>
  </si>
  <si>
    <t>3A-2.3.6</t>
  </si>
  <si>
    <t>3A-2.4.1</t>
  </si>
  <si>
    <t>3A-2.4.2</t>
  </si>
  <si>
    <t>3A-2.4.3</t>
  </si>
  <si>
    <t>3A-2.4.4</t>
  </si>
  <si>
    <t>3A-2.4.5</t>
  </si>
  <si>
    <t>3A-2.4.6</t>
  </si>
  <si>
    <t>3A-2.5.1</t>
  </si>
  <si>
    <t>3A-2.5.2</t>
  </si>
  <si>
    <t>3A-2.5.3</t>
  </si>
  <si>
    <t>3A-2.5.4</t>
  </si>
  <si>
    <t>3A-2.5.5</t>
  </si>
  <si>
    <t>3A-2.5.6</t>
  </si>
  <si>
    <t>3A-2.6.1</t>
  </si>
  <si>
    <t>3A-2.6.2</t>
  </si>
  <si>
    <t>3A-2.6.3</t>
  </si>
  <si>
    <t>3A-2.6.4</t>
  </si>
  <si>
    <t>3A-2.6.5</t>
  </si>
  <si>
    <t>3A-2.6.6</t>
  </si>
  <si>
    <t>LIGHT FITTINGS FOR EXISTING BEDHEAD TRUNKING</t>
  </si>
  <si>
    <t>SOCKET OUTLETS FOR EXISTING BEDHEAD TRUNKING</t>
  </si>
  <si>
    <t xml:space="preserve">NELSON MANDELA BAY </t>
  </si>
  <si>
    <t>NELSON MANDELA BAY</t>
  </si>
  <si>
    <t>NELSON MANDELA BAY DISTRICT</t>
  </si>
  <si>
    <t>Dora Nginza Hospital</t>
  </si>
  <si>
    <t>Livingstone Hospital</t>
  </si>
  <si>
    <t>Port Elizabeth Provincial Hospital</t>
  </si>
  <si>
    <t>Uitenhage Provincial Hospital</t>
  </si>
  <si>
    <t>Jose Pearson TB Hospital</t>
  </si>
  <si>
    <t xml:space="preserve">Elizabeth Donkin Psychiatric Hospital </t>
  </si>
  <si>
    <t>Gqeberha CHC</t>
  </si>
  <si>
    <t>Korsten CHC</t>
  </si>
  <si>
    <t>New Brighton CHC</t>
  </si>
  <si>
    <t>Laetitia Bam Day Hospital</t>
  </si>
  <si>
    <t>Rosedale CHC</t>
  </si>
  <si>
    <t>Medical Depot: Nelson Mandela Bay District</t>
  </si>
  <si>
    <t>PE Depot</t>
  </si>
  <si>
    <t>Forensic Mortuaries: Nelson Mandela Bay District</t>
  </si>
  <si>
    <t>Gelvandale Road Forensic Mortuary</t>
  </si>
  <si>
    <t xml:space="preserve">Mount Road Forensic Mortuary </t>
  </si>
  <si>
    <t xml:space="preserve">Uitenhage Forensic Mortuary </t>
  </si>
  <si>
    <t>New Brighton Mortuary</t>
  </si>
  <si>
    <t>CLINICS: Nelson Mandela A Health sub-District</t>
  </si>
  <si>
    <t>ec Ikamvelihle Clinic</t>
  </si>
  <si>
    <t>ec Kwamagxaki Clinic</t>
  </si>
  <si>
    <t>ec Kwazakhele Clinic</t>
  </si>
  <si>
    <t>ec Lunga Kobese Clinic</t>
  </si>
  <si>
    <t>ec Max Madlingozi Clinic</t>
  </si>
  <si>
    <t>ec Motherwell NU 11 Clinic</t>
  </si>
  <si>
    <t>ec Motherwell NU 2 Clinic</t>
  </si>
  <si>
    <t>ec Motherwell NU 8 Clinic</t>
  </si>
  <si>
    <t>ec New Brighton Clinic</t>
  </si>
  <si>
    <t>ec Soweto Clinic</t>
  </si>
  <si>
    <t>ec Thanduxolo Clinic</t>
  </si>
  <si>
    <t>ec Tshangana Clinic</t>
  </si>
  <si>
    <t>ec Veeplaas Clinic</t>
  </si>
  <si>
    <t>ec Wells Estate Clinic</t>
  </si>
  <si>
    <t>ec Zwide Clinic</t>
  </si>
  <si>
    <t>CLINICS: Nelson Mandela B Health sub-District</t>
  </si>
  <si>
    <t>ec Du Preez Street Clinic</t>
  </si>
  <si>
    <t>ec Edamini Clinic</t>
  </si>
  <si>
    <t>ec Gustav Lamour Clinic</t>
  </si>
  <si>
    <t>ec Isolomzi Clinic</t>
  </si>
  <si>
    <t>ec Joe Slovo Clinic</t>
  </si>
  <si>
    <t>ec Kruisrivier Clinic</t>
  </si>
  <si>
    <t>ec Lukhanyo Clinic</t>
  </si>
  <si>
    <t>ec Mabandla Clinic</t>
  </si>
  <si>
    <t>ec Masakhane Clinic (N Mandela Metro)</t>
  </si>
  <si>
    <t>ec Middle Street Clinic</t>
  </si>
  <si>
    <t>ec Nomangesi Jayiya Clinic</t>
  </si>
  <si>
    <t>ec Park Centre Clinic</t>
  </si>
  <si>
    <t>ec Silvertown Clinic</t>
  </si>
  <si>
    <t>CLINICS: Nelson Mandela C Health sub-District</t>
  </si>
  <si>
    <t>ec Algoa Park Clinic</t>
  </si>
  <si>
    <t>ec Booysens Park Clinic</t>
  </si>
  <si>
    <t>ec Central Clinic (Port Elizabeth)</t>
  </si>
  <si>
    <t>ec Chatty Clinic</t>
  </si>
  <si>
    <t>ec Gelvandale Clinic</t>
  </si>
  <si>
    <t>ec Govan Mbeki Clinic</t>
  </si>
  <si>
    <t>ec Helenvale Clinic</t>
  </si>
  <si>
    <t>ec Kwadwesi Clinic</t>
  </si>
  <si>
    <t>ec Linton Grange Clinic</t>
  </si>
  <si>
    <t>ec Missionvale Clinic</t>
  </si>
  <si>
    <t>ec Schauderville Clinic</t>
  </si>
  <si>
    <t>ec Walmer 14th Avenue Clinic</t>
  </si>
  <si>
    <t>2A</t>
  </si>
  <si>
    <t xml:space="preserve">Dora Nginza Hospital </t>
  </si>
  <si>
    <t>Elizabeth Donkin Psychiatric Hospital</t>
  </si>
  <si>
    <t xml:space="preserve"> Livingstone HospitalGreenville Hospital</t>
  </si>
  <si>
    <t>Motherwell CHC</t>
  </si>
  <si>
    <t>Kwa Zakhele CHC</t>
  </si>
  <si>
    <t>PE Central CHC</t>
  </si>
  <si>
    <t xml:space="preserve">Empilweni TB Hospital </t>
  </si>
  <si>
    <t>1A-1.64</t>
  </si>
  <si>
    <t>1A-1.65</t>
  </si>
  <si>
    <t>1A-1.66</t>
  </si>
  <si>
    <t>1A-1.67</t>
  </si>
  <si>
    <t>Item</t>
  </si>
  <si>
    <t>No</t>
  </si>
  <si>
    <t>Rate shall include for all costs to complete task; such as labour, travelling, accommodation, subsistence allowance, etc.</t>
  </si>
  <si>
    <t>Three Phase Power Quality Meter: Electronic3-phase:-LCD display-1//5A, 63/110..230/400V, 50 Hz-Class 0.5-Bi-directional (kWh+; kWh) active energy, 4-quadrant reactive energy, Max Demand-Multi-rate, Real-time clock &amp;historical registers-Load profile-Optical communication &amp;Communication modules-Pulse output</t>
  </si>
  <si>
    <t>LAMINATED  CIRCUIT LABEL</t>
  </si>
  <si>
    <t>1A-2.3.8</t>
  </si>
  <si>
    <t>1A-2.3.9</t>
  </si>
  <si>
    <t>CMU3-2627-0192-NMB:</t>
  </si>
  <si>
    <t>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</si>
</sst>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_ [$R-1C09]\ * #,##0.00_ ;_ [$R-1C09]\ * \-#,##0.00_ ;_ [$R-1C09]\ * &quot;-&quot;??_ ;_ @_ "/>
    <numFmt numFmtId="168" formatCode="_(&quot;R&quot;* #,##0.00_);_(&quot;R&quot;* \(#,##0.00\);_(&quot;R&quot;* &quot;-&quot;??_);_(@_)"/>
    <numFmt numFmtId="169" formatCode="0.000000%"/>
    <numFmt numFmtId="170" formatCode="_(* #,##0.000000000_);_(* \(#,##0.000000000\);_(* &quot;-&quot;??_);_(@_)"/>
    <numFmt numFmtId="171" formatCode="0.0000000"/>
    <numFmt numFmtId="172" formatCode="&quot;R&quot;#,##0.00"/>
    <numFmt numFmtId="173" formatCode="_-[$R-1C09]* #,##0.00_-;\-[$R-1C09]* #,##0.00_-;_-[$R-1C09]* &quot;-&quot;??_-;_-@_-"/>
    <numFmt numFmtId="174" formatCode="#,##0;;;"/>
    <numFmt numFmtId="175" formatCode="&quot;R&quot;#,##0.00;;;"/>
  </numFmts>
  <fonts count="40"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sz val="10"/>
      <color indexed="8"/>
      <name val="Arial"/>
      <family val="2"/>
    </font>
    <font>
      <b/>
      <sz val="10"/>
      <color indexed="8"/>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8"/>
      <name val="Calibri"/>
      <family val="2"/>
      <scheme val="minor"/>
    </font>
    <font>
      <sz val="10"/>
      <color theme="1"/>
      <name val="Calibri"/>
      <family val="2"/>
      <scheme val="minor"/>
    </font>
    <font>
      <sz val="10"/>
      <color rgb="FFFF0000"/>
      <name val="Arial"/>
      <family val="2"/>
    </font>
    <font>
      <sz val="12"/>
      <color theme="1"/>
      <name val="Aptos"/>
      <family val="2"/>
    </font>
    <font>
      <sz val="10"/>
      <name val="Arial"/>
      <family val="2"/>
    </font>
    <font>
      <b/>
      <u/>
      <sz val="10"/>
      <name val="Arial"/>
      <family val="2"/>
    </font>
    <font>
      <sz val="16"/>
      <name val="Arial"/>
      <family val="2"/>
    </font>
    <font>
      <sz val="11"/>
      <name val="Arial"/>
      <family val="2"/>
    </font>
    <font>
      <b/>
      <sz val="11"/>
      <name val="Calibri"/>
      <family val="2"/>
    </font>
    <font>
      <b/>
      <sz val="11"/>
      <color theme="1"/>
      <name val="Arial"/>
      <family val="2"/>
    </font>
    <font>
      <b/>
      <sz val="10"/>
      <color rgb="FF000000"/>
      <name val="Calibri"/>
      <family val="2"/>
    </font>
    <font>
      <vertAlign val="superscript"/>
      <sz val="10"/>
      <name val="Arial"/>
      <family val="2"/>
    </font>
    <font>
      <b/>
      <sz val="12"/>
      <color theme="1"/>
      <name val="Aptos"/>
      <family val="2"/>
    </font>
    <font>
      <b/>
      <sz val="10"/>
      <color theme="1"/>
      <name val="Aptos"/>
      <family val="2"/>
    </font>
  </fonts>
  <fills count="11">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FFFF"/>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diagonal/>
    </border>
    <border>
      <left style="thin">
        <color indexed="64"/>
      </left>
      <right style="medium">
        <color indexed="64"/>
      </right>
      <top/>
      <bottom/>
      <diagonal/>
    </border>
    <border>
      <left style="medium">
        <color indexed="64"/>
      </left>
      <right style="double">
        <color indexed="64"/>
      </right>
      <top/>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s>
  <cellStyleXfs count="30">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30" fillId="0" borderId="0"/>
    <xf numFmtId="165" fontId="3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cellStyleXfs>
  <cellXfs count="650">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23" xfId="0" applyFont="1" applyFill="1" applyBorder="1" applyAlignment="1">
      <alignment horizontal="center" vertical="center" wrapText="1"/>
    </xf>
    <xf numFmtId="0" fontId="1" fillId="0" borderId="0" xfId="0" applyFont="1"/>
    <xf numFmtId="0" fontId="14" fillId="0" borderId="0" xfId="0" applyFont="1"/>
    <xf numFmtId="0" fontId="13" fillId="0" borderId="0" xfId="0" applyFont="1" applyAlignment="1">
      <alignment horizontal="left" vertical="center"/>
    </xf>
    <xf numFmtId="0" fontId="6" fillId="3" borderId="23"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center" vertical="center" wrapText="1"/>
    </xf>
    <xf numFmtId="44" fontId="4" fillId="0" borderId="25" xfId="1" applyFont="1" applyFill="1" applyBorder="1" applyAlignment="1">
      <alignment horizontal="center" vertical="center"/>
    </xf>
    <xf numFmtId="44" fontId="4" fillId="0" borderId="26" xfId="1" applyFont="1" applyFill="1" applyBorder="1" applyAlignment="1">
      <alignment horizontal="center" vertical="center"/>
    </xf>
    <xf numFmtId="0" fontId="6" fillId="0" borderId="23" xfId="0" applyFont="1" applyBorder="1" applyAlignment="1">
      <alignment vertical="center"/>
    </xf>
    <xf numFmtId="44" fontId="4" fillId="0" borderId="23" xfId="1" applyFont="1" applyFill="1" applyBorder="1" applyAlignment="1">
      <alignment vertical="center"/>
    </xf>
    <xf numFmtId="44" fontId="3" fillId="0" borderId="23" xfId="1" applyFont="1" applyFill="1" applyBorder="1" applyAlignment="1">
      <alignment vertical="center"/>
    </xf>
    <xf numFmtId="0" fontId="6" fillId="4" borderId="24" xfId="0" applyFont="1" applyFill="1" applyBorder="1" applyAlignment="1">
      <alignment horizontal="center" vertical="center" wrapText="1"/>
    </xf>
    <xf numFmtId="0" fontId="6" fillId="4" borderId="24" xfId="0" quotePrefix="1" applyFont="1" applyFill="1" applyBorder="1" applyAlignment="1">
      <alignment horizontal="left" vertical="center" wrapText="1"/>
    </xf>
    <xf numFmtId="44" fontId="3" fillId="4" borderId="24" xfId="1" applyFont="1" applyFill="1" applyBorder="1" applyAlignment="1">
      <alignment horizontal="center" vertical="center"/>
    </xf>
    <xf numFmtId="0" fontId="6" fillId="0" borderId="25"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0" xfId="0" quotePrefix="1" applyFont="1" applyBorder="1" applyAlignment="1">
      <alignment horizontal="left" vertical="center" wrapText="1"/>
    </xf>
    <xf numFmtId="44" fontId="3" fillId="0" borderId="30" xfId="1" applyFont="1" applyFill="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4" borderId="29" xfId="0" applyFont="1" applyFill="1" applyBorder="1" applyAlignment="1">
      <alignment horizontal="center" vertical="center" wrapText="1"/>
    </xf>
    <xf numFmtId="44" fontId="14" fillId="0" borderId="25" xfId="1" applyFont="1" applyFill="1" applyBorder="1" applyAlignment="1">
      <alignment horizontal="center" vertical="center"/>
    </xf>
    <xf numFmtId="44" fontId="14" fillId="0" borderId="23" xfId="1" applyFont="1" applyFill="1" applyBorder="1" applyAlignment="1">
      <alignment vertical="center"/>
    </xf>
    <xf numFmtId="0" fontId="14"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44" fontId="4" fillId="0" borderId="25" xfId="1" applyFont="1" applyFill="1" applyBorder="1" applyAlignment="1">
      <alignment vertical="center"/>
    </xf>
    <xf numFmtId="44" fontId="4" fillId="0" borderId="27" xfId="1" applyFont="1" applyFill="1" applyBorder="1" applyAlignment="1">
      <alignment vertical="center"/>
    </xf>
    <xf numFmtId="44" fontId="4" fillId="0" borderId="27" xfId="1" applyFont="1" applyFill="1" applyBorder="1" applyAlignment="1">
      <alignment horizontal="center" vertical="center"/>
    </xf>
    <xf numFmtId="0" fontId="6" fillId="4" borderId="25" xfId="0" applyFont="1" applyFill="1" applyBorder="1" applyAlignment="1">
      <alignment horizontal="center" vertical="center" wrapText="1"/>
    </xf>
    <xf numFmtId="0" fontId="5" fillId="4" borderId="25" xfId="0" applyFont="1" applyFill="1" applyBorder="1" applyAlignment="1">
      <alignment horizontal="center" vertical="center" wrapText="1"/>
    </xf>
    <xf numFmtId="44" fontId="4" fillId="4" borderId="25" xfId="1" applyFont="1" applyFill="1" applyBorder="1" applyAlignment="1">
      <alignment horizontal="center" vertical="center"/>
    </xf>
    <xf numFmtId="0" fontId="16" fillId="0" borderId="27" xfId="3" applyFont="1" applyBorder="1" applyAlignment="1">
      <alignment vertical="center" wrapText="1"/>
    </xf>
    <xf numFmtId="166" fontId="1" fillId="0" borderId="0" xfId="0" applyNumberFormat="1" applyFont="1"/>
    <xf numFmtId="165" fontId="8" fillId="0" borderId="0" xfId="4" applyFont="1" applyFill="1"/>
    <xf numFmtId="165" fontId="1" fillId="0" borderId="0" xfId="4" applyFont="1" applyFill="1"/>
    <xf numFmtId="165" fontId="6" fillId="0" borderId="0" xfId="4" applyFont="1" applyFill="1"/>
    <xf numFmtId="165" fontId="8" fillId="0" borderId="0" xfId="4" applyFont="1" applyFill="1" applyAlignment="1">
      <alignment vertical="center"/>
    </xf>
    <xf numFmtId="0" fontId="0" fillId="0" borderId="45" xfId="0" applyBorder="1"/>
    <xf numFmtId="0" fontId="0" fillId="0" borderId="46" xfId="0" applyBorder="1"/>
    <xf numFmtId="0" fontId="0" fillId="0" borderId="53" xfId="0" applyBorder="1"/>
    <xf numFmtId="0" fontId="0" fillId="0" borderId="37" xfId="0" applyBorder="1"/>
    <xf numFmtId="0" fontId="0" fillId="0" borderId="31" xfId="0" applyBorder="1"/>
    <xf numFmtId="0" fontId="11" fillId="0" borderId="0" xfId="0" applyFont="1"/>
    <xf numFmtId="0" fontId="11" fillId="0" borderId="31" xfId="0" applyFont="1" applyBorder="1"/>
    <xf numFmtId="0" fontId="11" fillId="0" borderId="37" xfId="0" applyFont="1" applyBorder="1"/>
    <xf numFmtId="0" fontId="0" fillId="0" borderId="5" xfId="0" applyBorder="1"/>
    <xf numFmtId="0" fontId="0" fillId="0" borderId="54" xfId="0" applyBorder="1"/>
    <xf numFmtId="0" fontId="0" fillId="0" borderId="34" xfId="0" applyBorder="1"/>
    <xf numFmtId="0" fontId="0" fillId="0" borderId="49" xfId="0" applyBorder="1"/>
    <xf numFmtId="0" fontId="0" fillId="0" borderId="56" xfId="0" applyBorder="1"/>
    <xf numFmtId="0" fontId="0" fillId="0" borderId="6" xfId="0" applyBorder="1"/>
    <xf numFmtId="0" fontId="0" fillId="0" borderId="57" xfId="0" applyBorder="1"/>
    <xf numFmtId="0" fontId="0" fillId="0" borderId="58" xfId="0" applyBorder="1"/>
    <xf numFmtId="0" fontId="0" fillId="0" borderId="32" xfId="0" applyBorder="1"/>
    <xf numFmtId="0" fontId="0" fillId="0" borderId="59" xfId="0" applyBorder="1"/>
    <xf numFmtId="0" fontId="0" fillId="0" borderId="43" xfId="0" applyBorder="1"/>
    <xf numFmtId="0" fontId="0" fillId="0" borderId="51" xfId="0" applyBorder="1"/>
    <xf numFmtId="167" fontId="0" fillId="0" borderId="43" xfId="4" applyNumberFormat="1" applyFont="1" applyBorder="1"/>
    <xf numFmtId="167" fontId="0" fillId="0" borderId="31" xfId="1" applyNumberFormat="1" applyFont="1" applyBorder="1"/>
    <xf numFmtId="0" fontId="0" fillId="0" borderId="60" xfId="0" applyBorder="1"/>
    <xf numFmtId="0" fontId="0" fillId="0" borderId="61" xfId="0" applyBorder="1"/>
    <xf numFmtId="167" fontId="0" fillId="0" borderId="61" xfId="4" applyNumberFormat="1" applyFont="1" applyBorder="1"/>
    <xf numFmtId="0" fontId="0" fillId="0" borderId="52" xfId="0" applyBorder="1"/>
    <xf numFmtId="167" fontId="0" fillId="0" borderId="52" xfId="4" applyNumberFormat="1" applyFont="1" applyBorder="1"/>
    <xf numFmtId="167" fontId="0" fillId="0" borderId="62" xfId="1" applyNumberFormat="1" applyFont="1" applyBorder="1"/>
    <xf numFmtId="0" fontId="0" fillId="0" borderId="63" xfId="0" applyBorder="1"/>
    <xf numFmtId="0" fontId="0" fillId="0" borderId="2" xfId="0" applyBorder="1"/>
    <xf numFmtId="0" fontId="0" fillId="0" borderId="3" xfId="0" applyBorder="1"/>
    <xf numFmtId="0" fontId="0" fillId="0" borderId="1" xfId="0" applyBorder="1"/>
    <xf numFmtId="0" fontId="0" fillId="0" borderId="36" xfId="0" applyBorder="1"/>
    <xf numFmtId="0" fontId="0" fillId="0" borderId="60" xfId="0" applyBorder="1" applyAlignment="1">
      <alignment horizontal="center"/>
    </xf>
    <xf numFmtId="0" fontId="0" fillId="0" borderId="61" xfId="0" applyBorder="1" applyAlignment="1">
      <alignment horizontal="center"/>
    </xf>
    <xf numFmtId="9" fontId="0" fillId="0" borderId="61" xfId="0" applyNumberFormat="1" applyBorder="1" applyAlignment="1">
      <alignment horizontal="center"/>
    </xf>
    <xf numFmtId="167" fontId="0" fillId="0" borderId="61" xfId="1" applyNumberFormat="1" applyFont="1" applyBorder="1"/>
    <xf numFmtId="167" fontId="0" fillId="0" borderId="31" xfId="4" applyNumberFormat="1" applyFont="1" applyBorder="1"/>
    <xf numFmtId="44" fontId="0" fillId="0" borderId="0" xfId="1" applyFont="1"/>
    <xf numFmtId="167" fontId="11" fillId="0" borderId="36" xfId="1" applyNumberFormat="1" applyFont="1" applyBorder="1" applyAlignment="1"/>
    <xf numFmtId="167" fontId="0" fillId="0" borderId="40" xfId="4" applyNumberFormat="1" applyFont="1" applyBorder="1"/>
    <xf numFmtId="0" fontId="0" fillId="0" borderId="4" xfId="0" applyBorder="1"/>
    <xf numFmtId="0" fontId="0" fillId="0" borderId="64" xfId="0" applyBorder="1"/>
    <xf numFmtId="167" fontId="11" fillId="0" borderId="36" xfId="0" applyNumberFormat="1" applyFont="1" applyBorder="1"/>
    <xf numFmtId="0" fontId="0" fillId="0" borderId="1" xfId="0" applyBorder="1" applyAlignment="1">
      <alignment horizontal="center"/>
    </xf>
    <xf numFmtId="0" fontId="0" fillId="0" borderId="36" xfId="0" applyBorder="1" applyAlignment="1">
      <alignment horizontal="center"/>
    </xf>
    <xf numFmtId="167" fontId="0" fillId="0" borderId="61" xfId="1" applyNumberFormat="1" applyFont="1" applyBorder="1" applyAlignment="1">
      <alignment horizontal="center"/>
    </xf>
    <xf numFmtId="0" fontId="0" fillId="0" borderId="64" xfId="0" applyBorder="1" applyAlignment="1">
      <alignment horizontal="center"/>
    </xf>
    <xf numFmtId="167" fontId="0" fillId="0" borderId="36" xfId="0" applyNumberFormat="1" applyBorder="1"/>
    <xf numFmtId="0" fontId="0" fillId="0" borderId="37" xfId="0" applyBorder="1" applyAlignment="1">
      <alignment horizontal="center"/>
    </xf>
    <xf numFmtId="0" fontId="0" fillId="0" borderId="0" xfId="0" applyAlignment="1">
      <alignment horizontal="center"/>
    </xf>
    <xf numFmtId="0" fontId="11" fillId="0" borderId="51" xfId="0" applyFont="1" applyBorder="1"/>
    <xf numFmtId="0" fontId="11" fillId="0" borderId="41" xfId="0" applyFont="1" applyBorder="1"/>
    <xf numFmtId="0" fontId="0" fillId="0" borderId="40" xfId="0" applyBorder="1" applyAlignment="1">
      <alignment horizontal="center"/>
    </xf>
    <xf numFmtId="0" fontId="11" fillId="0" borderId="5" xfId="0" applyFont="1" applyBorder="1"/>
    <xf numFmtId="167" fontId="0" fillId="0" borderId="31" xfId="0" applyNumberFormat="1" applyBorder="1"/>
    <xf numFmtId="0" fontId="11" fillId="0" borderId="4" xfId="0" applyFont="1" applyBorder="1" applyAlignment="1">
      <alignment horizontal="center"/>
    </xf>
    <xf numFmtId="44" fontId="0" fillId="0" borderId="0" xfId="1" applyFont="1" applyBorder="1" applyAlignment="1"/>
    <xf numFmtId="167" fontId="0" fillId="0" borderId="31" xfId="1" applyNumberFormat="1" applyFont="1" applyBorder="1" applyAlignment="1"/>
    <xf numFmtId="0" fontId="11" fillId="0" borderId="66" xfId="0" applyFont="1" applyBorder="1"/>
    <xf numFmtId="0" fontId="11" fillId="0" borderId="67" xfId="0" applyFont="1" applyBorder="1"/>
    <xf numFmtId="0" fontId="0" fillId="0" borderId="67" xfId="0" applyBorder="1"/>
    <xf numFmtId="0" fontId="0" fillId="0" borderId="42" xfId="0" applyBorder="1"/>
    <xf numFmtId="44" fontId="5" fillId="0" borderId="51" xfId="1" applyFont="1" applyFill="1" applyBorder="1" applyAlignment="1"/>
    <xf numFmtId="44" fontId="5" fillId="0" borderId="5" xfId="1" applyFont="1" applyFill="1" applyBorder="1" applyAlignment="1"/>
    <xf numFmtId="0" fontId="0" fillId="0" borderId="43" xfId="0" applyBorder="1" applyAlignment="1">
      <alignment horizontal="center"/>
    </xf>
    <xf numFmtId="44" fontId="5" fillId="0" borderId="61" xfId="1" applyFont="1" applyFill="1" applyBorder="1" applyAlignment="1"/>
    <xf numFmtId="167" fontId="11" fillId="0" borderId="65" xfId="0" applyNumberFormat="1" applyFont="1" applyBorder="1"/>
    <xf numFmtId="0" fontId="0" fillId="0" borderId="48"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9" xfId="0" applyNumberFormat="1" applyBorder="1" applyAlignment="1">
      <alignment horizontal="center"/>
    </xf>
    <xf numFmtId="0" fontId="0" fillId="0" borderId="3" xfId="0" applyBorder="1" applyAlignment="1">
      <alignment horizontal="center"/>
    </xf>
    <xf numFmtId="0" fontId="0" fillId="0" borderId="50" xfId="0" applyBorder="1"/>
    <xf numFmtId="9" fontId="0" fillId="0" borderId="51"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32" xfId="0" applyBorder="1" applyAlignment="1">
      <alignment horizontal="center"/>
    </xf>
    <xf numFmtId="167" fontId="2" fillId="0" borderId="36" xfId="1" applyNumberFormat="1" applyFont="1" applyBorder="1" applyAlignment="1"/>
    <xf numFmtId="0" fontId="0" fillId="0" borderId="44" xfId="0" applyBorder="1"/>
    <xf numFmtId="9" fontId="0" fillId="0" borderId="52" xfId="0" applyNumberFormat="1" applyBorder="1" applyAlignment="1">
      <alignment horizontal="center"/>
    </xf>
    <xf numFmtId="0" fontId="22" fillId="0" borderId="43" xfId="0" applyFont="1" applyBorder="1" applyAlignment="1">
      <alignment horizontal="center"/>
    </xf>
    <xf numFmtId="0" fontId="22" fillId="0" borderId="61" xfId="0" applyFont="1" applyBorder="1" applyAlignment="1">
      <alignment horizontal="center"/>
    </xf>
    <xf numFmtId="167" fontId="22" fillId="0" borderId="61" xfId="1" applyNumberFormat="1" applyFont="1" applyBorder="1"/>
    <xf numFmtId="0" fontId="0" fillId="0" borderId="50" xfId="0"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0" fontId="0" fillId="0" borderId="51" xfId="0" applyBorder="1" applyAlignment="1">
      <alignment horizontal="center"/>
    </xf>
    <xf numFmtId="2" fontId="6" fillId="0" borderId="0" xfId="0" applyNumberFormat="1" applyFont="1"/>
    <xf numFmtId="167" fontId="24" fillId="0" borderId="61" xfId="1" applyNumberFormat="1" applyFont="1" applyBorder="1"/>
    <xf numFmtId="167" fontId="0" fillId="0" borderId="68" xfId="4" applyNumberFormat="1" applyFont="1" applyBorder="1"/>
    <xf numFmtId="167" fontId="0" fillId="0" borderId="62" xfId="4" applyNumberFormat="1" applyFont="1" applyBorder="1"/>
    <xf numFmtId="0" fontId="0" fillId="6" borderId="0" xfId="0" applyFill="1"/>
    <xf numFmtId="170" fontId="14" fillId="0" borderId="0" xfId="0" applyNumberFormat="1" applyFont="1" applyAlignment="1">
      <alignment vertical="center"/>
    </xf>
    <xf numFmtId="1" fontId="0" fillId="0" borderId="43" xfId="0" applyNumberFormat="1" applyBorder="1" applyAlignment="1">
      <alignment horizontal="center"/>
    </xf>
    <xf numFmtId="167" fontId="24" fillId="0" borderId="5" xfId="1" applyNumberFormat="1" applyFont="1" applyBorder="1"/>
    <xf numFmtId="1" fontId="0" fillId="0" borderId="61" xfId="0" applyNumberFormat="1" applyBorder="1" applyAlignment="1">
      <alignment horizontal="center"/>
    </xf>
    <xf numFmtId="167" fontId="0" fillId="0" borderId="5" xfId="1" applyNumberFormat="1" applyFont="1" applyBorder="1"/>
    <xf numFmtId="44" fontId="0" fillId="0" borderId="5" xfId="5" applyNumberFormat="1" applyFont="1" applyBorder="1"/>
    <xf numFmtId="1" fontId="0" fillId="0" borderId="51" xfId="0" applyNumberFormat="1" applyBorder="1" applyAlignment="1">
      <alignment horizontal="center"/>
    </xf>
    <xf numFmtId="1" fontId="0" fillId="0" borderId="5" xfId="0" applyNumberFormat="1" applyBorder="1" applyAlignment="1">
      <alignment horizontal="center"/>
    </xf>
    <xf numFmtId="44" fontId="0" fillId="6" borderId="0" xfId="1" applyFont="1" applyFill="1"/>
    <xf numFmtId="0" fontId="11" fillId="6" borderId="0" xfId="0" applyFont="1" applyFill="1"/>
    <xf numFmtId="44" fontId="13" fillId="0" borderId="23" xfId="1" applyFont="1" applyFill="1" applyBorder="1" applyAlignment="1">
      <alignment vertical="center"/>
    </xf>
    <xf numFmtId="0" fontId="5" fillId="0" borderId="25" xfId="3" applyFont="1" applyBorder="1" applyAlignment="1">
      <alignment vertical="center" wrapText="1"/>
    </xf>
    <xf numFmtId="0" fontId="0" fillId="6" borderId="61" xfId="0" applyFill="1" applyBorder="1" applyAlignment="1">
      <alignment horizontal="center"/>
    </xf>
    <xf numFmtId="0" fontId="0" fillId="8" borderId="61" xfId="0" applyFill="1" applyBorder="1" applyAlignment="1">
      <alignment horizontal="center"/>
    </xf>
    <xf numFmtId="167" fontId="11" fillId="8" borderId="36" xfId="0" applyNumberFormat="1" applyFont="1" applyFill="1" applyBorder="1"/>
    <xf numFmtId="0" fontId="0" fillId="6" borderId="0" xfId="0" applyFill="1" applyAlignment="1">
      <alignment horizontal="center"/>
    </xf>
    <xf numFmtId="2" fontId="24" fillId="0" borderId="43" xfId="0" applyNumberFormat="1" applyFont="1" applyBorder="1" applyAlignment="1">
      <alignment horizontal="center" vertical="center" wrapText="1"/>
    </xf>
    <xf numFmtId="2" fontId="24" fillId="0" borderId="61" xfId="0" applyNumberFormat="1" applyFont="1" applyBorder="1" applyAlignment="1">
      <alignment horizontal="center" vertical="center" wrapText="1"/>
    </xf>
    <xf numFmtId="1" fontId="0" fillId="8" borderId="43" xfId="0" applyNumberFormat="1" applyFill="1" applyBorder="1" applyAlignment="1">
      <alignment horizontal="center"/>
    </xf>
    <xf numFmtId="44" fontId="24" fillId="0" borderId="43" xfId="0" applyNumberFormat="1" applyFont="1" applyBorder="1" applyAlignment="1">
      <alignment horizontal="center" vertical="center" wrapText="1"/>
    </xf>
    <xf numFmtId="44" fontId="24" fillId="0" borderId="61" xfId="0" applyNumberFormat="1" applyFont="1" applyBorder="1" applyAlignment="1">
      <alignment horizontal="center" vertical="center" wrapText="1"/>
    </xf>
    <xf numFmtId="0" fontId="0" fillId="6" borderId="60" xfId="0" applyFill="1" applyBorder="1" applyAlignment="1">
      <alignment horizontal="center"/>
    </xf>
    <xf numFmtId="1" fontId="0" fillId="6" borderId="61" xfId="0" applyNumberFormat="1" applyFill="1" applyBorder="1" applyAlignment="1">
      <alignment horizontal="center"/>
    </xf>
    <xf numFmtId="44" fontId="24" fillId="6" borderId="43" xfId="0" applyNumberFormat="1" applyFont="1" applyFill="1" applyBorder="1" applyAlignment="1">
      <alignment horizontal="center" vertical="center" wrapText="1"/>
    </xf>
    <xf numFmtId="167" fontId="0" fillId="6" borderId="31" xfId="4" applyNumberFormat="1" applyFont="1" applyFill="1" applyBorder="1"/>
    <xf numFmtId="44" fontId="24" fillId="6" borderId="61" xfId="0" applyNumberFormat="1" applyFont="1" applyFill="1" applyBorder="1" applyAlignment="1">
      <alignment horizontal="center" vertical="center" wrapText="1"/>
    </xf>
    <xf numFmtId="2" fontId="24" fillId="6" borderId="61" xfId="0" applyNumberFormat="1" applyFont="1" applyFill="1" applyBorder="1" applyAlignment="1">
      <alignment horizontal="center" vertical="center" wrapText="1"/>
    </xf>
    <xf numFmtId="167" fontId="0" fillId="6" borderId="5" xfId="1" applyNumberFormat="1" applyFont="1" applyFill="1" applyBorder="1"/>
    <xf numFmtId="167" fontId="0" fillId="6" borderId="68" xfId="4" applyNumberFormat="1" applyFont="1" applyFill="1" applyBorder="1"/>
    <xf numFmtId="167" fontId="0" fillId="6" borderId="61" xfId="1" applyNumberFormat="1" applyFont="1" applyFill="1" applyBorder="1" applyAlignment="1">
      <alignment horizontal="center"/>
    </xf>
    <xf numFmtId="0" fontId="0" fillId="6" borderId="64" xfId="0" applyFill="1" applyBorder="1" applyAlignment="1">
      <alignment horizontal="center"/>
    </xf>
    <xf numFmtId="167" fontId="0" fillId="6" borderId="36" xfId="0" applyNumberFormat="1" applyFill="1" applyBorder="1"/>
    <xf numFmtId="0" fontId="0" fillId="6" borderId="37" xfId="0" applyFill="1" applyBorder="1" applyAlignment="1">
      <alignment horizontal="center"/>
    </xf>
    <xf numFmtId="0" fontId="11" fillId="6" borderId="51" xfId="0" applyFont="1" applyFill="1" applyBorder="1"/>
    <xf numFmtId="0" fontId="11" fillId="6" borderId="41" xfId="0" applyFont="1" applyFill="1" applyBorder="1"/>
    <xf numFmtId="0" fontId="0" fillId="6" borderId="40" xfId="0" applyFill="1" applyBorder="1" applyAlignment="1">
      <alignment horizontal="center"/>
    </xf>
    <xf numFmtId="0" fontId="11" fillId="6" borderId="5" xfId="0" applyFont="1" applyFill="1" applyBorder="1"/>
    <xf numFmtId="167" fontId="0" fillId="6" borderId="31" xfId="0" applyNumberFormat="1" applyFill="1" applyBorder="1"/>
    <xf numFmtId="0" fontId="0" fillId="6" borderId="5" xfId="0" applyFill="1" applyBorder="1"/>
    <xf numFmtId="0" fontId="11" fillId="6" borderId="4" xfId="0" applyFont="1" applyFill="1" applyBorder="1" applyAlignment="1">
      <alignment horizontal="center"/>
    </xf>
    <xf numFmtId="44" fontId="0" fillId="6" borderId="0" xfId="1" applyFont="1" applyFill="1" applyBorder="1" applyAlignment="1"/>
    <xf numFmtId="167" fontId="0" fillId="6" borderId="31" xfId="1" applyNumberFormat="1" applyFont="1" applyFill="1" applyBorder="1" applyAlignment="1"/>
    <xf numFmtId="167" fontId="11" fillId="6" borderId="65" xfId="0" applyNumberFormat="1" applyFont="1" applyFill="1" applyBorder="1"/>
    <xf numFmtId="167" fontId="2" fillId="6" borderId="36" xfId="1" applyNumberFormat="1" applyFont="1" applyFill="1" applyBorder="1" applyAlignment="1"/>
    <xf numFmtId="1" fontId="24" fillId="0" borderId="61" xfId="0" applyNumberFormat="1" applyFont="1" applyBorder="1" applyAlignment="1">
      <alignment horizontal="center"/>
    </xf>
    <xf numFmtId="167" fontId="24" fillId="0" borderId="31" xfId="4" applyNumberFormat="1" applyFont="1" applyBorder="1"/>
    <xf numFmtId="173" fontId="0" fillId="0" borderId="0" xfId="0" applyNumberFormat="1"/>
    <xf numFmtId="0" fontId="0" fillId="8" borderId="0" xfId="0" applyFill="1"/>
    <xf numFmtId="44" fontId="0" fillId="8" borderId="0" xfId="1" applyFont="1" applyFill="1"/>
    <xf numFmtId="0" fontId="11" fillId="8" borderId="0" xfId="0" applyFont="1" applyFill="1"/>
    <xf numFmtId="0" fontId="0" fillId="0" borderId="59" xfId="0" applyBorder="1" applyAlignment="1">
      <alignment horizontal="center"/>
    </xf>
    <xf numFmtId="44" fontId="24" fillId="0" borderId="5" xfId="0" applyNumberFormat="1" applyFont="1" applyBorder="1" applyAlignment="1">
      <alignment horizontal="center" vertical="center" wrapText="1"/>
    </xf>
    <xf numFmtId="0" fontId="24" fillId="0" borderId="61" xfId="0" applyFont="1" applyBorder="1" applyAlignment="1">
      <alignment horizontal="center" vertical="center" wrapText="1"/>
    </xf>
    <xf numFmtId="167" fontId="0" fillId="0" borderId="35" xfId="4" applyNumberFormat="1" applyFont="1" applyBorder="1"/>
    <xf numFmtId="44" fontId="5" fillId="0" borderId="52" xfId="1" applyFont="1" applyFill="1" applyBorder="1" applyAlignment="1"/>
    <xf numFmtId="0" fontId="0" fillId="0" borderId="52" xfId="0" applyBorder="1" applyAlignment="1">
      <alignment horizontal="center"/>
    </xf>
    <xf numFmtId="172" fontId="0" fillId="0" borderId="0" xfId="0" applyNumberFormat="1"/>
    <xf numFmtId="0" fontId="24" fillId="0" borderId="4" xfId="0" applyFont="1" applyBorder="1" applyAlignment="1">
      <alignment vertical="center"/>
    </xf>
    <xf numFmtId="0" fontId="24" fillId="0" borderId="0" xfId="0" applyFont="1" applyAlignment="1">
      <alignment vertical="center"/>
    </xf>
    <xf numFmtId="0" fontId="0" fillId="6" borderId="43" xfId="0" applyFill="1" applyBorder="1" applyAlignment="1">
      <alignment horizontal="center"/>
    </xf>
    <xf numFmtId="44" fontId="5" fillId="6" borderId="51" xfId="1" applyFont="1" applyFill="1" applyBorder="1" applyAlignment="1"/>
    <xf numFmtId="44" fontId="5" fillId="6" borderId="5" xfId="1" applyFont="1" applyFill="1" applyBorder="1" applyAlignment="1"/>
    <xf numFmtId="44" fontId="5" fillId="6" borderId="61" xfId="1" applyFont="1" applyFill="1" applyBorder="1" applyAlignment="1"/>
    <xf numFmtId="0" fontId="0" fillId="6" borderId="52" xfId="0" applyFill="1" applyBorder="1" applyAlignment="1">
      <alignment horizontal="center"/>
    </xf>
    <xf numFmtId="44" fontId="5" fillId="6" borderId="52" xfId="1" applyFont="1" applyFill="1" applyBorder="1" applyAlignment="1"/>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right"/>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167" fontId="10" fillId="0" borderId="19" xfId="1" applyNumberFormat="1" applyFont="1" applyFill="1" applyBorder="1" applyAlignment="1">
      <alignment horizontal="right" vertical="center"/>
    </xf>
    <xf numFmtId="167" fontId="9" fillId="0" borderId="18" xfId="1" applyNumberFormat="1" applyFont="1" applyFill="1" applyBorder="1" applyAlignment="1">
      <alignment horizontal="right" vertical="center"/>
    </xf>
    <xf numFmtId="167" fontId="10" fillId="0" borderId="22" xfId="1" applyNumberFormat="1" applyFont="1" applyFill="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center" vertical="center"/>
    </xf>
    <xf numFmtId="0" fontId="1" fillId="0" borderId="0" xfId="0" applyFont="1" applyAlignment="1">
      <alignment vertical="center"/>
    </xf>
    <xf numFmtId="0" fontId="6" fillId="4" borderId="28" xfId="0" quotePrefix="1" applyFont="1" applyFill="1" applyBorder="1" applyAlignment="1">
      <alignment horizontal="left" vertical="center" wrapText="1"/>
    </xf>
    <xf numFmtId="0" fontId="5" fillId="6" borderId="28" xfId="0" applyFont="1" applyFill="1" applyBorder="1" applyAlignment="1">
      <alignment horizontal="center" vertical="center" wrapText="1"/>
    </xf>
    <xf numFmtId="0" fontId="5" fillId="0" borderId="25" xfId="0" quotePrefix="1" applyFont="1" applyBorder="1" applyAlignment="1">
      <alignment horizontal="left" vertical="center" wrapText="1"/>
    </xf>
    <xf numFmtId="0" fontId="5" fillId="0" borderId="28" xfId="0" applyFont="1" applyBorder="1" applyAlignment="1">
      <alignment horizontal="center" vertical="center" wrapText="1"/>
    </xf>
    <xf numFmtId="165" fontId="4" fillId="0" borderId="28" xfId="4" applyFont="1" applyFill="1" applyBorder="1" applyAlignment="1">
      <alignment vertical="center"/>
    </xf>
    <xf numFmtId="44" fontId="4" fillId="0" borderId="28" xfId="1" applyFont="1" applyFill="1" applyBorder="1" applyAlignment="1">
      <alignment vertical="center"/>
    </xf>
    <xf numFmtId="0" fontId="6" fillId="4" borderId="27" xfId="0" applyFont="1" applyFill="1" applyBorder="1" applyAlignment="1">
      <alignment horizontal="center" vertical="center" wrapText="1"/>
    </xf>
    <xf numFmtId="44" fontId="4" fillId="0" borderId="30" xfId="1" applyFont="1" applyFill="1" applyBorder="1" applyAlignment="1">
      <alignment horizontal="center" vertical="center"/>
    </xf>
    <xf numFmtId="44" fontId="4" fillId="0" borderId="25" xfId="5" applyNumberFormat="1" applyFont="1" applyFill="1" applyBorder="1" applyAlignment="1">
      <alignment horizontal="center" vertical="center"/>
    </xf>
    <xf numFmtId="0" fontId="6" fillId="0" borderId="25" xfId="0" applyFont="1" applyBorder="1" applyAlignment="1">
      <alignment horizontal="justify" vertical="center" wrapText="1"/>
    </xf>
    <xf numFmtId="0" fontId="5" fillId="0" borderId="27" xfId="0" applyFont="1" applyBorder="1" applyAlignment="1">
      <alignment horizontal="justify" vertical="center" wrapText="1"/>
    </xf>
    <xf numFmtId="44" fontId="14" fillId="0" borderId="25" xfId="13" applyFont="1" applyFill="1" applyBorder="1" applyAlignment="1">
      <alignment horizontal="center" vertical="center"/>
    </xf>
    <xf numFmtId="0" fontId="14" fillId="0" borderId="25" xfId="0" applyFont="1" applyBorder="1" applyAlignment="1">
      <alignment vertical="center"/>
    </xf>
    <xf numFmtId="44" fontId="5" fillId="0" borderId="25" xfId="13" applyFont="1" applyFill="1" applyBorder="1" applyAlignment="1">
      <alignment horizontal="center" vertical="center"/>
    </xf>
    <xf numFmtId="0" fontId="14" fillId="0" borderId="27" xfId="0" applyFont="1" applyBorder="1" applyAlignment="1">
      <alignment vertical="center"/>
    </xf>
    <xf numFmtId="44" fontId="14" fillId="0" borderId="27" xfId="13" applyFont="1" applyFill="1" applyBorder="1" applyAlignment="1">
      <alignment horizontal="center" vertical="center"/>
    </xf>
    <xf numFmtId="0" fontId="6" fillId="5" borderId="28" xfId="0" applyFont="1" applyFill="1" applyBorder="1" applyAlignment="1">
      <alignment horizontal="center" vertical="center" wrapText="1"/>
    </xf>
    <xf numFmtId="0" fontId="5" fillId="5" borderId="28" xfId="0" applyFont="1" applyFill="1" applyBorder="1" applyAlignment="1">
      <alignment horizontal="justify" vertical="center" wrapText="1"/>
    </xf>
    <xf numFmtId="0" fontId="5" fillId="5" borderId="28" xfId="0" applyFont="1" applyFill="1" applyBorder="1" applyAlignment="1">
      <alignment horizontal="center" vertical="center" wrapText="1"/>
    </xf>
    <xf numFmtId="44" fontId="5" fillId="5" borderId="28" xfId="13" applyFont="1" applyFill="1" applyBorder="1" applyAlignment="1">
      <alignment horizontal="center" vertical="center"/>
    </xf>
    <xf numFmtId="44" fontId="14" fillId="5" borderId="28" xfId="13"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3" xfId="0" quotePrefix="1" applyFont="1" applyFill="1" applyBorder="1" applyAlignment="1">
      <alignment horizontal="left" vertical="center" wrapText="1"/>
    </xf>
    <xf numFmtId="44" fontId="14" fillId="0" borderId="23" xfId="13" applyFont="1" applyFill="1" applyBorder="1" applyAlignment="1">
      <alignment horizontal="center" vertical="center"/>
    </xf>
    <xf numFmtId="44" fontId="5" fillId="0" borderId="27" xfId="13" applyFont="1" applyFill="1" applyBorder="1" applyAlignment="1">
      <alignment horizontal="center" vertical="center"/>
    </xf>
    <xf numFmtId="0" fontId="5" fillId="5" borderId="23" xfId="0" quotePrefix="1" applyFont="1" applyFill="1" applyBorder="1" applyAlignment="1">
      <alignment horizontal="left" vertical="center" wrapText="1"/>
    </xf>
    <xf numFmtId="0" fontId="6" fillId="5" borderId="25" xfId="0" applyFont="1" applyFill="1" applyBorder="1" applyAlignment="1">
      <alignment horizontal="center" vertical="center" wrapText="1"/>
    </xf>
    <xf numFmtId="0" fontId="5" fillId="5" borderId="25" xfId="0" applyFont="1" applyFill="1" applyBorder="1" applyAlignment="1">
      <alignment horizontal="justify" vertical="center" wrapText="1"/>
    </xf>
    <xf numFmtId="0" fontId="5" fillId="5" borderId="25" xfId="0" applyFont="1" applyFill="1" applyBorder="1" applyAlignment="1">
      <alignment horizontal="center" vertical="center" wrapText="1"/>
    </xf>
    <xf numFmtId="44" fontId="14" fillId="5" borderId="25" xfId="13" applyFont="1" applyFill="1" applyBorder="1" applyAlignment="1">
      <alignment horizontal="center" vertical="center"/>
    </xf>
    <xf numFmtId="0" fontId="5" fillId="0" borderId="33" xfId="0" applyFont="1" applyBorder="1" applyAlignment="1">
      <alignment horizontal="center" vertical="center" wrapText="1"/>
    </xf>
    <xf numFmtId="0" fontId="5" fillId="0" borderId="38" xfId="0" applyFont="1" applyBorder="1" applyAlignment="1">
      <alignment horizontal="center" vertical="center" wrapText="1"/>
    </xf>
    <xf numFmtId="0" fontId="14" fillId="0" borderId="38" xfId="0" applyFont="1" applyBorder="1" applyAlignment="1">
      <alignment horizontal="center" vertical="center"/>
    </xf>
    <xf numFmtId="0" fontId="6" fillId="5" borderId="24" xfId="0" applyFont="1" applyFill="1" applyBorder="1" applyAlignment="1">
      <alignment horizontal="center" vertical="center" wrapText="1"/>
    </xf>
    <xf numFmtId="0" fontId="13" fillId="5" borderId="24" xfId="0" applyFont="1" applyFill="1" applyBorder="1" applyAlignment="1">
      <alignment horizontal="center" vertical="center"/>
    </xf>
    <xf numFmtId="0" fontId="5" fillId="0" borderId="38" xfId="0" applyFont="1" applyBorder="1" applyAlignment="1">
      <alignment horizontal="justify" vertical="center" wrapText="1"/>
    </xf>
    <xf numFmtId="3" fontId="5" fillId="0" borderId="38" xfId="0" applyNumberFormat="1" applyFont="1" applyBorder="1" applyAlignment="1">
      <alignment horizontal="center" vertical="center" wrapText="1"/>
    </xf>
    <xf numFmtId="44" fontId="5" fillId="0" borderId="38" xfId="13" applyFont="1" applyFill="1" applyBorder="1" applyAlignment="1">
      <alignment horizontal="center" vertical="center"/>
    </xf>
    <xf numFmtId="44" fontId="14" fillId="0" borderId="38" xfId="13" applyFont="1" applyFill="1" applyBorder="1" applyAlignment="1">
      <alignment horizontal="center" vertical="center"/>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5" fillId="5" borderId="24" xfId="13" applyFont="1" applyFill="1" applyBorder="1" applyAlignment="1">
      <alignment horizontal="center" vertical="center"/>
    </xf>
    <xf numFmtId="44" fontId="14" fillId="5" borderId="24" xfId="13" applyFont="1" applyFill="1" applyBorder="1" applyAlignment="1">
      <alignment horizontal="center" vertical="center"/>
    </xf>
    <xf numFmtId="9" fontId="5" fillId="0" borderId="23" xfId="0" applyNumberFormat="1" applyFont="1" applyBorder="1" applyAlignment="1">
      <alignment horizontal="center" vertical="center" wrapText="1"/>
    </xf>
    <xf numFmtId="0" fontId="6" fillId="0" borderId="23" xfId="0" applyFont="1" applyBorder="1" applyAlignment="1">
      <alignment horizontal="center" vertical="center" wrapText="1"/>
    </xf>
    <xf numFmtId="0" fontId="6" fillId="0" borderId="23" xfId="0" applyFont="1" applyBorder="1" applyAlignment="1">
      <alignment horizontal="justify" vertical="center" wrapText="1"/>
    </xf>
    <xf numFmtId="0" fontId="6" fillId="0" borderId="26" xfId="0" applyFont="1" applyBorder="1" applyAlignment="1">
      <alignment horizontal="center" vertical="center" wrapText="1"/>
    </xf>
    <xf numFmtId="0" fontId="3" fillId="0" borderId="28" xfId="0" applyFont="1" applyBorder="1" applyAlignment="1">
      <alignment vertical="center" wrapText="1"/>
    </xf>
    <xf numFmtId="0" fontId="6" fillId="0" borderId="27" xfId="0" applyFont="1" applyBorder="1" applyAlignment="1">
      <alignment horizontal="center" vertical="center" wrapText="1"/>
    </xf>
    <xf numFmtId="0" fontId="4" fillId="0" borderId="25" xfId="0" applyFont="1" applyBorder="1" applyAlignment="1">
      <alignment vertical="center" wrapText="1"/>
    </xf>
    <xf numFmtId="9" fontId="5" fillId="0" borderId="25" xfId="5" applyFont="1" applyBorder="1" applyAlignment="1">
      <alignment horizontal="center" vertical="center" wrapText="1"/>
    </xf>
    <xf numFmtId="44" fontId="14" fillId="0" borderId="23" xfId="5" applyNumberFormat="1" applyFont="1" applyFill="1" applyBorder="1" applyAlignment="1">
      <alignment horizontal="center" vertical="center"/>
    </xf>
    <xf numFmtId="165" fontId="4" fillId="0" borderId="23" xfId="4" applyFont="1" applyFill="1" applyBorder="1" applyAlignment="1">
      <alignment vertical="center"/>
    </xf>
    <xf numFmtId="0" fontId="29" fillId="0" borderId="0" xfId="0" applyFont="1"/>
    <xf numFmtId="0" fontId="6" fillId="0" borderId="25" xfId="3" applyFont="1" applyBorder="1" applyAlignment="1">
      <alignment vertical="center" wrapText="1"/>
    </xf>
    <xf numFmtId="0" fontId="11" fillId="0" borderId="0" xfId="0" applyFont="1" applyAlignment="1">
      <alignment wrapText="1"/>
    </xf>
    <xf numFmtId="0" fontId="13" fillId="0" borderId="0" xfId="0" applyFont="1"/>
    <xf numFmtId="0" fontId="5" fillId="4" borderId="29" xfId="0" applyFont="1" applyFill="1" applyBorder="1" applyAlignment="1">
      <alignment horizontal="center" vertical="center" wrapText="1"/>
    </xf>
    <xf numFmtId="44" fontId="4" fillId="4" borderId="29" xfId="1" applyFont="1" applyFill="1" applyBorder="1" applyAlignment="1">
      <alignment vertical="center"/>
    </xf>
    <xf numFmtId="0" fontId="5" fillId="0" borderId="36" xfId="0" applyFont="1" applyBorder="1" applyAlignment="1">
      <alignment horizontal="justify" vertical="center" wrapText="1"/>
    </xf>
    <xf numFmtId="0" fontId="5" fillId="0" borderId="31" xfId="0" applyFont="1" applyBorder="1" applyAlignment="1">
      <alignment horizontal="justify" vertical="center" wrapText="1"/>
    </xf>
    <xf numFmtId="0" fontId="6" fillId="0" borderId="103" xfId="0" applyFont="1" applyBorder="1" applyAlignment="1">
      <alignment vertical="center"/>
    </xf>
    <xf numFmtId="0" fontId="6" fillId="4" borderId="35" xfId="0" quotePrefix="1" applyFont="1" applyFill="1" applyBorder="1" applyAlignment="1">
      <alignment horizontal="left" vertical="center" wrapText="1"/>
    </xf>
    <xf numFmtId="0" fontId="5" fillId="0" borderId="36" xfId="0" quotePrefix="1" applyFont="1" applyBorder="1" applyAlignment="1">
      <alignment horizontal="left" vertical="center" wrapText="1"/>
    </xf>
    <xf numFmtId="0" fontId="6" fillId="4" borderId="28" xfId="0" applyFont="1" applyFill="1" applyBorder="1" applyAlignment="1">
      <alignment horizontal="center" vertical="center" wrapText="1"/>
    </xf>
    <xf numFmtId="44" fontId="3" fillId="4" borderId="28" xfId="1" applyFont="1" applyFill="1" applyBorder="1" applyAlignment="1">
      <alignment horizontal="center" vertical="center"/>
    </xf>
    <xf numFmtId="0" fontId="34" fillId="0" borderId="27" xfId="3" applyFont="1" applyBorder="1" applyAlignment="1">
      <alignment vertical="center" wrapText="1"/>
    </xf>
    <xf numFmtId="0" fontId="6" fillId="9" borderId="25" xfId="0" applyFont="1" applyFill="1" applyBorder="1" applyAlignment="1">
      <alignment horizontal="justify" vertical="center" wrapText="1"/>
    </xf>
    <xf numFmtId="44" fontId="4" fillId="4" borderId="25" xfId="1" applyFont="1" applyFill="1" applyBorder="1" applyAlignment="1">
      <alignment vertical="center"/>
    </xf>
    <xf numFmtId="0" fontId="5" fillId="0" borderId="30" xfId="0" applyFont="1" applyBorder="1" applyAlignment="1">
      <alignment horizontal="center" vertical="center" wrapText="1"/>
    </xf>
    <xf numFmtId="165" fontId="1" fillId="0" borderId="0" xfId="4" applyFont="1" applyFill="1" applyAlignment="1">
      <alignment vertical="center"/>
    </xf>
    <xf numFmtId="0" fontId="6" fillId="0" borderId="23" xfId="0" quotePrefix="1" applyFont="1" applyBorder="1" applyAlignment="1">
      <alignment horizontal="left" vertical="center" wrapText="1"/>
    </xf>
    <xf numFmtId="0" fontId="5" fillId="0" borderId="39" xfId="0" applyFont="1" applyBorder="1" applyAlignment="1">
      <alignment horizontal="justify" vertical="center" wrapText="1"/>
    </xf>
    <xf numFmtId="0" fontId="4" fillId="4" borderId="24" xfId="0" applyFont="1" applyFill="1" applyBorder="1" applyAlignment="1">
      <alignment vertical="center" wrapText="1"/>
    </xf>
    <xf numFmtId="0" fontId="5" fillId="0" borderId="26" xfId="0" applyFont="1" applyBorder="1" applyAlignment="1">
      <alignment horizontal="justify" vertical="center" wrapText="1"/>
    </xf>
    <xf numFmtId="44" fontId="4" fillId="0" borderId="37" xfId="1" applyFont="1" applyFill="1" applyBorder="1" applyAlignment="1">
      <alignment horizontal="center" vertical="center"/>
    </xf>
    <xf numFmtId="0" fontId="35" fillId="4" borderId="6" xfId="0" applyFont="1" applyFill="1" applyBorder="1" applyAlignment="1">
      <alignment vertical="center" wrapText="1"/>
    </xf>
    <xf numFmtId="0" fontId="6" fillId="0" borderId="29" xfId="0" applyFont="1" applyBorder="1" applyAlignment="1">
      <alignment horizontal="justify" vertical="center" wrapText="1"/>
    </xf>
    <xf numFmtId="0" fontId="14" fillId="0" borderId="26" xfId="0" applyFont="1" applyBorder="1" applyAlignment="1">
      <alignment vertical="center"/>
    </xf>
    <xf numFmtId="0" fontId="5" fillId="0" borderId="54" xfId="0" applyFont="1" applyBorder="1" applyAlignment="1">
      <alignment horizontal="center" vertical="center" wrapText="1"/>
    </xf>
    <xf numFmtId="44" fontId="5" fillId="0" borderId="28" xfId="13" applyFont="1" applyFill="1" applyBorder="1" applyAlignment="1">
      <alignment horizontal="center" vertical="center"/>
    </xf>
    <xf numFmtId="44" fontId="14" fillId="0" borderId="28" xfId="13" applyFont="1" applyFill="1" applyBorder="1" applyAlignment="1">
      <alignment horizontal="center" vertical="center"/>
    </xf>
    <xf numFmtId="0" fontId="6" fillId="4" borderId="68" xfId="0" applyFont="1" applyFill="1" applyBorder="1" applyAlignment="1">
      <alignment horizontal="center" vertical="center" wrapText="1"/>
    </xf>
    <xf numFmtId="14" fontId="6" fillId="0" borderId="0" xfId="0" applyNumberFormat="1" applyFont="1" applyAlignment="1">
      <alignment horizontal="left"/>
    </xf>
    <xf numFmtId="2" fontId="14" fillId="0" borderId="0" xfId="0" applyNumberFormat="1" applyFont="1"/>
    <xf numFmtId="2" fontId="4" fillId="0" borderId="0" xfId="0" applyNumberFormat="1" applyFont="1"/>
    <xf numFmtId="0" fontId="36" fillId="0" borderId="0" xfId="0" applyFont="1"/>
    <xf numFmtId="2" fontId="14" fillId="0" borderId="0" xfId="0" applyNumberFormat="1" applyFont="1" applyAlignment="1">
      <alignment vertical="center"/>
    </xf>
    <xf numFmtId="2" fontId="14" fillId="6" borderId="0" xfId="0" applyNumberFormat="1" applyFont="1" applyFill="1" applyAlignment="1">
      <alignment vertical="center"/>
    </xf>
    <xf numFmtId="44" fontId="5" fillId="0" borderId="23" xfId="13" applyFont="1" applyFill="1" applyBorder="1" applyAlignment="1">
      <alignment horizontal="left" vertical="center"/>
    </xf>
    <xf numFmtId="44" fontId="14" fillId="0" borderId="23" xfId="13" applyFont="1" applyFill="1" applyBorder="1" applyAlignment="1">
      <alignment horizontal="left" vertical="center"/>
    </xf>
    <xf numFmtId="165" fontId="14" fillId="6" borderId="0" xfId="4" applyFont="1" applyFill="1" applyBorder="1" applyAlignment="1">
      <alignment vertical="center"/>
    </xf>
    <xf numFmtId="171" fontId="14" fillId="0" borderId="0" xfId="0" applyNumberFormat="1" applyFont="1" applyAlignment="1">
      <alignment vertical="center"/>
    </xf>
    <xf numFmtId="0" fontId="13" fillId="0" borderId="0" xfId="0" applyFont="1" applyAlignment="1">
      <alignment vertical="center"/>
    </xf>
    <xf numFmtId="169" fontId="14" fillId="0" borderId="0" xfId="4" applyNumberFormat="1" applyFont="1" applyFill="1" applyBorder="1" applyAlignment="1">
      <alignment vertical="center"/>
    </xf>
    <xf numFmtId="0" fontId="5" fillId="10" borderId="0" xfId="18" applyFont="1" applyFill="1" applyAlignment="1" applyProtection="1">
      <alignment horizontal="left" vertical="center"/>
      <protection hidden="1"/>
    </xf>
    <xf numFmtId="0" fontId="6" fillId="10" borderId="0" xfId="0" applyFont="1" applyFill="1" applyAlignment="1">
      <alignment horizontal="left"/>
    </xf>
    <xf numFmtId="0" fontId="1" fillId="10" borderId="0" xfId="0" applyFont="1" applyFill="1"/>
    <xf numFmtId="0" fontId="7" fillId="10" borderId="0" xfId="0" applyFont="1" applyFill="1" applyAlignment="1">
      <alignment horizontal="center"/>
    </xf>
    <xf numFmtId="0" fontId="5" fillId="10" borderId="0" xfId="18" applyFont="1" applyFill="1" applyAlignment="1" applyProtection="1">
      <alignment horizontal="center" vertical="center"/>
      <protection hidden="1"/>
    </xf>
    <xf numFmtId="0" fontId="5" fillId="10" borderId="0" xfId="18" applyFont="1" applyFill="1" applyAlignment="1" applyProtection="1">
      <alignment vertical="center"/>
      <protection hidden="1"/>
    </xf>
    <xf numFmtId="0" fontId="0" fillId="10" borderId="0" xfId="0" applyFill="1"/>
    <xf numFmtId="0" fontId="12" fillId="10" borderId="0" xfId="0" applyFont="1" applyFill="1"/>
    <xf numFmtId="0" fontId="3" fillId="10" borderId="0" xfId="0" applyFont="1" applyFill="1"/>
    <xf numFmtId="2" fontId="5" fillId="10" borderId="0" xfId="18" applyNumberFormat="1" applyFont="1" applyFill="1" applyAlignment="1" applyProtection="1">
      <alignment horizontal="right" vertical="center"/>
      <protection hidden="1"/>
    </xf>
    <xf numFmtId="164" fontId="5" fillId="10" borderId="0" xfId="18" applyNumberFormat="1" applyFont="1" applyFill="1" applyAlignment="1" applyProtection="1">
      <alignment vertical="center"/>
      <protection hidden="1"/>
    </xf>
    <xf numFmtId="0" fontId="6" fillId="10" borderId="0" xfId="0" applyFont="1" applyFill="1"/>
    <xf numFmtId="0" fontId="13" fillId="10" borderId="0" xfId="0" applyFont="1" applyFill="1" applyAlignment="1">
      <alignment horizontal="left" vertical="center"/>
    </xf>
    <xf numFmtId="0" fontId="6" fillId="10" borderId="81" xfId="18" applyFont="1" applyFill="1" applyBorder="1" applyAlignment="1" applyProtection="1">
      <alignment horizontal="center" vertical="center"/>
      <protection hidden="1"/>
    </xf>
    <xf numFmtId="2" fontId="6" fillId="10" borderId="83" xfId="18" applyNumberFormat="1" applyFont="1" applyFill="1" applyBorder="1" applyAlignment="1" applyProtection="1">
      <alignment horizontal="center" vertical="center"/>
      <protection hidden="1"/>
    </xf>
    <xf numFmtId="2" fontId="6" fillId="10" borderId="84" xfId="18" applyNumberFormat="1" applyFont="1" applyFill="1" applyBorder="1" applyAlignment="1" applyProtection="1">
      <alignment horizontal="center" vertical="center"/>
      <protection hidden="1"/>
    </xf>
    <xf numFmtId="0" fontId="6" fillId="10" borderId="85" xfId="18" applyFont="1" applyFill="1" applyBorder="1" applyAlignment="1" applyProtection="1">
      <alignment horizontal="center" vertical="center"/>
      <protection hidden="1"/>
    </xf>
    <xf numFmtId="49" fontId="6" fillId="10" borderId="4" xfId="18" applyNumberFormat="1" applyFont="1" applyFill="1" applyBorder="1" applyAlignment="1" applyProtection="1">
      <alignment horizontal="center" vertical="center"/>
      <protection hidden="1"/>
    </xf>
    <xf numFmtId="166" fontId="6" fillId="10" borderId="61" xfId="18" applyNumberFormat="1" applyFont="1" applyFill="1" applyBorder="1" applyAlignment="1" applyProtection="1">
      <alignment horizontal="center" vertical="center"/>
      <protection hidden="1"/>
    </xf>
    <xf numFmtId="166" fontId="6" fillId="10" borderId="87" xfId="18" applyNumberFormat="1" applyFont="1" applyFill="1" applyBorder="1" applyAlignment="1" applyProtection="1">
      <alignment horizontal="center" vertical="center"/>
      <protection hidden="1"/>
    </xf>
    <xf numFmtId="166" fontId="6" fillId="10" borderId="88" xfId="18" applyNumberFormat="1" applyFont="1" applyFill="1" applyBorder="1" applyAlignment="1" applyProtection="1">
      <alignment horizontal="center" vertical="center"/>
      <protection hidden="1"/>
    </xf>
    <xf numFmtId="49" fontId="5" fillId="10" borderId="89" xfId="18" applyNumberFormat="1" applyFont="1" applyFill="1" applyBorder="1" applyAlignment="1" applyProtection="1">
      <alignment horizontal="center" vertical="center"/>
      <protection hidden="1"/>
    </xf>
    <xf numFmtId="49" fontId="5" fillId="10" borderId="90" xfId="18" applyNumberFormat="1" applyFont="1" applyFill="1" applyBorder="1" applyAlignment="1" applyProtection="1">
      <alignment horizontal="center" vertical="center"/>
      <protection hidden="1"/>
    </xf>
    <xf numFmtId="0" fontId="5" fillId="10" borderId="90" xfId="18" applyFont="1" applyFill="1" applyBorder="1" applyAlignment="1" applyProtection="1">
      <alignment horizontal="center" vertical="center"/>
      <protection hidden="1"/>
    </xf>
    <xf numFmtId="0" fontId="5" fillId="10" borderId="91" xfId="18" applyFont="1" applyFill="1" applyBorder="1" applyAlignment="1" applyProtection="1">
      <alignment horizontal="center" vertical="center"/>
      <protection hidden="1"/>
    </xf>
    <xf numFmtId="164" fontId="5" fillId="10" borderId="90" xfId="18" applyNumberFormat="1" applyFont="1" applyFill="1" applyBorder="1" applyAlignment="1" applyProtection="1">
      <alignment horizontal="right" vertical="center"/>
      <protection hidden="1"/>
    </xf>
    <xf numFmtId="164" fontId="5" fillId="10" borderId="92" xfId="18" applyNumberFormat="1" applyFont="1" applyFill="1" applyBorder="1" applyAlignment="1" applyProtection="1">
      <alignment horizontal="right" vertical="center"/>
      <protection hidden="1"/>
    </xf>
    <xf numFmtId="164" fontId="5" fillId="10" borderId="93" xfId="19" applyNumberFormat="1" applyFont="1" applyFill="1" applyBorder="1" applyAlignment="1" applyProtection="1">
      <alignment vertical="center"/>
      <protection hidden="1"/>
    </xf>
    <xf numFmtId="0" fontId="5" fillId="10" borderId="98" xfId="18" applyFont="1" applyFill="1" applyBorder="1" applyAlignment="1" applyProtection="1">
      <alignment horizontal="center" vertical="center" wrapText="1"/>
      <protection hidden="1"/>
    </xf>
    <xf numFmtId="164" fontId="5" fillId="10" borderId="93" xfId="18" applyNumberFormat="1" applyFont="1" applyFill="1" applyBorder="1" applyAlignment="1" applyProtection="1">
      <alignment vertical="center"/>
      <protection hidden="1"/>
    </xf>
    <xf numFmtId="0" fontId="5" fillId="10" borderId="90" xfId="18" applyFont="1" applyFill="1" applyBorder="1" applyAlignment="1" applyProtection="1">
      <alignment vertical="center" wrapText="1"/>
      <protection hidden="1"/>
    </xf>
    <xf numFmtId="164" fontId="32" fillId="10" borderId="90" xfId="18" applyNumberFormat="1" applyFont="1" applyFill="1" applyBorder="1" applyAlignment="1" applyProtection="1">
      <alignment horizontal="right" vertical="center"/>
      <protection hidden="1"/>
    </xf>
    <xf numFmtId="164" fontId="5" fillId="10" borderId="93" xfId="18" applyNumberFormat="1" applyFont="1" applyFill="1" applyBorder="1" applyAlignment="1" applyProtection="1">
      <alignment horizontal="right" vertical="center"/>
      <protection hidden="1"/>
    </xf>
    <xf numFmtId="0" fontId="6" fillId="10" borderId="90" xfId="18" applyFont="1" applyFill="1" applyBorder="1" applyAlignment="1" applyProtection="1">
      <alignment vertical="center" wrapText="1"/>
      <protection hidden="1"/>
    </xf>
    <xf numFmtId="164" fontId="5" fillId="10" borderId="94" xfId="18" applyNumberFormat="1" applyFont="1" applyFill="1" applyBorder="1" applyAlignment="1" applyProtection="1">
      <alignment horizontal="right" vertical="center"/>
      <protection hidden="1"/>
    </xf>
    <xf numFmtId="164" fontId="5" fillId="10" borderId="95" xfId="18" applyNumberFormat="1" applyFont="1" applyFill="1" applyBorder="1" applyAlignment="1" applyProtection="1">
      <alignment horizontal="right" vertical="center"/>
      <protection hidden="1"/>
    </xf>
    <xf numFmtId="164" fontId="5" fillId="10" borderId="96" xfId="18" applyNumberFormat="1" applyFont="1" applyFill="1" applyBorder="1" applyAlignment="1" applyProtection="1">
      <alignment vertical="center"/>
      <protection hidden="1"/>
    </xf>
    <xf numFmtId="164" fontId="5" fillId="10" borderId="90" xfId="18" applyNumberFormat="1" applyFont="1" applyFill="1" applyBorder="1" applyAlignment="1" applyProtection="1">
      <alignment vertical="center"/>
      <protection hidden="1"/>
    </xf>
    <xf numFmtId="164" fontId="33" fillId="10" borderId="90" xfId="18" applyNumberFormat="1" applyFont="1" applyFill="1" applyBorder="1" applyAlignment="1" applyProtection="1">
      <alignment vertical="center"/>
      <protection hidden="1"/>
    </xf>
    <xf numFmtId="164" fontId="33" fillId="10" borderId="92" xfId="18" applyNumberFormat="1" applyFont="1" applyFill="1" applyBorder="1" applyAlignment="1" applyProtection="1">
      <alignment vertical="center"/>
      <protection hidden="1"/>
    </xf>
    <xf numFmtId="49" fontId="5" fillId="10" borderId="86" xfId="18" applyNumberFormat="1" applyFont="1" applyFill="1" applyBorder="1" applyAlignment="1" applyProtection="1">
      <alignment vertical="center"/>
      <protection hidden="1"/>
    </xf>
    <xf numFmtId="49" fontId="5" fillId="10" borderId="61" xfId="18" applyNumberFormat="1" applyFont="1" applyFill="1" applyBorder="1" applyAlignment="1" applyProtection="1">
      <alignment horizontal="center" vertical="center"/>
      <protection hidden="1"/>
    </xf>
    <xf numFmtId="0" fontId="5" fillId="10" borderId="94" xfId="18" applyFont="1" applyFill="1" applyBorder="1" applyAlignment="1" applyProtection="1">
      <alignment vertical="center" wrapText="1"/>
      <protection hidden="1"/>
    </xf>
    <xf numFmtId="3" fontId="5" fillId="10" borderId="4" xfId="18" applyNumberFormat="1" applyFont="1" applyFill="1" applyBorder="1" applyAlignment="1" applyProtection="1">
      <alignment horizontal="center" vertical="center"/>
      <protection hidden="1"/>
    </xf>
    <xf numFmtId="164" fontId="5" fillId="10" borderId="61" xfId="18" applyNumberFormat="1" applyFont="1" applyFill="1" applyBorder="1" applyAlignment="1" applyProtection="1">
      <alignment horizontal="right" vertical="center"/>
      <protection hidden="1"/>
    </xf>
    <xf numFmtId="164" fontId="5" fillId="10" borderId="87" xfId="18" applyNumberFormat="1" applyFont="1" applyFill="1" applyBorder="1" applyAlignment="1" applyProtection="1">
      <alignment horizontal="right" vertical="center"/>
      <protection hidden="1"/>
    </xf>
    <xf numFmtId="3" fontId="5" fillId="10" borderId="91" xfId="18" applyNumberFormat="1" applyFont="1" applyFill="1" applyBorder="1" applyAlignment="1" applyProtection="1">
      <alignment vertical="center"/>
      <protection hidden="1"/>
    </xf>
    <xf numFmtId="164" fontId="5" fillId="10" borderId="92" xfId="18" applyNumberFormat="1" applyFont="1" applyFill="1" applyBorder="1" applyAlignment="1" applyProtection="1">
      <alignment vertical="center"/>
      <protection hidden="1"/>
    </xf>
    <xf numFmtId="164" fontId="6" fillId="10" borderId="93" xfId="18" applyNumberFormat="1" applyFont="1" applyFill="1" applyBorder="1" applyAlignment="1" applyProtection="1">
      <alignment vertical="center"/>
      <protection hidden="1"/>
    </xf>
    <xf numFmtId="164" fontId="5" fillId="10" borderId="94" xfId="18" applyNumberFormat="1" applyFont="1" applyFill="1" applyBorder="1" applyAlignment="1" applyProtection="1">
      <alignment vertical="center"/>
      <protection hidden="1"/>
    </xf>
    <xf numFmtId="164" fontId="5" fillId="10" borderId="95" xfId="18" applyNumberFormat="1" applyFont="1" applyFill="1" applyBorder="1" applyAlignment="1" applyProtection="1">
      <alignment vertical="center"/>
      <protection hidden="1"/>
    </xf>
    <xf numFmtId="49" fontId="5" fillId="10" borderId="100" xfId="18" applyNumberFormat="1" applyFont="1" applyFill="1" applyBorder="1" applyAlignment="1" applyProtection="1">
      <alignment horizontal="center" vertical="center" wrapText="1"/>
      <protection hidden="1"/>
    </xf>
    <xf numFmtId="49" fontId="5" fillId="10" borderId="101" xfId="18" applyNumberFormat="1" applyFont="1" applyFill="1" applyBorder="1" applyAlignment="1" applyProtection="1">
      <alignment horizontal="center" vertical="center"/>
      <protection hidden="1"/>
    </xf>
    <xf numFmtId="0" fontId="5" fillId="10" borderId="101" xfId="18" applyFont="1" applyFill="1" applyBorder="1" applyAlignment="1" applyProtection="1">
      <alignment horizontal="center" vertical="center"/>
      <protection hidden="1"/>
    </xf>
    <xf numFmtId="1" fontId="5" fillId="10" borderId="101" xfId="18" applyNumberFormat="1" applyFont="1" applyFill="1" applyBorder="1" applyAlignment="1" applyProtection="1">
      <alignment horizontal="center" vertical="center"/>
      <protection hidden="1"/>
    </xf>
    <xf numFmtId="164" fontId="5" fillId="10" borderId="101" xfId="18" applyNumberFormat="1" applyFont="1" applyFill="1" applyBorder="1" applyAlignment="1" applyProtection="1">
      <alignment vertical="center"/>
      <protection hidden="1"/>
    </xf>
    <xf numFmtId="164" fontId="5" fillId="10" borderId="102" xfId="18" applyNumberFormat="1" applyFont="1" applyFill="1" applyBorder="1" applyAlignment="1" applyProtection="1">
      <alignment vertical="center"/>
      <protection hidden="1"/>
    </xf>
    <xf numFmtId="166" fontId="5" fillId="10" borderId="0" xfId="18" applyNumberFormat="1" applyFont="1" applyFill="1" applyAlignment="1" applyProtection="1">
      <alignment vertical="center"/>
      <protection hidden="1"/>
    </xf>
    <xf numFmtId="174" fontId="5" fillId="10" borderId="90" xfId="18" applyNumberFormat="1" applyFont="1" applyFill="1" applyBorder="1" applyAlignment="1" applyProtection="1">
      <alignment horizontal="center" vertical="center"/>
      <protection hidden="1"/>
    </xf>
    <xf numFmtId="175" fontId="5" fillId="10" borderId="93" xfId="18" applyNumberFormat="1" applyFont="1" applyFill="1" applyBorder="1" applyAlignment="1" applyProtection="1">
      <alignment horizontal="right" vertical="center"/>
      <protection hidden="1"/>
    </xf>
    <xf numFmtId="44" fontId="6" fillId="10" borderId="13" xfId="1" applyFont="1" applyFill="1" applyBorder="1" applyAlignment="1">
      <alignment horizontal="center" vertical="center"/>
    </xf>
    <xf numFmtId="44" fontId="6" fillId="10" borderId="13" xfId="1" applyFont="1" applyFill="1" applyBorder="1" applyAlignment="1">
      <alignment vertical="center"/>
    </xf>
    <xf numFmtId="0" fontId="6" fillId="10" borderId="101" xfId="18" applyFont="1" applyFill="1" applyBorder="1" applyAlignment="1" applyProtection="1">
      <alignment vertical="center" wrapText="1"/>
      <protection hidden="1"/>
    </xf>
    <xf numFmtId="164" fontId="6" fillId="10" borderId="102" xfId="18" applyNumberFormat="1" applyFont="1" applyFill="1" applyBorder="1" applyAlignment="1" applyProtection="1">
      <alignment vertical="center"/>
      <protection hidden="1"/>
    </xf>
    <xf numFmtId="49" fontId="6" fillId="10" borderId="86" xfId="28" applyNumberFormat="1" applyFont="1" applyFill="1" applyBorder="1" applyAlignment="1" applyProtection="1">
      <alignment horizontal="center" vertical="center"/>
      <protection hidden="1"/>
    </xf>
    <xf numFmtId="49" fontId="6" fillId="10" borderId="61" xfId="28" applyNumberFormat="1" applyFont="1" applyFill="1" applyBorder="1" applyAlignment="1" applyProtection="1">
      <alignment horizontal="center" vertical="center" wrapText="1"/>
      <protection hidden="1"/>
    </xf>
    <xf numFmtId="49" fontId="6" fillId="10" borderId="61" xfId="28" applyNumberFormat="1" applyFont="1" applyFill="1" applyBorder="1" applyAlignment="1" applyProtection="1">
      <alignment horizontal="center" vertical="center"/>
      <protection hidden="1"/>
    </xf>
    <xf numFmtId="49" fontId="5" fillId="10" borderId="89" xfId="28" applyNumberFormat="1" applyFill="1" applyBorder="1" applyAlignment="1" applyProtection="1">
      <alignment horizontal="center" vertical="center"/>
      <protection hidden="1"/>
    </xf>
    <xf numFmtId="49" fontId="5" fillId="10" borderId="90" xfId="28" applyNumberFormat="1" applyFill="1" applyBorder="1" applyAlignment="1" applyProtection="1">
      <alignment horizontal="center" vertical="center"/>
      <protection hidden="1"/>
    </xf>
    <xf numFmtId="0" fontId="5" fillId="10" borderId="90" xfId="28" applyFill="1" applyBorder="1" applyAlignment="1" applyProtection="1">
      <alignment horizontal="left" vertical="center" wrapText="1" indent="1"/>
      <protection hidden="1"/>
    </xf>
    <xf numFmtId="0" fontId="5" fillId="10" borderId="90" xfId="28" applyFill="1" applyBorder="1" applyAlignment="1" applyProtection="1">
      <alignment horizontal="center" vertical="center"/>
      <protection hidden="1"/>
    </xf>
    <xf numFmtId="0" fontId="5" fillId="10" borderId="91" xfId="28" applyFill="1" applyBorder="1" applyAlignment="1" applyProtection="1">
      <alignment horizontal="center" vertical="center"/>
      <protection hidden="1"/>
    </xf>
    <xf numFmtId="49" fontId="5" fillId="10" borderId="97" xfId="28" applyNumberFormat="1" applyFill="1" applyBorder="1" applyAlignment="1" applyProtection="1">
      <alignment horizontal="center" vertical="center"/>
      <protection hidden="1"/>
    </xf>
    <xf numFmtId="49" fontId="5" fillId="10" borderId="94" xfId="28" applyNumberFormat="1" applyFill="1" applyBorder="1" applyAlignment="1" applyProtection="1">
      <alignment horizontal="center" vertical="center"/>
      <protection hidden="1"/>
    </xf>
    <xf numFmtId="0" fontId="31" fillId="10" borderId="90" xfId="28" applyFont="1" applyFill="1" applyBorder="1" applyAlignment="1" applyProtection="1">
      <alignment vertical="center"/>
      <protection hidden="1"/>
    </xf>
    <xf numFmtId="0" fontId="5" fillId="10" borderId="98" xfId="28" applyFill="1" applyBorder="1" applyAlignment="1" applyProtection="1">
      <alignment horizontal="center" vertical="center" wrapText="1"/>
      <protection hidden="1"/>
    </xf>
    <xf numFmtId="0" fontId="5" fillId="10" borderId="90" xfId="28" applyFill="1" applyBorder="1" applyAlignment="1" applyProtection="1">
      <alignment vertical="center" wrapText="1"/>
      <protection hidden="1"/>
    </xf>
    <xf numFmtId="0" fontId="5" fillId="10" borderId="91" xfId="28" applyFill="1" applyBorder="1" applyAlignment="1" applyProtection="1">
      <alignment horizontal="center" vertical="center" wrapText="1"/>
      <protection hidden="1"/>
    </xf>
    <xf numFmtId="49" fontId="5" fillId="10" borderId="89" xfId="28" applyNumberFormat="1" applyFill="1" applyBorder="1" applyAlignment="1" applyProtection="1">
      <alignment horizontal="center" vertical="center" wrapText="1"/>
      <protection hidden="1"/>
    </xf>
    <xf numFmtId="0" fontId="5" fillId="10" borderId="104" xfId="28" applyFill="1" applyBorder="1" applyAlignment="1" applyProtection="1">
      <alignment vertical="center" wrapText="1"/>
      <protection hidden="1"/>
    </xf>
    <xf numFmtId="0" fontId="31" fillId="10" borderId="90" xfId="28" applyFont="1" applyFill="1" applyBorder="1" applyAlignment="1" applyProtection="1">
      <alignment vertical="center" wrapText="1"/>
      <protection hidden="1"/>
    </xf>
    <xf numFmtId="2" fontId="5" fillId="10" borderId="90" xfId="28" applyNumberFormat="1" applyFill="1" applyBorder="1" applyAlignment="1" applyProtection="1">
      <alignment horizontal="left" vertical="center"/>
      <protection hidden="1"/>
    </xf>
    <xf numFmtId="0" fontId="5" fillId="10" borderId="90" xfId="28" applyFill="1" applyBorder="1" applyAlignment="1" applyProtection="1">
      <alignment vertical="center"/>
      <protection hidden="1"/>
    </xf>
    <xf numFmtId="0" fontId="31" fillId="10" borderId="90" xfId="28" applyFont="1" applyFill="1" applyBorder="1" applyAlignment="1" applyProtection="1">
      <alignment horizontal="left" vertical="center"/>
      <protection hidden="1"/>
    </xf>
    <xf numFmtId="0" fontId="5" fillId="10" borderId="12" xfId="28" applyFill="1" applyBorder="1" applyAlignment="1" applyProtection="1">
      <alignment vertical="center"/>
      <protection hidden="1"/>
    </xf>
    <xf numFmtId="0" fontId="33" fillId="10" borderId="91" xfId="28" applyFont="1" applyFill="1" applyBorder="1" applyAlignment="1" applyProtection="1">
      <alignment horizontal="center" vertical="center" wrapText="1"/>
      <protection hidden="1"/>
    </xf>
    <xf numFmtId="0" fontId="6" fillId="10" borderId="90" xfId="28" applyFont="1" applyFill="1" applyBorder="1" applyAlignment="1" applyProtection="1">
      <alignment vertical="center" wrapText="1"/>
      <protection hidden="1"/>
    </xf>
    <xf numFmtId="49" fontId="5" fillId="10" borderId="97" xfId="28" applyNumberFormat="1" applyFill="1" applyBorder="1" applyAlignment="1" applyProtection="1">
      <alignment horizontal="center" vertical="center" wrapText="1"/>
      <protection hidden="1"/>
    </xf>
    <xf numFmtId="49" fontId="5" fillId="10" borderId="94" xfId="28" applyNumberFormat="1" applyFill="1" applyBorder="1" applyAlignment="1" applyProtection="1">
      <alignment horizontal="center" vertical="center" wrapText="1"/>
      <protection hidden="1"/>
    </xf>
    <xf numFmtId="0" fontId="5" fillId="10" borderId="98" xfId="28" applyFill="1" applyBorder="1" applyAlignment="1" applyProtection="1">
      <alignment vertical="center" wrapText="1"/>
      <protection hidden="1"/>
    </xf>
    <xf numFmtId="49" fontId="6" fillId="10" borderId="89" xfId="28" applyNumberFormat="1" applyFont="1" applyFill="1" applyBorder="1" applyAlignment="1" applyProtection="1">
      <alignment horizontal="center" vertical="center"/>
      <protection hidden="1"/>
    </xf>
    <xf numFmtId="49" fontId="31" fillId="10" borderId="90" xfId="28" applyNumberFormat="1" applyFont="1" applyFill="1" applyBorder="1" applyAlignment="1" applyProtection="1">
      <alignment horizontal="left" vertical="center" wrapText="1"/>
      <protection hidden="1"/>
    </xf>
    <xf numFmtId="49" fontId="5" fillId="10" borderId="90" xfId="28" applyNumberFormat="1" applyFill="1" applyBorder="1" applyAlignment="1" applyProtection="1">
      <alignment horizontal="left" vertical="center" wrapText="1"/>
      <protection hidden="1"/>
    </xf>
    <xf numFmtId="49" fontId="5" fillId="10" borderId="12" xfId="28" applyNumberFormat="1" applyFill="1" applyBorder="1" applyAlignment="1" applyProtection="1">
      <alignment vertical="center"/>
      <protection hidden="1"/>
    </xf>
    <xf numFmtId="0" fontId="5" fillId="10" borderId="89" xfId="28" applyFill="1" applyBorder="1" applyAlignment="1" applyProtection="1">
      <alignment vertical="center"/>
      <protection hidden="1"/>
    </xf>
    <xf numFmtId="49" fontId="5" fillId="10" borderId="99" xfId="28" applyNumberFormat="1" applyFill="1" applyBorder="1" applyAlignment="1" applyProtection="1">
      <alignment vertical="center"/>
      <protection hidden="1"/>
    </xf>
    <xf numFmtId="49" fontId="5" fillId="10" borderId="90" xfId="28" applyNumberFormat="1" applyFill="1" applyBorder="1" applyAlignment="1" applyProtection="1">
      <alignment vertical="center" wrapText="1"/>
      <protection hidden="1"/>
    </xf>
    <xf numFmtId="0" fontId="31" fillId="10" borderId="90" xfId="28" applyFont="1" applyFill="1" applyBorder="1" applyAlignment="1" applyProtection="1">
      <alignment horizontal="left" vertical="center" wrapText="1"/>
      <protection hidden="1"/>
    </xf>
    <xf numFmtId="0" fontId="5" fillId="10" borderId="90" xfId="28" applyFill="1" applyBorder="1" applyAlignment="1" applyProtection="1">
      <alignment horizontal="left" vertical="center" wrapText="1"/>
      <protection hidden="1"/>
    </xf>
    <xf numFmtId="0" fontId="6" fillId="10" borderId="90" xfId="28" applyFont="1" applyFill="1" applyBorder="1" applyAlignment="1" applyProtection="1">
      <alignment horizontal="left" vertical="center" wrapText="1"/>
      <protection hidden="1"/>
    </xf>
    <xf numFmtId="0" fontId="5" fillId="10" borderId="90" xfId="28" applyFill="1" applyBorder="1" applyAlignment="1" applyProtection="1">
      <alignment horizontal="left" vertical="center"/>
      <protection hidden="1"/>
    </xf>
    <xf numFmtId="49" fontId="5" fillId="10" borderId="89" xfId="28" applyNumberFormat="1" applyFill="1" applyBorder="1" applyAlignment="1" applyProtection="1">
      <alignment vertical="center"/>
      <protection hidden="1"/>
    </xf>
    <xf numFmtId="49" fontId="5" fillId="10" borderId="90" xfId="28" applyNumberFormat="1" applyFill="1" applyBorder="1" applyAlignment="1" applyProtection="1">
      <alignment vertical="center"/>
      <protection hidden="1"/>
    </xf>
    <xf numFmtId="0" fontId="5" fillId="10" borderId="0" xfId="28" applyFill="1" applyAlignment="1" applyProtection="1">
      <alignment horizontal="left" vertical="center" wrapText="1"/>
      <protection hidden="1"/>
    </xf>
    <xf numFmtId="0" fontId="5" fillId="10" borderId="90" xfId="28" applyFill="1" applyBorder="1" applyAlignment="1" applyProtection="1">
      <alignment horizontal="left" vertical="center" indent="1"/>
      <protection hidden="1"/>
    </xf>
    <xf numFmtId="0" fontId="5" fillId="0" borderId="0" xfId="18" applyFont="1" applyAlignment="1" applyProtection="1">
      <alignment horizontal="left" vertical="center"/>
      <protection hidden="1"/>
    </xf>
    <xf numFmtId="49" fontId="5" fillId="0" borderId="89" xfId="28" applyNumberFormat="1" applyBorder="1" applyAlignment="1" applyProtection="1">
      <alignment horizontal="center" vertical="center" wrapText="1"/>
      <protection hidden="1"/>
    </xf>
    <xf numFmtId="49" fontId="5" fillId="0" borderId="90" xfId="28" applyNumberFormat="1" applyBorder="1" applyAlignment="1" applyProtection="1">
      <alignment horizontal="center" vertical="center"/>
      <protection hidden="1"/>
    </xf>
    <xf numFmtId="0" fontId="5" fillId="0" borderId="90" xfId="28" applyBorder="1" applyAlignment="1" applyProtection="1">
      <alignment vertical="center" wrapText="1"/>
      <protection hidden="1"/>
    </xf>
    <xf numFmtId="0" fontId="5" fillId="0" borderId="91" xfId="28" applyBorder="1" applyAlignment="1" applyProtection="1">
      <alignment horizontal="center" vertical="center"/>
      <protection hidden="1"/>
    </xf>
    <xf numFmtId="174" fontId="5" fillId="0" borderId="90" xfId="18" applyNumberFormat="1" applyFont="1" applyBorder="1" applyAlignment="1" applyProtection="1">
      <alignment horizontal="center" vertical="center"/>
      <protection hidden="1"/>
    </xf>
    <xf numFmtId="164" fontId="5" fillId="0" borderId="90" xfId="18" applyNumberFormat="1" applyFont="1" applyBorder="1" applyAlignment="1" applyProtection="1">
      <alignment vertical="center"/>
      <protection hidden="1"/>
    </xf>
    <xf numFmtId="164" fontId="5" fillId="0" borderId="92" xfId="18" applyNumberFormat="1" applyFont="1" applyBorder="1" applyAlignment="1" applyProtection="1">
      <alignment horizontal="right" vertical="center"/>
      <protection hidden="1"/>
    </xf>
    <xf numFmtId="175" fontId="5" fillId="0" borderId="93" xfId="18" applyNumberFormat="1" applyFont="1" applyBorder="1" applyAlignment="1" applyProtection="1">
      <alignment horizontal="right" vertical="center"/>
      <protection hidden="1"/>
    </xf>
    <xf numFmtId="0" fontId="5" fillId="0" borderId="0" xfId="18" applyFont="1" applyAlignment="1" applyProtection="1">
      <alignment vertical="center"/>
      <protection hidden="1"/>
    </xf>
    <xf numFmtId="0" fontId="6" fillId="0" borderId="90" xfId="28" applyFont="1" applyBorder="1" applyAlignment="1" applyProtection="1">
      <alignment vertical="center" wrapText="1"/>
      <protection hidden="1"/>
    </xf>
    <xf numFmtId="0" fontId="5" fillId="0" borderId="91" xfId="28" applyBorder="1" applyAlignment="1" applyProtection="1">
      <alignment horizontal="center" vertical="center" wrapText="1"/>
      <protection hidden="1"/>
    </xf>
    <xf numFmtId="164" fontId="5" fillId="0" borderId="90" xfId="18" applyNumberFormat="1" applyFont="1" applyBorder="1" applyAlignment="1" applyProtection="1">
      <alignment horizontal="right" vertical="center"/>
      <protection hidden="1"/>
    </xf>
    <xf numFmtId="43" fontId="1" fillId="0" borderId="0" xfId="10" applyFont="1" applyFill="1"/>
    <xf numFmtId="43" fontId="6" fillId="0" borderId="0" xfId="10" applyFont="1" applyFill="1"/>
    <xf numFmtId="43" fontId="1" fillId="0" borderId="0" xfId="10" applyFont="1" applyFill="1" applyAlignment="1">
      <alignment vertical="center"/>
    </xf>
    <xf numFmtId="0" fontId="35" fillId="4" borderId="34" xfId="0" applyFont="1" applyFill="1" applyBorder="1" applyAlignment="1">
      <alignment vertical="center" wrapText="1"/>
    </xf>
    <xf numFmtId="174" fontId="5" fillId="10" borderId="90" xfId="28" applyNumberFormat="1" applyFill="1" applyBorder="1" applyAlignment="1" applyProtection="1">
      <alignment horizontal="center" vertical="center"/>
      <protection hidden="1"/>
    </xf>
    <xf numFmtId="164" fontId="5" fillId="10" borderId="90" xfId="28" applyNumberFormat="1" applyFill="1" applyBorder="1" applyAlignment="1" applyProtection="1">
      <alignment vertical="center"/>
      <protection hidden="1"/>
    </xf>
    <xf numFmtId="164" fontId="5" fillId="10" borderId="92" xfId="28" applyNumberFormat="1" applyFill="1" applyBorder="1" applyAlignment="1" applyProtection="1">
      <alignment horizontal="right" vertical="center"/>
      <protection hidden="1"/>
    </xf>
    <xf numFmtId="175" fontId="5" fillId="10" borderId="93" xfId="28" applyNumberFormat="1" applyFill="1" applyBorder="1" applyAlignment="1" applyProtection="1">
      <alignment horizontal="right" vertical="center"/>
      <protection hidden="1"/>
    </xf>
    <xf numFmtId="0" fontId="5" fillId="10" borderId="0" xfId="28" applyFill="1" applyAlignment="1" applyProtection="1">
      <alignment horizontal="left" vertical="center"/>
      <protection hidden="1"/>
    </xf>
    <xf numFmtId="0" fontId="5" fillId="10" borderId="0" xfId="28" applyFill="1" applyAlignment="1" applyProtection="1">
      <alignment vertical="center"/>
      <protection hidden="1"/>
    </xf>
    <xf numFmtId="0" fontId="31" fillId="0" borderId="90" xfId="28" applyFont="1" applyBorder="1" applyAlignment="1" applyProtection="1">
      <alignment horizontal="left" vertical="center" wrapText="1"/>
      <protection hidden="1"/>
    </xf>
    <xf numFmtId="174" fontId="5" fillId="0" borderId="90" xfId="28" applyNumberFormat="1" applyBorder="1" applyAlignment="1" applyProtection="1">
      <alignment horizontal="center" vertical="center"/>
      <protection hidden="1"/>
    </xf>
    <xf numFmtId="0" fontId="6" fillId="4" borderId="36" xfId="0" applyFont="1" applyFill="1" applyBorder="1" applyAlignment="1">
      <alignment horizontal="center" vertical="center" wrapText="1"/>
    </xf>
    <xf numFmtId="44" fontId="4" fillId="0" borderId="38" xfId="1" applyFont="1" applyFill="1" applyBorder="1" applyAlignment="1">
      <alignment horizontal="center" vertical="center"/>
    </xf>
    <xf numFmtId="0" fontId="13" fillId="0" borderId="0" xfId="0" applyFont="1" applyAlignment="1">
      <alignment horizontal="left" vertical="center" wrapText="1"/>
    </xf>
    <xf numFmtId="0" fontId="38" fillId="0" borderId="0" xfId="0" applyFont="1"/>
    <xf numFmtId="0" fontId="39" fillId="0" borderId="0" xfId="0" applyFont="1"/>
    <xf numFmtId="0" fontId="38" fillId="10" borderId="0" xfId="0" applyFont="1" applyFill="1"/>
    <xf numFmtId="0" fontId="6" fillId="0" borderId="74"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Alignment="1">
      <alignment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5" xfId="0" applyFont="1" applyBorder="1" applyAlignment="1">
      <alignment horizontal="left" vertical="center"/>
    </xf>
    <xf numFmtId="0" fontId="6" fillId="0" borderId="47" xfId="0" applyFont="1" applyBorder="1" applyAlignment="1">
      <alignment horizontal="left" vertical="center"/>
    </xf>
    <xf numFmtId="0" fontId="6" fillId="0" borderId="72" xfId="0" applyFont="1" applyBorder="1" applyAlignment="1">
      <alignment horizontal="left" vertical="center"/>
    </xf>
    <xf numFmtId="0" fontId="5" fillId="0" borderId="73" xfId="0" applyFont="1" applyBorder="1" applyAlignment="1">
      <alignment horizontal="left" vertical="center"/>
    </xf>
    <xf numFmtId="0" fontId="5" fillId="0" borderId="34" xfId="0" applyFont="1" applyBorder="1" applyAlignment="1">
      <alignment horizontal="left" vertical="center"/>
    </xf>
    <xf numFmtId="0" fontId="5" fillId="0" borderId="49" xfId="0" applyFont="1" applyBorder="1" applyAlignment="1">
      <alignment horizontal="left" vertical="center"/>
    </xf>
    <xf numFmtId="0" fontId="12" fillId="0" borderId="0" xfId="0" applyFont="1" applyAlignment="1">
      <alignment horizontal="center"/>
    </xf>
    <xf numFmtId="0" fontId="0" fillId="0" borderId="0" xfId="0" applyAlignment="1">
      <alignment horizontal="center"/>
    </xf>
    <xf numFmtId="0" fontId="3" fillId="0" borderId="0" xfId="0" applyFont="1" applyAlignment="1">
      <alignment horizontal="left" wrapText="1"/>
    </xf>
    <xf numFmtId="2" fontId="6" fillId="10" borderId="79" xfId="18" applyNumberFormat="1" applyFont="1" applyFill="1" applyBorder="1" applyAlignment="1" applyProtection="1">
      <alignment horizontal="center" vertical="center"/>
      <protection hidden="1"/>
    </xf>
    <xf numFmtId="2" fontId="6" fillId="10" borderId="80" xfId="18" applyNumberFormat="1" applyFont="1" applyFill="1" applyBorder="1" applyAlignment="1" applyProtection="1">
      <alignment horizontal="center" vertical="center"/>
      <protection hidden="1"/>
    </xf>
    <xf numFmtId="49" fontId="6" fillId="10" borderId="76" xfId="18" applyNumberFormat="1" applyFont="1" applyFill="1" applyBorder="1" applyAlignment="1" applyProtection="1">
      <alignment horizontal="center" vertical="center"/>
      <protection hidden="1"/>
    </xf>
    <xf numFmtId="49" fontId="6" fillId="10" borderId="82" xfId="18" applyNumberFormat="1" applyFont="1" applyFill="1" applyBorder="1" applyAlignment="1" applyProtection="1">
      <alignment horizontal="center" vertical="center"/>
      <protection hidden="1"/>
    </xf>
    <xf numFmtId="49" fontId="6" fillId="10" borderId="77" xfId="18" applyNumberFormat="1" applyFont="1" applyFill="1" applyBorder="1" applyAlignment="1" applyProtection="1">
      <alignment horizontal="center" vertical="center" wrapText="1"/>
      <protection hidden="1"/>
    </xf>
    <xf numFmtId="49" fontId="6" fillId="10" borderId="83" xfId="18" applyNumberFormat="1" applyFont="1" applyFill="1" applyBorder="1" applyAlignment="1" applyProtection="1">
      <alignment horizontal="center" vertical="center" wrapText="1"/>
      <protection hidden="1"/>
    </xf>
    <xf numFmtId="0" fontId="6" fillId="10" borderId="77" xfId="18" applyFont="1" applyFill="1" applyBorder="1" applyAlignment="1" applyProtection="1">
      <alignment horizontal="center" vertical="center"/>
      <protection hidden="1"/>
    </xf>
    <xf numFmtId="0" fontId="6" fillId="10" borderId="83" xfId="18" applyFont="1" applyFill="1" applyBorder="1" applyAlignment="1" applyProtection="1">
      <alignment horizontal="center" vertical="center"/>
      <protection hidden="1"/>
    </xf>
    <xf numFmtId="0" fontId="6" fillId="10" borderId="78" xfId="18" applyFont="1" applyFill="1" applyBorder="1" applyAlignment="1" applyProtection="1">
      <alignment horizontal="center" vertical="center" textRotation="90"/>
      <protection hidden="1"/>
    </xf>
    <xf numFmtId="0" fontId="6" fillId="10" borderId="14" xfId="18" applyFont="1" applyFill="1" applyBorder="1" applyAlignment="1" applyProtection="1">
      <alignment horizontal="center" vertical="center" textRotation="90"/>
      <protection hidden="1"/>
    </xf>
    <xf numFmtId="0" fontId="6" fillId="0" borderId="0" xfId="0" applyFont="1" applyAlignment="1">
      <alignment horizontal="center"/>
    </xf>
    <xf numFmtId="0" fontId="27" fillId="0" borderId="0" xfId="0" applyFont="1" applyAlignment="1">
      <alignment horizontal="center"/>
    </xf>
    <xf numFmtId="0" fontId="11" fillId="0" borderId="37" xfId="0" applyFont="1" applyBorder="1" applyAlignment="1">
      <alignment horizontal="left"/>
    </xf>
    <xf numFmtId="0" fontId="11" fillId="0" borderId="0" xfId="0" applyFont="1" applyAlignment="1">
      <alignment horizontal="left"/>
    </xf>
    <xf numFmtId="0" fontId="20" fillId="0" borderId="67" xfId="0" applyFont="1" applyBorder="1" applyAlignment="1">
      <alignment horizontal="center"/>
    </xf>
    <xf numFmtId="0" fontId="11" fillId="0" borderId="67" xfId="0" applyFont="1" applyBorder="1" applyAlignment="1">
      <alignment horizontal="center"/>
    </xf>
    <xf numFmtId="0" fontId="11" fillId="0" borderId="4" xfId="0" applyFont="1" applyBorder="1" applyAlignment="1">
      <alignment horizontal="left"/>
    </xf>
    <xf numFmtId="0" fontId="0" fillId="0" borderId="4" xfId="0" applyBorder="1"/>
    <xf numFmtId="0" fontId="0" fillId="0" borderId="0" xfId="0"/>
    <xf numFmtId="0" fontId="0" fillId="0" borderId="5" xfId="0" applyBorder="1"/>
    <xf numFmtId="0" fontId="0" fillId="0" borderId="48" xfId="0" applyBorder="1"/>
    <xf numFmtId="0" fontId="0" fillId="0" borderId="34" xfId="0" applyBorder="1"/>
    <xf numFmtId="0" fontId="0" fillId="0" borderId="49" xfId="0" applyBorder="1"/>
    <xf numFmtId="0" fontId="11" fillId="7" borderId="33" xfId="0" applyFont="1" applyFill="1" applyBorder="1" applyAlignment="1">
      <alignment horizontal="center"/>
    </xf>
    <xf numFmtId="0" fontId="11" fillId="7" borderId="2" xfId="0" applyFont="1" applyFill="1" applyBorder="1" applyAlignment="1">
      <alignment horizontal="center"/>
    </xf>
    <xf numFmtId="0" fontId="11" fillId="7" borderId="36" xfId="0" applyFont="1" applyFill="1" applyBorder="1" applyAlignment="1">
      <alignment horizontal="center"/>
    </xf>
    <xf numFmtId="0" fontId="0" fillId="0" borderId="50"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4" xfId="0" applyBorder="1" applyAlignment="1">
      <alignment horizontal="left"/>
    </xf>
    <xf numFmtId="0" fontId="0" fillId="0" borderId="41" xfId="0" applyBorder="1" applyAlignment="1">
      <alignment horizontal="left"/>
    </xf>
    <xf numFmtId="0" fontId="0" fillId="0" borderId="51" xfId="0" applyBorder="1" applyAlignment="1">
      <alignment horizontal="left"/>
    </xf>
    <xf numFmtId="0" fontId="0" fillId="0" borderId="44" xfId="0" applyBorder="1" applyAlignment="1">
      <alignment horizontal="center"/>
    </xf>
    <xf numFmtId="0" fontId="0" fillId="0" borderId="51" xfId="0" applyBorder="1" applyAlignment="1">
      <alignment horizontal="center"/>
    </xf>
    <xf numFmtId="0" fontId="0" fillId="0" borderId="48" xfId="0" applyBorder="1" applyAlignment="1">
      <alignment horizontal="left"/>
    </xf>
    <xf numFmtId="0" fontId="0" fillId="0" borderId="34" xfId="0" applyBorder="1" applyAlignment="1">
      <alignment horizontal="left"/>
    </xf>
    <xf numFmtId="0" fontId="0" fillId="0" borderId="49" xfId="0" applyBorder="1" applyAlignment="1">
      <alignment horizontal="left"/>
    </xf>
    <xf numFmtId="0" fontId="0" fillId="0" borderId="48" xfId="0" applyBorder="1" applyAlignment="1">
      <alignment horizontal="center"/>
    </xf>
    <xf numFmtId="0" fontId="0" fillId="0" borderId="49"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11" fillId="0" borderId="33"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0" fillId="0" borderId="44" xfId="0" applyBorder="1"/>
    <xf numFmtId="0" fontId="0" fillId="0" borderId="41" xfId="0" applyBorder="1"/>
    <xf numFmtId="0" fontId="0" fillId="0" borderId="51" xfId="0" applyBorder="1"/>
    <xf numFmtId="0" fontId="11" fillId="0" borderId="50" xfId="0" applyFont="1" applyBorder="1" applyAlignment="1">
      <alignment horizontal="left"/>
    </xf>
    <xf numFmtId="0" fontId="11" fillId="0" borderId="3" xfId="0" applyFont="1" applyBorder="1" applyAlignment="1">
      <alignment horizontal="left"/>
    </xf>
    <xf numFmtId="0" fontId="19" fillId="0" borderId="1" xfId="0" applyFont="1" applyBorder="1" applyAlignment="1">
      <alignment horizontal="center"/>
    </xf>
    <xf numFmtId="0" fontId="19" fillId="0" borderId="68" xfId="0" applyFont="1" applyBorder="1" applyAlignment="1">
      <alignment horizontal="center"/>
    </xf>
    <xf numFmtId="0" fontId="0" fillId="0" borderId="41" xfId="0" applyBorder="1" applyAlignment="1">
      <alignment horizontal="center"/>
    </xf>
    <xf numFmtId="0" fontId="0" fillId="0" borderId="34" xfId="0" applyBorder="1" applyAlignment="1">
      <alignment horizontal="center"/>
    </xf>
    <xf numFmtId="0" fontId="11" fillId="0" borderId="33" xfId="0" applyFont="1" applyBorder="1" applyAlignment="1">
      <alignment horizontal="left"/>
    </xf>
    <xf numFmtId="0" fontId="11" fillId="0" borderId="2" xfId="0" applyFont="1" applyBorder="1" applyAlignment="1">
      <alignment horizontal="left"/>
    </xf>
    <xf numFmtId="0" fontId="11" fillId="0" borderId="36" xfId="0" applyFont="1" applyBorder="1" applyAlignment="1">
      <alignment horizontal="left"/>
    </xf>
    <xf numFmtId="0" fontId="11" fillId="7" borderId="55" xfId="0" applyFont="1" applyFill="1" applyBorder="1" applyAlignment="1">
      <alignment horizontal="center"/>
    </xf>
    <xf numFmtId="0" fontId="11" fillId="7" borderId="41" xfId="0" applyFont="1" applyFill="1" applyBorder="1" applyAlignment="1">
      <alignment horizontal="center"/>
    </xf>
    <xf numFmtId="0" fontId="11" fillId="7" borderId="40" xfId="0" applyFont="1" applyFill="1" applyBorder="1" applyAlignment="1">
      <alignment horizontal="center"/>
    </xf>
    <xf numFmtId="0" fontId="11" fillId="7" borderId="3" xfId="0" applyFont="1" applyFill="1" applyBorder="1" applyAlignment="1">
      <alignment horizontal="center"/>
    </xf>
    <xf numFmtId="1" fontId="18" fillId="0" borderId="1" xfId="0" applyNumberFormat="1" applyFont="1" applyBorder="1" applyAlignment="1">
      <alignment horizontal="center"/>
    </xf>
    <xf numFmtId="1" fontId="18" fillId="0" borderId="68" xfId="0" applyNumberFormat="1" applyFont="1" applyBorder="1" applyAlignment="1">
      <alignment horizontal="center"/>
    </xf>
    <xf numFmtId="14" fontId="19" fillId="0" borderId="1" xfId="0" applyNumberFormat="1"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0" fillId="0" borderId="5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1" fillId="7" borderId="70" xfId="0" applyFont="1" applyFill="1" applyBorder="1" applyAlignment="1">
      <alignment horizontal="center"/>
    </xf>
    <xf numFmtId="0" fontId="11" fillId="7" borderId="71" xfId="0" applyFont="1" applyFill="1" applyBorder="1" applyAlignment="1">
      <alignment horizontal="center"/>
    </xf>
    <xf numFmtId="0" fontId="11" fillId="7" borderId="39" xfId="0" applyFont="1" applyFill="1" applyBorder="1" applyAlignment="1">
      <alignment horizontal="center"/>
    </xf>
    <xf numFmtId="0" fontId="0" fillId="0" borderId="69" xfId="0" applyBorder="1" applyAlignment="1">
      <alignment horizontal="center"/>
    </xf>
    <xf numFmtId="0" fontId="0" fillId="0" borderId="6" xfId="0" applyBorder="1" applyAlignment="1">
      <alignment horizontal="center"/>
    </xf>
    <xf numFmtId="0" fontId="0" fillId="0" borderId="57" xfId="0" applyBorder="1" applyAlignment="1">
      <alignment horizontal="center"/>
    </xf>
    <xf numFmtId="0" fontId="11" fillId="0" borderId="50" xfId="0" applyFont="1" applyBorder="1" applyAlignment="1">
      <alignment horizontal="center"/>
    </xf>
    <xf numFmtId="0" fontId="19" fillId="0" borderId="50" xfId="0" applyFont="1" applyBorder="1" applyAlignment="1">
      <alignment horizontal="center"/>
    </xf>
    <xf numFmtId="0" fontId="19" fillId="0" borderId="36"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left"/>
    </xf>
    <xf numFmtId="0" fontId="19" fillId="0" borderId="2" xfId="0" applyFont="1" applyBorder="1" applyAlignment="1">
      <alignment horizontal="center"/>
    </xf>
    <xf numFmtId="0" fontId="11" fillId="0" borderId="33" xfId="0" applyFont="1" applyBorder="1" applyAlignment="1">
      <alignment horizontal="left" wrapText="1"/>
    </xf>
    <xf numFmtId="0" fontId="11" fillId="0" borderId="2" xfId="0" applyFont="1" applyBorder="1" applyAlignment="1">
      <alignment horizontal="left" wrapText="1"/>
    </xf>
    <xf numFmtId="0" fontId="11" fillId="0" borderId="36" xfId="0" applyFont="1" applyBorder="1" applyAlignment="1">
      <alignment horizontal="left" wrapText="1"/>
    </xf>
    <xf numFmtId="0" fontId="17" fillId="0" borderId="4" xfId="0" applyFont="1" applyBorder="1" applyAlignment="1">
      <alignment horizontal="left"/>
    </xf>
    <xf numFmtId="0" fontId="17" fillId="0" borderId="0" xfId="0" applyFont="1" applyAlignment="1">
      <alignment horizontal="left"/>
    </xf>
    <xf numFmtId="0" fontId="17" fillId="0" borderId="5" xfId="0" applyFont="1" applyBorder="1" applyAlignment="1">
      <alignment horizontal="left"/>
    </xf>
    <xf numFmtId="0" fontId="24" fillId="0" borderId="4" xfId="0" applyFont="1" applyBorder="1" applyAlignment="1">
      <alignment horizontal="left"/>
    </xf>
    <xf numFmtId="0" fontId="24" fillId="0" borderId="0" xfId="0" applyFont="1" applyAlignment="1">
      <alignment horizontal="left"/>
    </xf>
    <xf numFmtId="0" fontId="24"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11" fillId="6" borderId="50"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0" fillId="6" borderId="44" xfId="0" applyFill="1" applyBorder="1" applyAlignment="1">
      <alignment horizontal="left"/>
    </xf>
    <xf numFmtId="0" fontId="0" fillId="6" borderId="41" xfId="0" applyFill="1" applyBorder="1" applyAlignment="1">
      <alignment horizontal="left"/>
    </xf>
    <xf numFmtId="0" fontId="0" fillId="6" borderId="51"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0" fillId="6" borderId="48" xfId="0" applyFill="1" applyBorder="1" applyAlignment="1">
      <alignment horizontal="left"/>
    </xf>
    <xf numFmtId="0" fontId="0" fillId="6" borderId="34" xfId="0" applyFill="1" applyBorder="1" applyAlignment="1">
      <alignment horizontal="left"/>
    </xf>
    <xf numFmtId="0" fontId="0" fillId="6" borderId="49" xfId="0" applyFill="1" applyBorder="1" applyAlignment="1">
      <alignment horizontal="left"/>
    </xf>
    <xf numFmtId="0" fontId="0" fillId="6" borderId="48" xfId="0" applyFill="1" applyBorder="1" applyAlignment="1">
      <alignment horizontal="center"/>
    </xf>
    <xf numFmtId="0" fontId="0" fillId="6" borderId="49" xfId="0" applyFill="1" applyBorder="1" applyAlignment="1">
      <alignment horizontal="center"/>
    </xf>
    <xf numFmtId="0" fontId="11" fillId="6" borderId="33" xfId="0" applyFont="1" applyFill="1" applyBorder="1" applyAlignment="1">
      <alignment horizontal="center"/>
    </xf>
    <xf numFmtId="0" fontId="11" fillId="6" borderId="37" xfId="0" applyFont="1" applyFill="1" applyBorder="1" applyAlignment="1">
      <alignment horizontal="left"/>
    </xf>
    <xf numFmtId="0" fontId="11" fillId="6" borderId="0" xfId="0" applyFont="1" applyFill="1" applyAlignment="1">
      <alignment horizontal="left"/>
    </xf>
    <xf numFmtId="0" fontId="11" fillId="6" borderId="4" xfId="0" applyFont="1" applyFill="1" applyBorder="1" applyAlignment="1">
      <alignment horizontal="left"/>
    </xf>
    <xf numFmtId="0" fontId="11" fillId="6" borderId="14" xfId="0" applyFont="1" applyFill="1" applyBorder="1" applyAlignment="1">
      <alignment horizontal="center"/>
    </xf>
    <xf numFmtId="0" fontId="11" fillId="6" borderId="15"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15" fontId="19" fillId="0" borderId="1" xfId="0" applyNumberFormat="1" applyFont="1" applyBorder="1" applyAlignment="1">
      <alignment horizontal="center"/>
    </xf>
    <xf numFmtId="0" fontId="19" fillId="6" borderId="2" xfId="0" applyFont="1" applyFill="1" applyBorder="1" applyAlignment="1">
      <alignment horizontal="center"/>
    </xf>
    <xf numFmtId="0" fontId="19" fillId="6" borderId="36" xfId="0" applyFont="1" applyFill="1" applyBorder="1" applyAlignment="1">
      <alignment horizontal="center"/>
    </xf>
    <xf numFmtId="0" fontId="22" fillId="0" borderId="4" xfId="0" applyFont="1" applyBorder="1" applyAlignment="1">
      <alignment horizontal="center"/>
    </xf>
    <xf numFmtId="0" fontId="22" fillId="0" borderId="0" xfId="0" applyFont="1" applyAlignment="1">
      <alignment horizontal="center"/>
    </xf>
    <xf numFmtId="0" fontId="22" fillId="0" borderId="5" xfId="0" applyFont="1" applyBorder="1" applyAlignment="1">
      <alignment horizontal="center"/>
    </xf>
    <xf numFmtId="14" fontId="18" fillId="0" borderId="1" xfId="0" applyNumberFormat="1" applyFont="1" applyBorder="1" applyAlignment="1">
      <alignment horizontal="center"/>
    </xf>
    <xf numFmtId="0" fontId="18" fillId="0" borderId="68" xfId="0" applyFont="1" applyBorder="1" applyAlignment="1">
      <alignment horizontal="center"/>
    </xf>
    <xf numFmtId="0" fontId="18" fillId="0" borderId="1" xfId="0" applyFont="1" applyBorder="1" applyAlignment="1">
      <alignment horizontal="center"/>
    </xf>
    <xf numFmtId="0" fontId="24" fillId="0" borderId="4"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4" fillId="0" borderId="44" xfId="0" applyFont="1" applyBorder="1" applyAlignment="1">
      <alignment vertical="center"/>
    </xf>
    <xf numFmtId="0" fontId="24" fillId="0" borderId="41" xfId="0" applyFont="1" applyBorder="1" applyAlignment="1">
      <alignment vertical="center"/>
    </xf>
    <xf numFmtId="0" fontId="24" fillId="0" borderId="51" xfId="0" applyFont="1" applyBorder="1" applyAlignment="1">
      <alignment vertical="center"/>
    </xf>
    <xf numFmtId="0" fontId="19" fillId="6" borderId="1" xfId="0" applyFont="1" applyFill="1" applyBorder="1" applyAlignment="1">
      <alignment horizontal="center"/>
    </xf>
    <xf numFmtId="0" fontId="19" fillId="6" borderId="68" xfId="0" applyFont="1" applyFill="1" applyBorder="1" applyAlignment="1">
      <alignment horizontal="center"/>
    </xf>
    <xf numFmtId="1" fontId="25" fillId="0" borderId="1" xfId="0" applyNumberFormat="1" applyFont="1" applyBorder="1" applyAlignment="1">
      <alignment horizontal="center"/>
    </xf>
    <xf numFmtId="1" fontId="25" fillId="0" borderId="68" xfId="0" applyNumberFormat="1" applyFont="1" applyBorder="1" applyAlignment="1">
      <alignment horizontal="center"/>
    </xf>
    <xf numFmtId="14" fontId="25" fillId="0" borderId="1" xfId="0" applyNumberFormat="1" applyFont="1" applyBorder="1" applyAlignment="1">
      <alignment horizontal="center"/>
    </xf>
    <xf numFmtId="0" fontId="25" fillId="0" borderId="68" xfId="0" applyFont="1" applyBorder="1" applyAlignment="1">
      <alignment horizontal="center"/>
    </xf>
    <xf numFmtId="15" fontId="25" fillId="0" borderId="1" xfId="0" applyNumberFormat="1" applyFont="1" applyBorder="1" applyAlignment="1">
      <alignment horizontal="center"/>
    </xf>
    <xf numFmtId="0" fontId="25" fillId="6" borderId="1" xfId="0" applyFont="1" applyFill="1" applyBorder="1" applyAlignment="1">
      <alignment horizontal="center"/>
    </xf>
    <xf numFmtId="0" fontId="25" fillId="6" borderId="68" xfId="0" applyFont="1" applyFill="1" applyBorder="1" applyAlignment="1">
      <alignment horizontal="center"/>
    </xf>
    <xf numFmtId="0" fontId="25" fillId="0" borderId="50" xfId="0" applyFont="1" applyBorder="1" applyAlignment="1">
      <alignment horizontal="center"/>
    </xf>
    <xf numFmtId="0" fontId="25" fillId="0" borderId="36" xfId="0" applyFont="1" applyBorder="1" applyAlignment="1">
      <alignment horizontal="center"/>
    </xf>
    <xf numFmtId="0" fontId="24" fillId="6" borderId="4" xfId="0" applyFont="1" applyFill="1" applyBorder="1" applyAlignment="1">
      <alignment vertical="center"/>
    </xf>
    <xf numFmtId="0" fontId="24" fillId="6" borderId="0" xfId="0" applyFont="1" applyFill="1" applyAlignment="1">
      <alignment vertical="center"/>
    </xf>
    <xf numFmtId="0" fontId="24" fillId="6" borderId="5" xfId="0" applyFont="1" applyFill="1" applyBorder="1" applyAlignment="1">
      <alignment vertical="center"/>
    </xf>
    <xf numFmtId="0" fontId="0" fillId="0" borderId="55" xfId="0" applyBorder="1" applyAlignment="1">
      <alignment horizontal="center"/>
    </xf>
    <xf numFmtId="0" fontId="25" fillId="0" borderId="1" xfId="0" applyFont="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8" xfId="0" applyFill="1" applyBorder="1"/>
    <xf numFmtId="0" fontId="0" fillId="6" borderId="34" xfId="0" applyFill="1" applyBorder="1"/>
    <xf numFmtId="0" fontId="0" fillId="6" borderId="49" xfId="0" applyFill="1" applyBorder="1"/>
    <xf numFmtId="0" fontId="11" fillId="6" borderId="50" xfId="0" applyFont="1" applyFill="1" applyBorder="1" applyAlignment="1">
      <alignment horizontal="left"/>
    </xf>
    <xf numFmtId="0" fontId="11" fillId="6" borderId="2" xfId="0" applyFont="1" applyFill="1" applyBorder="1" applyAlignment="1">
      <alignment horizontal="left"/>
    </xf>
    <xf numFmtId="0" fontId="11" fillId="6" borderId="3" xfId="0" applyFont="1" applyFill="1" applyBorder="1" applyAlignment="1">
      <alignment horizontal="left"/>
    </xf>
    <xf numFmtId="0" fontId="0" fillId="6" borderId="44" xfId="0" applyFill="1" applyBorder="1"/>
    <xf numFmtId="0" fontId="0" fillId="6" borderId="41" xfId="0" applyFill="1" applyBorder="1"/>
    <xf numFmtId="0" fontId="0" fillId="6" borderId="51" xfId="0" applyFill="1" applyBorder="1"/>
    <xf numFmtId="0" fontId="0" fillId="6" borderId="44" xfId="0" applyFill="1" applyBorder="1" applyAlignment="1">
      <alignment horizontal="center"/>
    </xf>
    <xf numFmtId="0" fontId="0" fillId="6" borderId="51" xfId="0" applyFill="1" applyBorder="1" applyAlignment="1">
      <alignment horizontal="center"/>
    </xf>
  </cellXfs>
  <cellStyles count="30">
    <cellStyle name="Comma" xfId="4" builtinId="3"/>
    <cellStyle name="Comma 2" xfId="10" xr:uid="{00000000-0005-0000-0000-000001000000}"/>
    <cellStyle name="Comma 2 2" xfId="17" xr:uid="{00000000-0005-0000-0000-000002000000}"/>
    <cellStyle name="Comma 2 2 2" xfId="27" xr:uid="{F4D03BF0-C18F-41E8-874C-D2BFDF8057A2}"/>
    <cellStyle name="Comma 2 3" xfId="22" xr:uid="{C5679BA0-C88D-4F12-89BB-ECDA0F1544B7}"/>
    <cellStyle name="Comma 3" xfId="12" xr:uid="{00000000-0005-0000-0000-000003000000}"/>
    <cellStyle name="Comma 4" xfId="19" xr:uid="{00000000-0005-0000-0000-000004000000}"/>
    <cellStyle name="Comma 4 2" xfId="29" xr:uid="{B15F202A-3CA3-41D1-B6F5-EF7A0A9F8E0A}"/>
    <cellStyle name="Currency" xfId="1" builtinId="4"/>
    <cellStyle name="Currency 2" xfId="7" xr:uid="{00000000-0005-0000-0000-000006000000}"/>
    <cellStyle name="Currency 2 2" xfId="15" xr:uid="{00000000-0005-0000-0000-000007000000}"/>
    <cellStyle name="Currency 2 2 2" xfId="25" xr:uid="{CF10D130-F074-4F07-A7BF-9CFAECEF8E0D}"/>
    <cellStyle name="Currency 3" xfId="8" xr:uid="{00000000-0005-0000-0000-000008000000}"/>
    <cellStyle name="Currency 3 2" xfId="6" xr:uid="{00000000-0005-0000-0000-000009000000}"/>
    <cellStyle name="Currency 3 2 2" xfId="14" xr:uid="{00000000-0005-0000-0000-00000A000000}"/>
    <cellStyle name="Currency 3 2 2 2" xfId="24" xr:uid="{8714BCC3-764F-4181-942B-F1576519CBE1}"/>
    <cellStyle name="Currency 4" xfId="9" xr:uid="{00000000-0005-0000-0000-00000B000000}"/>
    <cellStyle name="Currency 4 2" xfId="16" xr:uid="{00000000-0005-0000-0000-00000C000000}"/>
    <cellStyle name="Currency 4 2 2" xfId="26" xr:uid="{EB40385A-059E-48E6-94A0-7AE77A779382}"/>
    <cellStyle name="Currency 4 3" xfId="21" xr:uid="{97817A7C-890A-4A9D-967A-33260EFC82AA}"/>
    <cellStyle name="Currency 5" xfId="13" xr:uid="{00000000-0005-0000-0000-00000D000000}"/>
    <cellStyle name="Currency 5 2" xfId="23" xr:uid="{7608DF25-FF82-4141-ACEC-EEAA3AA7B1DF}"/>
    <cellStyle name="Currency 6" xfId="20" xr:uid="{9DEE43F3-3952-4820-B13D-0E54EF38FDE9}"/>
    <cellStyle name="Normal" xfId="0" builtinId="0"/>
    <cellStyle name="Normal 2" xfId="2" xr:uid="{00000000-0005-0000-0000-00000F000000}"/>
    <cellStyle name="Normal 3" xfId="3" xr:uid="{00000000-0005-0000-0000-000010000000}"/>
    <cellStyle name="Normal 3 2" xfId="11" xr:uid="{00000000-0005-0000-0000-000011000000}"/>
    <cellStyle name="Normal 4" xfId="18" xr:uid="{00000000-0005-0000-0000-000012000000}"/>
    <cellStyle name="Normal 4 2" xfId="28" xr:uid="{FD8E9D95-A1B5-4DD9-BC29-3853380DE369}"/>
    <cellStyle name="Per cent" xfId="5" builtinId="5"/>
  </cellStyles>
  <dxfs count="0"/>
  <tableStyles count="0" defaultTableStyle="TableStyleMedium2" defaultPivotStyle="PivotStyleLight16"/>
  <colors>
    <mruColors>
      <color rgb="FF00FF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externalLink" Target="externalLinks/externalLink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ustomXml" Target="../customXml/item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externalLink" Target="externalLinks/externalLink3.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theme" Target="theme/theme1.xml"/><Relationship Id="rId125"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Current%20Projects\2406%20ECDOH%20Electrical%20Maintenance\2030%20Tender%20Documents\LV%20R&amp;M\Working\251009%20C2.2%20LV%20Installation%20Maintenance%20Cluster%204%20BOQ%20Rev04_priced.xlsx" TargetMode="External"/><Relationship Id="rId1" Type="http://schemas.openxmlformats.org/officeDocument/2006/relationships/externalLinkPath" Target="file:///P:\Current%20Projects\2406%20ECDOH%20Electrical%20Maintenance\2030%20Tender%20Documents\LV%20R&amp;M\Working\251009%20C2.2%20LV%20Installation%20Maintenance%20Cluster%204%20BOQ%20Rev04_pric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y%20Drive\Projects\2023-107%20ECDoH%20Electrical%20Maintenance\specs\ORTDM_ANDM_MV%20Tender\02%20C2.2%20MV%20Installation%20Maintenance%20Cluster%201%20BOQ%20Re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urrent%20Projects\2406%20ECDOH%20Electrical%20Maintenance\2030%20Tender%20Documents\240719%20C2.2%20MV%20Installation%20Maintenance%20Cluster%204%20BOQ_bl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CHED 1A-1_NMB"/>
      <sheetName val="SCHED 1A-2_NMB"/>
      <sheetName val="SCHED 1A-3_NMB"/>
      <sheetName val="SCHEDULE 2A-BOQ"/>
      <sheetName val="SCHEDULE 3A-1_NMB"/>
      <sheetName val="SCHEDULE 3A-2_NMB"/>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sheetData sheetId="1">
        <row r="6">
          <cell r="D6" t="str">
            <v xml:space="preserve">FUNCTIONAL REPAIR SCHEDULE </v>
          </cell>
        </row>
      </sheetData>
      <sheetData sheetId="2">
        <row r="6">
          <cell r="D6" t="str">
            <v>FUNCTIONAL CONDITION ASSESSMENT AND REPORT (SPECIALIST EQUIPMENT)</v>
          </cell>
        </row>
      </sheetData>
      <sheetData sheetId="3">
        <row r="6">
          <cell r="D6" t="str">
            <v>FUNCTIONAL REPAIR SCHEDULE (SPECIALIST EQUIPMENT)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ORTDM"/>
      <sheetName val="SCHED 1A-2_ORTDM"/>
      <sheetName val="SCHED 1A-3_ORTDM"/>
      <sheetName val="SCHED 1A-4_ORTDM"/>
      <sheetName val="SCHED 1B-1_ANDM"/>
      <sheetName val="SCHED 1B-2_ANDM"/>
      <sheetName val="SCHED 1B-3_ANDM"/>
      <sheetName val="SCHED 1B-4_ANDM"/>
      <sheetName val="SCHED 2A-1_ORTDM"/>
      <sheetName val="SCHED 2A-2_ORTDM"/>
      <sheetName val="SCHED 2A-3_ORTDM"/>
      <sheetName val="SCHED 2A-4_ORTDM"/>
      <sheetName val="SCHED 2B-1_ANDM"/>
      <sheetName val="SCHED 2B-2_ANDM"/>
      <sheetName val="SCHED 2B-3_ANDM"/>
      <sheetName val="SCHED 2B-4_ANDM"/>
      <sheetName val="SCHEDULE 3A_ORTDM"/>
      <sheetName val="SCHEDULE 3B_AN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ECDOH GENERAL ELECTRICAL MV MAINTENANCE AND REPAIR CONTRACT </v>
          </cell>
        </row>
      </sheetData>
      <sheetData sheetId="1">
        <row r="3">
          <cell r="G3" t="str">
            <v>OR TAMBO DM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NM"/>
      <sheetName val="SCHED 1A-2_NM"/>
      <sheetName val="SCHED 1A-3_NM"/>
      <sheetName val="SCHED 1A-4_NM"/>
      <sheetName val="SCHED 1A-5_NM"/>
      <sheetName val="SCHED 1B-1_SB"/>
      <sheetName val="SCHED 1B-2_SB"/>
      <sheetName val="SCHED 1B-3_SB"/>
      <sheetName val="SCHED 1B-4_SB"/>
      <sheetName val="SCHED 1B-5_SB"/>
      <sheetName val="SCHED 2A-1_NM"/>
      <sheetName val="SCHED 2A-2_NM"/>
      <sheetName val="SCHED 2A-3_NM"/>
      <sheetName val="SCHED 2A-4_NM"/>
      <sheetName val="SCHED 2B-1_SB"/>
      <sheetName val="SCHED 2B-2_SB"/>
      <sheetName val="SCHED 2B-3_SB"/>
      <sheetName val="SCHED 2B-4_SB"/>
      <sheetName val="SCHEDULE 3A_NM"/>
      <sheetName val="SCHEDULE 3B_SB"/>
      <sheetName val="SCHEDULE 4"/>
      <sheetName val="SCHEDULE 5"/>
      <sheetName val="Sheet1"/>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SCHEDULED MAINTENANCE AND REPAIRS OF MV EQUIPMENT </v>
          </cell>
        </row>
      </sheetData>
      <sheetData sheetId="1">
        <row r="3">
          <cell r="B3" t="str">
            <v>CONTRACT REF. NO:</v>
          </cell>
        </row>
        <row r="4">
          <cell r="B4" t="str">
            <v>ASSET TYPE: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F29"/>
  <sheetViews>
    <sheetView tabSelected="1" view="pageBreakPreview" zoomScale="70" zoomScaleNormal="70" zoomScaleSheetLayoutView="70" workbookViewId="0">
      <pane ySplit="5" topLeftCell="A6" activePane="bottomLeft" state="frozen"/>
      <selection activeCell="D1218" sqref="D1218"/>
      <selection pane="bottomLeft" activeCell="D21" sqref="D21"/>
    </sheetView>
  </sheetViews>
  <sheetFormatPr defaultColWidth="9.109375" defaultRowHeight="13.8" x14ac:dyDescent="0.25"/>
  <cols>
    <col min="1" max="1" width="2.88671875" style="6" customWidth="1"/>
    <col min="2" max="2" width="13.33203125" style="6" customWidth="1"/>
    <col min="3" max="3" width="17.5546875" style="6" customWidth="1"/>
    <col min="4" max="4" width="48.88671875" style="6" customWidth="1"/>
    <col min="5" max="5" width="29" style="6" customWidth="1"/>
    <col min="6" max="6" width="41" style="10" customWidth="1"/>
    <col min="7" max="16384" width="9.109375" style="6"/>
  </cols>
  <sheetData>
    <row r="1" spans="2:6" ht="14.25" customHeight="1" x14ac:dyDescent="0.25"/>
    <row r="2" spans="2:6" s="12" customFormat="1" ht="21" customHeight="1" x14ac:dyDescent="0.25">
      <c r="B2" s="2" t="s">
        <v>3561</v>
      </c>
      <c r="C2" s="7"/>
      <c r="D2" s="2"/>
      <c r="E2" s="216"/>
      <c r="F2" s="216"/>
    </row>
    <row r="3" spans="2:6" ht="4.5" customHeight="1" x14ac:dyDescent="0.25">
      <c r="B3" s="2"/>
      <c r="C3" s="217"/>
      <c r="D3" s="217"/>
      <c r="E3" s="217"/>
      <c r="F3" s="7"/>
    </row>
    <row r="4" spans="2:6" ht="27.75" customHeight="1" x14ac:dyDescent="0.25">
      <c r="B4" s="215" t="s">
        <v>9</v>
      </c>
      <c r="C4" s="233"/>
      <c r="D4" s="215" t="s">
        <v>3951</v>
      </c>
      <c r="E4" s="232" t="s">
        <v>10</v>
      </c>
      <c r="F4" s="462" t="s">
        <v>3870</v>
      </c>
    </row>
    <row r="5" spans="2:6" ht="4.5" customHeight="1" x14ac:dyDescent="0.25">
      <c r="B5" s="218"/>
      <c r="C5" s="2"/>
      <c r="D5" s="2"/>
      <c r="E5" s="2"/>
      <c r="F5" s="7"/>
    </row>
    <row r="6" spans="2:6" ht="14.4" x14ac:dyDescent="0.3">
      <c r="B6" s="473" t="str">
        <f>'SCHED 1A-1_NMB'!B4</f>
        <v>ASSET TYPE:</v>
      </c>
      <c r="C6" s="474"/>
      <c r="D6" s="473" t="str">
        <f>'SCHED 1A-1_NMB'!D4</f>
        <v>LV INSTALLATIONS</v>
      </c>
      <c r="E6" s="475"/>
      <c r="F6" s="475"/>
    </row>
    <row r="7" spans="2:6" ht="6" customHeight="1" thickBot="1" x14ac:dyDescent="0.3">
      <c r="B7" s="472"/>
      <c r="C7" s="472"/>
      <c r="D7" s="472"/>
      <c r="E7" s="472"/>
      <c r="F7" s="6"/>
    </row>
    <row r="8" spans="2:6" s="32" customFormat="1" ht="27" thickTop="1" x14ac:dyDescent="0.3">
      <c r="B8" s="224" t="s">
        <v>12</v>
      </c>
      <c r="C8" s="469" t="s">
        <v>0</v>
      </c>
      <c r="D8" s="470"/>
      <c r="E8" s="471"/>
      <c r="F8" s="225" t="s">
        <v>599</v>
      </c>
    </row>
    <row r="9" spans="2:6" s="9" customFormat="1" ht="20.25" customHeight="1" x14ac:dyDescent="0.3">
      <c r="B9" s="219"/>
      <c r="C9" s="220"/>
      <c r="D9" s="32"/>
      <c r="E9" s="221"/>
      <c r="F9" s="226"/>
    </row>
    <row r="10" spans="2:6" s="9" customFormat="1" ht="20.25" customHeight="1" x14ac:dyDescent="0.3">
      <c r="B10" s="37" t="s">
        <v>614</v>
      </c>
      <c r="C10" s="220" t="s">
        <v>3868</v>
      </c>
      <c r="D10" s="32" t="str">
        <f>'[1]SCHED 1A-1_NMB'!D6</f>
        <v xml:space="preserve">FUNCTIONAL REPAIR SCHEDULE </v>
      </c>
      <c r="E10" s="221"/>
      <c r="F10" s="226"/>
    </row>
    <row r="11" spans="2:6" s="9" customFormat="1" ht="20.25" customHeight="1" x14ac:dyDescent="0.3">
      <c r="B11" s="37"/>
      <c r="C11" s="220"/>
      <c r="D11" s="32"/>
      <c r="E11" s="221"/>
      <c r="F11" s="226"/>
    </row>
    <row r="12" spans="2:6" s="9" customFormat="1" ht="20.25" customHeight="1" x14ac:dyDescent="0.3">
      <c r="B12" s="37" t="s">
        <v>615</v>
      </c>
      <c r="C12" s="220" t="s">
        <v>3868</v>
      </c>
      <c r="D12" s="32" t="str">
        <f>'[1]SCHED 1A-2_NMB'!D6</f>
        <v>FUNCTIONAL CONDITION ASSESSMENT AND REPORT (SPECIALIST EQUIPMENT)</v>
      </c>
      <c r="E12" s="221"/>
      <c r="F12" s="226"/>
    </row>
    <row r="13" spans="2:6" s="9" customFormat="1" ht="20.25" customHeight="1" x14ac:dyDescent="0.3">
      <c r="B13" s="37"/>
      <c r="C13" s="220"/>
      <c r="D13" s="32"/>
      <c r="E13" s="38"/>
      <c r="F13" s="226"/>
    </row>
    <row r="14" spans="2:6" s="9" customFormat="1" ht="20.25" customHeight="1" x14ac:dyDescent="0.3">
      <c r="B14" s="37" t="s">
        <v>3743</v>
      </c>
      <c r="C14" s="220" t="s">
        <v>3868</v>
      </c>
      <c r="D14" s="32" t="str">
        <f>'[1]SCHED 1A-3_NMB'!D6</f>
        <v>FUNCTIONAL REPAIR SCHEDULE (SPECIALIST EQUIPMENT)</v>
      </c>
      <c r="E14" s="221"/>
      <c r="F14" s="226"/>
    </row>
    <row r="15" spans="2:6" s="9" customFormat="1" ht="20.25" customHeight="1" x14ac:dyDescent="0.3">
      <c r="B15" s="37"/>
      <c r="C15" s="220"/>
      <c r="D15" s="32"/>
      <c r="E15" s="38"/>
      <c r="F15" s="226"/>
    </row>
    <row r="16" spans="2:6" s="9" customFormat="1" ht="20.25" customHeight="1" x14ac:dyDescent="0.3">
      <c r="B16" s="37" t="s">
        <v>3932</v>
      </c>
      <c r="C16" s="220" t="s">
        <v>3568</v>
      </c>
      <c r="D16" s="32"/>
      <c r="E16" s="38"/>
      <c r="F16" s="391"/>
    </row>
    <row r="17" spans="2:6" s="9" customFormat="1" ht="20.25" customHeight="1" x14ac:dyDescent="0.3">
      <c r="B17" s="37"/>
      <c r="C17" s="220"/>
      <c r="D17" s="32"/>
      <c r="E17" s="38"/>
      <c r="F17" s="226"/>
    </row>
    <row r="18" spans="2:6" s="9" customFormat="1" ht="20.25" customHeight="1" x14ac:dyDescent="0.3">
      <c r="B18" s="37" t="s">
        <v>3579</v>
      </c>
      <c r="C18" s="220" t="s">
        <v>3869</v>
      </c>
      <c r="D18" s="32" t="s">
        <v>3574</v>
      </c>
      <c r="E18" s="38"/>
      <c r="F18" s="227"/>
    </row>
    <row r="19" spans="2:6" s="9" customFormat="1" ht="20.25" customHeight="1" x14ac:dyDescent="0.3">
      <c r="B19" s="37"/>
      <c r="C19" s="220"/>
      <c r="D19" s="32"/>
      <c r="E19" s="38"/>
      <c r="F19" s="227"/>
    </row>
    <row r="20" spans="2:6" s="9" customFormat="1" ht="20.25" customHeight="1" x14ac:dyDescent="0.3">
      <c r="B20" s="37" t="s">
        <v>3729</v>
      </c>
      <c r="C20" s="220" t="s">
        <v>3869</v>
      </c>
      <c r="D20" s="32" t="s">
        <v>3574</v>
      </c>
      <c r="E20" s="38"/>
      <c r="F20" s="227"/>
    </row>
    <row r="21" spans="2:6" s="9" customFormat="1" ht="20.25" customHeight="1" x14ac:dyDescent="0.3">
      <c r="B21" s="37"/>
      <c r="C21" s="220"/>
      <c r="D21" s="32"/>
      <c r="E21" s="38"/>
      <c r="F21" s="226"/>
    </row>
    <row r="22" spans="2:6" s="9" customFormat="1" ht="20.25" customHeight="1" x14ac:dyDescent="0.3">
      <c r="B22" s="37">
        <v>4</v>
      </c>
      <c r="C22" s="220" t="s">
        <v>3569</v>
      </c>
      <c r="D22" s="32"/>
      <c r="E22" s="38"/>
      <c r="F22" s="390"/>
    </row>
    <row r="23" spans="2:6" s="9" customFormat="1" ht="20.25" customHeight="1" x14ac:dyDescent="0.3">
      <c r="B23" s="37"/>
      <c r="C23" s="476"/>
      <c r="D23" s="477"/>
      <c r="E23" s="478"/>
      <c r="F23" s="227"/>
    </row>
    <row r="24" spans="2:6" s="9" customFormat="1" ht="20.25" customHeight="1" thickBot="1" x14ac:dyDescent="0.35">
      <c r="B24" s="37"/>
      <c r="C24" s="222"/>
      <c r="D24" s="223"/>
      <c r="E24" s="39"/>
      <c r="F24" s="228"/>
    </row>
    <row r="25" spans="2:6" s="9" customFormat="1" ht="24.9" customHeight="1" thickTop="1" x14ac:dyDescent="0.3">
      <c r="B25" s="479" t="s">
        <v>601</v>
      </c>
      <c r="C25" s="480"/>
      <c r="D25" s="480"/>
      <c r="E25" s="481"/>
      <c r="F25" s="229"/>
    </row>
    <row r="26" spans="2:6" s="9" customFormat="1" ht="24.9" customHeight="1" x14ac:dyDescent="0.3">
      <c r="B26" s="482" t="s">
        <v>21</v>
      </c>
      <c r="C26" s="483"/>
      <c r="D26" s="483"/>
      <c r="E26" s="484"/>
      <c r="F26" s="230"/>
    </row>
    <row r="27" spans="2:6" s="9" customFormat="1" ht="24.9" customHeight="1" thickBot="1" x14ac:dyDescent="0.35">
      <c r="B27" s="466" t="s">
        <v>600</v>
      </c>
      <c r="C27" s="467"/>
      <c r="D27" s="467"/>
      <c r="E27" s="468"/>
      <c r="F27" s="231"/>
    </row>
    <row r="28" spans="2:6" s="12" customFormat="1" ht="14.4" thickTop="1" x14ac:dyDescent="0.25">
      <c r="F28" s="49"/>
    </row>
    <row r="29" spans="2:6" x14ac:dyDescent="0.25">
      <c r="B29" s="12"/>
    </row>
  </sheetData>
  <mergeCells count="8">
    <mergeCell ref="B27:E27"/>
    <mergeCell ref="C8:E8"/>
    <mergeCell ref="B7:E7"/>
    <mergeCell ref="B6:C6"/>
    <mergeCell ref="D6:F6"/>
    <mergeCell ref="C23:E23"/>
    <mergeCell ref="B25:E25"/>
    <mergeCell ref="B26:E26"/>
  </mergeCells>
  <phoneticPr fontId="26" type="noConversion"/>
  <pageMargins left="0.51181102362204722" right="0.51181102362204722" top="0.55118110236220474" bottom="0.35433070866141736" header="0.31496062992125984" footer="0.31496062992125984"/>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B1:N147"/>
  <sheetViews>
    <sheetView topLeftCell="A86" zoomScale="70" zoomScaleNormal="70" zoomScaleSheetLayoutView="70" workbookViewId="0">
      <selection activeCell="G96" sqref="G96"/>
    </sheetView>
  </sheetViews>
  <sheetFormatPr defaultColWidth="9.109375" defaultRowHeight="13.8" x14ac:dyDescent="0.25"/>
  <cols>
    <col min="1" max="1" width="1.109375" style="6" customWidth="1"/>
    <col min="2" max="2" width="9.6640625" style="6" customWidth="1"/>
    <col min="3" max="3" width="11.6640625" style="6" customWidth="1"/>
    <col min="4" max="4" width="53.88671875" style="6" customWidth="1"/>
    <col min="5" max="5" width="8.88671875" style="6" customWidth="1"/>
    <col min="6" max="6" width="7.5546875" style="6" customWidth="1"/>
    <col min="7" max="7" width="16.6640625" style="6" customWidth="1"/>
    <col min="8" max="8" width="18.109375" style="6" customWidth="1"/>
    <col min="9" max="9" width="9" style="50" customWidth="1"/>
    <col min="10" max="14" width="9.109375" style="50"/>
    <col min="15" max="16384" width="9.109375" style="6"/>
  </cols>
  <sheetData>
    <row r="1" spans="2:14" ht="17.399999999999999" x14ac:dyDescent="0.3">
      <c r="B1" s="2"/>
      <c r="C1" s="2"/>
      <c r="D1" s="8"/>
      <c r="E1" s="1"/>
      <c r="F1" s="1"/>
      <c r="G1" s="7"/>
    </row>
    <row r="2" spans="2:14" s="12" customFormat="1" ht="18" customHeight="1" x14ac:dyDescent="0.3">
      <c r="B2" s="2" t="str">
        <f>SUMMARY!B2</f>
        <v xml:space="preserve">ECDOH GENERAL ELECTRICAL LV MAINTENANCE AND REPAIR CONTRACT </v>
      </c>
      <c r="D2" s="2"/>
      <c r="E2" s="3"/>
      <c r="F2" s="3"/>
      <c r="G2" s="7"/>
      <c r="I2" s="51"/>
      <c r="J2" s="51"/>
      <c r="K2" s="51"/>
      <c r="L2" s="51"/>
      <c r="M2" s="51"/>
      <c r="N2" s="51"/>
    </row>
    <row r="3" spans="2:14" ht="15.75" customHeight="1" x14ac:dyDescent="0.3">
      <c r="B3" s="2" t="s">
        <v>9</v>
      </c>
      <c r="C3" s="12"/>
      <c r="D3" s="288" t="str">
        <f>SUMMARY!D4</f>
        <v>CMU3-2627-0192-NMB:</v>
      </c>
      <c r="E3" s="485" t="s">
        <v>10</v>
      </c>
      <c r="F3" s="486"/>
      <c r="G3" s="487" t="s">
        <v>3869</v>
      </c>
      <c r="H3" s="487"/>
      <c r="J3" s="448"/>
    </row>
    <row r="4" spans="2:14" x14ac:dyDescent="0.25">
      <c r="B4" s="2" t="s">
        <v>8</v>
      </c>
      <c r="C4" s="12"/>
      <c r="D4" s="2" t="s">
        <v>3560</v>
      </c>
      <c r="E4" s="2"/>
      <c r="F4" s="2"/>
      <c r="G4" s="7"/>
      <c r="H4" s="12"/>
      <c r="J4" s="448"/>
    </row>
    <row r="5" spans="2:14" x14ac:dyDescent="0.25">
      <c r="B5" s="2"/>
      <c r="C5" s="2"/>
      <c r="D5" s="2"/>
      <c r="E5" s="2"/>
      <c r="F5" s="2"/>
      <c r="G5" s="7"/>
      <c r="J5" s="448"/>
    </row>
    <row r="6" spans="2:14" s="4" customFormat="1" ht="12.75" customHeight="1" x14ac:dyDescent="0.25">
      <c r="B6" s="4" t="s">
        <v>3571</v>
      </c>
      <c r="D6" s="4" t="s">
        <v>13</v>
      </c>
      <c r="I6" s="52"/>
      <c r="J6" s="449"/>
      <c r="K6" s="52"/>
      <c r="L6" s="52"/>
      <c r="M6" s="52"/>
      <c r="N6" s="52"/>
    </row>
    <row r="7" spans="2:14" ht="6" customHeight="1" thickBot="1" x14ac:dyDescent="0.3">
      <c r="B7" s="5"/>
      <c r="C7" s="5"/>
      <c r="D7" s="5"/>
      <c r="E7" s="5"/>
      <c r="F7" s="5"/>
      <c r="G7" s="7"/>
      <c r="J7" s="448"/>
    </row>
    <row r="8" spans="2:14" s="9" customFormat="1" ht="39" customHeight="1" thickBot="1" x14ac:dyDescent="0.35">
      <c r="B8" s="11" t="s">
        <v>11</v>
      </c>
      <c r="C8" s="11" t="s">
        <v>6</v>
      </c>
      <c r="D8" s="11" t="s">
        <v>0</v>
      </c>
      <c r="E8" s="11" t="s">
        <v>1</v>
      </c>
      <c r="F8" s="11" t="s">
        <v>4</v>
      </c>
      <c r="G8" s="11" t="s">
        <v>2</v>
      </c>
      <c r="H8" s="11" t="s">
        <v>5</v>
      </c>
      <c r="I8" s="53"/>
      <c r="J8" s="450"/>
      <c r="K8" s="53"/>
      <c r="L8" s="53"/>
      <c r="M8" s="53"/>
      <c r="N8" s="53"/>
    </row>
    <row r="9" spans="2:14" s="9" customFormat="1" ht="53.25" customHeight="1" thickBot="1" x14ac:dyDescent="0.35">
      <c r="B9" s="24" t="s">
        <v>614</v>
      </c>
      <c r="C9" s="24"/>
      <c r="D9" s="25" t="s">
        <v>3740</v>
      </c>
      <c r="E9" s="24"/>
      <c r="F9" s="24"/>
      <c r="G9" s="26"/>
      <c r="H9" s="26"/>
      <c r="I9" s="53"/>
      <c r="J9" s="450"/>
      <c r="K9" s="53"/>
      <c r="L9" s="53"/>
      <c r="M9" s="53"/>
      <c r="N9" s="53"/>
    </row>
    <row r="10" spans="2:14" s="9" customFormat="1" ht="72.75" customHeight="1" thickBot="1" x14ac:dyDescent="0.35">
      <c r="B10" s="299"/>
      <c r="C10" s="24"/>
      <c r="D10" s="25" t="s">
        <v>3562</v>
      </c>
      <c r="E10" s="299"/>
      <c r="F10" s="299"/>
      <c r="G10" s="300"/>
      <c r="H10" s="300"/>
      <c r="I10" s="53"/>
      <c r="J10" s="450"/>
      <c r="K10" s="53"/>
      <c r="L10" s="53"/>
      <c r="M10" s="53"/>
      <c r="N10" s="53"/>
    </row>
    <row r="11" spans="2:14" s="9" customFormat="1" ht="53.25" customHeight="1" x14ac:dyDescent="0.3">
      <c r="B11" s="299"/>
      <c r="C11" s="24"/>
      <c r="D11" s="235" t="s">
        <v>3946</v>
      </c>
      <c r="E11" s="299"/>
      <c r="F11" s="299"/>
      <c r="G11" s="300"/>
      <c r="H11" s="300"/>
      <c r="I11" s="53"/>
      <c r="J11" s="450"/>
      <c r="K11" s="53"/>
      <c r="L11" s="53"/>
      <c r="M11" s="53"/>
      <c r="N11" s="53"/>
    </row>
    <row r="12" spans="2:14" s="9" customFormat="1" ht="20.25" customHeight="1" x14ac:dyDescent="0.3">
      <c r="B12" s="16" t="s">
        <v>3572</v>
      </c>
      <c r="C12" s="16"/>
      <c r="D12" s="17" t="s">
        <v>3871</v>
      </c>
      <c r="E12" s="16" t="s">
        <v>3944</v>
      </c>
      <c r="F12" s="16">
        <v>1</v>
      </c>
      <c r="G12" s="42"/>
      <c r="H12" s="19"/>
      <c r="I12" s="53"/>
      <c r="J12" s="450"/>
      <c r="K12" s="53"/>
      <c r="L12" s="53"/>
      <c r="M12" s="53"/>
      <c r="N12" s="53"/>
    </row>
    <row r="13" spans="2:14" s="9" customFormat="1" ht="20.25" customHeight="1" x14ac:dyDescent="0.3">
      <c r="B13" s="16" t="s">
        <v>3573</v>
      </c>
      <c r="C13" s="16"/>
      <c r="D13" s="17" t="s">
        <v>3872</v>
      </c>
      <c r="E13" s="16" t="s">
        <v>3944</v>
      </c>
      <c r="F13" s="16">
        <v>1</v>
      </c>
      <c r="G13" s="42"/>
      <c r="H13" s="19"/>
      <c r="I13" s="53"/>
      <c r="J13" s="450"/>
      <c r="K13" s="53"/>
      <c r="L13" s="53"/>
      <c r="M13" s="53"/>
      <c r="N13" s="53"/>
    </row>
    <row r="14" spans="2:14" s="9" customFormat="1" ht="20.25" customHeight="1" x14ac:dyDescent="0.3">
      <c r="B14" s="16" t="s">
        <v>3583</v>
      </c>
      <c r="C14" s="16"/>
      <c r="D14" s="17" t="s">
        <v>3873</v>
      </c>
      <c r="E14" s="16" t="s">
        <v>3944</v>
      </c>
      <c r="F14" s="16">
        <v>1</v>
      </c>
      <c r="G14" s="42"/>
      <c r="H14" s="19"/>
      <c r="I14" s="53"/>
      <c r="J14" s="450"/>
      <c r="K14" s="53"/>
      <c r="L14" s="53"/>
      <c r="M14" s="53"/>
      <c r="N14" s="53"/>
    </row>
    <row r="15" spans="2:14" s="9" customFormat="1" ht="20.25" customHeight="1" x14ac:dyDescent="0.3">
      <c r="B15" s="16" t="s">
        <v>3584</v>
      </c>
      <c r="C15" s="16"/>
      <c r="D15" s="17" t="s">
        <v>3874</v>
      </c>
      <c r="E15" s="16" t="s">
        <v>3944</v>
      </c>
      <c r="F15" s="16">
        <v>1</v>
      </c>
      <c r="G15" s="42"/>
      <c r="H15" s="19"/>
      <c r="I15" s="53"/>
      <c r="J15" s="450"/>
      <c r="K15" s="53"/>
      <c r="L15" s="53"/>
      <c r="M15" s="53"/>
      <c r="N15" s="53"/>
    </row>
    <row r="16" spans="2:14" s="9" customFormat="1" ht="20.25" customHeight="1" x14ac:dyDescent="0.3">
      <c r="B16" s="16" t="s">
        <v>3585</v>
      </c>
      <c r="C16" s="16"/>
      <c r="D16" s="17" t="s">
        <v>3875</v>
      </c>
      <c r="E16" s="16" t="s">
        <v>3944</v>
      </c>
      <c r="F16" s="16">
        <v>1</v>
      </c>
      <c r="G16" s="42"/>
      <c r="H16" s="19"/>
      <c r="I16" s="53"/>
      <c r="J16" s="450"/>
      <c r="K16" s="53"/>
      <c r="L16" s="53"/>
      <c r="M16" s="53"/>
      <c r="N16" s="53"/>
    </row>
    <row r="17" spans="2:14" s="9" customFormat="1" ht="20.25" customHeight="1" x14ac:dyDescent="0.3">
      <c r="B17" s="16" t="s">
        <v>3586</v>
      </c>
      <c r="C17" s="16"/>
      <c r="D17" s="17" t="s">
        <v>3876</v>
      </c>
      <c r="E17" s="16" t="s">
        <v>3944</v>
      </c>
      <c r="F17" s="16">
        <v>1</v>
      </c>
      <c r="G17" s="42"/>
      <c r="H17" s="19"/>
      <c r="I17" s="53"/>
      <c r="J17" s="450"/>
      <c r="K17" s="53"/>
      <c r="L17" s="53"/>
      <c r="M17" s="53"/>
      <c r="N17" s="53"/>
    </row>
    <row r="18" spans="2:14" s="9" customFormat="1" ht="20.25" customHeight="1" x14ac:dyDescent="0.3">
      <c r="B18" s="16" t="s">
        <v>3587</v>
      </c>
      <c r="C18" s="16"/>
      <c r="D18" s="17" t="s">
        <v>3939</v>
      </c>
      <c r="E18" s="16" t="s">
        <v>3944</v>
      </c>
      <c r="F18" s="16">
        <v>1</v>
      </c>
      <c r="G18" s="42"/>
      <c r="H18" s="19"/>
      <c r="I18" s="53"/>
      <c r="J18" s="450"/>
      <c r="K18" s="53"/>
      <c r="L18" s="53"/>
      <c r="M18" s="53"/>
      <c r="N18" s="53"/>
    </row>
    <row r="19" spans="2:14" s="9" customFormat="1" ht="20.25" customHeight="1" x14ac:dyDescent="0.3">
      <c r="B19" s="16" t="s">
        <v>3588</v>
      </c>
      <c r="C19" s="16"/>
      <c r="D19" s="289" t="s">
        <v>3607</v>
      </c>
      <c r="E19" s="16"/>
      <c r="F19" s="16"/>
      <c r="G19" s="42"/>
      <c r="H19" s="19"/>
      <c r="I19" s="53"/>
      <c r="J19" s="450"/>
      <c r="K19" s="53"/>
      <c r="L19" s="53"/>
      <c r="M19" s="53"/>
      <c r="N19" s="53"/>
    </row>
    <row r="20" spans="2:14" s="9" customFormat="1" ht="20.25" customHeight="1" x14ac:dyDescent="0.3">
      <c r="B20" s="16" t="s">
        <v>3589</v>
      </c>
      <c r="C20" s="16"/>
      <c r="D20" s="17" t="s">
        <v>3877</v>
      </c>
      <c r="E20" s="16" t="s">
        <v>3944</v>
      </c>
      <c r="F20" s="16">
        <v>1</v>
      </c>
      <c r="G20" s="42"/>
      <c r="H20" s="19"/>
      <c r="I20" s="53"/>
      <c r="J20" s="450"/>
      <c r="K20" s="53"/>
      <c r="L20" s="53"/>
      <c r="M20" s="53"/>
      <c r="N20" s="53"/>
    </row>
    <row r="21" spans="2:14" s="9" customFormat="1" ht="20.25" customHeight="1" x14ac:dyDescent="0.3">
      <c r="B21" s="16" t="s">
        <v>3590</v>
      </c>
      <c r="C21" s="16"/>
      <c r="D21" s="17" t="s">
        <v>3878</v>
      </c>
      <c r="E21" s="16" t="s">
        <v>3944</v>
      </c>
      <c r="F21" s="16">
        <v>1</v>
      </c>
      <c r="G21" s="42"/>
      <c r="H21" s="19"/>
      <c r="I21" s="53"/>
      <c r="J21" s="450"/>
      <c r="K21" s="53"/>
      <c r="L21" s="53"/>
      <c r="M21" s="53"/>
      <c r="N21" s="53"/>
    </row>
    <row r="22" spans="2:14" s="9" customFormat="1" ht="20.25" customHeight="1" x14ac:dyDescent="0.3">
      <c r="B22" s="16" t="s">
        <v>3591</v>
      </c>
      <c r="C22" s="16"/>
      <c r="D22" s="17" t="s">
        <v>3879</v>
      </c>
      <c r="E22" s="16" t="s">
        <v>3944</v>
      </c>
      <c r="F22" s="16">
        <v>1</v>
      </c>
      <c r="G22" s="42"/>
      <c r="H22" s="19"/>
      <c r="I22" s="53"/>
      <c r="J22" s="450"/>
      <c r="K22" s="53"/>
      <c r="L22" s="53"/>
      <c r="M22" s="53"/>
      <c r="N22" s="53"/>
    </row>
    <row r="23" spans="2:14" s="9" customFormat="1" ht="20.25" customHeight="1" x14ac:dyDescent="0.3">
      <c r="B23" s="16" t="s">
        <v>3592</v>
      </c>
      <c r="C23" s="16"/>
      <c r="D23" s="17" t="s">
        <v>18</v>
      </c>
      <c r="E23" s="16" t="s">
        <v>3944</v>
      </c>
      <c r="F23" s="16">
        <v>1</v>
      </c>
      <c r="G23" s="42"/>
      <c r="H23" s="19"/>
      <c r="I23" s="53"/>
      <c r="J23" s="450"/>
      <c r="K23" s="53"/>
      <c r="L23" s="53"/>
      <c r="M23" s="53"/>
      <c r="N23" s="53"/>
    </row>
    <row r="24" spans="2:14" s="9" customFormat="1" ht="20.25" customHeight="1" x14ac:dyDescent="0.3">
      <c r="B24" s="16" t="s">
        <v>3593</v>
      </c>
      <c r="C24" s="16"/>
      <c r="D24" s="17" t="s">
        <v>3880</v>
      </c>
      <c r="E24" s="16" t="s">
        <v>3944</v>
      </c>
      <c r="F24" s="16">
        <v>1</v>
      </c>
      <c r="G24" s="42"/>
      <c r="H24" s="19"/>
      <c r="I24" s="53"/>
      <c r="J24" s="450"/>
      <c r="K24" s="53"/>
      <c r="L24" s="53"/>
      <c r="M24" s="53"/>
      <c r="N24" s="53"/>
    </row>
    <row r="25" spans="2:14" s="9" customFormat="1" ht="20.25" customHeight="1" x14ac:dyDescent="0.3">
      <c r="B25" s="16" t="s">
        <v>3597</v>
      </c>
      <c r="C25" s="16"/>
      <c r="D25" s="17" t="s">
        <v>3881</v>
      </c>
      <c r="E25" s="16" t="s">
        <v>3944</v>
      </c>
      <c r="F25" s="16">
        <v>1</v>
      </c>
      <c r="G25" s="42"/>
      <c r="H25" s="19"/>
      <c r="I25" s="53"/>
      <c r="J25" s="450"/>
      <c r="K25" s="53"/>
      <c r="L25" s="53"/>
      <c r="M25" s="53"/>
      <c r="N25" s="53"/>
    </row>
    <row r="26" spans="2:14" s="9" customFormat="1" ht="20.25" customHeight="1" x14ac:dyDescent="0.3">
      <c r="B26" s="16" t="s">
        <v>3598</v>
      </c>
      <c r="C26" s="16"/>
      <c r="D26" s="17" t="s">
        <v>3936</v>
      </c>
      <c r="E26" s="16" t="s">
        <v>3944</v>
      </c>
      <c r="F26" s="16">
        <v>1</v>
      </c>
      <c r="G26" s="42"/>
      <c r="H26" s="19"/>
      <c r="I26" s="53"/>
      <c r="J26" s="450"/>
      <c r="K26" s="53"/>
      <c r="L26" s="53"/>
      <c r="M26" s="53"/>
      <c r="N26" s="53"/>
    </row>
    <row r="27" spans="2:14" s="9" customFormat="1" ht="20.25" customHeight="1" x14ac:dyDescent="0.3">
      <c r="B27" s="16" t="s">
        <v>3599</v>
      </c>
      <c r="C27" s="16"/>
      <c r="D27" s="17" t="s">
        <v>3937</v>
      </c>
      <c r="E27" s="16" t="s">
        <v>3944</v>
      </c>
      <c r="F27" s="16">
        <v>1</v>
      </c>
      <c r="G27" s="42"/>
      <c r="H27" s="19"/>
      <c r="I27" s="53"/>
      <c r="J27" s="450"/>
      <c r="K27" s="53"/>
      <c r="L27" s="53"/>
      <c r="M27" s="53"/>
      <c r="N27" s="53"/>
    </row>
    <row r="28" spans="2:14" s="9" customFormat="1" ht="20.25" customHeight="1" x14ac:dyDescent="0.3">
      <c r="B28" s="16" t="s">
        <v>3600</v>
      </c>
      <c r="C28" s="16"/>
      <c r="D28" s="17" t="s">
        <v>3938</v>
      </c>
      <c r="E28" s="16" t="s">
        <v>3944</v>
      </c>
      <c r="F28" s="16">
        <v>1</v>
      </c>
      <c r="G28" s="42"/>
      <c r="H28" s="19"/>
      <c r="I28" s="53"/>
      <c r="J28" s="450"/>
      <c r="K28" s="53"/>
      <c r="L28" s="53"/>
      <c r="M28" s="53"/>
      <c r="N28" s="53"/>
    </row>
    <row r="29" spans="2:14" s="9" customFormat="1" ht="20.25" customHeight="1" x14ac:dyDescent="0.3">
      <c r="B29" s="16" t="s">
        <v>3601</v>
      </c>
      <c r="C29" s="16"/>
      <c r="D29" s="289" t="s">
        <v>3882</v>
      </c>
      <c r="E29" s="16"/>
      <c r="F29" s="16"/>
      <c r="G29" s="42"/>
      <c r="H29" s="19"/>
      <c r="I29" s="53"/>
      <c r="J29" s="450"/>
      <c r="K29" s="53"/>
      <c r="L29" s="53"/>
      <c r="M29" s="53"/>
      <c r="N29" s="53"/>
    </row>
    <row r="30" spans="2:14" s="9" customFormat="1" ht="20.25" customHeight="1" x14ac:dyDescent="0.3">
      <c r="B30" s="16" t="s">
        <v>3602</v>
      </c>
      <c r="C30" s="16"/>
      <c r="D30" s="160" t="s">
        <v>3883</v>
      </c>
      <c r="E30" s="16" t="s">
        <v>3944</v>
      </c>
      <c r="F30" s="16">
        <v>1</v>
      </c>
      <c r="G30" s="42"/>
      <c r="H30" s="19"/>
      <c r="I30" s="53"/>
      <c r="J30" s="450"/>
      <c r="K30" s="53"/>
      <c r="L30" s="53"/>
      <c r="M30" s="53"/>
      <c r="N30" s="53"/>
    </row>
    <row r="31" spans="2:14" s="9" customFormat="1" ht="20.25" customHeight="1" x14ac:dyDescent="0.3">
      <c r="B31" s="16" t="s">
        <v>3603</v>
      </c>
      <c r="C31" s="16"/>
      <c r="D31" s="289" t="s">
        <v>3884</v>
      </c>
      <c r="E31" s="16"/>
      <c r="F31" s="16"/>
      <c r="G31" s="42"/>
      <c r="H31" s="19"/>
      <c r="I31" s="53"/>
      <c r="J31" s="450"/>
      <c r="K31" s="53"/>
      <c r="L31" s="53"/>
      <c r="M31" s="53"/>
      <c r="N31" s="53"/>
    </row>
    <row r="32" spans="2:14" s="9" customFormat="1" ht="20.25" customHeight="1" x14ac:dyDescent="0.3">
      <c r="B32" s="16" t="s">
        <v>3651</v>
      </c>
      <c r="C32" s="16"/>
      <c r="D32" s="160" t="s">
        <v>3885</v>
      </c>
      <c r="E32" s="16" t="s">
        <v>3944</v>
      </c>
      <c r="F32" s="16">
        <v>1</v>
      </c>
      <c r="G32" s="42"/>
      <c r="H32" s="19"/>
      <c r="I32" s="53"/>
      <c r="J32" s="450"/>
      <c r="K32" s="53"/>
      <c r="L32" s="53"/>
      <c r="M32" s="53"/>
      <c r="N32" s="53"/>
    </row>
    <row r="33" spans="2:14" s="9" customFormat="1" ht="20.25" customHeight="1" x14ac:dyDescent="0.3">
      <c r="B33" s="16" t="s">
        <v>3652</v>
      </c>
      <c r="C33" s="16"/>
      <c r="D33" s="160" t="s">
        <v>3886</v>
      </c>
      <c r="E33" s="16" t="s">
        <v>3944</v>
      </c>
      <c r="F33" s="16">
        <v>1</v>
      </c>
      <c r="G33" s="42"/>
      <c r="H33" s="19"/>
      <c r="I33" s="53"/>
      <c r="J33" s="450"/>
      <c r="K33" s="53"/>
      <c r="L33" s="53"/>
      <c r="M33" s="53"/>
      <c r="N33" s="53"/>
    </row>
    <row r="34" spans="2:14" s="9" customFormat="1" ht="20.25" customHeight="1" x14ac:dyDescent="0.3">
      <c r="B34" s="16" t="s">
        <v>3653</v>
      </c>
      <c r="C34" s="16"/>
      <c r="D34" s="160" t="s">
        <v>3887</v>
      </c>
      <c r="E34" s="16" t="s">
        <v>3944</v>
      </c>
      <c r="F34" s="16">
        <v>1</v>
      </c>
      <c r="G34" s="42"/>
      <c r="H34" s="19"/>
      <c r="I34" s="53"/>
      <c r="J34" s="450"/>
      <c r="K34" s="53"/>
      <c r="L34" s="53"/>
      <c r="M34" s="53"/>
      <c r="N34" s="53"/>
    </row>
    <row r="35" spans="2:14" s="9" customFormat="1" ht="20.25" customHeight="1" x14ac:dyDescent="0.3">
      <c r="B35" s="16" t="s">
        <v>3654</v>
      </c>
      <c r="C35" s="16"/>
      <c r="D35" s="160" t="s">
        <v>3888</v>
      </c>
      <c r="E35" s="16" t="s">
        <v>3944</v>
      </c>
      <c r="F35" s="16">
        <v>1</v>
      </c>
      <c r="G35" s="42"/>
      <c r="H35" s="19"/>
      <c r="I35" s="53"/>
      <c r="J35" s="450"/>
      <c r="K35" s="53"/>
      <c r="L35" s="53"/>
      <c r="M35" s="53"/>
      <c r="N35" s="53"/>
    </row>
    <row r="36" spans="2:14" s="9" customFormat="1" ht="20.25" customHeight="1" x14ac:dyDescent="0.3">
      <c r="B36" s="16" t="s">
        <v>3655</v>
      </c>
      <c r="C36" s="16"/>
      <c r="D36" s="244" t="s">
        <v>3889</v>
      </c>
      <c r="E36" s="16"/>
      <c r="F36" s="16"/>
      <c r="G36" s="42"/>
      <c r="H36" s="19"/>
      <c r="I36" s="53"/>
      <c r="J36" s="450"/>
      <c r="K36" s="53"/>
      <c r="L36" s="53"/>
      <c r="M36" s="53"/>
      <c r="N36" s="53"/>
    </row>
    <row r="37" spans="2:14" s="9" customFormat="1" ht="20.25" customHeight="1" x14ac:dyDescent="0.3">
      <c r="B37" s="16" t="s">
        <v>3656</v>
      </c>
      <c r="C37" s="16"/>
      <c r="D37" s="160" t="s">
        <v>3890</v>
      </c>
      <c r="E37" s="16" t="s">
        <v>3944</v>
      </c>
      <c r="F37" s="16">
        <v>1</v>
      </c>
      <c r="G37" s="42"/>
      <c r="H37" s="19"/>
      <c r="I37" s="53"/>
      <c r="J37" s="450"/>
      <c r="K37" s="53"/>
      <c r="L37" s="53"/>
      <c r="M37" s="53"/>
      <c r="N37" s="53"/>
    </row>
    <row r="38" spans="2:14" s="9" customFormat="1" ht="20.25" customHeight="1" x14ac:dyDescent="0.3">
      <c r="B38" s="16" t="s">
        <v>3657</v>
      </c>
      <c r="C38" s="16"/>
      <c r="D38" s="160" t="s">
        <v>3891</v>
      </c>
      <c r="E38" s="16" t="s">
        <v>3944</v>
      </c>
      <c r="F38" s="16">
        <v>1</v>
      </c>
      <c r="G38" s="42"/>
      <c r="H38" s="19"/>
      <c r="I38" s="53"/>
      <c r="J38" s="450"/>
      <c r="K38" s="53"/>
      <c r="L38" s="53"/>
      <c r="M38" s="53"/>
      <c r="N38" s="53"/>
    </row>
    <row r="39" spans="2:14" s="9" customFormat="1" ht="20.25" customHeight="1" x14ac:dyDescent="0.3">
      <c r="B39" s="16" t="s">
        <v>3658</v>
      </c>
      <c r="C39" s="16"/>
      <c r="D39" s="160" t="s">
        <v>3892</v>
      </c>
      <c r="E39" s="16" t="s">
        <v>3944</v>
      </c>
      <c r="F39" s="16">
        <v>1</v>
      </c>
      <c r="G39" s="42"/>
      <c r="H39" s="19"/>
      <c r="I39" s="53"/>
      <c r="J39" s="450"/>
      <c r="K39" s="53"/>
      <c r="L39" s="53"/>
      <c r="M39" s="53"/>
      <c r="N39" s="53"/>
    </row>
    <row r="40" spans="2:14" s="9" customFormat="1" ht="20.25" customHeight="1" x14ac:dyDescent="0.3">
      <c r="B40" s="16" t="s">
        <v>3659</v>
      </c>
      <c r="C40" s="16"/>
      <c r="D40" s="160" t="s">
        <v>3893</v>
      </c>
      <c r="E40" s="16" t="s">
        <v>3944</v>
      </c>
      <c r="F40" s="16">
        <v>1</v>
      </c>
      <c r="G40" s="42"/>
      <c r="H40" s="19"/>
      <c r="I40" s="53"/>
      <c r="J40" s="450"/>
      <c r="K40" s="53"/>
      <c r="L40" s="53"/>
      <c r="M40" s="53"/>
      <c r="N40" s="53"/>
    </row>
    <row r="41" spans="2:14" s="9" customFormat="1" ht="20.25" customHeight="1" x14ac:dyDescent="0.3">
      <c r="B41" s="16" t="s">
        <v>3660</v>
      </c>
      <c r="C41" s="16"/>
      <c r="D41" s="160" t="s">
        <v>3894</v>
      </c>
      <c r="E41" s="16" t="s">
        <v>3944</v>
      </c>
      <c r="F41" s="16">
        <v>1</v>
      </c>
      <c r="G41" s="42"/>
      <c r="H41" s="19"/>
      <c r="I41" s="53"/>
      <c r="J41" s="450"/>
      <c r="K41" s="53"/>
      <c r="L41" s="53"/>
      <c r="M41" s="53"/>
      <c r="N41" s="53"/>
    </row>
    <row r="42" spans="2:14" s="9" customFormat="1" ht="20.25" customHeight="1" x14ac:dyDescent="0.3">
      <c r="B42" s="16" t="s">
        <v>3661</v>
      </c>
      <c r="C42" s="16"/>
      <c r="D42" s="160" t="s">
        <v>3895</v>
      </c>
      <c r="E42" s="16" t="s">
        <v>3944</v>
      </c>
      <c r="F42" s="16">
        <v>1</v>
      </c>
      <c r="G42" s="42"/>
      <c r="H42" s="19"/>
      <c r="I42" s="53"/>
      <c r="J42" s="450"/>
      <c r="K42" s="53"/>
      <c r="L42" s="53"/>
      <c r="M42" s="53"/>
      <c r="N42" s="53"/>
    </row>
    <row r="43" spans="2:14" s="9" customFormat="1" ht="20.25" customHeight="1" x14ac:dyDescent="0.3">
      <c r="B43" s="16" t="s">
        <v>3662</v>
      </c>
      <c r="C43" s="16"/>
      <c r="D43" s="160" t="s">
        <v>3896</v>
      </c>
      <c r="E43" s="16" t="s">
        <v>3944</v>
      </c>
      <c r="F43" s="16">
        <v>1</v>
      </c>
      <c r="G43" s="42"/>
      <c r="H43" s="19"/>
      <c r="I43" s="53"/>
      <c r="J43" s="450"/>
      <c r="K43" s="53"/>
      <c r="L43" s="53"/>
      <c r="M43" s="53"/>
      <c r="N43" s="53"/>
    </row>
    <row r="44" spans="2:14" s="9" customFormat="1" ht="20.25" customHeight="1" x14ac:dyDescent="0.3">
      <c r="B44" s="16" t="s">
        <v>3663</v>
      </c>
      <c r="C44" s="16"/>
      <c r="D44" s="160" t="s">
        <v>3897</v>
      </c>
      <c r="E44" s="16" t="s">
        <v>3944</v>
      </c>
      <c r="F44" s="16">
        <v>1</v>
      </c>
      <c r="G44" s="42"/>
      <c r="H44" s="19"/>
      <c r="I44" s="53"/>
      <c r="J44" s="450"/>
      <c r="K44" s="53"/>
      <c r="L44" s="53"/>
      <c r="M44" s="53"/>
      <c r="N44" s="53"/>
    </row>
    <row r="45" spans="2:14" s="9" customFormat="1" ht="20.25" customHeight="1" x14ac:dyDescent="0.3">
      <c r="B45" s="16" t="s">
        <v>3664</v>
      </c>
      <c r="C45" s="16"/>
      <c r="D45" s="160" t="s">
        <v>3898</v>
      </c>
      <c r="E45" s="16" t="s">
        <v>3944</v>
      </c>
      <c r="F45" s="16">
        <v>1</v>
      </c>
      <c r="G45" s="42"/>
      <c r="H45" s="19"/>
      <c r="I45" s="53"/>
      <c r="J45" s="450"/>
      <c r="K45" s="53"/>
      <c r="L45" s="53"/>
      <c r="M45" s="53"/>
      <c r="N45" s="53"/>
    </row>
    <row r="46" spans="2:14" s="9" customFormat="1" ht="20.25" customHeight="1" x14ac:dyDescent="0.3">
      <c r="B46" s="16" t="s">
        <v>3665</v>
      </c>
      <c r="C46" s="16"/>
      <c r="D46" s="160" t="s">
        <v>3899</v>
      </c>
      <c r="E46" s="16" t="s">
        <v>3944</v>
      </c>
      <c r="F46" s="16">
        <v>1</v>
      </c>
      <c r="G46" s="42"/>
      <c r="H46" s="19"/>
      <c r="I46" s="53"/>
      <c r="J46" s="450"/>
      <c r="K46" s="53"/>
      <c r="L46" s="53"/>
      <c r="M46" s="53"/>
      <c r="N46" s="53"/>
    </row>
    <row r="47" spans="2:14" s="9" customFormat="1" ht="20.25" customHeight="1" x14ac:dyDescent="0.3">
      <c r="B47" s="16" t="s">
        <v>3666</v>
      </c>
      <c r="C47" s="16"/>
      <c r="D47" s="160" t="s">
        <v>3900</v>
      </c>
      <c r="E47" s="16" t="s">
        <v>3944</v>
      </c>
      <c r="F47" s="16">
        <v>1</v>
      </c>
      <c r="G47" s="42"/>
      <c r="H47" s="19"/>
      <c r="I47" s="53"/>
      <c r="J47" s="450"/>
      <c r="K47" s="53"/>
      <c r="L47" s="53"/>
      <c r="M47" s="53"/>
      <c r="N47" s="53"/>
    </row>
    <row r="48" spans="2:14" s="9" customFormat="1" ht="20.25" customHeight="1" x14ac:dyDescent="0.3">
      <c r="B48" s="16" t="s">
        <v>3667</v>
      </c>
      <c r="C48" s="16"/>
      <c r="D48" s="160" t="s">
        <v>3901</v>
      </c>
      <c r="E48" s="16" t="s">
        <v>3944</v>
      </c>
      <c r="F48" s="16">
        <v>1</v>
      </c>
      <c r="G48" s="42"/>
      <c r="H48" s="19"/>
      <c r="I48" s="53"/>
      <c r="J48" s="450"/>
      <c r="K48" s="53"/>
      <c r="L48" s="53"/>
      <c r="M48" s="53"/>
      <c r="N48" s="53"/>
    </row>
    <row r="49" spans="2:14" s="9" customFormat="1" ht="20.25" customHeight="1" x14ac:dyDescent="0.3">
      <c r="B49" s="16" t="s">
        <v>3668</v>
      </c>
      <c r="C49" s="16"/>
      <c r="D49" s="160" t="s">
        <v>3902</v>
      </c>
      <c r="E49" s="16" t="s">
        <v>3944</v>
      </c>
      <c r="F49" s="16">
        <v>1</v>
      </c>
      <c r="G49" s="42"/>
      <c r="H49" s="19"/>
      <c r="I49" s="53"/>
      <c r="J49" s="450"/>
      <c r="K49" s="53"/>
      <c r="L49" s="53"/>
      <c r="M49" s="53"/>
      <c r="N49" s="53"/>
    </row>
    <row r="50" spans="2:14" s="9" customFormat="1" ht="20.25" customHeight="1" x14ac:dyDescent="0.3">
      <c r="B50" s="16" t="s">
        <v>3669</v>
      </c>
      <c r="C50" s="16"/>
      <c r="D50" s="160" t="s">
        <v>3903</v>
      </c>
      <c r="E50" s="16" t="s">
        <v>3944</v>
      </c>
      <c r="F50" s="16">
        <v>1</v>
      </c>
      <c r="G50" s="42"/>
      <c r="H50" s="19"/>
      <c r="I50" s="53"/>
      <c r="J50" s="53"/>
      <c r="K50" s="53"/>
      <c r="L50" s="53"/>
      <c r="M50" s="53"/>
      <c r="N50" s="53"/>
    </row>
    <row r="51" spans="2:14" s="9" customFormat="1" ht="20.25" customHeight="1" x14ac:dyDescent="0.3">
      <c r="B51" s="16" t="s">
        <v>3670</v>
      </c>
      <c r="C51" s="16"/>
      <c r="D51" s="160" t="s">
        <v>3904</v>
      </c>
      <c r="E51" s="16" t="s">
        <v>3944</v>
      </c>
      <c r="F51" s="16">
        <v>1</v>
      </c>
      <c r="G51" s="42"/>
      <c r="H51" s="19"/>
      <c r="I51" s="53"/>
      <c r="J51" s="53"/>
      <c r="K51" s="53"/>
      <c r="L51" s="53"/>
      <c r="M51" s="53"/>
      <c r="N51" s="53"/>
    </row>
    <row r="52" spans="2:14" s="9" customFormat="1" ht="20.25" customHeight="1" x14ac:dyDescent="0.3">
      <c r="B52" s="16" t="s">
        <v>3671</v>
      </c>
      <c r="C52" s="16"/>
      <c r="D52" s="244" t="s">
        <v>3905</v>
      </c>
      <c r="E52" s="16"/>
      <c r="F52" s="16"/>
      <c r="G52" s="42"/>
      <c r="H52" s="19"/>
      <c r="I52" s="53"/>
      <c r="J52" s="53"/>
      <c r="K52" s="53"/>
      <c r="L52" s="53"/>
      <c r="M52" s="53"/>
      <c r="N52" s="53"/>
    </row>
    <row r="53" spans="2:14" s="9" customFormat="1" ht="20.25" customHeight="1" x14ac:dyDescent="0.3">
      <c r="B53" s="16" t="s">
        <v>3672</v>
      </c>
      <c r="C53" s="16"/>
      <c r="D53" s="160" t="s">
        <v>3906</v>
      </c>
      <c r="E53" s="16" t="s">
        <v>3944</v>
      </c>
      <c r="F53" s="16">
        <v>1</v>
      </c>
      <c r="G53" s="42"/>
      <c r="H53" s="19"/>
      <c r="I53" s="53"/>
      <c r="J53" s="53"/>
      <c r="K53" s="53"/>
      <c r="L53" s="53"/>
      <c r="M53" s="53"/>
      <c r="N53" s="53"/>
    </row>
    <row r="54" spans="2:14" s="9" customFormat="1" ht="20.25" customHeight="1" x14ac:dyDescent="0.3">
      <c r="B54" s="16" t="s">
        <v>3673</v>
      </c>
      <c r="C54" s="16"/>
      <c r="D54" s="160" t="s">
        <v>3907</v>
      </c>
      <c r="E54" s="16" t="s">
        <v>3944</v>
      </c>
      <c r="F54" s="16">
        <v>1</v>
      </c>
      <c r="G54" s="42"/>
      <c r="H54" s="19"/>
      <c r="I54" s="53"/>
      <c r="J54" s="53"/>
      <c r="K54" s="53"/>
      <c r="L54" s="53"/>
      <c r="M54" s="53"/>
      <c r="N54" s="53"/>
    </row>
    <row r="55" spans="2:14" s="9" customFormat="1" ht="20.25" customHeight="1" x14ac:dyDescent="0.3">
      <c r="B55" s="16" t="s">
        <v>3674</v>
      </c>
      <c r="C55" s="16"/>
      <c r="D55" s="160" t="s">
        <v>3908</v>
      </c>
      <c r="E55" s="16" t="s">
        <v>3944</v>
      </c>
      <c r="F55" s="16">
        <v>1</v>
      </c>
      <c r="G55" s="42"/>
      <c r="H55" s="19"/>
      <c r="I55" s="53"/>
      <c r="J55" s="53"/>
      <c r="K55" s="53"/>
      <c r="L55" s="53"/>
      <c r="M55" s="53"/>
      <c r="N55" s="53"/>
    </row>
    <row r="56" spans="2:14" s="9" customFormat="1" ht="20.25" customHeight="1" x14ac:dyDescent="0.3">
      <c r="B56" s="16" t="s">
        <v>3675</v>
      </c>
      <c r="C56" s="16"/>
      <c r="D56" s="160" t="s">
        <v>3909</v>
      </c>
      <c r="E56" s="16" t="s">
        <v>3944</v>
      </c>
      <c r="F56" s="16">
        <v>1</v>
      </c>
      <c r="G56" s="42"/>
      <c r="H56" s="19"/>
      <c r="I56" s="53"/>
      <c r="J56" s="53"/>
      <c r="K56" s="53"/>
      <c r="L56" s="53"/>
      <c r="M56" s="53"/>
      <c r="N56" s="53"/>
    </row>
    <row r="57" spans="2:14" s="9" customFormat="1" ht="20.25" customHeight="1" x14ac:dyDescent="0.3">
      <c r="B57" s="16" t="s">
        <v>3676</v>
      </c>
      <c r="C57" s="16"/>
      <c r="D57" s="160" t="s">
        <v>3910</v>
      </c>
      <c r="E57" s="16" t="s">
        <v>3944</v>
      </c>
      <c r="F57" s="16">
        <v>1</v>
      </c>
      <c r="G57" s="42"/>
      <c r="H57" s="19"/>
      <c r="I57" s="53"/>
      <c r="J57" s="53"/>
      <c r="K57" s="53"/>
      <c r="L57" s="53"/>
      <c r="M57" s="53"/>
      <c r="N57" s="53"/>
    </row>
    <row r="58" spans="2:14" s="9" customFormat="1" ht="20.25" customHeight="1" x14ac:dyDescent="0.3">
      <c r="B58" s="16" t="s">
        <v>3677</v>
      </c>
      <c r="C58" s="16"/>
      <c r="D58" s="160" t="s">
        <v>3911</v>
      </c>
      <c r="E58" s="16" t="s">
        <v>3944</v>
      </c>
      <c r="F58" s="16">
        <v>1</v>
      </c>
      <c r="G58" s="42"/>
      <c r="H58" s="19"/>
      <c r="I58" s="53"/>
      <c r="J58" s="53"/>
      <c r="K58" s="53"/>
      <c r="L58" s="53"/>
      <c r="M58" s="53"/>
      <c r="N58" s="53"/>
    </row>
    <row r="59" spans="2:14" s="9" customFormat="1" ht="20.25" customHeight="1" x14ac:dyDescent="0.3">
      <c r="B59" s="16" t="s">
        <v>3678</v>
      </c>
      <c r="C59" s="16"/>
      <c r="D59" s="160" t="s">
        <v>3912</v>
      </c>
      <c r="E59" s="16" t="s">
        <v>3944</v>
      </c>
      <c r="F59" s="16">
        <v>1</v>
      </c>
      <c r="G59" s="42"/>
      <c r="H59" s="19"/>
      <c r="I59" s="53"/>
      <c r="J59" s="53"/>
      <c r="K59" s="53"/>
      <c r="L59" s="53"/>
      <c r="M59" s="53"/>
      <c r="N59" s="53"/>
    </row>
    <row r="60" spans="2:14" s="9" customFormat="1" ht="20.25" customHeight="1" x14ac:dyDescent="0.3">
      <c r="B60" s="16" t="s">
        <v>3679</v>
      </c>
      <c r="C60" s="16"/>
      <c r="D60" s="160" t="s">
        <v>3913</v>
      </c>
      <c r="E60" s="16" t="s">
        <v>3944</v>
      </c>
      <c r="F60" s="16">
        <v>1</v>
      </c>
      <c r="G60" s="42"/>
      <c r="H60" s="19"/>
      <c r="I60" s="53"/>
      <c r="J60" s="53"/>
      <c r="K60" s="53"/>
      <c r="L60" s="53"/>
      <c r="M60" s="53"/>
      <c r="N60" s="53"/>
    </row>
    <row r="61" spans="2:14" s="9" customFormat="1" ht="20.25" customHeight="1" x14ac:dyDescent="0.3">
      <c r="B61" s="16" t="s">
        <v>3680</v>
      </c>
      <c r="C61" s="16"/>
      <c r="D61" s="160" t="s">
        <v>3914</v>
      </c>
      <c r="E61" s="16" t="s">
        <v>3944</v>
      </c>
      <c r="F61" s="16">
        <v>1</v>
      </c>
      <c r="G61" s="42"/>
      <c r="H61" s="19"/>
      <c r="I61" s="53"/>
      <c r="J61" s="53"/>
      <c r="K61" s="53"/>
      <c r="L61" s="53"/>
      <c r="M61" s="53"/>
      <c r="N61" s="53"/>
    </row>
    <row r="62" spans="2:14" s="9" customFormat="1" ht="20.25" customHeight="1" x14ac:dyDescent="0.3">
      <c r="B62" s="16" t="s">
        <v>3681</v>
      </c>
      <c r="C62" s="16"/>
      <c r="D62" s="160" t="s">
        <v>3915</v>
      </c>
      <c r="E62" s="16" t="s">
        <v>3944</v>
      </c>
      <c r="F62" s="16">
        <v>1</v>
      </c>
      <c r="G62" s="42"/>
      <c r="H62" s="19"/>
      <c r="I62" s="53"/>
      <c r="J62" s="53"/>
      <c r="K62" s="53"/>
      <c r="L62" s="53"/>
      <c r="M62" s="53"/>
      <c r="N62" s="53"/>
    </row>
    <row r="63" spans="2:14" s="9" customFormat="1" ht="20.25" customHeight="1" x14ac:dyDescent="0.3">
      <c r="B63" s="16" t="s">
        <v>3682</v>
      </c>
      <c r="C63" s="16"/>
      <c r="D63" s="160" t="s">
        <v>3916</v>
      </c>
      <c r="E63" s="16" t="s">
        <v>3944</v>
      </c>
      <c r="F63" s="16">
        <v>1</v>
      </c>
      <c r="G63" s="42"/>
      <c r="H63" s="19"/>
      <c r="I63" s="53"/>
      <c r="J63" s="53"/>
      <c r="K63" s="53"/>
      <c r="L63" s="53"/>
      <c r="M63" s="53"/>
      <c r="N63" s="53"/>
    </row>
    <row r="64" spans="2:14" s="9" customFormat="1" ht="20.25" customHeight="1" x14ac:dyDescent="0.3">
      <c r="B64" s="16" t="s">
        <v>3683</v>
      </c>
      <c r="C64" s="16"/>
      <c r="D64" s="160" t="s">
        <v>3917</v>
      </c>
      <c r="E64" s="16" t="s">
        <v>3944</v>
      </c>
      <c r="F64" s="16">
        <v>1</v>
      </c>
      <c r="G64" s="42"/>
      <c r="H64" s="19"/>
      <c r="I64" s="53"/>
      <c r="J64" s="53"/>
      <c r="K64" s="53"/>
      <c r="L64" s="53"/>
      <c r="M64" s="53"/>
      <c r="N64" s="53"/>
    </row>
    <row r="65" spans="2:14" s="9" customFormat="1" ht="20.25" customHeight="1" x14ac:dyDescent="0.3">
      <c r="B65" s="16" t="s">
        <v>3684</v>
      </c>
      <c r="C65" s="16"/>
      <c r="D65" s="160" t="s">
        <v>3918</v>
      </c>
      <c r="E65" s="16" t="s">
        <v>3944</v>
      </c>
      <c r="F65" s="16">
        <v>1</v>
      </c>
      <c r="G65" s="42"/>
      <c r="H65" s="19"/>
      <c r="I65" s="53"/>
      <c r="J65" s="53"/>
      <c r="K65" s="53"/>
      <c r="L65" s="53"/>
      <c r="M65" s="53"/>
      <c r="N65" s="53"/>
    </row>
    <row r="66" spans="2:14" s="9" customFormat="1" ht="20.25" customHeight="1" x14ac:dyDescent="0.3">
      <c r="B66" s="16" t="s">
        <v>3685</v>
      </c>
      <c r="C66" s="16"/>
      <c r="D66" s="244" t="s">
        <v>3919</v>
      </c>
      <c r="E66" s="16"/>
      <c r="F66" s="16"/>
      <c r="G66" s="42"/>
      <c r="H66" s="19"/>
      <c r="I66" s="53"/>
      <c r="J66" s="53"/>
      <c r="K66" s="53"/>
      <c r="L66" s="53"/>
      <c r="M66" s="53"/>
      <c r="N66" s="53"/>
    </row>
    <row r="67" spans="2:14" s="9" customFormat="1" ht="20.25" customHeight="1" x14ac:dyDescent="0.3">
      <c r="B67" s="16" t="s">
        <v>3686</v>
      </c>
      <c r="C67" s="16"/>
      <c r="D67" s="160" t="s">
        <v>3920</v>
      </c>
      <c r="E67" s="16" t="s">
        <v>3944</v>
      </c>
      <c r="F67" s="16">
        <v>1</v>
      </c>
      <c r="G67" s="42"/>
      <c r="H67" s="19"/>
      <c r="I67" s="53"/>
      <c r="J67" s="53"/>
      <c r="K67" s="53"/>
      <c r="L67" s="53"/>
      <c r="M67" s="53"/>
      <c r="N67" s="53"/>
    </row>
    <row r="68" spans="2:14" s="9" customFormat="1" ht="20.25" customHeight="1" x14ac:dyDescent="0.3">
      <c r="B68" s="16" t="s">
        <v>3687</v>
      </c>
      <c r="C68" s="16"/>
      <c r="D68" s="160" t="s">
        <v>3921</v>
      </c>
      <c r="E68" s="16" t="s">
        <v>3944</v>
      </c>
      <c r="F68" s="16">
        <v>1</v>
      </c>
      <c r="G68" s="42"/>
      <c r="H68" s="19"/>
      <c r="I68" s="53"/>
      <c r="J68" s="53"/>
      <c r="K68" s="53"/>
      <c r="L68" s="53"/>
      <c r="M68" s="53"/>
      <c r="N68" s="53"/>
    </row>
    <row r="69" spans="2:14" s="9" customFormat="1" ht="20.25" customHeight="1" x14ac:dyDescent="0.3">
      <c r="B69" s="16" t="s">
        <v>3688</v>
      </c>
      <c r="C69" s="16"/>
      <c r="D69" s="160" t="s">
        <v>3922</v>
      </c>
      <c r="E69" s="16" t="s">
        <v>3944</v>
      </c>
      <c r="F69" s="16">
        <v>1</v>
      </c>
      <c r="G69" s="42"/>
      <c r="H69" s="19"/>
      <c r="I69" s="53"/>
      <c r="J69" s="53"/>
      <c r="K69" s="53"/>
      <c r="L69" s="53"/>
      <c r="M69" s="53"/>
      <c r="N69" s="53"/>
    </row>
    <row r="70" spans="2:14" s="9" customFormat="1" ht="20.25" customHeight="1" x14ac:dyDescent="0.3">
      <c r="B70" s="16" t="s">
        <v>3689</v>
      </c>
      <c r="C70" s="16"/>
      <c r="D70" s="160" t="s">
        <v>3923</v>
      </c>
      <c r="E70" s="16" t="s">
        <v>3944</v>
      </c>
      <c r="F70" s="16">
        <v>1</v>
      </c>
      <c r="G70" s="42"/>
      <c r="H70" s="19"/>
      <c r="I70" s="53"/>
      <c r="J70" s="53"/>
      <c r="K70" s="53"/>
      <c r="L70" s="53"/>
      <c r="M70" s="53"/>
      <c r="N70" s="53"/>
    </row>
    <row r="71" spans="2:14" s="9" customFormat="1" ht="20.25" customHeight="1" x14ac:dyDescent="0.3">
      <c r="B71" s="16" t="s">
        <v>3690</v>
      </c>
      <c r="C71" s="16"/>
      <c r="D71" s="160" t="s">
        <v>3924</v>
      </c>
      <c r="E71" s="16" t="s">
        <v>3944</v>
      </c>
      <c r="F71" s="16">
        <v>1</v>
      </c>
      <c r="G71" s="42"/>
      <c r="H71" s="19"/>
      <c r="I71" s="53"/>
      <c r="J71" s="53"/>
      <c r="K71" s="53"/>
      <c r="L71" s="53"/>
      <c r="M71" s="53"/>
      <c r="N71" s="53"/>
    </row>
    <row r="72" spans="2:14" s="9" customFormat="1" ht="20.25" customHeight="1" x14ac:dyDescent="0.3">
      <c r="B72" s="16" t="s">
        <v>3691</v>
      </c>
      <c r="C72" s="16"/>
      <c r="D72" s="160" t="s">
        <v>3925</v>
      </c>
      <c r="E72" s="16" t="s">
        <v>3944</v>
      </c>
      <c r="F72" s="16">
        <v>1</v>
      </c>
      <c r="G72" s="42"/>
      <c r="H72" s="19"/>
      <c r="I72" s="53"/>
      <c r="J72" s="53"/>
      <c r="K72" s="53"/>
      <c r="L72" s="53"/>
      <c r="M72" s="53"/>
      <c r="N72" s="53"/>
    </row>
    <row r="73" spans="2:14" s="9" customFormat="1" ht="20.25" customHeight="1" x14ac:dyDescent="0.3">
      <c r="B73" s="16" t="s">
        <v>3692</v>
      </c>
      <c r="C73" s="16"/>
      <c r="D73" s="160" t="s">
        <v>3926</v>
      </c>
      <c r="E73" s="16" t="s">
        <v>3944</v>
      </c>
      <c r="F73" s="16">
        <v>1</v>
      </c>
      <c r="G73" s="42"/>
      <c r="H73" s="19"/>
      <c r="I73" s="53"/>
      <c r="J73" s="53"/>
      <c r="K73" s="53"/>
      <c r="L73" s="53"/>
      <c r="M73" s="53"/>
      <c r="N73" s="53"/>
    </row>
    <row r="74" spans="2:14" s="9" customFormat="1" ht="20.25" customHeight="1" x14ac:dyDescent="0.3">
      <c r="B74" s="16" t="s">
        <v>3693</v>
      </c>
      <c r="C74" s="16"/>
      <c r="D74" s="160" t="s">
        <v>3927</v>
      </c>
      <c r="E74" s="16" t="s">
        <v>3944</v>
      </c>
      <c r="F74" s="16">
        <v>1</v>
      </c>
      <c r="G74" s="42"/>
      <c r="H74" s="19"/>
      <c r="I74" s="53"/>
      <c r="J74" s="53"/>
      <c r="K74" s="53"/>
      <c r="L74" s="53"/>
      <c r="M74" s="53"/>
      <c r="N74" s="53"/>
    </row>
    <row r="75" spans="2:14" s="9" customFormat="1" ht="20.25" customHeight="1" x14ac:dyDescent="0.3">
      <c r="B75" s="16" t="s">
        <v>3940</v>
      </c>
      <c r="C75" s="16"/>
      <c r="D75" s="160" t="s">
        <v>3928</v>
      </c>
      <c r="E75" s="16" t="s">
        <v>3944</v>
      </c>
      <c r="F75" s="16">
        <v>1</v>
      </c>
      <c r="G75" s="42"/>
      <c r="H75" s="19"/>
      <c r="I75" s="53"/>
      <c r="J75" s="53"/>
      <c r="K75" s="53"/>
      <c r="L75" s="53"/>
      <c r="M75" s="53"/>
      <c r="N75" s="53"/>
    </row>
    <row r="76" spans="2:14" s="9" customFormat="1" ht="20.25" customHeight="1" x14ac:dyDescent="0.3">
      <c r="B76" s="16" t="s">
        <v>3941</v>
      </c>
      <c r="C76" s="16"/>
      <c r="D76" s="160" t="s">
        <v>3929</v>
      </c>
      <c r="E76" s="16" t="s">
        <v>3944</v>
      </c>
      <c r="F76" s="16">
        <v>1</v>
      </c>
      <c r="G76" s="42"/>
      <c r="H76" s="19"/>
      <c r="I76" s="53"/>
      <c r="J76" s="53"/>
      <c r="K76" s="53"/>
      <c r="L76" s="53"/>
      <c r="M76" s="53"/>
      <c r="N76" s="53"/>
    </row>
    <row r="77" spans="2:14" s="9" customFormat="1" ht="20.25" customHeight="1" x14ac:dyDescent="0.3">
      <c r="B77" s="16" t="s">
        <v>3942</v>
      </c>
      <c r="C77" s="16"/>
      <c r="D77" s="160" t="s">
        <v>3930</v>
      </c>
      <c r="E77" s="16" t="s">
        <v>3944</v>
      </c>
      <c r="F77" s="16">
        <v>1</v>
      </c>
      <c r="G77" s="42"/>
      <c r="H77" s="19"/>
      <c r="I77" s="53"/>
      <c r="J77" s="53"/>
      <c r="K77" s="53"/>
      <c r="L77" s="53"/>
      <c r="M77" s="53"/>
      <c r="N77" s="53"/>
    </row>
    <row r="78" spans="2:14" s="9" customFormat="1" ht="20.25" customHeight="1" x14ac:dyDescent="0.3">
      <c r="B78" s="16" t="s">
        <v>3943</v>
      </c>
      <c r="C78" s="16"/>
      <c r="D78" s="160" t="s">
        <v>3931</v>
      </c>
      <c r="E78" s="16" t="s">
        <v>3944</v>
      </c>
      <c r="F78" s="16">
        <v>1</v>
      </c>
      <c r="G78" s="42"/>
      <c r="H78" s="19"/>
      <c r="I78" s="53"/>
      <c r="J78" s="53"/>
      <c r="K78" s="53"/>
      <c r="L78" s="53"/>
      <c r="M78" s="53"/>
      <c r="N78" s="53"/>
    </row>
    <row r="79" spans="2:14" s="9" customFormat="1" ht="20.25" customHeight="1" x14ac:dyDescent="0.3">
      <c r="B79" s="16"/>
      <c r="C79" s="16"/>
      <c r="D79" s="160"/>
      <c r="E79" s="16"/>
      <c r="F79" s="16"/>
      <c r="G79" s="42"/>
      <c r="H79" s="19"/>
      <c r="I79" s="53"/>
      <c r="J79" s="53"/>
      <c r="K79" s="53"/>
      <c r="L79" s="53"/>
      <c r="M79" s="53"/>
      <c r="N79" s="53"/>
    </row>
    <row r="80" spans="2:14" s="9" customFormat="1" ht="20.25" customHeight="1" thickBot="1" x14ac:dyDescent="0.35">
      <c r="B80" s="16"/>
      <c r="C80" s="16"/>
      <c r="D80" s="160"/>
      <c r="E80" s="16"/>
      <c r="F80" s="16"/>
      <c r="G80" s="42"/>
      <c r="H80" s="19"/>
      <c r="I80" s="53"/>
      <c r="J80" s="53"/>
      <c r="K80" s="53"/>
      <c r="L80" s="53"/>
      <c r="M80" s="53"/>
      <c r="N80" s="53"/>
    </row>
    <row r="81" spans="2:14" s="9" customFormat="1" ht="53.4" thickBot="1" x14ac:dyDescent="0.35">
      <c r="B81" s="33" t="s">
        <v>3702</v>
      </c>
      <c r="C81" s="279"/>
      <c r="D81" s="280" t="s">
        <v>609</v>
      </c>
      <c r="E81" s="41" t="s">
        <v>610</v>
      </c>
      <c r="F81" s="41">
        <v>36</v>
      </c>
      <c r="G81" s="287"/>
      <c r="H81" s="22"/>
      <c r="I81" s="53"/>
      <c r="J81" s="53"/>
      <c r="K81" s="53"/>
      <c r="L81" s="53"/>
      <c r="M81" s="53"/>
      <c r="N81" s="53"/>
    </row>
    <row r="82" spans="2:14" s="9" customFormat="1" ht="26.4" x14ac:dyDescent="0.3">
      <c r="B82" s="33" t="s">
        <v>3788</v>
      </c>
      <c r="C82" s="281"/>
      <c r="D82" s="282" t="s">
        <v>611</v>
      </c>
      <c r="E82" s="281"/>
      <c r="F82" s="281"/>
      <c r="G82" s="239"/>
      <c r="H82" s="240"/>
      <c r="I82" s="53"/>
      <c r="J82" s="53"/>
      <c r="K82" s="53"/>
      <c r="L82" s="53"/>
      <c r="M82" s="53"/>
      <c r="N82" s="53"/>
    </row>
    <row r="83" spans="2:14" s="9" customFormat="1" ht="52.8" x14ac:dyDescent="0.3">
      <c r="B83" s="40" t="s">
        <v>3710</v>
      </c>
      <c r="C83" s="40"/>
      <c r="D83" s="17" t="s">
        <v>630</v>
      </c>
      <c r="E83" s="40" t="s">
        <v>610</v>
      </c>
      <c r="F83" s="40">
        <v>36</v>
      </c>
      <c r="G83" s="239"/>
      <c r="H83" s="240"/>
      <c r="I83" s="53"/>
      <c r="J83" s="53"/>
      <c r="K83" s="53"/>
      <c r="L83" s="53"/>
      <c r="M83" s="53"/>
      <c r="N83" s="53"/>
    </row>
    <row r="84" spans="2:14" s="9" customFormat="1" ht="52.8" x14ac:dyDescent="0.3">
      <c r="B84" s="241" t="s">
        <v>3789</v>
      </c>
      <c r="C84" s="40"/>
      <c r="D84" s="17" t="s">
        <v>631</v>
      </c>
      <c r="E84" s="40" t="s">
        <v>610</v>
      </c>
      <c r="F84" s="40">
        <v>36</v>
      </c>
      <c r="G84" s="239"/>
      <c r="H84" s="240"/>
      <c r="I84" s="53"/>
      <c r="J84" s="53"/>
      <c r="K84" s="53"/>
      <c r="L84" s="53"/>
      <c r="M84" s="53"/>
      <c r="N84" s="53"/>
    </row>
    <row r="85" spans="2:14" s="9" customFormat="1" ht="52.8" x14ac:dyDescent="0.3">
      <c r="B85" s="40" t="s">
        <v>3717</v>
      </c>
      <c r="C85" s="40"/>
      <c r="D85" s="17" t="s">
        <v>632</v>
      </c>
      <c r="E85" s="40" t="s">
        <v>610</v>
      </c>
      <c r="F85" s="40">
        <v>36</v>
      </c>
      <c r="G85" s="239"/>
      <c r="H85" s="240"/>
      <c r="I85" s="53"/>
      <c r="J85" s="53"/>
      <c r="K85" s="53"/>
      <c r="L85" s="53"/>
      <c r="M85" s="53"/>
      <c r="N85" s="53"/>
    </row>
    <row r="86" spans="2:14" s="9" customFormat="1" ht="26.4" x14ac:dyDescent="0.3">
      <c r="B86" s="241" t="s">
        <v>3718</v>
      </c>
      <c r="C86" s="283"/>
      <c r="D86" s="284" t="s">
        <v>612</v>
      </c>
      <c r="E86" s="40"/>
      <c r="F86" s="40"/>
      <c r="G86" s="239"/>
      <c r="H86" s="240"/>
      <c r="I86" s="53"/>
      <c r="J86" s="53"/>
      <c r="K86" s="53"/>
      <c r="L86" s="53"/>
      <c r="M86" s="53"/>
      <c r="N86" s="53"/>
    </row>
    <row r="87" spans="2:14" s="9" customFormat="1" ht="26.4" x14ac:dyDescent="0.3">
      <c r="B87" s="18" t="s">
        <v>3719</v>
      </c>
      <c r="C87" s="16"/>
      <c r="D87" s="17" t="s">
        <v>613</v>
      </c>
      <c r="E87" s="16" t="s">
        <v>610</v>
      </c>
      <c r="F87" s="16">
        <v>36</v>
      </c>
      <c r="G87" s="239"/>
      <c r="H87" s="240"/>
      <c r="I87" s="53"/>
      <c r="J87" s="53"/>
      <c r="K87" s="53"/>
      <c r="L87" s="53"/>
      <c r="M87" s="53"/>
      <c r="N87" s="53"/>
    </row>
    <row r="88" spans="2:14" s="9" customFormat="1" ht="20.25" customHeight="1" x14ac:dyDescent="0.3">
      <c r="B88" s="16"/>
      <c r="C88" s="16"/>
      <c r="D88" s="160"/>
      <c r="E88" s="16"/>
      <c r="F88" s="16"/>
      <c r="G88" s="42"/>
      <c r="H88" s="19"/>
      <c r="I88" s="53"/>
      <c r="J88" s="53"/>
      <c r="K88" s="53"/>
      <c r="L88" s="53"/>
      <c r="M88" s="53"/>
      <c r="N88" s="53"/>
    </row>
    <row r="89" spans="2:14" s="9" customFormat="1" ht="52.8" x14ac:dyDescent="0.3">
      <c r="B89" s="45" t="s">
        <v>3725</v>
      </c>
      <c r="C89" s="27"/>
      <c r="D89" s="297" t="s">
        <v>602</v>
      </c>
      <c r="E89" s="236"/>
      <c r="F89" s="46"/>
      <c r="G89" s="47"/>
      <c r="H89" s="47"/>
      <c r="I89" s="53"/>
      <c r="J89" s="53"/>
      <c r="K89" s="53"/>
      <c r="L89" s="53"/>
      <c r="M89" s="53"/>
      <c r="N89" s="53"/>
    </row>
    <row r="90" spans="2:14" s="9" customFormat="1" x14ac:dyDescent="0.3">
      <c r="B90" s="16" t="s">
        <v>3726</v>
      </c>
      <c r="C90" s="16"/>
      <c r="D90" s="298" t="s">
        <v>603</v>
      </c>
      <c r="E90" s="238" t="s">
        <v>604</v>
      </c>
      <c r="F90" s="16">
        <v>36</v>
      </c>
      <c r="G90" s="19">
        <v>5000</v>
      </c>
      <c r="H90" s="19">
        <f>G90*F90</f>
        <v>180000</v>
      </c>
      <c r="I90" s="53"/>
      <c r="J90" s="53"/>
      <c r="K90" s="53"/>
      <c r="L90" s="53"/>
      <c r="M90" s="53"/>
      <c r="N90" s="53"/>
    </row>
    <row r="91" spans="2:14" s="9" customFormat="1" x14ac:dyDescent="0.3">
      <c r="B91" s="16" t="s">
        <v>3727</v>
      </c>
      <c r="C91" s="16"/>
      <c r="D91" s="294" t="s">
        <v>605</v>
      </c>
      <c r="E91" s="16" t="s">
        <v>604</v>
      </c>
      <c r="F91" s="16">
        <v>36</v>
      </c>
      <c r="G91" s="19">
        <v>7000</v>
      </c>
      <c r="H91" s="19">
        <f>G91*F91</f>
        <v>252000</v>
      </c>
      <c r="I91" s="53"/>
      <c r="J91" s="53"/>
      <c r="K91" s="53"/>
      <c r="L91" s="53"/>
      <c r="M91" s="53"/>
      <c r="N91" s="53"/>
    </row>
    <row r="92" spans="2:14" s="9" customFormat="1" ht="26.4" x14ac:dyDescent="0.3">
      <c r="B92" s="16" t="s">
        <v>3728</v>
      </c>
      <c r="C92" s="16"/>
      <c r="D92" s="237" t="s">
        <v>619</v>
      </c>
      <c r="E92" s="16" t="s">
        <v>3</v>
      </c>
      <c r="F92" s="285"/>
      <c r="G92" s="243"/>
      <c r="H92" s="19"/>
      <c r="I92" s="53"/>
      <c r="J92" s="53"/>
      <c r="K92" s="53"/>
      <c r="L92" s="53"/>
      <c r="M92" s="53"/>
      <c r="N92" s="53"/>
    </row>
    <row r="93" spans="2:14" s="9" customFormat="1" ht="39.6" x14ac:dyDescent="0.3">
      <c r="B93" s="45" t="s">
        <v>3790</v>
      </c>
      <c r="C93" s="27"/>
      <c r="D93" s="235" t="s">
        <v>606</v>
      </c>
      <c r="E93" s="238" t="s">
        <v>607</v>
      </c>
      <c r="F93" s="16">
        <v>1</v>
      </c>
      <c r="G93" s="19">
        <v>345000</v>
      </c>
      <c r="H93" s="19">
        <f>G93*F93</f>
        <v>345000</v>
      </c>
      <c r="I93" s="53"/>
      <c r="J93" s="53"/>
      <c r="K93" s="53"/>
      <c r="L93" s="53"/>
      <c r="M93" s="53"/>
      <c r="N93" s="53"/>
    </row>
    <row r="94" spans="2:14" s="9" customFormat="1" ht="26.4" x14ac:dyDescent="0.3">
      <c r="B94" s="16" t="s">
        <v>3791</v>
      </c>
      <c r="C94" s="16"/>
      <c r="D94" s="237" t="s">
        <v>608</v>
      </c>
      <c r="E94" s="16" t="s">
        <v>3</v>
      </c>
      <c r="F94" s="285"/>
      <c r="G94" s="243"/>
      <c r="H94" s="19"/>
      <c r="I94" s="53"/>
      <c r="J94" s="53"/>
      <c r="K94" s="53"/>
      <c r="L94" s="53"/>
      <c r="M94" s="53"/>
      <c r="N94" s="53"/>
    </row>
    <row r="95" spans="2:14" s="9" customFormat="1" x14ac:dyDescent="0.3">
      <c r="B95" s="16"/>
      <c r="C95" s="16"/>
      <c r="D95" s="237"/>
      <c r="E95" s="16"/>
      <c r="F95" s="16"/>
      <c r="G95" s="243"/>
      <c r="H95" s="19"/>
      <c r="I95" s="53"/>
      <c r="J95" s="53"/>
      <c r="K95" s="53"/>
      <c r="L95" s="53"/>
      <c r="M95" s="53"/>
      <c r="N95" s="53"/>
    </row>
    <row r="96" spans="2:14" s="9" customFormat="1" x14ac:dyDescent="0.3">
      <c r="B96" s="16"/>
      <c r="C96" s="16"/>
      <c r="D96" s="237"/>
      <c r="E96" s="16"/>
      <c r="F96" s="16"/>
      <c r="G96" s="243"/>
      <c r="H96" s="19"/>
      <c r="I96" s="53"/>
      <c r="J96" s="53"/>
      <c r="K96" s="53"/>
      <c r="L96" s="53"/>
      <c r="M96" s="53"/>
      <c r="N96" s="53"/>
    </row>
    <row r="97" spans="2:14" s="9" customFormat="1" x14ac:dyDescent="0.3">
      <c r="B97" s="16"/>
      <c r="C97" s="16"/>
      <c r="D97" s="237"/>
      <c r="E97" s="16"/>
      <c r="F97" s="16"/>
      <c r="G97" s="243"/>
      <c r="H97" s="19"/>
      <c r="I97" s="53"/>
      <c r="J97" s="53"/>
      <c r="K97" s="53"/>
      <c r="L97" s="53"/>
      <c r="M97" s="53"/>
      <c r="N97" s="53"/>
    </row>
    <row r="98" spans="2:14" s="9" customFormat="1" x14ac:dyDescent="0.3">
      <c r="B98" s="16"/>
      <c r="C98" s="16"/>
      <c r="D98" s="237"/>
      <c r="E98" s="16"/>
      <c r="F98" s="16"/>
      <c r="G98" s="243"/>
      <c r="H98" s="19"/>
      <c r="I98" s="53"/>
      <c r="J98" s="53"/>
      <c r="K98" s="53"/>
      <c r="L98" s="53"/>
      <c r="M98" s="53"/>
      <c r="N98" s="53"/>
    </row>
    <row r="99" spans="2:14" s="9" customFormat="1" x14ac:dyDescent="0.3">
      <c r="B99" s="16"/>
      <c r="C99" s="16"/>
      <c r="D99" s="237"/>
      <c r="E99" s="16"/>
      <c r="F99" s="16"/>
      <c r="G99" s="243"/>
      <c r="H99" s="19"/>
      <c r="I99" s="53"/>
      <c r="J99" s="53"/>
      <c r="K99" s="53"/>
      <c r="L99" s="53"/>
      <c r="M99" s="53"/>
      <c r="N99" s="53"/>
    </row>
    <row r="100" spans="2:14" s="9" customFormat="1" ht="20.25" customHeight="1" x14ac:dyDescent="0.3">
      <c r="B100" s="16"/>
      <c r="C100" s="16"/>
      <c r="D100" s="17"/>
      <c r="E100" s="16"/>
      <c r="F100" s="16"/>
      <c r="G100" s="42"/>
      <c r="H100" s="19"/>
      <c r="I100" s="53"/>
      <c r="J100" s="53"/>
      <c r="K100" s="53"/>
      <c r="L100" s="53"/>
      <c r="M100" s="53"/>
      <c r="N100" s="53"/>
    </row>
    <row r="101" spans="2:14" s="9" customFormat="1" ht="20.25" customHeight="1" x14ac:dyDescent="0.3">
      <c r="B101" s="40"/>
      <c r="C101" s="40"/>
      <c r="D101" s="48"/>
      <c r="E101" s="40"/>
      <c r="F101" s="40"/>
      <c r="G101" s="43"/>
      <c r="H101" s="44"/>
      <c r="I101" s="53"/>
      <c r="J101" s="53"/>
      <c r="K101" s="53"/>
      <c r="L101" s="53"/>
      <c r="M101" s="53"/>
      <c r="N101" s="53"/>
    </row>
    <row r="102" spans="2:14" s="9" customFormat="1" ht="20.25" customHeight="1" x14ac:dyDescent="0.3">
      <c r="B102" s="40"/>
      <c r="C102" s="40"/>
      <c r="D102" s="48"/>
      <c r="E102" s="40"/>
      <c r="F102" s="40"/>
      <c r="G102" s="43"/>
      <c r="H102" s="44"/>
      <c r="I102" s="53"/>
      <c r="J102" s="53"/>
      <c r="K102" s="53"/>
      <c r="L102" s="53"/>
      <c r="M102" s="53"/>
      <c r="N102" s="53"/>
    </row>
    <row r="103" spans="2:14" s="9" customFormat="1" ht="20.25" customHeight="1" x14ac:dyDescent="0.3">
      <c r="B103" s="40"/>
      <c r="C103" s="40"/>
      <c r="D103" s="48"/>
      <c r="E103" s="40"/>
      <c r="F103" s="40"/>
      <c r="G103" s="43"/>
      <c r="H103" s="44"/>
      <c r="I103" s="53"/>
      <c r="J103" s="53"/>
      <c r="K103" s="53"/>
      <c r="L103" s="53"/>
      <c r="M103" s="53"/>
      <c r="N103" s="53"/>
    </row>
    <row r="104" spans="2:14" s="9" customFormat="1" ht="8.25" customHeight="1" thickBot="1" x14ac:dyDescent="0.35">
      <c r="B104" s="28"/>
      <c r="C104" s="28"/>
      <c r="D104" s="29"/>
      <c r="E104" s="28"/>
      <c r="F104" s="28"/>
      <c r="G104" s="30"/>
      <c r="H104" s="30"/>
      <c r="I104" s="53"/>
      <c r="J104" s="53"/>
      <c r="K104" s="53"/>
      <c r="L104" s="53"/>
      <c r="M104" s="53"/>
      <c r="N104" s="53"/>
    </row>
    <row r="105" spans="2:14" s="9" customFormat="1" ht="20.25" customHeight="1" thickBot="1" x14ac:dyDescent="0.35">
      <c r="B105" s="21" t="s">
        <v>7</v>
      </c>
      <c r="C105" s="21"/>
      <c r="D105" s="21"/>
      <c r="E105" s="21"/>
      <c r="F105" s="21"/>
      <c r="G105" s="22"/>
      <c r="H105" s="23"/>
      <c r="I105" s="53"/>
      <c r="J105" s="53"/>
      <c r="K105" s="53"/>
      <c r="L105" s="53"/>
      <c r="M105" s="53"/>
      <c r="N105" s="53"/>
    </row>
    <row r="106" spans="2:14" s="9" customFormat="1" x14ac:dyDescent="0.3">
      <c r="B106" s="31"/>
      <c r="C106" s="31"/>
      <c r="D106" s="31"/>
      <c r="E106" s="31"/>
      <c r="F106" s="31"/>
      <c r="G106" s="32"/>
      <c r="H106" s="32"/>
      <c r="I106" s="53"/>
      <c r="J106" s="53"/>
      <c r="K106" s="53"/>
      <c r="L106" s="53"/>
      <c r="M106" s="53"/>
      <c r="N106" s="53"/>
    </row>
    <row r="107" spans="2:14" s="9" customFormat="1" x14ac:dyDescent="0.3">
      <c r="B107" s="31"/>
      <c r="C107" s="31"/>
      <c r="D107" s="31"/>
      <c r="E107" s="31"/>
      <c r="F107" s="31"/>
      <c r="G107" s="32"/>
      <c r="H107" s="32"/>
      <c r="I107" s="53"/>
      <c r="J107" s="53"/>
      <c r="K107" s="53"/>
      <c r="L107" s="53"/>
      <c r="M107" s="53"/>
      <c r="N107" s="53"/>
    </row>
    <row r="108" spans="2:14" s="9" customFormat="1" x14ac:dyDescent="0.3">
      <c r="B108" s="31"/>
      <c r="C108" s="31"/>
      <c r="D108" s="31"/>
      <c r="E108" s="31"/>
      <c r="F108" s="31"/>
      <c r="G108" s="32"/>
      <c r="H108" s="32"/>
      <c r="I108" s="53"/>
      <c r="J108" s="53"/>
      <c r="K108" s="53"/>
      <c r="L108" s="53"/>
      <c r="M108" s="53"/>
      <c r="N108" s="53"/>
    </row>
    <row r="109" spans="2:14" s="9" customFormat="1" x14ac:dyDescent="0.3">
      <c r="B109" s="31"/>
      <c r="C109" s="31"/>
      <c r="D109" s="31"/>
      <c r="E109" s="31"/>
      <c r="F109" s="31"/>
      <c r="G109" s="32"/>
      <c r="H109" s="32"/>
      <c r="I109" s="53"/>
      <c r="J109" s="53"/>
      <c r="K109" s="53"/>
      <c r="L109" s="53"/>
      <c r="M109" s="53"/>
      <c r="N109" s="53"/>
    </row>
    <row r="110" spans="2:14" s="9" customFormat="1" x14ac:dyDescent="0.3">
      <c r="B110" s="31"/>
      <c r="C110" s="31"/>
      <c r="D110" s="31"/>
      <c r="E110" s="31"/>
      <c r="F110" s="31"/>
      <c r="G110" s="32"/>
      <c r="H110" s="32"/>
      <c r="I110" s="53"/>
      <c r="J110" s="53"/>
      <c r="K110" s="53"/>
      <c r="L110" s="53"/>
      <c r="M110" s="53"/>
      <c r="N110" s="53"/>
    </row>
    <row r="111" spans="2:14" s="9" customFormat="1" x14ac:dyDescent="0.3">
      <c r="B111" s="31"/>
      <c r="C111" s="31"/>
      <c r="D111" s="31"/>
      <c r="E111" s="31"/>
      <c r="F111" s="31"/>
      <c r="G111" s="32"/>
      <c r="H111" s="32"/>
      <c r="I111" s="53"/>
      <c r="J111" s="53"/>
      <c r="K111" s="53"/>
      <c r="L111" s="53"/>
      <c r="M111" s="53"/>
      <c r="N111" s="53"/>
    </row>
    <row r="112" spans="2:14" s="9" customFormat="1" x14ac:dyDescent="0.3">
      <c r="B112" s="31"/>
      <c r="C112" s="31"/>
      <c r="D112" s="31"/>
      <c r="E112" s="31"/>
      <c r="F112" s="31"/>
      <c r="G112" s="32"/>
      <c r="H112" s="32"/>
      <c r="I112" s="53"/>
      <c r="J112" s="53"/>
      <c r="K112" s="53"/>
      <c r="L112" s="53"/>
      <c r="M112" s="53"/>
      <c r="N112" s="53"/>
    </row>
    <row r="113" spans="2:14" s="9" customFormat="1" x14ac:dyDescent="0.3">
      <c r="B113" s="31"/>
      <c r="C113" s="31"/>
      <c r="D113" s="31"/>
      <c r="E113" s="31"/>
      <c r="F113" s="31"/>
      <c r="G113" s="32"/>
      <c r="H113" s="32"/>
      <c r="I113" s="53"/>
      <c r="J113" s="53"/>
      <c r="K113" s="53"/>
      <c r="L113" s="53"/>
      <c r="M113" s="53"/>
      <c r="N113" s="53"/>
    </row>
    <row r="114" spans="2:14" s="9" customFormat="1" x14ac:dyDescent="0.3">
      <c r="B114" s="31"/>
      <c r="C114" s="31"/>
      <c r="D114" s="31"/>
      <c r="E114" s="31"/>
      <c r="F114" s="31"/>
      <c r="G114" s="32"/>
      <c r="H114" s="32"/>
      <c r="I114" s="53"/>
      <c r="J114" s="53"/>
      <c r="K114" s="53"/>
      <c r="L114" s="53"/>
      <c r="M114" s="53"/>
      <c r="N114" s="53"/>
    </row>
    <row r="115" spans="2:14" s="9" customFormat="1" x14ac:dyDescent="0.3">
      <c r="B115" s="31"/>
      <c r="C115" s="31"/>
      <c r="D115" s="31"/>
      <c r="E115" s="31"/>
      <c r="F115" s="31"/>
      <c r="G115" s="32"/>
      <c r="H115" s="32"/>
      <c r="I115" s="53"/>
      <c r="J115" s="53"/>
      <c r="K115" s="53"/>
      <c r="L115" s="53"/>
      <c r="M115" s="53"/>
      <c r="N115" s="53"/>
    </row>
    <row r="116" spans="2:14" s="9" customFormat="1" x14ac:dyDescent="0.3">
      <c r="B116" s="31"/>
      <c r="C116" s="31"/>
      <c r="D116" s="31"/>
      <c r="E116" s="31"/>
      <c r="F116" s="31"/>
      <c r="G116" s="32"/>
      <c r="H116" s="32"/>
      <c r="I116" s="53"/>
      <c r="J116" s="53"/>
      <c r="K116" s="53"/>
      <c r="L116" s="53"/>
      <c r="M116" s="53"/>
      <c r="N116" s="53"/>
    </row>
    <row r="117" spans="2:14" s="9" customFormat="1" x14ac:dyDescent="0.3">
      <c r="B117" s="31"/>
      <c r="C117" s="31"/>
      <c r="D117" s="31"/>
      <c r="E117" s="31"/>
      <c r="F117" s="31"/>
      <c r="G117" s="32"/>
      <c r="H117" s="32"/>
      <c r="I117" s="53"/>
      <c r="J117" s="53"/>
      <c r="K117" s="53"/>
      <c r="L117" s="53"/>
      <c r="M117" s="53"/>
      <c r="N117" s="53"/>
    </row>
    <row r="118" spans="2:14" s="9" customFormat="1" x14ac:dyDescent="0.3">
      <c r="B118" s="31"/>
      <c r="C118" s="31"/>
      <c r="D118" s="31"/>
      <c r="E118" s="31"/>
      <c r="F118" s="31"/>
      <c r="G118" s="32"/>
      <c r="H118" s="32"/>
      <c r="I118" s="53"/>
      <c r="J118" s="53"/>
      <c r="K118" s="53"/>
      <c r="L118" s="53"/>
      <c r="M118" s="53"/>
      <c r="N118" s="53"/>
    </row>
    <row r="119" spans="2:14" s="9" customFormat="1" x14ac:dyDescent="0.3">
      <c r="B119" s="31"/>
      <c r="C119" s="31"/>
      <c r="D119" s="31"/>
      <c r="E119" s="31"/>
      <c r="F119" s="31"/>
      <c r="G119" s="32"/>
      <c r="H119" s="32"/>
      <c r="I119" s="53"/>
      <c r="J119" s="53"/>
      <c r="K119" s="53"/>
      <c r="L119" s="53"/>
      <c r="M119" s="53"/>
      <c r="N119" s="53"/>
    </row>
    <row r="120" spans="2:14" s="9" customFormat="1" x14ac:dyDescent="0.3">
      <c r="B120" s="31"/>
      <c r="C120" s="31"/>
      <c r="D120" s="31"/>
      <c r="E120" s="31"/>
      <c r="F120" s="31"/>
      <c r="G120" s="32"/>
      <c r="H120" s="32"/>
      <c r="I120" s="53"/>
      <c r="J120" s="53"/>
      <c r="K120" s="53"/>
      <c r="L120" s="53"/>
      <c r="M120" s="53"/>
      <c r="N120" s="53"/>
    </row>
    <row r="121" spans="2:14" s="9" customFormat="1" x14ac:dyDescent="0.3">
      <c r="B121" s="31"/>
      <c r="C121" s="31"/>
      <c r="D121" s="31"/>
      <c r="E121" s="31"/>
      <c r="F121" s="31"/>
      <c r="G121" s="32"/>
      <c r="H121" s="32"/>
      <c r="I121" s="53"/>
      <c r="J121" s="53"/>
      <c r="K121" s="53"/>
      <c r="L121" s="53"/>
      <c r="M121" s="53"/>
      <c r="N121" s="53"/>
    </row>
    <row r="122" spans="2:14" s="9" customFormat="1" x14ac:dyDescent="0.3">
      <c r="B122" s="31"/>
      <c r="C122" s="31"/>
      <c r="D122" s="31"/>
      <c r="E122" s="31"/>
      <c r="F122" s="31"/>
      <c r="G122" s="32"/>
      <c r="H122" s="32"/>
      <c r="I122" s="53"/>
      <c r="J122" s="53"/>
      <c r="K122" s="53"/>
      <c r="L122" s="53"/>
      <c r="M122" s="53"/>
      <c r="N122" s="53"/>
    </row>
    <row r="123" spans="2:14" s="9" customFormat="1" x14ac:dyDescent="0.3">
      <c r="B123" s="31"/>
      <c r="C123" s="31"/>
      <c r="D123" s="31"/>
      <c r="E123" s="31"/>
      <c r="F123" s="31"/>
      <c r="G123" s="32"/>
      <c r="H123" s="32"/>
      <c r="I123" s="53"/>
      <c r="J123" s="53"/>
      <c r="K123" s="53"/>
      <c r="L123" s="53"/>
      <c r="M123" s="53"/>
      <c r="N123" s="53"/>
    </row>
    <row r="124" spans="2:14" s="9" customFormat="1" x14ac:dyDescent="0.3">
      <c r="B124" s="31"/>
      <c r="C124" s="31"/>
      <c r="D124" s="31"/>
      <c r="E124" s="31"/>
      <c r="F124" s="31"/>
      <c r="G124" s="32"/>
      <c r="H124" s="32"/>
      <c r="I124" s="53"/>
      <c r="J124" s="53"/>
      <c r="K124" s="53"/>
      <c r="L124" s="53"/>
      <c r="M124" s="53"/>
      <c r="N124" s="53"/>
    </row>
    <row r="125" spans="2:14" s="9" customFormat="1" x14ac:dyDescent="0.3">
      <c r="B125" s="31"/>
      <c r="C125" s="31"/>
      <c r="D125" s="31"/>
      <c r="E125" s="31"/>
      <c r="F125" s="31"/>
      <c r="G125" s="32"/>
      <c r="H125" s="32"/>
      <c r="I125" s="53"/>
      <c r="J125" s="53"/>
      <c r="K125" s="53"/>
      <c r="L125" s="53"/>
      <c r="M125" s="53"/>
      <c r="N125" s="53"/>
    </row>
    <row r="126" spans="2:14" s="9" customFormat="1" x14ac:dyDescent="0.3">
      <c r="B126" s="31"/>
      <c r="C126" s="31"/>
      <c r="D126" s="31"/>
      <c r="E126" s="31"/>
      <c r="F126" s="31"/>
      <c r="G126" s="32"/>
      <c r="H126" s="32"/>
      <c r="I126" s="53"/>
      <c r="J126" s="53"/>
      <c r="K126" s="53"/>
      <c r="L126" s="53"/>
      <c r="M126" s="53"/>
      <c r="N126" s="53"/>
    </row>
    <row r="127" spans="2:14" x14ac:dyDescent="0.25">
      <c r="B127" s="5"/>
      <c r="C127" s="5"/>
      <c r="D127" s="5"/>
      <c r="E127" s="5"/>
      <c r="F127" s="5"/>
      <c r="G127" s="7"/>
      <c r="H127" s="7"/>
    </row>
    <row r="128" spans="2:14" x14ac:dyDescent="0.25">
      <c r="B128" s="5"/>
      <c r="C128" s="5"/>
      <c r="D128" s="5"/>
      <c r="E128" s="5"/>
      <c r="F128" s="5"/>
      <c r="G128" s="7"/>
      <c r="H128" s="7"/>
    </row>
    <row r="129" spans="2:8" x14ac:dyDescent="0.25">
      <c r="B129" s="5"/>
      <c r="C129" s="5"/>
      <c r="D129" s="5"/>
      <c r="E129" s="5"/>
      <c r="F129" s="5"/>
      <c r="G129" s="7"/>
      <c r="H129" s="7"/>
    </row>
    <row r="130" spans="2:8" x14ac:dyDescent="0.25">
      <c r="B130" s="5"/>
      <c r="C130" s="5"/>
      <c r="D130" s="5"/>
      <c r="E130" s="5"/>
      <c r="F130" s="5"/>
      <c r="G130" s="7"/>
      <c r="H130" s="7"/>
    </row>
    <row r="131" spans="2:8" x14ac:dyDescent="0.25">
      <c r="B131" s="5"/>
      <c r="C131" s="5"/>
      <c r="D131" s="5"/>
      <c r="E131" s="5"/>
      <c r="F131" s="5"/>
      <c r="G131" s="7"/>
      <c r="H131" s="7"/>
    </row>
    <row r="132" spans="2:8" x14ac:dyDescent="0.25">
      <c r="B132" s="5"/>
      <c r="C132" s="5"/>
      <c r="D132" s="5"/>
      <c r="E132" s="5"/>
      <c r="F132" s="5"/>
      <c r="G132" s="7"/>
      <c r="H132" s="7"/>
    </row>
    <row r="133" spans="2:8" x14ac:dyDescent="0.25">
      <c r="B133" s="5"/>
      <c r="C133" s="5"/>
      <c r="D133" s="5"/>
      <c r="E133" s="5"/>
      <c r="F133" s="5"/>
      <c r="G133" s="7"/>
      <c r="H133" s="7"/>
    </row>
    <row r="134" spans="2:8" x14ac:dyDescent="0.25">
      <c r="B134" s="5"/>
      <c r="C134" s="5"/>
      <c r="D134" s="5"/>
      <c r="E134" s="5"/>
      <c r="F134" s="5"/>
      <c r="G134" s="7"/>
      <c r="H134" s="7"/>
    </row>
    <row r="135" spans="2:8" x14ac:dyDescent="0.25">
      <c r="B135" s="5"/>
      <c r="C135" s="5"/>
      <c r="D135" s="5"/>
      <c r="E135" s="5"/>
      <c r="F135" s="5"/>
      <c r="G135" s="7"/>
      <c r="H135" s="7"/>
    </row>
    <row r="136" spans="2:8" x14ac:dyDescent="0.25">
      <c r="B136" s="5"/>
      <c r="C136" s="5"/>
      <c r="D136" s="5"/>
      <c r="E136" s="5"/>
      <c r="F136" s="5"/>
      <c r="G136" s="7"/>
      <c r="H136" s="7"/>
    </row>
    <row r="137" spans="2:8" x14ac:dyDescent="0.25">
      <c r="B137" s="5"/>
      <c r="C137" s="5"/>
      <c r="D137" s="5"/>
      <c r="E137" s="5"/>
      <c r="F137" s="5"/>
      <c r="G137" s="7"/>
      <c r="H137" s="7"/>
    </row>
    <row r="138" spans="2:8" x14ac:dyDescent="0.25">
      <c r="B138" s="5"/>
      <c r="C138" s="5"/>
      <c r="D138" s="5"/>
      <c r="E138" s="5"/>
      <c r="F138" s="5"/>
      <c r="G138" s="7"/>
      <c r="H138" s="7"/>
    </row>
    <row r="139" spans="2:8" x14ac:dyDescent="0.25">
      <c r="B139" s="5"/>
      <c r="C139" s="5"/>
      <c r="D139" s="5"/>
      <c r="E139" s="5"/>
      <c r="F139" s="5"/>
      <c r="G139" s="7"/>
      <c r="H139" s="7"/>
    </row>
    <row r="140" spans="2:8" x14ac:dyDescent="0.25">
      <c r="B140" s="5"/>
      <c r="C140" s="5"/>
      <c r="D140" s="5"/>
      <c r="E140" s="5"/>
      <c r="F140" s="5"/>
      <c r="G140" s="7"/>
      <c r="H140" s="7"/>
    </row>
    <row r="141" spans="2:8" x14ac:dyDescent="0.25">
      <c r="B141" s="5"/>
      <c r="C141" s="5"/>
      <c r="D141" s="5"/>
      <c r="E141" s="5"/>
      <c r="F141" s="5"/>
      <c r="G141" s="7"/>
      <c r="H141" s="7"/>
    </row>
    <row r="142" spans="2:8" x14ac:dyDescent="0.25">
      <c r="B142" s="5"/>
      <c r="C142" s="5"/>
      <c r="D142" s="5"/>
      <c r="E142" s="5"/>
      <c r="F142" s="5"/>
      <c r="G142" s="7"/>
      <c r="H142" s="7"/>
    </row>
    <row r="143" spans="2:8" x14ac:dyDescent="0.25">
      <c r="B143" s="5"/>
      <c r="C143" s="5"/>
      <c r="D143" s="5"/>
      <c r="E143" s="5"/>
      <c r="F143" s="5"/>
      <c r="G143" s="7"/>
      <c r="H143" s="7"/>
    </row>
    <row r="144" spans="2:8" x14ac:dyDescent="0.25">
      <c r="B144" s="5"/>
      <c r="C144" s="5"/>
      <c r="D144" s="5"/>
      <c r="E144" s="5"/>
      <c r="F144" s="5"/>
      <c r="G144" s="7"/>
      <c r="H144" s="7"/>
    </row>
    <row r="145" spans="2:8" x14ac:dyDescent="0.25">
      <c r="B145" s="5"/>
      <c r="C145" s="5"/>
      <c r="D145" s="5"/>
      <c r="E145" s="5"/>
      <c r="F145" s="5"/>
      <c r="G145" s="7"/>
      <c r="H145" s="7"/>
    </row>
    <row r="146" spans="2:8" x14ac:dyDescent="0.25">
      <c r="B146" s="5"/>
      <c r="C146" s="5"/>
      <c r="D146" s="5"/>
      <c r="E146" s="5"/>
      <c r="F146" s="5"/>
      <c r="G146" s="7"/>
      <c r="H146" s="7"/>
    </row>
    <row r="147" spans="2:8" x14ac:dyDescent="0.25">
      <c r="B147" s="5"/>
      <c r="C147" s="5"/>
      <c r="D147" s="5"/>
      <c r="E147" s="5"/>
      <c r="F147" s="5"/>
    </row>
  </sheetData>
  <mergeCells count="2">
    <mergeCell ref="E3:F3"/>
    <mergeCell ref="G3:H3"/>
  </mergeCells>
  <phoneticPr fontId="26" type="noConversion"/>
  <pageMargins left="0.51181102362204722" right="0.51181102362204722" top="0.55118110236220474" bottom="0.35433070866141736" header="0.31496062992125984" footer="0.31496062992125984"/>
  <pageSetup paperSize="9" scale="70" firstPageNumber="1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B1:N88"/>
  <sheetViews>
    <sheetView view="pageBreakPreview" topLeftCell="A10" zoomScale="70" zoomScaleNormal="100" zoomScaleSheetLayoutView="70" workbookViewId="0">
      <selection activeCell="D3" sqref="D3"/>
    </sheetView>
  </sheetViews>
  <sheetFormatPr defaultColWidth="9.109375" defaultRowHeight="13.8" x14ac:dyDescent="0.25"/>
  <cols>
    <col min="1" max="1" width="1.109375" style="6" customWidth="1"/>
    <col min="2" max="2" width="9.6640625" style="6" customWidth="1"/>
    <col min="3" max="3" width="15.44140625" style="6" customWidth="1"/>
    <col min="4" max="4" width="53.88671875" style="6" customWidth="1"/>
    <col min="5" max="5" width="8.88671875" style="6" customWidth="1"/>
    <col min="6" max="6" width="7.5546875" style="6" customWidth="1"/>
    <col min="7" max="7" width="16.6640625" style="6" customWidth="1"/>
    <col min="8" max="8" width="18.109375" style="6" customWidth="1"/>
    <col min="9" max="14" width="9.109375" style="50"/>
    <col min="15" max="16384" width="9.109375" style="6"/>
  </cols>
  <sheetData>
    <row r="1" spans="2:14" ht="17.399999999999999" x14ac:dyDescent="0.3">
      <c r="B1" s="2"/>
      <c r="C1" s="2"/>
      <c r="D1" s="8"/>
      <c r="E1" s="1"/>
      <c r="F1" s="1"/>
      <c r="G1" s="7"/>
    </row>
    <row r="2" spans="2:14" s="12" customFormat="1" ht="18" customHeight="1" x14ac:dyDescent="0.3">
      <c r="B2" s="2" t="str">
        <f>SUMMARY!B2</f>
        <v xml:space="preserve">ECDOH GENERAL ELECTRICAL LV MAINTENANCE AND REPAIR CONTRACT </v>
      </c>
      <c r="D2" s="2"/>
      <c r="E2" s="3"/>
      <c r="F2" s="3"/>
      <c r="G2" s="7"/>
      <c r="I2" s="51"/>
      <c r="J2" s="51"/>
      <c r="K2" s="51"/>
      <c r="L2" s="51"/>
      <c r="M2" s="51"/>
      <c r="N2" s="51"/>
    </row>
    <row r="3" spans="2:14" ht="15" customHeight="1" x14ac:dyDescent="0.3">
      <c r="B3" s="2" t="s">
        <v>9</v>
      </c>
      <c r="C3" s="12"/>
      <c r="D3" s="463" t="str">
        <f>SUMMARY!D4</f>
        <v>CMU3-2627-0192-NMB:</v>
      </c>
      <c r="E3" s="485" t="s">
        <v>10</v>
      </c>
      <c r="F3" s="486"/>
      <c r="G3" s="487" t="s">
        <v>3869</v>
      </c>
      <c r="H3" s="487"/>
    </row>
    <row r="4" spans="2:14" ht="15" customHeight="1" x14ac:dyDescent="0.25">
      <c r="B4" s="2" t="s">
        <v>8</v>
      </c>
      <c r="C4" s="12"/>
      <c r="D4" s="2" t="s">
        <v>3560</v>
      </c>
      <c r="E4" s="2"/>
      <c r="F4" s="2"/>
      <c r="G4" s="7"/>
      <c r="H4" s="12"/>
    </row>
    <row r="5" spans="2:14" x14ac:dyDescent="0.25">
      <c r="B5" s="2"/>
      <c r="C5" s="2"/>
      <c r="D5" s="2"/>
      <c r="E5" s="2"/>
      <c r="F5" s="2"/>
      <c r="G5" s="7"/>
    </row>
    <row r="6" spans="2:14" s="4" customFormat="1" ht="15" customHeight="1" x14ac:dyDescent="0.25">
      <c r="B6" s="4" t="s">
        <v>3648</v>
      </c>
      <c r="D6" s="4" t="s">
        <v>3563</v>
      </c>
      <c r="I6" s="52"/>
      <c r="J6" s="52"/>
      <c r="K6" s="52"/>
      <c r="L6" s="52"/>
      <c r="M6" s="52"/>
      <c r="N6" s="52"/>
    </row>
    <row r="7" spans="2:14" ht="6" customHeight="1" thickBot="1" x14ac:dyDescent="0.3">
      <c r="B7" s="5"/>
      <c r="C7" s="5"/>
      <c r="D7" s="5"/>
      <c r="E7" s="5"/>
      <c r="F7" s="5"/>
      <c r="G7" s="7"/>
    </row>
    <row r="8" spans="2:14" s="9" customFormat="1" ht="39" customHeight="1" thickBot="1" x14ac:dyDescent="0.35">
      <c r="B8" s="11" t="s">
        <v>11</v>
      </c>
      <c r="C8" s="11" t="s">
        <v>6</v>
      </c>
      <c r="D8" s="11" t="s">
        <v>0</v>
      </c>
      <c r="E8" s="11" t="s">
        <v>1</v>
      </c>
      <c r="F8" s="11" t="s">
        <v>4</v>
      </c>
      <c r="G8" s="11" t="s">
        <v>2</v>
      </c>
      <c r="H8" s="11" t="s">
        <v>5</v>
      </c>
      <c r="I8" s="53"/>
      <c r="J8" s="53"/>
      <c r="K8" s="53"/>
      <c r="L8" s="53"/>
      <c r="M8" s="53"/>
      <c r="N8" s="53"/>
    </row>
    <row r="9" spans="2:14" s="9" customFormat="1" ht="53.25" customHeight="1" thickBot="1" x14ac:dyDescent="0.35">
      <c r="B9" s="24"/>
      <c r="C9" s="24"/>
      <c r="D9" s="25" t="s">
        <v>3566</v>
      </c>
      <c r="E9" s="24"/>
      <c r="F9" s="24"/>
      <c r="G9" s="26"/>
      <c r="H9" s="26"/>
      <c r="I9" s="53"/>
      <c r="J9" s="53"/>
      <c r="K9" s="53"/>
      <c r="L9" s="53"/>
      <c r="M9" s="53"/>
      <c r="N9" s="53"/>
    </row>
    <row r="10" spans="2:14" s="9" customFormat="1" ht="53.25" customHeight="1" x14ac:dyDescent="0.3">
      <c r="B10" s="299"/>
      <c r="C10" s="299"/>
      <c r="D10" s="25" t="s">
        <v>3741</v>
      </c>
      <c r="E10" s="299"/>
      <c r="F10" s="299"/>
      <c r="G10" s="300"/>
      <c r="H10" s="300"/>
      <c r="I10" s="53"/>
      <c r="J10" s="53"/>
      <c r="K10" s="53"/>
      <c r="L10" s="53"/>
      <c r="M10" s="53"/>
      <c r="N10" s="53"/>
    </row>
    <row r="11" spans="2:14" s="9" customFormat="1" ht="53.25" customHeight="1" x14ac:dyDescent="0.3">
      <c r="B11" s="299"/>
      <c r="C11" s="299"/>
      <c r="D11" s="235" t="s">
        <v>3946</v>
      </c>
      <c r="E11" s="299"/>
      <c r="F11" s="299"/>
      <c r="G11" s="300"/>
      <c r="H11" s="300"/>
      <c r="I11" s="53"/>
      <c r="J11" s="53"/>
      <c r="K11" s="53"/>
      <c r="L11" s="53"/>
      <c r="M11" s="53"/>
      <c r="N11" s="53"/>
    </row>
    <row r="12" spans="2:14" s="9" customFormat="1" ht="25.2" customHeight="1" x14ac:dyDescent="0.3">
      <c r="B12" s="16" t="s">
        <v>3694</v>
      </c>
      <c r="C12" s="16"/>
      <c r="D12" s="244" t="s">
        <v>3564</v>
      </c>
      <c r="E12" s="16"/>
      <c r="F12" s="16"/>
      <c r="G12" s="42"/>
      <c r="H12" s="19"/>
      <c r="I12" s="53"/>
      <c r="J12" s="53"/>
      <c r="K12" s="53"/>
      <c r="L12" s="53"/>
      <c r="M12" s="53"/>
      <c r="N12" s="53"/>
    </row>
    <row r="13" spans="2:14" s="9" customFormat="1" ht="25.2" customHeight="1" x14ac:dyDescent="0.3">
      <c r="B13" s="16" t="s">
        <v>3696</v>
      </c>
      <c r="C13" s="16"/>
      <c r="D13" s="17" t="s">
        <v>3871</v>
      </c>
      <c r="E13" s="16" t="s">
        <v>3944</v>
      </c>
      <c r="F13" s="16">
        <v>1</v>
      </c>
      <c r="G13" s="42"/>
      <c r="H13" s="19"/>
      <c r="I13" s="53"/>
      <c r="J13" s="53"/>
      <c r="K13" s="53"/>
      <c r="L13" s="53"/>
      <c r="M13" s="53"/>
      <c r="N13" s="53"/>
    </row>
    <row r="14" spans="2:14" s="9" customFormat="1" ht="25.2" customHeight="1" x14ac:dyDescent="0.3">
      <c r="B14" s="16" t="s">
        <v>3695</v>
      </c>
      <c r="C14" s="16"/>
      <c r="D14" s="17" t="s">
        <v>3872</v>
      </c>
      <c r="E14" s="16" t="s">
        <v>3944</v>
      </c>
      <c r="F14" s="16">
        <v>1</v>
      </c>
      <c r="G14" s="42"/>
      <c r="H14" s="19"/>
      <c r="I14" s="53"/>
      <c r="J14" s="53"/>
      <c r="K14" s="53"/>
      <c r="L14" s="53"/>
      <c r="M14" s="53"/>
      <c r="N14" s="53"/>
    </row>
    <row r="15" spans="2:14" s="9" customFormat="1" ht="25.2" customHeight="1" x14ac:dyDescent="0.3">
      <c r="B15" s="16" t="s">
        <v>3697</v>
      </c>
      <c r="C15" s="16"/>
      <c r="D15" s="17" t="s">
        <v>3873</v>
      </c>
      <c r="E15" s="16" t="s">
        <v>3944</v>
      </c>
      <c r="F15" s="16">
        <v>1</v>
      </c>
      <c r="G15" s="42"/>
      <c r="H15" s="19"/>
      <c r="I15" s="53"/>
      <c r="J15" s="53"/>
      <c r="K15" s="53"/>
      <c r="L15" s="53"/>
      <c r="M15" s="53"/>
      <c r="N15" s="53"/>
    </row>
    <row r="16" spans="2:14" s="9" customFormat="1" ht="25.2" customHeight="1" x14ac:dyDescent="0.3">
      <c r="B16" s="16" t="s">
        <v>3698</v>
      </c>
      <c r="C16" s="16"/>
      <c r="D16" s="17" t="s">
        <v>3874</v>
      </c>
      <c r="E16" s="16" t="s">
        <v>3944</v>
      </c>
      <c r="F16" s="16">
        <v>1</v>
      </c>
      <c r="G16" s="42"/>
      <c r="H16" s="19"/>
      <c r="I16" s="53"/>
      <c r="J16" s="53"/>
      <c r="K16" s="53"/>
      <c r="L16" s="53"/>
      <c r="M16" s="53"/>
      <c r="N16" s="53"/>
    </row>
    <row r="17" spans="2:14" s="9" customFormat="1" ht="25.2" customHeight="1" x14ac:dyDescent="0.3">
      <c r="B17" s="16" t="s">
        <v>3699</v>
      </c>
      <c r="C17" s="16"/>
      <c r="D17" s="244" t="s">
        <v>3567</v>
      </c>
      <c r="E17" s="16"/>
      <c r="F17" s="16"/>
      <c r="G17" s="42"/>
      <c r="H17" s="19"/>
      <c r="I17" s="53"/>
      <c r="J17" s="53"/>
      <c r="K17" s="53"/>
      <c r="L17" s="53"/>
      <c r="M17" s="53"/>
      <c r="N17" s="53"/>
    </row>
    <row r="18" spans="2:14" s="9" customFormat="1" ht="25.2" customHeight="1" x14ac:dyDescent="0.3">
      <c r="B18" s="16" t="s">
        <v>3700</v>
      </c>
      <c r="C18" s="16"/>
      <c r="D18" s="17" t="s">
        <v>3871</v>
      </c>
      <c r="E18" s="16" t="s">
        <v>3944</v>
      </c>
      <c r="F18" s="16">
        <v>1</v>
      </c>
      <c r="G18" s="42"/>
      <c r="H18" s="19"/>
      <c r="I18" s="53"/>
      <c r="J18" s="53"/>
      <c r="K18" s="53"/>
      <c r="L18" s="53"/>
      <c r="M18" s="53"/>
      <c r="N18" s="53"/>
    </row>
    <row r="19" spans="2:14" s="9" customFormat="1" ht="25.2" customHeight="1" x14ac:dyDescent="0.3">
      <c r="B19" s="16" t="s">
        <v>3701</v>
      </c>
      <c r="C19" s="16"/>
      <c r="D19" s="17" t="s">
        <v>3872</v>
      </c>
      <c r="E19" s="16" t="s">
        <v>3944</v>
      </c>
      <c r="F19" s="16">
        <v>1</v>
      </c>
      <c r="G19" s="42"/>
      <c r="H19" s="19"/>
      <c r="I19" s="53"/>
      <c r="J19" s="53"/>
      <c r="K19" s="53"/>
      <c r="L19" s="53"/>
      <c r="M19" s="53"/>
      <c r="N19" s="53"/>
    </row>
    <row r="20" spans="2:14" s="9" customFormat="1" ht="25.2" customHeight="1" x14ac:dyDescent="0.3">
      <c r="B20" s="16" t="s">
        <v>3702</v>
      </c>
      <c r="C20" s="16"/>
      <c r="D20" s="17" t="s">
        <v>3873</v>
      </c>
      <c r="E20" s="16" t="s">
        <v>3944</v>
      </c>
      <c r="F20" s="16">
        <v>1</v>
      </c>
      <c r="G20" s="42"/>
      <c r="H20" s="19"/>
      <c r="I20" s="53"/>
      <c r="J20" s="53"/>
      <c r="K20" s="53"/>
      <c r="L20" s="53"/>
      <c r="M20" s="53"/>
      <c r="N20" s="53"/>
    </row>
    <row r="21" spans="2:14" s="9" customFormat="1" ht="25.2" customHeight="1" x14ac:dyDescent="0.3">
      <c r="B21" s="16" t="s">
        <v>3703</v>
      </c>
      <c r="C21" s="16"/>
      <c r="D21" s="17" t="s">
        <v>3874</v>
      </c>
      <c r="E21" s="16" t="s">
        <v>3944</v>
      </c>
      <c r="F21" s="16">
        <v>1</v>
      </c>
      <c r="G21" s="42"/>
      <c r="H21" s="19"/>
      <c r="I21" s="53"/>
      <c r="J21" s="53"/>
      <c r="K21" s="53"/>
      <c r="L21" s="53"/>
      <c r="M21" s="53"/>
      <c r="N21" s="53"/>
    </row>
    <row r="22" spans="2:14" s="9" customFormat="1" ht="25.2" customHeight="1" x14ac:dyDescent="0.3">
      <c r="B22" s="16" t="s">
        <v>3704</v>
      </c>
      <c r="C22" s="16"/>
      <c r="D22" s="17" t="s">
        <v>3875</v>
      </c>
      <c r="E22" s="16" t="s">
        <v>3944</v>
      </c>
      <c r="F22" s="16">
        <v>1</v>
      </c>
      <c r="G22" s="42"/>
      <c r="H22" s="19"/>
      <c r="I22" s="53"/>
      <c r="J22" s="53"/>
      <c r="K22" s="53"/>
      <c r="L22" s="53"/>
      <c r="M22" s="53"/>
      <c r="N22" s="53"/>
    </row>
    <row r="23" spans="2:14" s="9" customFormat="1" ht="25.2" customHeight="1" x14ac:dyDescent="0.3">
      <c r="B23" s="16" t="s">
        <v>3705</v>
      </c>
      <c r="C23" s="16"/>
      <c r="D23" s="17" t="s">
        <v>3876</v>
      </c>
      <c r="E23" s="16" t="s">
        <v>3944</v>
      </c>
      <c r="F23" s="16">
        <v>1</v>
      </c>
      <c r="G23" s="42"/>
      <c r="H23" s="19"/>
      <c r="I23" s="53"/>
      <c r="J23" s="53"/>
      <c r="K23" s="53"/>
      <c r="L23" s="53"/>
      <c r="M23" s="53"/>
      <c r="N23" s="53"/>
    </row>
    <row r="24" spans="2:14" s="9" customFormat="1" ht="25.2" customHeight="1" x14ac:dyDescent="0.3">
      <c r="B24" s="16" t="s">
        <v>3706</v>
      </c>
      <c r="C24" s="16"/>
      <c r="D24" s="244" t="s">
        <v>3565</v>
      </c>
      <c r="E24" s="16"/>
      <c r="F24" s="16"/>
      <c r="G24" s="42"/>
      <c r="H24" s="19"/>
      <c r="I24" s="53"/>
      <c r="J24" s="53"/>
      <c r="K24" s="53"/>
      <c r="L24" s="53"/>
      <c r="M24" s="53"/>
      <c r="N24" s="53"/>
    </row>
    <row r="25" spans="2:14" s="9" customFormat="1" ht="25.2" customHeight="1" x14ac:dyDescent="0.3">
      <c r="B25" s="16" t="s">
        <v>3707</v>
      </c>
      <c r="C25" s="16"/>
      <c r="D25" s="17" t="s">
        <v>3871</v>
      </c>
      <c r="E25" s="16" t="s">
        <v>3944</v>
      </c>
      <c r="F25" s="16">
        <v>1</v>
      </c>
      <c r="G25" s="42"/>
      <c r="H25" s="19"/>
      <c r="I25" s="53"/>
      <c r="J25" s="53"/>
      <c r="K25" s="53"/>
      <c r="L25" s="53"/>
      <c r="M25" s="53"/>
      <c r="N25" s="53"/>
    </row>
    <row r="26" spans="2:14" s="9" customFormat="1" ht="25.2" customHeight="1" x14ac:dyDescent="0.3">
      <c r="B26" s="16" t="s">
        <v>3708</v>
      </c>
      <c r="C26" s="16"/>
      <c r="D26" s="17" t="s">
        <v>3872</v>
      </c>
      <c r="E26" s="16" t="s">
        <v>3944</v>
      </c>
      <c r="F26" s="16">
        <v>1</v>
      </c>
      <c r="G26" s="42"/>
      <c r="H26" s="19"/>
      <c r="I26" s="53"/>
      <c r="J26" s="53"/>
      <c r="K26" s="53"/>
      <c r="L26" s="53"/>
      <c r="M26" s="53"/>
      <c r="N26" s="53"/>
    </row>
    <row r="27" spans="2:14" s="9" customFormat="1" ht="25.2" customHeight="1" x14ac:dyDescent="0.3">
      <c r="B27" s="16" t="s">
        <v>3709</v>
      </c>
      <c r="C27" s="16"/>
      <c r="D27" s="17" t="s">
        <v>3873</v>
      </c>
      <c r="E27" s="16" t="s">
        <v>3944</v>
      </c>
      <c r="F27" s="16">
        <v>1</v>
      </c>
      <c r="G27" s="42"/>
      <c r="H27" s="19"/>
      <c r="I27" s="53"/>
      <c r="J27" s="53"/>
      <c r="K27" s="53"/>
      <c r="L27" s="53"/>
      <c r="M27" s="53"/>
      <c r="N27" s="53"/>
    </row>
    <row r="28" spans="2:14" s="9" customFormat="1" ht="25.2" customHeight="1" x14ac:dyDescent="0.3">
      <c r="B28" s="16" t="s">
        <v>3694</v>
      </c>
      <c r="C28" s="16"/>
      <c r="D28" s="17" t="s">
        <v>3874</v>
      </c>
      <c r="E28" s="16" t="s">
        <v>3944</v>
      </c>
      <c r="F28" s="16">
        <v>1</v>
      </c>
      <c r="G28" s="42"/>
      <c r="H28" s="19"/>
      <c r="I28" s="53"/>
      <c r="J28" s="53"/>
      <c r="K28" s="53"/>
      <c r="L28" s="53"/>
      <c r="M28" s="53"/>
      <c r="N28" s="53"/>
    </row>
    <row r="29" spans="2:14" s="9" customFormat="1" ht="25.2" customHeight="1" x14ac:dyDescent="0.3">
      <c r="B29" s="16" t="s">
        <v>3710</v>
      </c>
      <c r="C29" s="16"/>
      <c r="D29" s="17" t="s">
        <v>3875</v>
      </c>
      <c r="E29" s="16" t="s">
        <v>3944</v>
      </c>
      <c r="F29" s="16">
        <v>1</v>
      </c>
      <c r="G29" s="42"/>
      <c r="H29" s="19"/>
      <c r="I29" s="53"/>
      <c r="J29" s="53"/>
      <c r="K29" s="53"/>
      <c r="L29" s="53"/>
      <c r="M29" s="53"/>
      <c r="N29" s="53"/>
    </row>
    <row r="30" spans="2:14" s="9" customFormat="1" ht="25.2" customHeight="1" x14ac:dyDescent="0.3">
      <c r="B30" s="16" t="s">
        <v>3711</v>
      </c>
      <c r="C30" s="16"/>
      <c r="D30" s="17" t="s">
        <v>3876</v>
      </c>
      <c r="E30" s="16" t="s">
        <v>3944</v>
      </c>
      <c r="F30" s="16">
        <v>1</v>
      </c>
      <c r="G30" s="42"/>
      <c r="H30" s="19"/>
      <c r="I30" s="53"/>
      <c r="J30" s="53"/>
      <c r="K30" s="53"/>
      <c r="L30" s="53"/>
      <c r="M30" s="53"/>
      <c r="N30" s="53"/>
    </row>
    <row r="31" spans="2:14" s="9" customFormat="1" ht="25.2" customHeight="1" x14ac:dyDescent="0.3">
      <c r="B31" s="16" t="s">
        <v>3712</v>
      </c>
      <c r="C31" s="16"/>
      <c r="D31" s="289" t="s">
        <v>3604</v>
      </c>
      <c r="E31" s="16"/>
      <c r="F31" s="16"/>
      <c r="G31" s="42"/>
      <c r="H31" s="19"/>
      <c r="I31" s="53"/>
      <c r="J31" s="53"/>
      <c r="K31" s="53"/>
      <c r="L31" s="53"/>
      <c r="M31" s="53"/>
      <c r="N31" s="53"/>
    </row>
    <row r="32" spans="2:14" s="9" customFormat="1" ht="25.2" customHeight="1" x14ac:dyDescent="0.3">
      <c r="B32" s="16" t="s">
        <v>3713</v>
      </c>
      <c r="C32" s="16"/>
      <c r="D32" s="17" t="s">
        <v>3871</v>
      </c>
      <c r="E32" s="16" t="s">
        <v>3944</v>
      </c>
      <c r="F32" s="16">
        <v>1</v>
      </c>
      <c r="G32" s="42"/>
      <c r="H32" s="19"/>
      <c r="I32" s="53"/>
      <c r="J32" s="53"/>
      <c r="K32" s="53"/>
      <c r="L32" s="53"/>
      <c r="M32" s="53"/>
      <c r="N32" s="53"/>
    </row>
    <row r="33" spans="2:14" s="9" customFormat="1" ht="25.2" customHeight="1" x14ac:dyDescent="0.3">
      <c r="B33" s="16" t="s">
        <v>3714</v>
      </c>
      <c r="C33" s="16"/>
      <c r="D33" s="17" t="s">
        <v>3872</v>
      </c>
      <c r="E33" s="16" t="s">
        <v>3944</v>
      </c>
      <c r="F33" s="16">
        <v>1</v>
      </c>
      <c r="G33" s="42"/>
      <c r="H33" s="19"/>
      <c r="I33" s="53"/>
      <c r="J33" s="53"/>
      <c r="K33" s="53"/>
      <c r="L33" s="53"/>
      <c r="M33" s="53"/>
      <c r="N33" s="53"/>
    </row>
    <row r="34" spans="2:14" s="9" customFormat="1" ht="25.2" customHeight="1" x14ac:dyDescent="0.3">
      <c r="B34" s="16" t="s">
        <v>3715</v>
      </c>
      <c r="C34" s="16"/>
      <c r="D34" s="17" t="s">
        <v>3873</v>
      </c>
      <c r="E34" s="16" t="s">
        <v>3944</v>
      </c>
      <c r="F34" s="16">
        <v>1</v>
      </c>
      <c r="G34" s="42"/>
      <c r="H34" s="19"/>
      <c r="I34" s="53"/>
      <c r="J34" s="53"/>
      <c r="K34" s="53"/>
      <c r="L34" s="53"/>
      <c r="M34" s="53"/>
      <c r="N34" s="53"/>
    </row>
    <row r="35" spans="2:14" s="9" customFormat="1" ht="25.2" customHeight="1" x14ac:dyDescent="0.3">
      <c r="B35" s="16" t="s">
        <v>3716</v>
      </c>
      <c r="C35" s="16"/>
      <c r="D35" s="17" t="s">
        <v>3874</v>
      </c>
      <c r="E35" s="16" t="s">
        <v>3944</v>
      </c>
      <c r="F35" s="16">
        <v>1</v>
      </c>
      <c r="G35" s="42"/>
      <c r="H35" s="19"/>
      <c r="I35" s="53"/>
      <c r="J35" s="53"/>
      <c r="K35" s="53"/>
      <c r="L35" s="53"/>
      <c r="M35" s="53"/>
      <c r="N35" s="53"/>
    </row>
    <row r="36" spans="2:14" s="9" customFormat="1" ht="25.2" customHeight="1" x14ac:dyDescent="0.3">
      <c r="B36" s="16" t="s">
        <v>3949</v>
      </c>
      <c r="C36" s="16"/>
      <c r="D36" s="17" t="s">
        <v>3877</v>
      </c>
      <c r="E36" s="16" t="s">
        <v>3944</v>
      </c>
      <c r="F36" s="16">
        <v>1</v>
      </c>
      <c r="G36" s="42"/>
      <c r="H36" s="19"/>
      <c r="I36" s="53"/>
      <c r="J36" s="53"/>
      <c r="K36" s="53"/>
      <c r="L36" s="53"/>
      <c r="M36" s="53"/>
      <c r="N36" s="53"/>
    </row>
    <row r="37" spans="2:14" s="9" customFormat="1" ht="25.2" customHeight="1" x14ac:dyDescent="0.3">
      <c r="B37" s="16" t="s">
        <v>3950</v>
      </c>
      <c r="C37" s="16"/>
      <c r="D37" s="17" t="s">
        <v>3876</v>
      </c>
      <c r="E37" s="16" t="s">
        <v>3944</v>
      </c>
      <c r="F37" s="16">
        <v>1</v>
      </c>
      <c r="G37" s="42"/>
      <c r="H37" s="19"/>
      <c r="I37" s="53"/>
      <c r="J37" s="53"/>
      <c r="K37" s="53"/>
      <c r="L37" s="53"/>
      <c r="M37" s="53"/>
      <c r="N37" s="53"/>
    </row>
    <row r="38" spans="2:14" s="9" customFormat="1" ht="25.2" customHeight="1" x14ac:dyDescent="0.3">
      <c r="B38" s="16" t="s">
        <v>3719</v>
      </c>
      <c r="C38" s="40"/>
      <c r="D38" s="301" t="s">
        <v>3606</v>
      </c>
      <c r="E38" s="40"/>
      <c r="F38" s="40"/>
      <c r="G38" s="42"/>
      <c r="H38" s="44"/>
      <c r="I38" s="53"/>
      <c r="J38" s="53"/>
      <c r="K38" s="53"/>
      <c r="L38" s="53"/>
      <c r="M38" s="53"/>
      <c r="N38" s="53"/>
    </row>
    <row r="39" spans="2:14" s="9" customFormat="1" ht="25.2" customHeight="1" x14ac:dyDescent="0.3">
      <c r="B39" s="16" t="s">
        <v>3720</v>
      </c>
      <c r="C39" s="40"/>
      <c r="D39" s="17" t="s">
        <v>3871</v>
      </c>
      <c r="E39" s="16" t="s">
        <v>3944</v>
      </c>
      <c r="F39" s="16">
        <v>1</v>
      </c>
      <c r="G39" s="42"/>
      <c r="H39" s="44"/>
      <c r="I39" s="53"/>
      <c r="J39" s="53"/>
      <c r="K39" s="53"/>
      <c r="L39" s="53"/>
      <c r="M39" s="53"/>
      <c r="N39" s="53"/>
    </row>
    <row r="40" spans="2:14" s="9" customFormat="1" ht="25.2" customHeight="1" x14ac:dyDescent="0.3">
      <c r="B40" s="16" t="s">
        <v>3721</v>
      </c>
      <c r="C40" s="40"/>
      <c r="D40" s="17" t="s">
        <v>3872</v>
      </c>
      <c r="E40" s="16" t="s">
        <v>3944</v>
      </c>
      <c r="F40" s="16">
        <v>1</v>
      </c>
      <c r="G40" s="42"/>
      <c r="H40" s="44"/>
      <c r="I40" s="53"/>
      <c r="J40" s="53"/>
      <c r="K40" s="53"/>
      <c r="L40" s="53"/>
      <c r="M40" s="53"/>
      <c r="N40" s="53"/>
    </row>
    <row r="41" spans="2:14" s="9" customFormat="1" ht="25.2" customHeight="1" x14ac:dyDescent="0.3">
      <c r="B41" s="16" t="s">
        <v>3722</v>
      </c>
      <c r="C41" s="40"/>
      <c r="D41" s="17" t="s">
        <v>3873</v>
      </c>
      <c r="E41" s="16" t="s">
        <v>3944</v>
      </c>
      <c r="F41" s="16">
        <v>1</v>
      </c>
      <c r="G41" s="42"/>
      <c r="H41" s="44"/>
      <c r="I41" s="53"/>
      <c r="J41" s="53"/>
      <c r="K41" s="53"/>
      <c r="L41" s="53"/>
      <c r="M41" s="53"/>
      <c r="N41" s="53"/>
    </row>
    <row r="42" spans="2:14" s="9" customFormat="1" ht="25.2" customHeight="1" x14ac:dyDescent="0.3">
      <c r="B42" s="16" t="s">
        <v>3723</v>
      </c>
      <c r="C42" s="40"/>
      <c r="D42" s="17" t="s">
        <v>3874</v>
      </c>
      <c r="E42" s="16" t="s">
        <v>3944</v>
      </c>
      <c r="F42" s="16">
        <v>1</v>
      </c>
      <c r="G42" s="42"/>
      <c r="H42" s="44"/>
      <c r="I42" s="53"/>
      <c r="J42" s="53"/>
      <c r="K42" s="53"/>
      <c r="L42" s="53"/>
      <c r="M42" s="53"/>
      <c r="N42" s="53"/>
    </row>
    <row r="43" spans="2:14" s="9" customFormat="1" ht="25.2" customHeight="1" x14ac:dyDescent="0.3">
      <c r="B43" s="16" t="s">
        <v>3724</v>
      </c>
      <c r="C43" s="40"/>
      <c r="D43" s="17" t="s">
        <v>3876</v>
      </c>
      <c r="E43" s="16" t="s">
        <v>3944</v>
      </c>
      <c r="F43" s="16">
        <v>1</v>
      </c>
      <c r="G43" s="42"/>
      <c r="H43" s="44"/>
      <c r="I43" s="53"/>
      <c r="J43" s="53"/>
      <c r="K43" s="53"/>
      <c r="L43" s="53"/>
      <c r="M43" s="53"/>
      <c r="N43" s="53"/>
    </row>
    <row r="44" spans="2:14" s="9" customFormat="1" ht="20.25" customHeight="1" x14ac:dyDescent="0.3">
      <c r="B44" s="40"/>
      <c r="C44" s="40"/>
      <c r="D44" s="48"/>
      <c r="E44" s="40"/>
      <c r="F44" s="40"/>
      <c r="G44" s="43"/>
      <c r="H44" s="44"/>
      <c r="I44" s="53"/>
      <c r="J44" s="53"/>
      <c r="K44" s="53"/>
      <c r="L44" s="53"/>
      <c r="M44" s="53"/>
      <c r="N44" s="53"/>
    </row>
    <row r="45" spans="2:14" s="9" customFormat="1" ht="8.25" customHeight="1" thickBot="1" x14ac:dyDescent="0.35">
      <c r="B45" s="28"/>
      <c r="C45" s="28"/>
      <c r="D45" s="29"/>
      <c r="E45" s="28"/>
      <c r="F45" s="28"/>
      <c r="G45" s="30"/>
      <c r="H45" s="30"/>
      <c r="I45" s="53"/>
      <c r="J45" s="53"/>
      <c r="K45" s="53"/>
      <c r="L45" s="53"/>
      <c r="M45" s="53"/>
      <c r="N45" s="53"/>
    </row>
    <row r="46" spans="2:14" s="9" customFormat="1" ht="20.25" customHeight="1" thickBot="1" x14ac:dyDescent="0.35">
      <c r="B46" s="21" t="s">
        <v>7</v>
      </c>
      <c r="C46" s="21"/>
      <c r="D46" s="21"/>
      <c r="E46" s="21"/>
      <c r="F46" s="21"/>
      <c r="G46" s="22"/>
      <c r="H46" s="23"/>
      <c r="I46" s="53"/>
      <c r="J46" s="53"/>
      <c r="K46" s="53"/>
      <c r="L46" s="53"/>
      <c r="M46" s="53"/>
      <c r="N46" s="53"/>
    </row>
    <row r="47" spans="2:14" s="9" customFormat="1" x14ac:dyDescent="0.3">
      <c r="B47" s="31"/>
      <c r="C47" s="31"/>
      <c r="D47" s="31"/>
      <c r="E47" s="31"/>
      <c r="F47" s="31"/>
      <c r="G47" s="32"/>
      <c r="H47" s="32"/>
      <c r="I47" s="53"/>
      <c r="J47" s="53"/>
      <c r="K47" s="53"/>
      <c r="L47" s="53"/>
      <c r="M47" s="53"/>
      <c r="N47" s="53"/>
    </row>
    <row r="48" spans="2:14" s="9" customFormat="1" x14ac:dyDescent="0.3">
      <c r="B48" s="31"/>
      <c r="C48" s="31"/>
      <c r="D48" s="31"/>
      <c r="E48" s="31"/>
      <c r="F48" s="31"/>
      <c r="G48" s="32"/>
      <c r="H48" s="32"/>
      <c r="I48" s="53"/>
      <c r="J48" s="53"/>
      <c r="K48" s="53"/>
      <c r="L48" s="53"/>
      <c r="M48" s="53"/>
      <c r="N48" s="53"/>
    </row>
    <row r="49" spans="2:14" s="9" customFormat="1" x14ac:dyDescent="0.3">
      <c r="B49" s="31"/>
      <c r="C49" s="31"/>
      <c r="D49" s="31"/>
      <c r="E49" s="31"/>
      <c r="F49" s="31"/>
      <c r="G49" s="32"/>
      <c r="H49" s="32"/>
      <c r="I49" s="53"/>
      <c r="J49" s="53"/>
      <c r="K49" s="53"/>
      <c r="L49" s="53"/>
      <c r="M49" s="53"/>
      <c r="N49" s="53"/>
    </row>
    <row r="50" spans="2:14" s="9" customFormat="1" x14ac:dyDescent="0.3">
      <c r="B50" s="31"/>
      <c r="C50" s="31"/>
      <c r="D50" s="31"/>
      <c r="E50" s="31"/>
      <c r="F50" s="31"/>
      <c r="G50" s="32"/>
      <c r="H50" s="32"/>
      <c r="I50" s="53"/>
      <c r="J50" s="53"/>
      <c r="K50" s="53"/>
      <c r="L50" s="53"/>
      <c r="M50" s="53"/>
      <c r="N50" s="53"/>
    </row>
    <row r="51" spans="2:14" s="9" customFormat="1" x14ac:dyDescent="0.3">
      <c r="B51" s="31"/>
      <c r="C51" s="31"/>
      <c r="D51" s="31"/>
      <c r="E51" s="31"/>
      <c r="F51" s="31"/>
      <c r="G51" s="32"/>
      <c r="H51" s="32"/>
      <c r="I51" s="53"/>
      <c r="J51" s="53"/>
      <c r="K51" s="53"/>
      <c r="L51" s="53"/>
      <c r="M51" s="53"/>
      <c r="N51" s="53"/>
    </row>
    <row r="52" spans="2:14" s="9" customFormat="1" x14ac:dyDescent="0.3">
      <c r="B52" s="31"/>
      <c r="C52" s="31"/>
      <c r="D52" s="31"/>
      <c r="E52" s="31"/>
      <c r="F52" s="31"/>
      <c r="G52" s="32"/>
      <c r="H52" s="32"/>
      <c r="I52" s="53"/>
      <c r="J52" s="53"/>
      <c r="K52" s="53"/>
      <c r="L52" s="53"/>
      <c r="M52" s="53"/>
      <c r="N52" s="53"/>
    </row>
    <row r="53" spans="2:14" s="9" customFormat="1" x14ac:dyDescent="0.3">
      <c r="B53" s="31"/>
      <c r="C53" s="31"/>
      <c r="D53" s="31"/>
      <c r="E53" s="31"/>
      <c r="F53" s="31"/>
      <c r="G53" s="32"/>
      <c r="H53" s="32"/>
      <c r="I53" s="53"/>
      <c r="J53" s="53"/>
      <c r="K53" s="53"/>
      <c r="L53" s="53"/>
      <c r="M53" s="53"/>
      <c r="N53" s="53"/>
    </row>
    <row r="54" spans="2:14" s="9" customFormat="1" x14ac:dyDescent="0.3">
      <c r="B54" s="31"/>
      <c r="C54" s="31"/>
      <c r="D54" s="31"/>
      <c r="E54" s="31"/>
      <c r="F54" s="31"/>
      <c r="G54" s="32"/>
      <c r="H54" s="32"/>
      <c r="I54" s="53"/>
      <c r="J54" s="53"/>
      <c r="K54" s="53"/>
      <c r="L54" s="53"/>
      <c r="M54" s="53"/>
      <c r="N54" s="53"/>
    </row>
    <row r="55" spans="2:14" s="9" customFormat="1" x14ac:dyDescent="0.3">
      <c r="B55" s="31"/>
      <c r="C55" s="31"/>
      <c r="D55" s="31"/>
      <c r="E55" s="31"/>
      <c r="F55" s="31"/>
      <c r="G55" s="32"/>
      <c r="H55" s="32"/>
      <c r="I55" s="53"/>
      <c r="J55" s="53"/>
      <c r="K55" s="53"/>
      <c r="L55" s="53"/>
      <c r="M55" s="53"/>
      <c r="N55" s="53"/>
    </row>
    <row r="56" spans="2:14" s="9" customFormat="1" x14ac:dyDescent="0.3">
      <c r="B56" s="31"/>
      <c r="C56" s="31"/>
      <c r="D56" s="31"/>
      <c r="E56" s="31"/>
      <c r="F56" s="31"/>
      <c r="G56" s="32"/>
      <c r="H56" s="32"/>
      <c r="I56" s="53"/>
      <c r="J56" s="53"/>
      <c r="K56" s="53"/>
      <c r="L56" s="53"/>
      <c r="M56" s="53"/>
      <c r="N56" s="53"/>
    </row>
    <row r="57" spans="2:14" s="9" customFormat="1" x14ac:dyDescent="0.3">
      <c r="B57" s="31"/>
      <c r="C57" s="31"/>
      <c r="D57" s="31"/>
      <c r="E57" s="31"/>
      <c r="F57" s="31"/>
      <c r="G57" s="32"/>
      <c r="H57" s="32"/>
      <c r="I57" s="53"/>
      <c r="J57" s="53"/>
      <c r="K57" s="53"/>
      <c r="L57" s="53"/>
      <c r="M57" s="53"/>
      <c r="N57" s="53"/>
    </row>
    <row r="58" spans="2:14" s="9" customFormat="1" x14ac:dyDescent="0.3">
      <c r="B58" s="31"/>
      <c r="C58" s="31"/>
      <c r="D58" s="31"/>
      <c r="E58" s="31"/>
      <c r="F58" s="31"/>
      <c r="G58" s="32"/>
      <c r="H58" s="32"/>
      <c r="I58" s="53"/>
      <c r="J58" s="53"/>
      <c r="K58" s="53"/>
      <c r="L58" s="53"/>
      <c r="M58" s="53"/>
      <c r="N58" s="53"/>
    </row>
    <row r="59" spans="2:14" s="9" customFormat="1" x14ac:dyDescent="0.3">
      <c r="B59" s="31"/>
      <c r="C59" s="31"/>
      <c r="D59" s="31"/>
      <c r="E59" s="31"/>
      <c r="F59" s="31"/>
      <c r="G59" s="32"/>
      <c r="H59" s="32"/>
      <c r="I59" s="53"/>
      <c r="J59" s="53"/>
      <c r="K59" s="53"/>
      <c r="L59" s="53"/>
      <c r="M59" s="53"/>
      <c r="N59" s="53"/>
    </row>
    <row r="60" spans="2:14" s="9" customFormat="1" x14ac:dyDescent="0.3">
      <c r="B60" s="31"/>
      <c r="C60" s="31"/>
      <c r="D60" s="31"/>
      <c r="E60" s="31"/>
      <c r="F60" s="31"/>
      <c r="G60" s="32"/>
      <c r="H60" s="32"/>
      <c r="I60" s="53"/>
      <c r="J60" s="53"/>
      <c r="K60" s="53"/>
      <c r="L60" s="53"/>
      <c r="M60" s="53"/>
      <c r="N60" s="53"/>
    </row>
    <row r="61" spans="2:14" s="9" customFormat="1" x14ac:dyDescent="0.3">
      <c r="B61" s="31"/>
      <c r="C61" s="31"/>
      <c r="D61" s="31"/>
      <c r="E61" s="31"/>
      <c r="F61" s="31"/>
      <c r="G61" s="32"/>
      <c r="H61" s="32"/>
      <c r="I61" s="53"/>
      <c r="J61" s="53"/>
      <c r="K61" s="53"/>
      <c r="L61" s="53"/>
      <c r="M61" s="53"/>
      <c r="N61" s="53"/>
    </row>
    <row r="62" spans="2:14" s="9" customFormat="1" x14ac:dyDescent="0.3">
      <c r="B62" s="31"/>
      <c r="C62" s="31"/>
      <c r="D62" s="31"/>
      <c r="E62" s="31"/>
      <c r="F62" s="31"/>
      <c r="G62" s="32"/>
      <c r="H62" s="32"/>
      <c r="I62" s="53"/>
      <c r="J62" s="53"/>
      <c r="K62" s="53"/>
      <c r="L62" s="53"/>
      <c r="M62" s="53"/>
      <c r="N62" s="53"/>
    </row>
    <row r="63" spans="2:14" s="9" customFormat="1" x14ac:dyDescent="0.3">
      <c r="B63" s="31"/>
      <c r="C63" s="31"/>
      <c r="D63" s="31"/>
      <c r="E63" s="31"/>
      <c r="F63" s="31"/>
      <c r="G63" s="32"/>
      <c r="H63" s="32"/>
      <c r="I63" s="53"/>
      <c r="J63" s="53"/>
      <c r="K63" s="53"/>
      <c r="L63" s="53"/>
      <c r="M63" s="53"/>
      <c r="N63" s="53"/>
    </row>
    <row r="64" spans="2:14" s="9" customFormat="1" x14ac:dyDescent="0.3">
      <c r="B64" s="31"/>
      <c r="C64" s="31"/>
      <c r="D64" s="31"/>
      <c r="E64" s="31"/>
      <c r="F64" s="31"/>
      <c r="G64" s="32"/>
      <c r="H64" s="32"/>
      <c r="I64" s="53"/>
      <c r="J64" s="53"/>
      <c r="K64" s="53"/>
      <c r="L64" s="53"/>
      <c r="M64" s="53"/>
      <c r="N64" s="53"/>
    </row>
    <row r="65" spans="2:14" s="9" customFormat="1" x14ac:dyDescent="0.3">
      <c r="B65" s="31"/>
      <c r="C65" s="31"/>
      <c r="D65" s="31"/>
      <c r="E65" s="31"/>
      <c r="F65" s="31"/>
      <c r="G65" s="32"/>
      <c r="H65" s="32"/>
      <c r="I65" s="53"/>
      <c r="J65" s="53"/>
      <c r="K65" s="53"/>
      <c r="L65" s="53"/>
      <c r="M65" s="53"/>
      <c r="N65" s="53"/>
    </row>
    <row r="66" spans="2:14" s="9" customFormat="1" x14ac:dyDescent="0.3">
      <c r="B66" s="31"/>
      <c r="C66" s="31"/>
      <c r="D66" s="31"/>
      <c r="E66" s="31"/>
      <c r="F66" s="31"/>
      <c r="G66" s="32"/>
      <c r="H66" s="32"/>
      <c r="I66" s="53"/>
      <c r="J66" s="53"/>
      <c r="K66" s="53"/>
      <c r="L66" s="53"/>
      <c r="M66" s="53"/>
      <c r="N66" s="53"/>
    </row>
    <row r="67" spans="2:14" s="9" customFormat="1" x14ac:dyDescent="0.3">
      <c r="B67" s="31"/>
      <c r="C67" s="31"/>
      <c r="D67" s="31"/>
      <c r="E67" s="31"/>
      <c r="F67" s="31"/>
      <c r="G67" s="32"/>
      <c r="H67" s="32"/>
      <c r="I67" s="53"/>
      <c r="J67" s="53"/>
      <c r="K67" s="53"/>
      <c r="L67" s="53"/>
      <c r="M67" s="53"/>
      <c r="N67" s="53"/>
    </row>
    <row r="68" spans="2:14" x14ac:dyDescent="0.25">
      <c r="B68" s="5"/>
      <c r="C68" s="5"/>
      <c r="D68" s="5"/>
      <c r="E68" s="5"/>
      <c r="F68" s="5"/>
      <c r="G68" s="7"/>
      <c r="H68" s="7"/>
    </row>
    <row r="69" spans="2:14" x14ac:dyDescent="0.25">
      <c r="B69" s="5"/>
      <c r="C69" s="5"/>
      <c r="D69" s="5"/>
      <c r="E69" s="5"/>
      <c r="F69" s="5"/>
      <c r="G69" s="7"/>
      <c r="H69" s="7"/>
    </row>
    <row r="70" spans="2:14" x14ac:dyDescent="0.25">
      <c r="B70" s="5"/>
      <c r="C70" s="5"/>
      <c r="D70" s="5"/>
      <c r="E70" s="5"/>
      <c r="F70" s="5"/>
      <c r="G70" s="7"/>
      <c r="H70" s="7"/>
    </row>
    <row r="71" spans="2:14" x14ac:dyDescent="0.25">
      <c r="B71" s="5"/>
      <c r="C71" s="5"/>
      <c r="D71" s="5"/>
      <c r="E71" s="5"/>
      <c r="F71" s="5"/>
      <c r="G71" s="7"/>
      <c r="H71" s="7"/>
    </row>
    <row r="72" spans="2:14" x14ac:dyDescent="0.25">
      <c r="B72" s="5"/>
      <c r="C72" s="5"/>
      <c r="D72" s="5"/>
      <c r="E72" s="5"/>
      <c r="F72" s="5"/>
      <c r="G72" s="7"/>
      <c r="H72" s="7"/>
    </row>
    <row r="73" spans="2:14" x14ac:dyDescent="0.25">
      <c r="B73" s="5"/>
      <c r="C73" s="5"/>
      <c r="D73" s="5"/>
      <c r="E73" s="5"/>
      <c r="F73" s="5"/>
      <c r="G73" s="7"/>
      <c r="H73" s="7"/>
    </row>
    <row r="74" spans="2:14" x14ac:dyDescent="0.25">
      <c r="B74" s="5"/>
      <c r="C74" s="5"/>
      <c r="D74" s="5"/>
      <c r="E74" s="5"/>
      <c r="F74" s="5"/>
      <c r="G74" s="7"/>
      <c r="H74" s="7"/>
    </row>
    <row r="75" spans="2:14" x14ac:dyDescent="0.25">
      <c r="B75" s="5"/>
      <c r="C75" s="5"/>
      <c r="D75" s="5"/>
      <c r="E75" s="5"/>
      <c r="F75" s="5"/>
      <c r="G75" s="7"/>
      <c r="H75" s="7"/>
    </row>
    <row r="76" spans="2:14" x14ac:dyDescent="0.25">
      <c r="B76" s="5"/>
      <c r="C76" s="5"/>
      <c r="D76" s="5"/>
      <c r="E76" s="5"/>
      <c r="F76" s="5"/>
      <c r="G76" s="7"/>
      <c r="H76" s="7"/>
    </row>
    <row r="77" spans="2:14" x14ac:dyDescent="0.25">
      <c r="B77" s="5"/>
      <c r="C77" s="5"/>
      <c r="D77" s="5"/>
      <c r="E77" s="5"/>
      <c r="F77" s="5"/>
      <c r="G77" s="7"/>
      <c r="H77" s="7"/>
    </row>
    <row r="78" spans="2:14" x14ac:dyDescent="0.25">
      <c r="B78" s="5"/>
      <c r="C78" s="5"/>
      <c r="D78" s="5"/>
      <c r="E78" s="5"/>
      <c r="F78" s="5"/>
      <c r="G78" s="7"/>
      <c r="H78" s="7"/>
    </row>
    <row r="79" spans="2:14" x14ac:dyDescent="0.25">
      <c r="B79" s="5"/>
      <c r="C79" s="5"/>
      <c r="D79" s="5"/>
      <c r="E79" s="5"/>
      <c r="F79" s="5"/>
      <c r="G79" s="7"/>
      <c r="H79" s="7"/>
    </row>
    <row r="80" spans="2:14" x14ac:dyDescent="0.25">
      <c r="B80" s="5"/>
      <c r="C80" s="5"/>
      <c r="D80" s="5"/>
      <c r="E80" s="5"/>
      <c r="F80" s="5"/>
      <c r="G80" s="7"/>
      <c r="H80" s="7"/>
    </row>
    <row r="81" spans="2:8" x14ac:dyDescent="0.25">
      <c r="B81" s="5"/>
      <c r="C81" s="5"/>
      <c r="D81" s="5"/>
      <c r="E81" s="5"/>
      <c r="F81" s="5"/>
      <c r="G81" s="7"/>
      <c r="H81" s="7"/>
    </row>
    <row r="82" spans="2:8" x14ac:dyDescent="0.25">
      <c r="B82" s="5"/>
      <c r="C82" s="5"/>
      <c r="D82" s="5"/>
      <c r="E82" s="5"/>
      <c r="F82" s="5"/>
      <c r="G82" s="7"/>
      <c r="H82" s="7"/>
    </row>
    <row r="83" spans="2:8" s="50" customFormat="1" x14ac:dyDescent="0.25">
      <c r="B83" s="5"/>
      <c r="C83" s="5"/>
      <c r="D83" s="5"/>
      <c r="E83" s="5"/>
      <c r="F83" s="5"/>
      <c r="G83" s="7"/>
      <c r="H83" s="7"/>
    </row>
    <row r="84" spans="2:8" s="50" customFormat="1" x14ac:dyDescent="0.25">
      <c r="B84" s="5"/>
      <c r="C84" s="5"/>
      <c r="D84" s="5"/>
      <c r="E84" s="5"/>
      <c r="F84" s="5"/>
      <c r="G84" s="7"/>
      <c r="H84" s="7"/>
    </row>
    <row r="85" spans="2:8" s="50" customFormat="1" x14ac:dyDescent="0.25">
      <c r="B85" s="5"/>
      <c r="C85" s="5"/>
      <c r="D85" s="5"/>
      <c r="E85" s="5"/>
      <c r="F85" s="5"/>
      <c r="G85" s="7"/>
      <c r="H85" s="7"/>
    </row>
    <row r="86" spans="2:8" s="50" customFormat="1" x14ac:dyDescent="0.25">
      <c r="B86" s="5"/>
      <c r="C86" s="5"/>
      <c r="D86" s="5"/>
      <c r="E86" s="5"/>
      <c r="F86" s="5"/>
      <c r="G86" s="7"/>
      <c r="H86" s="7"/>
    </row>
    <row r="87" spans="2:8" s="50" customFormat="1" x14ac:dyDescent="0.25">
      <c r="B87" s="5"/>
      <c r="C87" s="5"/>
      <c r="D87" s="5"/>
      <c r="E87" s="5"/>
      <c r="F87" s="5"/>
      <c r="G87" s="7"/>
      <c r="H87" s="7"/>
    </row>
    <row r="88" spans="2:8" s="50" customFormat="1" x14ac:dyDescent="0.25">
      <c r="B88" s="5"/>
      <c r="C88" s="5"/>
      <c r="D88" s="5"/>
      <c r="E88" s="5"/>
      <c r="F88" s="5"/>
      <c r="G88" s="6"/>
      <c r="H88" s="6"/>
    </row>
  </sheetData>
  <mergeCells count="2">
    <mergeCell ref="E3:F3"/>
    <mergeCell ref="G3:H3"/>
  </mergeCells>
  <phoneticPr fontId="26" type="noConversion"/>
  <pageMargins left="0.51181102362204722" right="0.51181102362204722" top="0.55118110236220474" bottom="0.35433070866141736" header="0.31496062992125984" footer="0.31496062992125984"/>
  <pageSetup paperSize="9" scale="41" firstPageNumber="1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I98"/>
  <sheetViews>
    <sheetView view="pageBreakPreview" topLeftCell="A34" zoomScale="70" zoomScaleNormal="70" zoomScaleSheetLayoutView="70" workbookViewId="0">
      <selection activeCell="E17" sqref="E17"/>
    </sheetView>
  </sheetViews>
  <sheetFormatPr defaultColWidth="9.109375" defaultRowHeight="13.8" x14ac:dyDescent="0.25"/>
  <cols>
    <col min="1" max="1" width="1.109375" style="12" customWidth="1"/>
    <col min="2" max="2" width="9.6640625" style="12" customWidth="1"/>
    <col min="3" max="3" width="15.109375" style="12" customWidth="1"/>
    <col min="4" max="4" width="53.88671875" style="12" customWidth="1"/>
    <col min="5" max="5" width="8.88671875" style="12" customWidth="1"/>
    <col min="6" max="6" width="7.5546875" style="12" customWidth="1"/>
    <col min="7" max="7" width="14.88671875" style="12" customWidth="1"/>
    <col min="8" max="8" width="18.109375" style="12" customWidth="1"/>
    <col min="9" max="9" width="9.109375" style="51"/>
    <col min="10" max="16384" width="9.109375" style="12"/>
  </cols>
  <sheetData>
    <row r="1" spans="2:9" ht="17.399999999999999" x14ac:dyDescent="0.3">
      <c r="B1" s="2"/>
      <c r="C1" s="2"/>
      <c r="D1" s="8"/>
      <c r="E1" s="1"/>
      <c r="F1" s="1"/>
      <c r="G1" s="7"/>
    </row>
    <row r="2" spans="2:9" ht="18" customHeight="1" x14ac:dyDescent="0.3">
      <c r="B2" s="2" t="str">
        <f>[2]SUMMARY!B2</f>
        <v xml:space="preserve">ECDOH GENERAL ELECTRICAL MV MAINTENANCE AND REPAIR CONTRACT </v>
      </c>
      <c r="D2" s="2"/>
      <c r="E2" s="3"/>
      <c r="F2" s="3"/>
      <c r="G2" s="7"/>
    </row>
    <row r="3" spans="2:9" ht="15" customHeight="1" x14ac:dyDescent="0.3">
      <c r="B3" s="2" t="s">
        <v>9</v>
      </c>
      <c r="D3" s="463" t="str">
        <f>SUMMARY!D4</f>
        <v>CMU3-2627-0192-NMB:</v>
      </c>
      <c r="E3" s="485" t="s">
        <v>10</v>
      </c>
      <c r="F3" s="486"/>
      <c r="G3" s="487" t="s">
        <v>3869</v>
      </c>
      <c r="H3" s="487"/>
    </row>
    <row r="4" spans="2:9" ht="15" customHeight="1" x14ac:dyDescent="0.25">
      <c r="B4" s="2" t="s">
        <v>8</v>
      </c>
      <c r="D4" s="2" t="s">
        <v>3560</v>
      </c>
      <c r="E4" s="2"/>
      <c r="F4" s="2"/>
      <c r="G4" s="7"/>
    </row>
    <row r="5" spans="2:9" x14ac:dyDescent="0.25">
      <c r="B5" s="2"/>
      <c r="C5" s="2"/>
      <c r="E5" s="2"/>
      <c r="F5" s="2"/>
      <c r="G5" s="7"/>
    </row>
    <row r="6" spans="2:9" s="4" customFormat="1" ht="15" customHeight="1" x14ac:dyDescent="0.25">
      <c r="B6" s="4" t="s">
        <v>3742</v>
      </c>
      <c r="D6" s="4" t="s">
        <v>3563</v>
      </c>
      <c r="I6" s="52"/>
    </row>
    <row r="7" spans="2:9" ht="6" customHeight="1" thickBot="1" x14ac:dyDescent="0.3">
      <c r="B7" s="5"/>
      <c r="C7" s="5"/>
      <c r="D7" s="5"/>
      <c r="E7" s="5"/>
      <c r="F7" s="5"/>
      <c r="G7" s="7"/>
    </row>
    <row r="8" spans="2:9" s="234" customFormat="1" ht="39" customHeight="1" thickBot="1" x14ac:dyDescent="0.35">
      <c r="B8" s="11" t="s">
        <v>11</v>
      </c>
      <c r="C8" s="11" t="s">
        <v>6</v>
      </c>
      <c r="D8" s="11" t="s">
        <v>0</v>
      </c>
      <c r="E8" s="11" t="s">
        <v>1</v>
      </c>
      <c r="F8" s="11" t="s">
        <v>4</v>
      </c>
      <c r="G8" s="11" t="s">
        <v>2</v>
      </c>
      <c r="H8" s="11" t="s">
        <v>5</v>
      </c>
      <c r="I8" s="305"/>
    </row>
    <row r="9" spans="2:9" s="234" customFormat="1" ht="32.25" customHeight="1" thickBot="1" x14ac:dyDescent="0.35">
      <c r="B9" s="45" t="s">
        <v>3743</v>
      </c>
      <c r="C9" s="24"/>
      <c r="D9" s="308" t="s">
        <v>3773</v>
      </c>
      <c r="E9" s="46"/>
      <c r="F9" s="46"/>
      <c r="G9" s="303"/>
      <c r="H9" s="47"/>
      <c r="I9" s="305"/>
    </row>
    <row r="10" spans="2:9" s="234" customFormat="1" ht="85.5" customHeight="1" x14ac:dyDescent="0.3">
      <c r="B10" s="45"/>
      <c r="C10" s="299"/>
      <c r="D10" s="311" t="s">
        <v>3774</v>
      </c>
      <c r="E10" s="46"/>
      <c r="F10" s="46"/>
      <c r="G10" s="303"/>
      <c r="H10" s="47"/>
      <c r="I10" s="305"/>
    </row>
    <row r="11" spans="2:9" s="234" customFormat="1" ht="57.75" customHeight="1" x14ac:dyDescent="0.3">
      <c r="B11" s="45"/>
      <c r="C11" s="299"/>
      <c r="D11" s="451" t="s">
        <v>3946</v>
      </c>
      <c r="E11" s="46"/>
      <c r="F11" s="46"/>
      <c r="G11" s="303"/>
      <c r="H11" s="47"/>
      <c r="I11" s="305"/>
    </row>
    <row r="12" spans="2:9" s="234" customFormat="1" ht="20.100000000000001" customHeight="1" x14ac:dyDescent="0.3">
      <c r="B12" s="16" t="s">
        <v>3744</v>
      </c>
      <c r="C12" s="238"/>
      <c r="D12" s="244" t="s">
        <v>3564</v>
      </c>
      <c r="E12" s="16"/>
      <c r="F12" s="16"/>
      <c r="G12" s="42"/>
      <c r="H12" s="19"/>
      <c r="I12" s="305"/>
    </row>
    <row r="13" spans="2:9" s="234" customFormat="1" ht="20.100000000000001" customHeight="1" x14ac:dyDescent="0.3">
      <c r="B13" s="16" t="s">
        <v>3745</v>
      </c>
      <c r="C13" s="238"/>
      <c r="D13" s="17" t="s">
        <v>3871</v>
      </c>
      <c r="E13" s="16" t="s">
        <v>3944</v>
      </c>
      <c r="F13" s="16">
        <v>1</v>
      </c>
      <c r="G13" s="42"/>
      <c r="H13" s="19"/>
      <c r="I13" s="305"/>
    </row>
    <row r="14" spans="2:9" s="234" customFormat="1" ht="20.100000000000001" customHeight="1" x14ac:dyDescent="0.3">
      <c r="B14" s="16" t="s">
        <v>3746</v>
      </c>
      <c r="C14" s="238"/>
      <c r="D14" s="17" t="s">
        <v>3872</v>
      </c>
      <c r="E14" s="16" t="s">
        <v>3944</v>
      </c>
      <c r="F14" s="16">
        <v>1</v>
      </c>
      <c r="G14" s="42"/>
      <c r="H14" s="19"/>
      <c r="I14" s="305"/>
    </row>
    <row r="15" spans="2:9" s="234" customFormat="1" ht="20.100000000000001" customHeight="1" x14ac:dyDescent="0.3">
      <c r="B15" s="16" t="s">
        <v>3747</v>
      </c>
      <c r="C15" s="238"/>
      <c r="D15" s="17" t="s">
        <v>3873</v>
      </c>
      <c r="E15" s="16" t="s">
        <v>3944</v>
      </c>
      <c r="F15" s="16">
        <v>1</v>
      </c>
      <c r="G15" s="42"/>
      <c r="H15" s="19"/>
      <c r="I15" s="305"/>
    </row>
    <row r="16" spans="2:9" s="234" customFormat="1" ht="20.100000000000001" customHeight="1" x14ac:dyDescent="0.3">
      <c r="B16" s="16" t="s">
        <v>3748</v>
      </c>
      <c r="C16" s="238"/>
      <c r="D16" s="17" t="s">
        <v>3874</v>
      </c>
      <c r="E16" s="16" t="s">
        <v>3944</v>
      </c>
      <c r="F16" s="16">
        <v>1</v>
      </c>
      <c r="G16" s="42"/>
      <c r="H16" s="19"/>
      <c r="I16" s="305"/>
    </row>
    <row r="17" spans="2:9" s="234" customFormat="1" ht="41.25" customHeight="1" x14ac:dyDescent="0.3">
      <c r="B17" s="16" t="s">
        <v>3749</v>
      </c>
      <c r="C17" s="238"/>
      <c r="D17" s="244" t="s">
        <v>3567</v>
      </c>
      <c r="E17" s="16"/>
      <c r="F17" s="16"/>
      <c r="G17" s="42"/>
      <c r="H17" s="19"/>
      <c r="I17" s="305"/>
    </row>
    <row r="18" spans="2:9" s="234" customFormat="1" ht="20.100000000000001" customHeight="1" x14ac:dyDescent="0.3">
      <c r="B18" s="16" t="s">
        <v>3750</v>
      </c>
      <c r="C18" s="238"/>
      <c r="D18" s="17" t="s">
        <v>3871</v>
      </c>
      <c r="E18" s="16" t="s">
        <v>3944</v>
      </c>
      <c r="F18" s="16">
        <v>1</v>
      </c>
      <c r="G18" s="42"/>
      <c r="H18" s="19"/>
      <c r="I18" s="305"/>
    </row>
    <row r="19" spans="2:9" s="234" customFormat="1" ht="20.100000000000001" customHeight="1" x14ac:dyDescent="0.3">
      <c r="B19" s="16" t="s">
        <v>3751</v>
      </c>
      <c r="C19" s="238"/>
      <c r="D19" s="17" t="s">
        <v>3872</v>
      </c>
      <c r="E19" s="16" t="s">
        <v>3944</v>
      </c>
      <c r="F19" s="16">
        <v>1</v>
      </c>
      <c r="G19" s="42"/>
      <c r="H19" s="19"/>
      <c r="I19" s="305"/>
    </row>
    <row r="20" spans="2:9" s="234" customFormat="1" ht="20.100000000000001" customHeight="1" x14ac:dyDescent="0.3">
      <c r="B20" s="16" t="s">
        <v>3752</v>
      </c>
      <c r="C20" s="238"/>
      <c r="D20" s="17" t="s">
        <v>3873</v>
      </c>
      <c r="E20" s="16" t="s">
        <v>3944</v>
      </c>
      <c r="F20" s="16">
        <v>1</v>
      </c>
      <c r="G20" s="42"/>
      <c r="H20" s="19"/>
      <c r="I20" s="305"/>
    </row>
    <row r="21" spans="2:9" s="234" customFormat="1" ht="20.100000000000001" customHeight="1" x14ac:dyDescent="0.3">
      <c r="B21" s="16" t="s">
        <v>3753</v>
      </c>
      <c r="C21" s="238"/>
      <c r="D21" s="17" t="s">
        <v>3874</v>
      </c>
      <c r="E21" s="16" t="s">
        <v>3944</v>
      </c>
      <c r="F21" s="16">
        <v>1</v>
      </c>
      <c r="G21" s="42"/>
      <c r="H21" s="19"/>
      <c r="I21" s="305"/>
    </row>
    <row r="22" spans="2:9" s="234" customFormat="1" ht="20.100000000000001" customHeight="1" x14ac:dyDescent="0.3">
      <c r="B22" s="16" t="s">
        <v>3754</v>
      </c>
      <c r="C22" s="238"/>
      <c r="D22" s="17" t="s">
        <v>3875</v>
      </c>
      <c r="E22" s="16" t="s">
        <v>3944</v>
      </c>
      <c r="F22" s="16">
        <v>0</v>
      </c>
      <c r="G22" s="42"/>
      <c r="H22" s="19"/>
      <c r="I22" s="305"/>
    </row>
    <row r="23" spans="2:9" s="234" customFormat="1" ht="20.100000000000001" customHeight="1" x14ac:dyDescent="0.3">
      <c r="B23" s="16" t="s">
        <v>3755</v>
      </c>
      <c r="C23" s="238"/>
      <c r="D23" s="17" t="s">
        <v>3876</v>
      </c>
      <c r="E23" s="16" t="s">
        <v>3944</v>
      </c>
      <c r="F23" s="16">
        <v>0</v>
      </c>
      <c r="G23" s="42"/>
      <c r="H23" s="19"/>
      <c r="I23" s="305"/>
    </row>
    <row r="24" spans="2:9" s="234" customFormat="1" ht="20.100000000000001" customHeight="1" x14ac:dyDescent="0.3">
      <c r="B24" s="16" t="s">
        <v>3755</v>
      </c>
      <c r="C24" s="238"/>
      <c r="D24" s="17" t="s">
        <v>3939</v>
      </c>
      <c r="E24" s="16" t="s">
        <v>3944</v>
      </c>
      <c r="F24" s="16">
        <v>0</v>
      </c>
      <c r="G24" s="42"/>
      <c r="H24" s="19"/>
      <c r="I24" s="305"/>
    </row>
    <row r="25" spans="2:9" s="234" customFormat="1" ht="20.100000000000001" customHeight="1" x14ac:dyDescent="0.3">
      <c r="B25" s="16" t="s">
        <v>3756</v>
      </c>
      <c r="C25" s="238"/>
      <c r="D25" s="244" t="s">
        <v>3565</v>
      </c>
      <c r="E25" s="16"/>
      <c r="F25" s="16"/>
      <c r="G25" s="42"/>
      <c r="H25" s="19"/>
      <c r="I25" s="305"/>
    </row>
    <row r="26" spans="2:9" s="234" customFormat="1" ht="20.100000000000001" customHeight="1" x14ac:dyDescent="0.3">
      <c r="B26" s="16" t="s">
        <v>3757</v>
      </c>
      <c r="C26" s="238"/>
      <c r="D26" s="17" t="s">
        <v>3871</v>
      </c>
      <c r="E26" s="16" t="s">
        <v>3944</v>
      </c>
      <c r="F26" s="16">
        <v>1</v>
      </c>
      <c r="G26" s="42"/>
      <c r="H26" s="19"/>
      <c r="I26" s="305"/>
    </row>
    <row r="27" spans="2:9" s="234" customFormat="1" ht="20.100000000000001" customHeight="1" x14ac:dyDescent="0.3">
      <c r="B27" s="16" t="s">
        <v>3758</v>
      </c>
      <c r="C27" s="238"/>
      <c r="D27" s="17" t="s">
        <v>3872</v>
      </c>
      <c r="E27" s="16" t="s">
        <v>3944</v>
      </c>
      <c r="F27" s="16">
        <v>1</v>
      </c>
      <c r="G27" s="42"/>
      <c r="H27" s="19"/>
      <c r="I27" s="305"/>
    </row>
    <row r="28" spans="2:9" s="234" customFormat="1" ht="20.100000000000001" customHeight="1" x14ac:dyDescent="0.3">
      <c r="B28" s="16" t="s">
        <v>3759</v>
      </c>
      <c r="C28" s="238"/>
      <c r="D28" s="17" t="s">
        <v>3873</v>
      </c>
      <c r="E28" s="16" t="s">
        <v>3944</v>
      </c>
      <c r="F28" s="16">
        <v>1</v>
      </c>
      <c r="G28" s="42"/>
      <c r="H28" s="19"/>
      <c r="I28" s="305"/>
    </row>
    <row r="29" spans="2:9" s="234" customFormat="1" ht="20.100000000000001" customHeight="1" x14ac:dyDescent="0.3">
      <c r="B29" s="16" t="s">
        <v>3760</v>
      </c>
      <c r="C29" s="238"/>
      <c r="D29" s="17" t="s">
        <v>3874</v>
      </c>
      <c r="E29" s="16" t="s">
        <v>3944</v>
      </c>
      <c r="F29" s="16">
        <v>1</v>
      </c>
      <c r="G29" s="42"/>
      <c r="H29" s="19"/>
      <c r="I29" s="305"/>
    </row>
    <row r="30" spans="2:9" s="234" customFormat="1" ht="20.100000000000001" customHeight="1" x14ac:dyDescent="0.3">
      <c r="B30" s="16" t="s">
        <v>3761</v>
      </c>
      <c r="C30" s="238"/>
      <c r="D30" s="17" t="s">
        <v>3875</v>
      </c>
      <c r="E30" s="16" t="s">
        <v>3944</v>
      </c>
      <c r="F30" s="16">
        <v>0</v>
      </c>
      <c r="G30" s="42"/>
      <c r="H30" s="19"/>
      <c r="I30" s="305"/>
    </row>
    <row r="31" spans="2:9" s="234" customFormat="1" ht="20.100000000000001" customHeight="1" x14ac:dyDescent="0.3">
      <c r="B31" s="16" t="s">
        <v>3762</v>
      </c>
      <c r="C31" s="238"/>
      <c r="D31" s="17" t="s">
        <v>3876</v>
      </c>
      <c r="E31" s="16" t="s">
        <v>3944</v>
      </c>
      <c r="F31" s="16">
        <v>1</v>
      </c>
      <c r="G31" s="42"/>
      <c r="H31" s="19"/>
      <c r="I31" s="305"/>
    </row>
    <row r="32" spans="2:9" s="234" customFormat="1" ht="20.100000000000001" customHeight="1" x14ac:dyDescent="0.3">
      <c r="B32" s="16" t="s">
        <v>3763</v>
      </c>
      <c r="C32" s="238"/>
      <c r="D32" s="17" t="s">
        <v>3939</v>
      </c>
      <c r="E32" s="16" t="s">
        <v>3944</v>
      </c>
      <c r="F32" s="16">
        <v>1</v>
      </c>
      <c r="G32" s="42"/>
      <c r="H32" s="19"/>
      <c r="I32" s="305"/>
    </row>
    <row r="33" spans="2:9" s="234" customFormat="1" ht="20.100000000000001" customHeight="1" x14ac:dyDescent="0.3">
      <c r="B33" s="16" t="s">
        <v>3764</v>
      </c>
      <c r="C33" s="238"/>
      <c r="D33" s="289" t="s">
        <v>3604</v>
      </c>
      <c r="E33" s="16"/>
      <c r="F33" s="16"/>
      <c r="G33" s="42"/>
      <c r="H33" s="19"/>
      <c r="I33" s="305"/>
    </row>
    <row r="34" spans="2:9" s="234" customFormat="1" ht="20.100000000000001" customHeight="1" x14ac:dyDescent="0.3">
      <c r="B34" s="16" t="s">
        <v>3760</v>
      </c>
      <c r="C34" s="238"/>
      <c r="D34" s="17" t="s">
        <v>3871</v>
      </c>
      <c r="E34" s="16" t="s">
        <v>3944</v>
      </c>
      <c r="F34" s="16">
        <v>1</v>
      </c>
      <c r="G34" s="42"/>
      <c r="H34" s="19"/>
      <c r="I34" s="305"/>
    </row>
    <row r="35" spans="2:9" s="234" customFormat="1" ht="20.100000000000001" customHeight="1" x14ac:dyDescent="0.3">
      <c r="B35" s="16" t="s">
        <v>3761</v>
      </c>
      <c r="C35" s="238"/>
      <c r="D35" s="17" t="s">
        <v>3872</v>
      </c>
      <c r="E35" s="16" t="s">
        <v>3944</v>
      </c>
      <c r="F35" s="16">
        <v>1</v>
      </c>
      <c r="G35" s="42"/>
      <c r="H35" s="19"/>
      <c r="I35" s="305"/>
    </row>
    <row r="36" spans="2:9" s="234" customFormat="1" ht="20.100000000000001" customHeight="1" x14ac:dyDescent="0.3">
      <c r="B36" s="16" t="s">
        <v>3762</v>
      </c>
      <c r="C36" s="238"/>
      <c r="D36" s="17" t="s">
        <v>3873</v>
      </c>
      <c r="E36" s="16" t="s">
        <v>3944</v>
      </c>
      <c r="F36" s="16">
        <v>1</v>
      </c>
      <c r="G36" s="42"/>
      <c r="H36" s="19"/>
      <c r="I36" s="305"/>
    </row>
    <row r="37" spans="2:9" s="234" customFormat="1" ht="20.100000000000001" customHeight="1" x14ac:dyDescent="0.3">
      <c r="B37" s="16" t="s">
        <v>3763</v>
      </c>
      <c r="C37" s="238"/>
      <c r="D37" s="17" t="s">
        <v>3874</v>
      </c>
      <c r="E37" s="16" t="s">
        <v>3944</v>
      </c>
      <c r="F37" s="16">
        <v>1</v>
      </c>
      <c r="G37" s="42"/>
      <c r="H37" s="19"/>
      <c r="I37" s="305"/>
    </row>
    <row r="38" spans="2:9" s="234" customFormat="1" ht="20.100000000000001" customHeight="1" x14ac:dyDescent="0.3">
      <c r="B38" s="16" t="s">
        <v>3764</v>
      </c>
      <c r="C38" s="238"/>
      <c r="D38" s="17" t="s">
        <v>3877</v>
      </c>
      <c r="E38" s="16" t="s">
        <v>3944</v>
      </c>
      <c r="F38" s="16">
        <v>1</v>
      </c>
      <c r="G38" s="42"/>
      <c r="H38" s="19"/>
      <c r="I38" s="305"/>
    </row>
    <row r="39" spans="2:9" s="234" customFormat="1" ht="20.100000000000001" customHeight="1" x14ac:dyDescent="0.3">
      <c r="B39" s="16" t="s">
        <v>3765</v>
      </c>
      <c r="C39" s="238"/>
      <c r="D39" s="17" t="s">
        <v>3876</v>
      </c>
      <c r="E39" s="16" t="s">
        <v>3944</v>
      </c>
      <c r="F39" s="16">
        <v>1</v>
      </c>
      <c r="G39" s="42"/>
      <c r="H39" s="19"/>
      <c r="I39" s="305"/>
    </row>
    <row r="40" spans="2:9" s="234" customFormat="1" ht="20.100000000000001" customHeight="1" x14ac:dyDescent="0.3">
      <c r="B40" s="16" t="s">
        <v>3766</v>
      </c>
      <c r="C40" s="238"/>
      <c r="D40" s="244" t="s">
        <v>3605</v>
      </c>
      <c r="E40" s="40"/>
      <c r="F40" s="16"/>
      <c r="G40" s="42"/>
      <c r="H40" s="19"/>
      <c r="I40" s="305"/>
    </row>
    <row r="41" spans="2:9" s="234" customFormat="1" ht="20.100000000000001" customHeight="1" x14ac:dyDescent="0.3">
      <c r="B41" s="16" t="s">
        <v>3767</v>
      </c>
      <c r="C41" s="238"/>
      <c r="D41" s="301" t="s">
        <v>3606</v>
      </c>
      <c r="E41" s="40"/>
      <c r="F41" s="16"/>
      <c r="G41" s="42"/>
      <c r="H41" s="44"/>
      <c r="I41" s="305"/>
    </row>
    <row r="42" spans="2:9" s="234" customFormat="1" ht="20.100000000000001" customHeight="1" x14ac:dyDescent="0.3">
      <c r="B42" s="16" t="s">
        <v>3768</v>
      </c>
      <c r="C42" s="238"/>
      <c r="D42" s="17" t="s">
        <v>3871</v>
      </c>
      <c r="E42" s="16" t="s">
        <v>3944</v>
      </c>
      <c r="F42" s="16">
        <v>1</v>
      </c>
      <c r="G42" s="42"/>
      <c r="H42" s="19"/>
      <c r="I42" s="305"/>
    </row>
    <row r="43" spans="2:9" s="234" customFormat="1" ht="20.100000000000001" customHeight="1" x14ac:dyDescent="0.3">
      <c r="B43" s="16" t="s">
        <v>3769</v>
      </c>
      <c r="C43" s="16"/>
      <c r="D43" s="17" t="s">
        <v>3872</v>
      </c>
      <c r="E43" s="16" t="s">
        <v>3944</v>
      </c>
      <c r="F43" s="16">
        <v>1</v>
      </c>
      <c r="G43" s="42"/>
      <c r="H43" s="19"/>
      <c r="I43" s="305"/>
    </row>
    <row r="44" spans="2:9" s="234" customFormat="1" ht="20.100000000000001" customHeight="1" x14ac:dyDescent="0.3">
      <c r="B44" s="16" t="s">
        <v>3770</v>
      </c>
      <c r="C44" s="16"/>
      <c r="D44" s="17" t="s">
        <v>3873</v>
      </c>
      <c r="E44" s="16" t="s">
        <v>3944</v>
      </c>
      <c r="F44" s="16">
        <v>1</v>
      </c>
      <c r="G44" s="42"/>
      <c r="H44" s="19"/>
      <c r="I44" s="305"/>
    </row>
    <row r="45" spans="2:9" s="234" customFormat="1" ht="20.100000000000001" customHeight="1" x14ac:dyDescent="0.3">
      <c r="B45" s="16" t="s">
        <v>3771</v>
      </c>
      <c r="C45" s="16"/>
      <c r="D45" s="17" t="s">
        <v>3874</v>
      </c>
      <c r="E45" s="16" t="s">
        <v>3944</v>
      </c>
      <c r="F45" s="16">
        <v>1</v>
      </c>
      <c r="G45" s="42"/>
      <c r="H45" s="19"/>
      <c r="I45" s="305"/>
    </row>
    <row r="46" spans="2:9" s="234" customFormat="1" ht="20.100000000000001" customHeight="1" x14ac:dyDescent="0.3">
      <c r="B46" s="16" t="s">
        <v>3772</v>
      </c>
      <c r="C46" s="16"/>
      <c r="D46" s="17" t="s">
        <v>3876</v>
      </c>
      <c r="E46" s="16" t="s">
        <v>3944</v>
      </c>
      <c r="F46" s="16">
        <v>1</v>
      </c>
      <c r="G46" s="42"/>
      <c r="H46" s="19"/>
      <c r="I46" s="305"/>
    </row>
    <row r="47" spans="2:9" s="234" customFormat="1" ht="20.25" customHeight="1" x14ac:dyDescent="0.3">
      <c r="B47" s="16"/>
      <c r="C47" s="16"/>
      <c r="D47" s="160"/>
      <c r="E47" s="16"/>
      <c r="F47" s="16"/>
      <c r="G47" s="42"/>
      <c r="H47" s="19"/>
      <c r="I47" s="305"/>
    </row>
    <row r="48" spans="2:9" s="234" customFormat="1" ht="6" customHeight="1" thickBot="1" x14ac:dyDescent="0.35">
      <c r="B48" s="18"/>
      <c r="C48" s="18"/>
      <c r="D48" s="309"/>
      <c r="E48" s="18"/>
      <c r="F48" s="18"/>
      <c r="G48" s="20"/>
      <c r="H48" s="310"/>
      <c r="I48" s="305"/>
    </row>
    <row r="49" spans="1:9" s="234" customFormat="1" ht="20.25" customHeight="1" thickBot="1" x14ac:dyDescent="0.35">
      <c r="B49" s="21" t="s">
        <v>7</v>
      </c>
      <c r="C49" s="21"/>
      <c r="D49" s="21"/>
      <c r="E49" s="21"/>
      <c r="F49" s="21"/>
      <c r="G49" s="22"/>
      <c r="H49" s="23"/>
      <c r="I49" s="305"/>
    </row>
    <row r="50" spans="1:9" ht="5.25" customHeight="1" x14ac:dyDescent="0.25">
      <c r="B50" s="5"/>
      <c r="C50" s="5"/>
      <c r="D50" s="5"/>
      <c r="E50" s="5"/>
      <c r="F50" s="5"/>
      <c r="G50" s="7"/>
      <c r="H50" s="7"/>
    </row>
    <row r="51" spans="1:9" x14ac:dyDescent="0.25">
      <c r="B51" s="5"/>
      <c r="C51" s="5"/>
      <c r="D51" s="5"/>
      <c r="E51" s="5"/>
      <c r="F51" s="5"/>
      <c r="G51" s="7"/>
      <c r="H51" s="7"/>
    </row>
    <row r="52" spans="1:9" x14ac:dyDescent="0.25">
      <c r="B52" s="5"/>
      <c r="C52" s="5"/>
      <c r="D52" s="5"/>
      <c r="E52" s="5"/>
      <c r="F52" s="5"/>
      <c r="G52" s="7"/>
      <c r="H52" s="7"/>
    </row>
    <row r="53" spans="1:9" s="51" customFormat="1" x14ac:dyDescent="0.25">
      <c r="A53" s="12"/>
      <c r="B53" s="5"/>
      <c r="C53" s="5"/>
      <c r="D53" s="5"/>
      <c r="E53" s="5"/>
      <c r="F53" s="5"/>
      <c r="G53" s="7"/>
      <c r="H53" s="7"/>
    </row>
    <row r="54" spans="1:9" s="51" customFormat="1" x14ac:dyDescent="0.25">
      <c r="A54" s="12"/>
      <c r="B54" s="5"/>
      <c r="C54" s="5"/>
      <c r="D54" s="5"/>
      <c r="E54" s="5"/>
      <c r="F54" s="5"/>
      <c r="G54" s="7"/>
      <c r="H54" s="7"/>
    </row>
    <row r="55" spans="1:9" s="51" customFormat="1" x14ac:dyDescent="0.25">
      <c r="A55" s="12"/>
      <c r="B55" s="5"/>
      <c r="C55" s="5"/>
      <c r="D55" s="5"/>
      <c r="E55" s="5"/>
      <c r="F55" s="5"/>
      <c r="G55" s="7"/>
      <c r="H55" s="7"/>
    </row>
    <row r="56" spans="1:9" s="51" customFormat="1" x14ac:dyDescent="0.25">
      <c r="A56" s="12"/>
      <c r="B56" s="5"/>
      <c r="C56" s="5"/>
      <c r="D56" s="5"/>
      <c r="E56" s="5"/>
      <c r="F56" s="5"/>
      <c r="G56" s="7"/>
      <c r="H56" s="7"/>
    </row>
    <row r="57" spans="1:9" s="51" customFormat="1" x14ac:dyDescent="0.25">
      <c r="A57" s="12"/>
      <c r="B57" s="5"/>
      <c r="C57" s="5"/>
      <c r="D57" s="5"/>
      <c r="E57" s="5"/>
      <c r="F57" s="5"/>
      <c r="G57" s="7"/>
      <c r="H57" s="7"/>
    </row>
    <row r="58" spans="1:9" s="51" customFormat="1" x14ac:dyDescent="0.25">
      <c r="A58" s="12"/>
      <c r="B58" s="5"/>
      <c r="C58" s="5"/>
      <c r="D58" s="5"/>
      <c r="E58" s="5"/>
      <c r="F58" s="5"/>
      <c r="G58" s="7"/>
      <c r="H58" s="7"/>
    </row>
    <row r="59" spans="1:9" s="51" customFormat="1" x14ac:dyDescent="0.25">
      <c r="A59" s="12"/>
      <c r="B59" s="5"/>
      <c r="C59" s="5"/>
      <c r="D59" s="5"/>
      <c r="E59" s="5"/>
      <c r="F59" s="5"/>
      <c r="G59" s="7"/>
      <c r="H59" s="7"/>
    </row>
    <row r="60" spans="1:9" s="51" customFormat="1" x14ac:dyDescent="0.25">
      <c r="A60" s="12"/>
      <c r="B60" s="5"/>
      <c r="C60" s="5"/>
      <c r="D60" s="5"/>
      <c r="E60" s="5"/>
      <c r="F60" s="5"/>
      <c r="G60" s="7"/>
      <c r="H60" s="7"/>
    </row>
    <row r="61" spans="1:9" s="51" customFormat="1" x14ac:dyDescent="0.25">
      <c r="A61" s="12"/>
      <c r="B61" s="5"/>
      <c r="C61" s="5"/>
      <c r="D61" s="5"/>
      <c r="E61" s="5"/>
      <c r="F61" s="5"/>
      <c r="G61" s="7"/>
      <c r="H61" s="7"/>
    </row>
    <row r="62" spans="1:9" s="51" customFormat="1" x14ac:dyDescent="0.25">
      <c r="A62" s="12"/>
      <c r="B62" s="5"/>
      <c r="C62" s="5"/>
      <c r="D62" s="5"/>
      <c r="E62" s="5"/>
      <c r="F62" s="5"/>
      <c r="G62" s="7"/>
      <c r="H62" s="7"/>
    </row>
    <row r="63" spans="1:9" s="51" customFormat="1" x14ac:dyDescent="0.25">
      <c r="A63" s="12"/>
      <c r="B63" s="5"/>
      <c r="C63" s="5"/>
      <c r="D63" s="5"/>
      <c r="E63" s="5"/>
      <c r="F63" s="5"/>
      <c r="G63" s="7"/>
      <c r="H63" s="7"/>
    </row>
    <row r="64" spans="1:9" s="51" customFormat="1" x14ac:dyDescent="0.25">
      <c r="A64" s="12"/>
      <c r="B64" s="5"/>
      <c r="C64" s="5"/>
      <c r="D64" s="5"/>
      <c r="E64" s="5"/>
      <c r="F64" s="5"/>
      <c r="G64" s="7"/>
      <c r="H64" s="7"/>
    </row>
    <row r="65" spans="1:8" s="51" customFormat="1" x14ac:dyDescent="0.25">
      <c r="A65" s="12"/>
      <c r="B65" s="5"/>
      <c r="C65" s="5"/>
      <c r="D65" s="5"/>
      <c r="E65" s="5"/>
      <c r="F65" s="5"/>
      <c r="G65" s="7"/>
      <c r="H65" s="7"/>
    </row>
    <row r="66" spans="1:8" s="51" customFormat="1" x14ac:dyDescent="0.25">
      <c r="A66" s="12"/>
      <c r="B66" s="5"/>
      <c r="C66" s="5"/>
      <c r="D66" s="5"/>
      <c r="E66" s="5"/>
      <c r="F66" s="5"/>
      <c r="G66" s="7"/>
      <c r="H66" s="7"/>
    </row>
    <row r="67" spans="1:8" s="51" customFormat="1" x14ac:dyDescent="0.25">
      <c r="A67" s="12"/>
      <c r="B67" s="5"/>
      <c r="C67" s="5"/>
      <c r="D67" s="5"/>
      <c r="E67" s="5"/>
      <c r="F67" s="5"/>
      <c r="G67" s="7"/>
      <c r="H67" s="7"/>
    </row>
    <row r="68" spans="1:8" s="51" customFormat="1" x14ac:dyDescent="0.25">
      <c r="A68" s="12"/>
      <c r="B68" s="5"/>
      <c r="C68" s="5"/>
      <c r="D68" s="5"/>
      <c r="E68" s="5"/>
      <c r="F68" s="5"/>
      <c r="G68" s="7"/>
      <c r="H68" s="7"/>
    </row>
    <row r="69" spans="1:8" s="51" customFormat="1" x14ac:dyDescent="0.25">
      <c r="A69" s="12"/>
      <c r="B69" s="5"/>
      <c r="C69" s="5"/>
      <c r="D69" s="5"/>
      <c r="E69" s="5"/>
      <c r="F69" s="5"/>
      <c r="G69" s="7"/>
      <c r="H69" s="7"/>
    </row>
    <row r="70" spans="1:8" s="51" customFormat="1" x14ac:dyDescent="0.25">
      <c r="A70" s="12"/>
      <c r="B70" s="5"/>
      <c r="C70" s="5"/>
      <c r="D70" s="5"/>
      <c r="E70" s="5"/>
      <c r="F70" s="5"/>
      <c r="G70" s="7"/>
      <c r="H70" s="7"/>
    </row>
    <row r="71" spans="1:8" s="51" customFormat="1" x14ac:dyDescent="0.25">
      <c r="A71" s="12"/>
      <c r="B71" s="5"/>
      <c r="C71" s="5"/>
      <c r="D71" s="5"/>
      <c r="E71" s="5"/>
      <c r="F71" s="5"/>
      <c r="G71" s="7"/>
      <c r="H71" s="7"/>
    </row>
    <row r="72" spans="1:8" s="51" customFormat="1" x14ac:dyDescent="0.25">
      <c r="A72" s="12"/>
      <c r="B72" s="5"/>
      <c r="C72" s="5"/>
      <c r="D72" s="5"/>
      <c r="E72" s="5"/>
      <c r="F72" s="5"/>
      <c r="G72" s="7"/>
      <c r="H72" s="7"/>
    </row>
    <row r="73" spans="1:8" s="51" customFormat="1" x14ac:dyDescent="0.25">
      <c r="A73" s="12"/>
      <c r="B73" s="5"/>
      <c r="C73" s="5"/>
      <c r="D73" s="5"/>
      <c r="E73" s="5"/>
      <c r="F73" s="5"/>
      <c r="G73" s="7"/>
      <c r="H73" s="7"/>
    </row>
    <row r="74" spans="1:8" s="51" customFormat="1" x14ac:dyDescent="0.25">
      <c r="A74" s="12"/>
      <c r="B74" s="5"/>
      <c r="C74" s="5"/>
      <c r="D74" s="5"/>
      <c r="E74" s="5"/>
      <c r="F74" s="5"/>
      <c r="G74" s="7"/>
      <c r="H74" s="7"/>
    </row>
    <row r="75" spans="1:8" s="51" customFormat="1" x14ac:dyDescent="0.25">
      <c r="A75" s="12"/>
      <c r="B75" s="5"/>
      <c r="C75" s="5"/>
      <c r="D75" s="5"/>
      <c r="E75" s="5"/>
      <c r="F75" s="5"/>
      <c r="G75" s="7"/>
      <c r="H75" s="7"/>
    </row>
    <row r="76" spans="1:8" s="51" customFormat="1" x14ac:dyDescent="0.25">
      <c r="A76" s="12"/>
      <c r="B76" s="5"/>
      <c r="C76" s="5"/>
      <c r="D76" s="5"/>
      <c r="E76" s="5"/>
      <c r="F76" s="5"/>
      <c r="G76" s="7"/>
      <c r="H76" s="7"/>
    </row>
    <row r="77" spans="1:8" s="51" customFormat="1" x14ac:dyDescent="0.25">
      <c r="A77" s="12"/>
      <c r="B77" s="5"/>
      <c r="C77" s="5"/>
      <c r="D77" s="5"/>
      <c r="E77" s="5"/>
      <c r="F77" s="5"/>
      <c r="G77" s="7"/>
      <c r="H77" s="7"/>
    </row>
    <row r="78" spans="1:8" s="51" customFormat="1" x14ac:dyDescent="0.25">
      <c r="A78" s="12"/>
      <c r="B78" s="5"/>
      <c r="C78" s="5"/>
      <c r="D78" s="5"/>
      <c r="E78" s="5"/>
      <c r="F78" s="5"/>
      <c r="G78" s="7"/>
      <c r="H78" s="7"/>
    </row>
    <row r="79" spans="1:8" s="51" customFormat="1" x14ac:dyDescent="0.25">
      <c r="A79" s="12"/>
      <c r="B79" s="5"/>
      <c r="C79" s="5"/>
      <c r="D79" s="5"/>
      <c r="E79" s="5"/>
      <c r="F79" s="5"/>
      <c r="G79" s="7"/>
      <c r="H79" s="7"/>
    </row>
    <row r="80" spans="1:8" s="51" customFormat="1" x14ac:dyDescent="0.25">
      <c r="A80" s="12"/>
      <c r="B80" s="5"/>
      <c r="C80" s="5"/>
      <c r="D80" s="5"/>
      <c r="E80" s="5"/>
      <c r="F80" s="5"/>
      <c r="G80" s="7"/>
      <c r="H80" s="7"/>
    </row>
    <row r="81" spans="1:8" s="51" customFormat="1" x14ac:dyDescent="0.25">
      <c r="A81" s="12"/>
      <c r="B81" s="5"/>
      <c r="C81" s="5"/>
      <c r="D81" s="5"/>
      <c r="E81" s="5"/>
      <c r="F81" s="5"/>
      <c r="G81" s="7"/>
      <c r="H81" s="7"/>
    </row>
    <row r="82" spans="1:8" s="51" customFormat="1" x14ac:dyDescent="0.25">
      <c r="A82" s="12"/>
      <c r="B82" s="5"/>
      <c r="C82" s="5"/>
      <c r="D82" s="5"/>
      <c r="E82" s="5"/>
      <c r="F82" s="5"/>
      <c r="G82" s="7"/>
      <c r="H82" s="7"/>
    </row>
    <row r="83" spans="1:8" s="51" customFormat="1" x14ac:dyDescent="0.25">
      <c r="A83" s="12"/>
      <c r="B83" s="5"/>
      <c r="C83" s="5"/>
      <c r="D83" s="5"/>
      <c r="E83" s="5"/>
      <c r="F83" s="5"/>
      <c r="G83" s="12"/>
      <c r="H83" s="12"/>
    </row>
    <row r="84" spans="1:8" s="51" customFormat="1" x14ac:dyDescent="0.25">
      <c r="A84" s="12"/>
      <c r="B84" s="5"/>
      <c r="C84" s="5"/>
      <c r="D84" s="5"/>
      <c r="E84" s="5"/>
      <c r="F84" s="5"/>
      <c r="G84" s="12"/>
      <c r="H84" s="12"/>
    </row>
    <row r="85" spans="1:8" x14ac:dyDescent="0.25">
      <c r="B85" s="5"/>
      <c r="C85" s="5"/>
      <c r="D85" s="5"/>
      <c r="E85" s="5"/>
      <c r="F85" s="5"/>
    </row>
    <row r="86" spans="1:8" x14ac:dyDescent="0.25">
      <c r="B86" s="5"/>
      <c r="C86" s="5"/>
      <c r="D86" s="5"/>
      <c r="E86" s="5"/>
      <c r="F86" s="5"/>
    </row>
    <row r="87" spans="1:8" x14ac:dyDescent="0.25">
      <c r="B87" s="5"/>
      <c r="C87" s="5"/>
      <c r="D87" s="5"/>
      <c r="E87" s="5"/>
      <c r="F87" s="5"/>
    </row>
    <row r="88" spans="1:8" x14ac:dyDescent="0.25">
      <c r="B88" s="5"/>
      <c r="C88" s="5"/>
      <c r="D88" s="5"/>
      <c r="E88" s="5"/>
      <c r="F88" s="5"/>
    </row>
    <row r="89" spans="1:8" x14ac:dyDescent="0.25">
      <c r="B89" s="5"/>
      <c r="C89" s="5"/>
      <c r="D89" s="5"/>
      <c r="E89" s="5"/>
      <c r="F89" s="5"/>
    </row>
    <row r="90" spans="1:8" x14ac:dyDescent="0.25">
      <c r="B90" s="5"/>
      <c r="C90" s="5"/>
      <c r="D90" s="5"/>
      <c r="E90" s="5"/>
      <c r="F90" s="5"/>
    </row>
    <row r="91" spans="1:8" x14ac:dyDescent="0.25">
      <c r="B91" s="5"/>
      <c r="C91" s="5"/>
      <c r="D91" s="5"/>
      <c r="E91" s="5"/>
      <c r="F91" s="5"/>
    </row>
    <row r="92" spans="1:8" x14ac:dyDescent="0.25">
      <c r="B92" s="5"/>
      <c r="C92" s="5"/>
      <c r="D92" s="5"/>
      <c r="E92" s="5"/>
      <c r="F92" s="5"/>
    </row>
    <row r="93" spans="1:8" x14ac:dyDescent="0.25">
      <c r="B93" s="5"/>
      <c r="C93" s="5"/>
      <c r="D93" s="5"/>
      <c r="E93" s="5"/>
      <c r="F93" s="5"/>
    </row>
    <row r="94" spans="1:8" x14ac:dyDescent="0.25">
      <c r="B94" s="5"/>
      <c r="C94" s="5"/>
      <c r="D94" s="5"/>
      <c r="E94" s="5"/>
      <c r="F94" s="5"/>
    </row>
    <row r="95" spans="1:8" x14ac:dyDescent="0.25">
      <c r="B95" s="5"/>
      <c r="C95" s="5"/>
      <c r="D95" s="5"/>
      <c r="E95" s="5"/>
      <c r="F95" s="5"/>
    </row>
    <row r="96" spans="1:8" x14ac:dyDescent="0.25">
      <c r="B96" s="5"/>
      <c r="C96" s="5"/>
      <c r="D96" s="5"/>
      <c r="E96" s="5"/>
      <c r="F96" s="5"/>
    </row>
    <row r="97" spans="2:6" x14ac:dyDescent="0.25">
      <c r="B97" s="5"/>
      <c r="C97" s="5"/>
      <c r="D97" s="5"/>
      <c r="E97" s="5"/>
      <c r="F97" s="5"/>
    </row>
    <row r="98" spans="2:6" x14ac:dyDescent="0.25">
      <c r="B98" s="5"/>
      <c r="C98" s="5"/>
      <c r="D98" s="5"/>
      <c r="E98" s="5"/>
      <c r="F98" s="5"/>
    </row>
  </sheetData>
  <mergeCells count="2">
    <mergeCell ref="E3:F3"/>
    <mergeCell ref="G3:H3"/>
  </mergeCells>
  <phoneticPr fontId="26" type="noConversion"/>
  <pageMargins left="0.51181102362204722" right="0.51181102362204722" top="0.55118110236220474" bottom="0.35433070866141736" header="0.31496062992125984" footer="0.31496062992125984"/>
  <pageSetup paperSize="9" scale="43" firstPageNumber="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1231"/>
  <sheetViews>
    <sheetView view="pageBreakPreview" zoomScale="90" zoomScaleNormal="80" zoomScaleSheetLayoutView="90" workbookViewId="0">
      <selection activeCell="I4" sqref="I4"/>
    </sheetView>
  </sheetViews>
  <sheetFormatPr defaultColWidth="9.109375" defaultRowHeight="14.4" x14ac:dyDescent="0.3"/>
  <cols>
    <col min="1" max="1" width="4.5546875" style="330" customWidth="1"/>
    <col min="2" max="2" width="14.109375" style="334" customWidth="1"/>
    <col min="3" max="3" width="9.5546875" style="339" hidden="1" customWidth="1"/>
    <col min="4" max="4" width="42.5546875" style="339" customWidth="1"/>
    <col min="5" max="5" width="6.109375" style="335" customWidth="1"/>
    <col min="6" max="6" width="9.33203125" style="334" customWidth="1"/>
    <col min="7" max="7" width="13.88671875" style="335" customWidth="1"/>
    <col min="8" max="8" width="16.44140625" style="335" customWidth="1"/>
    <col min="9" max="9" width="30.44140625" style="335" customWidth="1"/>
    <col min="10" max="10" width="7.109375" style="336" customWidth="1"/>
    <col min="11" max="204" width="9.109375" style="335"/>
    <col min="205" max="205" width="4.5546875" style="335" customWidth="1"/>
    <col min="206" max="206" width="6.6640625" style="335" customWidth="1"/>
    <col min="207" max="207" width="0" style="335" hidden="1" customWidth="1"/>
    <col min="208" max="208" width="42.5546875" style="335" customWidth="1"/>
    <col min="209" max="209" width="6.109375" style="335" customWidth="1"/>
    <col min="210" max="210" width="8" style="335" customWidth="1"/>
    <col min="211" max="211" width="8.88671875" style="335" customWidth="1"/>
    <col min="212" max="212" width="7.33203125" style="335" customWidth="1"/>
    <col min="213" max="213" width="9.44140625" style="335" customWidth="1"/>
    <col min="214" max="214" width="9" style="335" customWidth="1"/>
    <col min="215" max="215" width="7" style="335" customWidth="1"/>
    <col min="216" max="216" width="6.109375" style="335" customWidth="1"/>
    <col min="217" max="217" width="5.44140625" style="335" customWidth="1"/>
    <col min="218" max="219" width="6.109375" style="335" customWidth="1"/>
    <col min="220" max="220" width="6" style="335" customWidth="1"/>
    <col min="221" max="221" width="6.44140625" style="335" customWidth="1"/>
    <col min="222" max="222" width="6.109375" style="335" customWidth="1"/>
    <col min="223" max="223" width="6.44140625" style="335" customWidth="1"/>
    <col min="224" max="224" width="7" style="335" customWidth="1"/>
    <col min="225" max="225" width="9.33203125" style="335" bestFit="1" customWidth="1"/>
    <col min="226" max="226" width="9.33203125" style="335" customWidth="1"/>
    <col min="227" max="227" width="13.88671875" style="335" bestFit="1" customWidth="1"/>
    <col min="228" max="229" width="16.44140625" style="335" bestFit="1" customWidth="1"/>
    <col min="230" max="230" width="13.6640625" style="335" bestFit="1" customWidth="1"/>
    <col min="231" max="231" width="14.44140625" style="335" bestFit="1" customWidth="1"/>
    <col min="232" max="460" width="9.109375" style="335"/>
    <col min="461" max="461" width="4.5546875" style="335" customWidth="1"/>
    <col min="462" max="462" width="6.6640625" style="335" customWidth="1"/>
    <col min="463" max="463" width="0" style="335" hidden="1" customWidth="1"/>
    <col min="464" max="464" width="42.5546875" style="335" customWidth="1"/>
    <col min="465" max="465" width="6.109375" style="335" customWidth="1"/>
    <col min="466" max="466" width="8" style="335" customWidth="1"/>
    <col min="467" max="467" width="8.88671875" style="335" customWidth="1"/>
    <col min="468" max="468" width="7.33203125" style="335" customWidth="1"/>
    <col min="469" max="469" width="9.44140625" style="335" customWidth="1"/>
    <col min="470" max="470" width="9" style="335" customWidth="1"/>
    <col min="471" max="471" width="7" style="335" customWidth="1"/>
    <col min="472" max="472" width="6.109375" style="335" customWidth="1"/>
    <col min="473" max="473" width="5.44140625" style="335" customWidth="1"/>
    <col min="474" max="475" width="6.109375" style="335" customWidth="1"/>
    <col min="476" max="476" width="6" style="335" customWidth="1"/>
    <col min="477" max="477" width="6.44140625" style="335" customWidth="1"/>
    <col min="478" max="478" width="6.109375" style="335" customWidth="1"/>
    <col min="479" max="479" width="6.44140625" style="335" customWidth="1"/>
    <col min="480" max="480" width="7" style="335" customWidth="1"/>
    <col min="481" max="481" width="9.33203125" style="335" bestFit="1" customWidth="1"/>
    <col min="482" max="482" width="9.33203125" style="335" customWidth="1"/>
    <col min="483" max="483" width="13.88671875" style="335" bestFit="1" customWidth="1"/>
    <col min="484" max="485" width="16.44140625" style="335" bestFit="1" customWidth="1"/>
    <col min="486" max="486" width="13.6640625" style="335" bestFit="1" customWidth="1"/>
    <col min="487" max="487" width="14.44140625" style="335" bestFit="1" customWidth="1"/>
    <col min="488" max="716" width="9.109375" style="335"/>
    <col min="717" max="717" width="4.5546875" style="335" customWidth="1"/>
    <col min="718" max="718" width="6.6640625" style="335" customWidth="1"/>
    <col min="719" max="719" width="0" style="335" hidden="1" customWidth="1"/>
    <col min="720" max="720" width="42.5546875" style="335" customWidth="1"/>
    <col min="721" max="721" width="6.109375" style="335" customWidth="1"/>
    <col min="722" max="722" width="8" style="335" customWidth="1"/>
    <col min="723" max="723" width="8.88671875" style="335" customWidth="1"/>
    <col min="724" max="724" width="7.33203125" style="335" customWidth="1"/>
    <col min="725" max="725" width="9.44140625" style="335" customWidth="1"/>
    <col min="726" max="726" width="9" style="335" customWidth="1"/>
    <col min="727" max="727" width="7" style="335" customWidth="1"/>
    <col min="728" max="728" width="6.109375" style="335" customWidth="1"/>
    <col min="729" max="729" width="5.44140625" style="335" customWidth="1"/>
    <col min="730" max="731" width="6.109375" style="335" customWidth="1"/>
    <col min="732" max="732" width="6" style="335" customWidth="1"/>
    <col min="733" max="733" width="6.44140625" style="335" customWidth="1"/>
    <col min="734" max="734" width="6.109375" style="335" customWidth="1"/>
    <col min="735" max="735" width="6.44140625" style="335" customWidth="1"/>
    <col min="736" max="736" width="7" style="335" customWidth="1"/>
    <col min="737" max="737" width="9.33203125" style="335" bestFit="1" customWidth="1"/>
    <col min="738" max="738" width="9.33203125" style="335" customWidth="1"/>
    <col min="739" max="739" width="13.88671875" style="335" bestFit="1" customWidth="1"/>
    <col min="740" max="741" width="16.44140625" style="335" bestFit="1" customWidth="1"/>
    <col min="742" max="742" width="13.6640625" style="335" bestFit="1" customWidth="1"/>
    <col min="743" max="743" width="14.44140625" style="335" bestFit="1" customWidth="1"/>
    <col min="744" max="972" width="9.109375" style="335"/>
    <col min="973" max="973" width="4.5546875" style="335" customWidth="1"/>
    <col min="974" max="974" width="6.6640625" style="335" customWidth="1"/>
    <col min="975" max="975" width="0" style="335" hidden="1" customWidth="1"/>
    <col min="976" max="976" width="42.5546875" style="335" customWidth="1"/>
    <col min="977" max="977" width="6.109375" style="335" customWidth="1"/>
    <col min="978" max="978" width="8" style="335" customWidth="1"/>
    <col min="979" max="979" width="8.88671875" style="335" customWidth="1"/>
    <col min="980" max="980" width="7.33203125" style="335" customWidth="1"/>
    <col min="981" max="981" width="9.44140625" style="335" customWidth="1"/>
    <col min="982" max="982" width="9" style="335" customWidth="1"/>
    <col min="983" max="983" width="7" style="335" customWidth="1"/>
    <col min="984" max="984" width="6.109375" style="335" customWidth="1"/>
    <col min="985" max="985" width="5.44140625" style="335" customWidth="1"/>
    <col min="986" max="987" width="6.109375" style="335" customWidth="1"/>
    <col min="988" max="988" width="6" style="335" customWidth="1"/>
    <col min="989" max="989" width="6.44140625" style="335" customWidth="1"/>
    <col min="990" max="990" width="6.109375" style="335" customWidth="1"/>
    <col min="991" max="991" width="6.44140625" style="335" customWidth="1"/>
    <col min="992" max="992" width="7" style="335" customWidth="1"/>
    <col min="993" max="993" width="9.33203125" style="335" bestFit="1" customWidth="1"/>
    <col min="994" max="994" width="9.33203125" style="335" customWidth="1"/>
    <col min="995" max="995" width="13.88671875" style="335" bestFit="1" customWidth="1"/>
    <col min="996" max="997" width="16.44140625" style="335" bestFit="1" customWidth="1"/>
    <col min="998" max="998" width="13.6640625" style="335" bestFit="1" customWidth="1"/>
    <col min="999" max="999" width="14.44140625" style="335" bestFit="1" customWidth="1"/>
    <col min="1000" max="1228" width="9.109375" style="335"/>
    <col min="1229" max="1229" width="4.5546875" style="335" customWidth="1"/>
    <col min="1230" max="1230" width="6.6640625" style="335" customWidth="1"/>
    <col min="1231" max="1231" width="0" style="335" hidden="1" customWidth="1"/>
    <col min="1232" max="1232" width="42.5546875" style="335" customWidth="1"/>
    <col min="1233" max="1233" width="6.109375" style="335" customWidth="1"/>
    <col min="1234" max="1234" width="8" style="335" customWidth="1"/>
    <col min="1235" max="1235" width="8.88671875" style="335" customWidth="1"/>
    <col min="1236" max="1236" width="7.33203125" style="335" customWidth="1"/>
    <col min="1237" max="1237" width="9.44140625" style="335" customWidth="1"/>
    <col min="1238" max="1238" width="9" style="335" customWidth="1"/>
    <col min="1239" max="1239" width="7" style="335" customWidth="1"/>
    <col min="1240" max="1240" width="6.109375" style="335" customWidth="1"/>
    <col min="1241" max="1241" width="5.44140625" style="335" customWidth="1"/>
    <col min="1242" max="1243" width="6.109375" style="335" customWidth="1"/>
    <col min="1244" max="1244" width="6" style="335" customWidth="1"/>
    <col min="1245" max="1245" width="6.44140625" style="335" customWidth="1"/>
    <col min="1246" max="1246" width="6.109375" style="335" customWidth="1"/>
    <col min="1247" max="1247" width="6.44140625" style="335" customWidth="1"/>
    <col min="1248" max="1248" width="7" style="335" customWidth="1"/>
    <col min="1249" max="1249" width="9.33203125" style="335" bestFit="1" customWidth="1"/>
    <col min="1250" max="1250" width="9.33203125" style="335" customWidth="1"/>
    <col min="1251" max="1251" width="13.88671875" style="335" bestFit="1" customWidth="1"/>
    <col min="1252" max="1253" width="16.44140625" style="335" bestFit="1" customWidth="1"/>
    <col min="1254" max="1254" width="13.6640625" style="335" bestFit="1" customWidth="1"/>
    <col min="1255" max="1255" width="14.44140625" style="335" bestFit="1" customWidth="1"/>
    <col min="1256" max="1484" width="9.109375" style="335"/>
    <col min="1485" max="1485" width="4.5546875" style="335" customWidth="1"/>
    <col min="1486" max="1486" width="6.6640625" style="335" customWidth="1"/>
    <col min="1487" max="1487" width="0" style="335" hidden="1" customWidth="1"/>
    <col min="1488" max="1488" width="42.5546875" style="335" customWidth="1"/>
    <col min="1489" max="1489" width="6.109375" style="335" customWidth="1"/>
    <col min="1490" max="1490" width="8" style="335" customWidth="1"/>
    <col min="1491" max="1491" width="8.88671875" style="335" customWidth="1"/>
    <col min="1492" max="1492" width="7.33203125" style="335" customWidth="1"/>
    <col min="1493" max="1493" width="9.44140625" style="335" customWidth="1"/>
    <col min="1494" max="1494" width="9" style="335" customWidth="1"/>
    <col min="1495" max="1495" width="7" style="335" customWidth="1"/>
    <col min="1496" max="1496" width="6.109375" style="335" customWidth="1"/>
    <col min="1497" max="1497" width="5.44140625" style="335" customWidth="1"/>
    <col min="1498" max="1499" width="6.109375" style="335" customWidth="1"/>
    <col min="1500" max="1500" width="6" style="335" customWidth="1"/>
    <col min="1501" max="1501" width="6.44140625" style="335" customWidth="1"/>
    <col min="1502" max="1502" width="6.109375" style="335" customWidth="1"/>
    <col min="1503" max="1503" width="6.44140625" style="335" customWidth="1"/>
    <col min="1504" max="1504" width="7" style="335" customWidth="1"/>
    <col min="1505" max="1505" width="9.33203125" style="335" bestFit="1" customWidth="1"/>
    <col min="1506" max="1506" width="9.33203125" style="335" customWidth="1"/>
    <col min="1507" max="1507" width="13.88671875" style="335" bestFit="1" customWidth="1"/>
    <col min="1508" max="1509" width="16.44140625" style="335" bestFit="1" customWidth="1"/>
    <col min="1510" max="1510" width="13.6640625" style="335" bestFit="1" customWidth="1"/>
    <col min="1511" max="1511" width="14.44140625" style="335" bestFit="1" customWidth="1"/>
    <col min="1512" max="1740" width="9.109375" style="335"/>
    <col min="1741" max="1741" width="4.5546875" style="335" customWidth="1"/>
    <col min="1742" max="1742" width="6.6640625" style="335" customWidth="1"/>
    <col min="1743" max="1743" width="0" style="335" hidden="1" customWidth="1"/>
    <col min="1744" max="1744" width="42.5546875" style="335" customWidth="1"/>
    <col min="1745" max="1745" width="6.109375" style="335" customWidth="1"/>
    <col min="1746" max="1746" width="8" style="335" customWidth="1"/>
    <col min="1747" max="1747" width="8.88671875" style="335" customWidth="1"/>
    <col min="1748" max="1748" width="7.33203125" style="335" customWidth="1"/>
    <col min="1749" max="1749" width="9.44140625" style="335" customWidth="1"/>
    <col min="1750" max="1750" width="9" style="335" customWidth="1"/>
    <col min="1751" max="1751" width="7" style="335" customWidth="1"/>
    <col min="1752" max="1752" width="6.109375" style="335" customWidth="1"/>
    <col min="1753" max="1753" width="5.44140625" style="335" customWidth="1"/>
    <col min="1754" max="1755" width="6.109375" style="335" customWidth="1"/>
    <col min="1756" max="1756" width="6" style="335" customWidth="1"/>
    <col min="1757" max="1757" width="6.44140625" style="335" customWidth="1"/>
    <col min="1758" max="1758" width="6.109375" style="335" customWidth="1"/>
    <col min="1759" max="1759" width="6.44140625" style="335" customWidth="1"/>
    <col min="1760" max="1760" width="7" style="335" customWidth="1"/>
    <col min="1761" max="1761" width="9.33203125" style="335" bestFit="1" customWidth="1"/>
    <col min="1762" max="1762" width="9.33203125" style="335" customWidth="1"/>
    <col min="1763" max="1763" width="13.88671875" style="335" bestFit="1" customWidth="1"/>
    <col min="1764" max="1765" width="16.44140625" style="335" bestFit="1" customWidth="1"/>
    <col min="1766" max="1766" width="13.6640625" style="335" bestFit="1" customWidth="1"/>
    <col min="1767" max="1767" width="14.44140625" style="335" bestFit="1" customWidth="1"/>
    <col min="1768" max="1996" width="9.109375" style="335"/>
    <col min="1997" max="1997" width="4.5546875" style="335" customWidth="1"/>
    <col min="1998" max="1998" width="6.6640625" style="335" customWidth="1"/>
    <col min="1999" max="1999" width="0" style="335" hidden="1" customWidth="1"/>
    <col min="2000" max="2000" width="42.5546875" style="335" customWidth="1"/>
    <col min="2001" max="2001" width="6.109375" style="335" customWidth="1"/>
    <col min="2002" max="2002" width="8" style="335" customWidth="1"/>
    <col min="2003" max="2003" width="8.88671875" style="335" customWidth="1"/>
    <col min="2004" max="2004" width="7.33203125" style="335" customWidth="1"/>
    <col min="2005" max="2005" width="9.44140625" style="335" customWidth="1"/>
    <col min="2006" max="2006" width="9" style="335" customWidth="1"/>
    <col min="2007" max="2007" width="7" style="335" customWidth="1"/>
    <col min="2008" max="2008" width="6.109375" style="335" customWidth="1"/>
    <col min="2009" max="2009" width="5.44140625" style="335" customWidth="1"/>
    <col min="2010" max="2011" width="6.109375" style="335" customWidth="1"/>
    <col min="2012" max="2012" width="6" style="335" customWidth="1"/>
    <col min="2013" max="2013" width="6.44140625" style="335" customWidth="1"/>
    <col min="2014" max="2014" width="6.109375" style="335" customWidth="1"/>
    <col min="2015" max="2015" width="6.44140625" style="335" customWidth="1"/>
    <col min="2016" max="2016" width="7" style="335" customWidth="1"/>
    <col min="2017" max="2017" width="9.33203125" style="335" bestFit="1" customWidth="1"/>
    <col min="2018" max="2018" width="9.33203125" style="335" customWidth="1"/>
    <col min="2019" max="2019" width="13.88671875" style="335" bestFit="1" customWidth="1"/>
    <col min="2020" max="2021" width="16.44140625" style="335" bestFit="1" customWidth="1"/>
    <col min="2022" max="2022" width="13.6640625" style="335" bestFit="1" customWidth="1"/>
    <col min="2023" max="2023" width="14.44140625" style="335" bestFit="1" customWidth="1"/>
    <col min="2024" max="2252" width="9.109375" style="335"/>
    <col min="2253" max="2253" width="4.5546875" style="335" customWidth="1"/>
    <col min="2254" max="2254" width="6.6640625" style="335" customWidth="1"/>
    <col min="2255" max="2255" width="0" style="335" hidden="1" customWidth="1"/>
    <col min="2256" max="2256" width="42.5546875" style="335" customWidth="1"/>
    <col min="2257" max="2257" width="6.109375" style="335" customWidth="1"/>
    <col min="2258" max="2258" width="8" style="335" customWidth="1"/>
    <col min="2259" max="2259" width="8.88671875" style="335" customWidth="1"/>
    <col min="2260" max="2260" width="7.33203125" style="335" customWidth="1"/>
    <col min="2261" max="2261" width="9.44140625" style="335" customWidth="1"/>
    <col min="2262" max="2262" width="9" style="335" customWidth="1"/>
    <col min="2263" max="2263" width="7" style="335" customWidth="1"/>
    <col min="2264" max="2264" width="6.109375" style="335" customWidth="1"/>
    <col min="2265" max="2265" width="5.44140625" style="335" customWidth="1"/>
    <col min="2266" max="2267" width="6.109375" style="335" customWidth="1"/>
    <col min="2268" max="2268" width="6" style="335" customWidth="1"/>
    <col min="2269" max="2269" width="6.44140625" style="335" customWidth="1"/>
    <col min="2270" max="2270" width="6.109375" style="335" customWidth="1"/>
    <col min="2271" max="2271" width="6.44140625" style="335" customWidth="1"/>
    <col min="2272" max="2272" width="7" style="335" customWidth="1"/>
    <col min="2273" max="2273" width="9.33203125" style="335" bestFit="1" customWidth="1"/>
    <col min="2274" max="2274" width="9.33203125" style="335" customWidth="1"/>
    <col min="2275" max="2275" width="13.88671875" style="335" bestFit="1" customWidth="1"/>
    <col min="2276" max="2277" width="16.44140625" style="335" bestFit="1" customWidth="1"/>
    <col min="2278" max="2278" width="13.6640625" style="335" bestFit="1" customWidth="1"/>
    <col min="2279" max="2279" width="14.44140625" style="335" bestFit="1" customWidth="1"/>
    <col min="2280" max="2508" width="9.109375" style="335"/>
    <col min="2509" max="2509" width="4.5546875" style="335" customWidth="1"/>
    <col min="2510" max="2510" width="6.6640625" style="335" customWidth="1"/>
    <col min="2511" max="2511" width="0" style="335" hidden="1" customWidth="1"/>
    <col min="2512" max="2512" width="42.5546875" style="335" customWidth="1"/>
    <col min="2513" max="2513" width="6.109375" style="335" customWidth="1"/>
    <col min="2514" max="2514" width="8" style="335" customWidth="1"/>
    <col min="2515" max="2515" width="8.88671875" style="335" customWidth="1"/>
    <col min="2516" max="2516" width="7.33203125" style="335" customWidth="1"/>
    <col min="2517" max="2517" width="9.44140625" style="335" customWidth="1"/>
    <col min="2518" max="2518" width="9" style="335" customWidth="1"/>
    <col min="2519" max="2519" width="7" style="335" customWidth="1"/>
    <col min="2520" max="2520" width="6.109375" style="335" customWidth="1"/>
    <col min="2521" max="2521" width="5.44140625" style="335" customWidth="1"/>
    <col min="2522" max="2523" width="6.109375" style="335" customWidth="1"/>
    <col min="2524" max="2524" width="6" style="335" customWidth="1"/>
    <col min="2525" max="2525" width="6.44140625" style="335" customWidth="1"/>
    <col min="2526" max="2526" width="6.109375" style="335" customWidth="1"/>
    <col min="2527" max="2527" width="6.44140625" style="335" customWidth="1"/>
    <col min="2528" max="2528" width="7" style="335" customWidth="1"/>
    <col min="2529" max="2529" width="9.33203125" style="335" bestFit="1" customWidth="1"/>
    <col min="2530" max="2530" width="9.33203125" style="335" customWidth="1"/>
    <col min="2531" max="2531" width="13.88671875" style="335" bestFit="1" customWidth="1"/>
    <col min="2532" max="2533" width="16.44140625" style="335" bestFit="1" customWidth="1"/>
    <col min="2534" max="2534" width="13.6640625" style="335" bestFit="1" customWidth="1"/>
    <col min="2535" max="2535" width="14.44140625" style="335" bestFit="1" customWidth="1"/>
    <col min="2536" max="2764" width="9.109375" style="335"/>
    <col min="2765" max="2765" width="4.5546875" style="335" customWidth="1"/>
    <col min="2766" max="2766" width="6.6640625" style="335" customWidth="1"/>
    <col min="2767" max="2767" width="0" style="335" hidden="1" customWidth="1"/>
    <col min="2768" max="2768" width="42.5546875" style="335" customWidth="1"/>
    <col min="2769" max="2769" width="6.109375" style="335" customWidth="1"/>
    <col min="2770" max="2770" width="8" style="335" customWidth="1"/>
    <col min="2771" max="2771" width="8.88671875" style="335" customWidth="1"/>
    <col min="2772" max="2772" width="7.33203125" style="335" customWidth="1"/>
    <col min="2773" max="2773" width="9.44140625" style="335" customWidth="1"/>
    <col min="2774" max="2774" width="9" style="335" customWidth="1"/>
    <col min="2775" max="2775" width="7" style="335" customWidth="1"/>
    <col min="2776" max="2776" width="6.109375" style="335" customWidth="1"/>
    <col min="2777" max="2777" width="5.44140625" style="335" customWidth="1"/>
    <col min="2778" max="2779" width="6.109375" style="335" customWidth="1"/>
    <col min="2780" max="2780" width="6" style="335" customWidth="1"/>
    <col min="2781" max="2781" width="6.44140625" style="335" customWidth="1"/>
    <col min="2782" max="2782" width="6.109375" style="335" customWidth="1"/>
    <col min="2783" max="2783" width="6.44140625" style="335" customWidth="1"/>
    <col min="2784" max="2784" width="7" style="335" customWidth="1"/>
    <col min="2785" max="2785" width="9.33203125" style="335" bestFit="1" customWidth="1"/>
    <col min="2786" max="2786" width="9.33203125" style="335" customWidth="1"/>
    <col min="2787" max="2787" width="13.88671875" style="335" bestFit="1" customWidth="1"/>
    <col min="2788" max="2789" width="16.44140625" style="335" bestFit="1" customWidth="1"/>
    <col min="2790" max="2790" width="13.6640625" style="335" bestFit="1" customWidth="1"/>
    <col min="2791" max="2791" width="14.44140625" style="335" bestFit="1" customWidth="1"/>
    <col min="2792" max="3020" width="9.109375" style="335"/>
    <col min="3021" max="3021" width="4.5546875" style="335" customWidth="1"/>
    <col min="3022" max="3022" width="6.6640625" style="335" customWidth="1"/>
    <col min="3023" max="3023" width="0" style="335" hidden="1" customWidth="1"/>
    <col min="3024" max="3024" width="42.5546875" style="335" customWidth="1"/>
    <col min="3025" max="3025" width="6.109375" style="335" customWidth="1"/>
    <col min="3026" max="3026" width="8" style="335" customWidth="1"/>
    <col min="3027" max="3027" width="8.88671875" style="335" customWidth="1"/>
    <col min="3028" max="3028" width="7.33203125" style="335" customWidth="1"/>
    <col min="3029" max="3029" width="9.44140625" style="335" customWidth="1"/>
    <col min="3030" max="3030" width="9" style="335" customWidth="1"/>
    <col min="3031" max="3031" width="7" style="335" customWidth="1"/>
    <col min="3032" max="3032" width="6.109375" style="335" customWidth="1"/>
    <col min="3033" max="3033" width="5.44140625" style="335" customWidth="1"/>
    <col min="3034" max="3035" width="6.109375" style="335" customWidth="1"/>
    <col min="3036" max="3036" width="6" style="335" customWidth="1"/>
    <col min="3037" max="3037" width="6.44140625" style="335" customWidth="1"/>
    <col min="3038" max="3038" width="6.109375" style="335" customWidth="1"/>
    <col min="3039" max="3039" width="6.44140625" style="335" customWidth="1"/>
    <col min="3040" max="3040" width="7" style="335" customWidth="1"/>
    <col min="3041" max="3041" width="9.33203125" style="335" bestFit="1" customWidth="1"/>
    <col min="3042" max="3042" width="9.33203125" style="335" customWidth="1"/>
    <col min="3043" max="3043" width="13.88671875" style="335" bestFit="1" customWidth="1"/>
    <col min="3044" max="3045" width="16.44140625" style="335" bestFit="1" customWidth="1"/>
    <col min="3046" max="3046" width="13.6640625" style="335" bestFit="1" customWidth="1"/>
    <col min="3047" max="3047" width="14.44140625" style="335" bestFit="1" customWidth="1"/>
    <col min="3048" max="3276" width="9.109375" style="335"/>
    <col min="3277" max="3277" width="4.5546875" style="335" customWidth="1"/>
    <col min="3278" max="3278" width="6.6640625" style="335" customWidth="1"/>
    <col min="3279" max="3279" width="0" style="335" hidden="1" customWidth="1"/>
    <col min="3280" max="3280" width="42.5546875" style="335" customWidth="1"/>
    <col min="3281" max="3281" width="6.109375" style="335" customWidth="1"/>
    <col min="3282" max="3282" width="8" style="335" customWidth="1"/>
    <col min="3283" max="3283" width="8.88671875" style="335" customWidth="1"/>
    <col min="3284" max="3284" width="7.33203125" style="335" customWidth="1"/>
    <col min="3285" max="3285" width="9.44140625" style="335" customWidth="1"/>
    <col min="3286" max="3286" width="9" style="335" customWidth="1"/>
    <col min="3287" max="3287" width="7" style="335" customWidth="1"/>
    <col min="3288" max="3288" width="6.109375" style="335" customWidth="1"/>
    <col min="3289" max="3289" width="5.44140625" style="335" customWidth="1"/>
    <col min="3290" max="3291" width="6.109375" style="335" customWidth="1"/>
    <col min="3292" max="3292" width="6" style="335" customWidth="1"/>
    <col min="3293" max="3293" width="6.44140625" style="335" customWidth="1"/>
    <col min="3294" max="3294" width="6.109375" style="335" customWidth="1"/>
    <col min="3295" max="3295" width="6.44140625" style="335" customWidth="1"/>
    <col min="3296" max="3296" width="7" style="335" customWidth="1"/>
    <col min="3297" max="3297" width="9.33203125" style="335" bestFit="1" customWidth="1"/>
    <col min="3298" max="3298" width="9.33203125" style="335" customWidth="1"/>
    <col min="3299" max="3299" width="13.88671875" style="335" bestFit="1" customWidth="1"/>
    <col min="3300" max="3301" width="16.44140625" style="335" bestFit="1" customWidth="1"/>
    <col min="3302" max="3302" width="13.6640625" style="335" bestFit="1" customWidth="1"/>
    <col min="3303" max="3303" width="14.44140625" style="335" bestFit="1" customWidth="1"/>
    <col min="3304" max="3532" width="9.109375" style="335"/>
    <col min="3533" max="3533" width="4.5546875" style="335" customWidth="1"/>
    <col min="3534" max="3534" width="6.6640625" style="335" customWidth="1"/>
    <col min="3535" max="3535" width="0" style="335" hidden="1" customWidth="1"/>
    <col min="3536" max="3536" width="42.5546875" style="335" customWidth="1"/>
    <col min="3537" max="3537" width="6.109375" style="335" customWidth="1"/>
    <col min="3538" max="3538" width="8" style="335" customWidth="1"/>
    <col min="3539" max="3539" width="8.88671875" style="335" customWidth="1"/>
    <col min="3540" max="3540" width="7.33203125" style="335" customWidth="1"/>
    <col min="3541" max="3541" width="9.44140625" style="335" customWidth="1"/>
    <col min="3542" max="3542" width="9" style="335" customWidth="1"/>
    <col min="3543" max="3543" width="7" style="335" customWidth="1"/>
    <col min="3544" max="3544" width="6.109375" style="335" customWidth="1"/>
    <col min="3545" max="3545" width="5.44140625" style="335" customWidth="1"/>
    <col min="3546" max="3547" width="6.109375" style="335" customWidth="1"/>
    <col min="3548" max="3548" width="6" style="335" customWidth="1"/>
    <col min="3549" max="3549" width="6.44140625" style="335" customWidth="1"/>
    <col min="3550" max="3550" width="6.109375" style="335" customWidth="1"/>
    <col min="3551" max="3551" width="6.44140625" style="335" customWidth="1"/>
    <col min="3552" max="3552" width="7" style="335" customWidth="1"/>
    <col min="3553" max="3553" width="9.33203125" style="335" bestFit="1" customWidth="1"/>
    <col min="3554" max="3554" width="9.33203125" style="335" customWidth="1"/>
    <col min="3555" max="3555" width="13.88671875" style="335" bestFit="1" customWidth="1"/>
    <col min="3556" max="3557" width="16.44140625" style="335" bestFit="1" customWidth="1"/>
    <col min="3558" max="3558" width="13.6640625" style="335" bestFit="1" customWidth="1"/>
    <col min="3559" max="3559" width="14.44140625" style="335" bestFit="1" customWidth="1"/>
    <col min="3560" max="3788" width="9.109375" style="335"/>
    <col min="3789" max="3789" width="4.5546875" style="335" customWidth="1"/>
    <col min="3790" max="3790" width="6.6640625" style="335" customWidth="1"/>
    <col min="3791" max="3791" width="0" style="335" hidden="1" customWidth="1"/>
    <col min="3792" max="3792" width="42.5546875" style="335" customWidth="1"/>
    <col min="3793" max="3793" width="6.109375" style="335" customWidth="1"/>
    <col min="3794" max="3794" width="8" style="335" customWidth="1"/>
    <col min="3795" max="3795" width="8.88671875" style="335" customWidth="1"/>
    <col min="3796" max="3796" width="7.33203125" style="335" customWidth="1"/>
    <col min="3797" max="3797" width="9.44140625" style="335" customWidth="1"/>
    <col min="3798" max="3798" width="9" style="335" customWidth="1"/>
    <col min="3799" max="3799" width="7" style="335" customWidth="1"/>
    <col min="3800" max="3800" width="6.109375" style="335" customWidth="1"/>
    <col min="3801" max="3801" width="5.44140625" style="335" customWidth="1"/>
    <col min="3802" max="3803" width="6.109375" style="335" customWidth="1"/>
    <col min="3804" max="3804" width="6" style="335" customWidth="1"/>
    <col min="3805" max="3805" width="6.44140625" style="335" customWidth="1"/>
    <col min="3806" max="3806" width="6.109375" style="335" customWidth="1"/>
    <col min="3807" max="3807" width="6.44140625" style="335" customWidth="1"/>
    <col min="3808" max="3808" width="7" style="335" customWidth="1"/>
    <col min="3809" max="3809" width="9.33203125" style="335" bestFit="1" customWidth="1"/>
    <col min="3810" max="3810" width="9.33203125" style="335" customWidth="1"/>
    <col min="3811" max="3811" width="13.88671875" style="335" bestFit="1" customWidth="1"/>
    <col min="3812" max="3813" width="16.44140625" style="335" bestFit="1" customWidth="1"/>
    <col min="3814" max="3814" width="13.6640625" style="335" bestFit="1" customWidth="1"/>
    <col min="3815" max="3815" width="14.44140625" style="335" bestFit="1" customWidth="1"/>
    <col min="3816" max="4044" width="9.109375" style="335"/>
    <col min="4045" max="4045" width="4.5546875" style="335" customWidth="1"/>
    <col min="4046" max="4046" width="6.6640625" style="335" customWidth="1"/>
    <col min="4047" max="4047" width="0" style="335" hidden="1" customWidth="1"/>
    <col min="4048" max="4048" width="42.5546875" style="335" customWidth="1"/>
    <col min="4049" max="4049" width="6.109375" style="335" customWidth="1"/>
    <col min="4050" max="4050" width="8" style="335" customWidth="1"/>
    <col min="4051" max="4051" width="8.88671875" style="335" customWidth="1"/>
    <col min="4052" max="4052" width="7.33203125" style="335" customWidth="1"/>
    <col min="4053" max="4053" width="9.44140625" style="335" customWidth="1"/>
    <col min="4054" max="4054" width="9" style="335" customWidth="1"/>
    <col min="4055" max="4055" width="7" style="335" customWidth="1"/>
    <col min="4056" max="4056" width="6.109375" style="335" customWidth="1"/>
    <col min="4057" max="4057" width="5.44140625" style="335" customWidth="1"/>
    <col min="4058" max="4059" width="6.109375" style="335" customWidth="1"/>
    <col min="4060" max="4060" width="6" style="335" customWidth="1"/>
    <col min="4061" max="4061" width="6.44140625" style="335" customWidth="1"/>
    <col min="4062" max="4062" width="6.109375" style="335" customWidth="1"/>
    <col min="4063" max="4063" width="6.44140625" style="335" customWidth="1"/>
    <col min="4064" max="4064" width="7" style="335" customWidth="1"/>
    <col min="4065" max="4065" width="9.33203125" style="335" bestFit="1" customWidth="1"/>
    <col min="4066" max="4066" width="9.33203125" style="335" customWidth="1"/>
    <col min="4067" max="4067" width="13.88671875" style="335" bestFit="1" customWidth="1"/>
    <col min="4068" max="4069" width="16.44140625" style="335" bestFit="1" customWidth="1"/>
    <col min="4070" max="4070" width="13.6640625" style="335" bestFit="1" customWidth="1"/>
    <col min="4071" max="4071" width="14.44140625" style="335" bestFit="1" customWidth="1"/>
    <col min="4072" max="4300" width="9.109375" style="335"/>
    <col min="4301" max="4301" width="4.5546875" style="335" customWidth="1"/>
    <col min="4302" max="4302" width="6.6640625" style="335" customWidth="1"/>
    <col min="4303" max="4303" width="0" style="335" hidden="1" customWidth="1"/>
    <col min="4304" max="4304" width="42.5546875" style="335" customWidth="1"/>
    <col min="4305" max="4305" width="6.109375" style="335" customWidth="1"/>
    <col min="4306" max="4306" width="8" style="335" customWidth="1"/>
    <col min="4307" max="4307" width="8.88671875" style="335" customWidth="1"/>
    <col min="4308" max="4308" width="7.33203125" style="335" customWidth="1"/>
    <col min="4309" max="4309" width="9.44140625" style="335" customWidth="1"/>
    <col min="4310" max="4310" width="9" style="335" customWidth="1"/>
    <col min="4311" max="4311" width="7" style="335" customWidth="1"/>
    <col min="4312" max="4312" width="6.109375" style="335" customWidth="1"/>
    <col min="4313" max="4313" width="5.44140625" style="335" customWidth="1"/>
    <col min="4314" max="4315" width="6.109375" style="335" customWidth="1"/>
    <col min="4316" max="4316" width="6" style="335" customWidth="1"/>
    <col min="4317" max="4317" width="6.44140625" style="335" customWidth="1"/>
    <col min="4318" max="4318" width="6.109375" style="335" customWidth="1"/>
    <col min="4319" max="4319" width="6.44140625" style="335" customWidth="1"/>
    <col min="4320" max="4320" width="7" style="335" customWidth="1"/>
    <col min="4321" max="4321" width="9.33203125" style="335" bestFit="1" customWidth="1"/>
    <col min="4322" max="4322" width="9.33203125" style="335" customWidth="1"/>
    <col min="4323" max="4323" width="13.88671875" style="335" bestFit="1" customWidth="1"/>
    <col min="4324" max="4325" width="16.44140625" style="335" bestFit="1" customWidth="1"/>
    <col min="4326" max="4326" width="13.6640625" style="335" bestFit="1" customWidth="1"/>
    <col min="4327" max="4327" width="14.44140625" style="335" bestFit="1" customWidth="1"/>
    <col min="4328" max="4556" width="9.109375" style="335"/>
    <col min="4557" max="4557" width="4.5546875" style="335" customWidth="1"/>
    <col min="4558" max="4558" width="6.6640625" style="335" customWidth="1"/>
    <col min="4559" max="4559" width="0" style="335" hidden="1" customWidth="1"/>
    <col min="4560" max="4560" width="42.5546875" style="335" customWidth="1"/>
    <col min="4561" max="4561" width="6.109375" style="335" customWidth="1"/>
    <col min="4562" max="4562" width="8" style="335" customWidth="1"/>
    <col min="4563" max="4563" width="8.88671875" style="335" customWidth="1"/>
    <col min="4564" max="4564" width="7.33203125" style="335" customWidth="1"/>
    <col min="4565" max="4565" width="9.44140625" style="335" customWidth="1"/>
    <col min="4566" max="4566" width="9" style="335" customWidth="1"/>
    <col min="4567" max="4567" width="7" style="335" customWidth="1"/>
    <col min="4568" max="4568" width="6.109375" style="335" customWidth="1"/>
    <col min="4569" max="4569" width="5.44140625" style="335" customWidth="1"/>
    <col min="4570" max="4571" width="6.109375" style="335" customWidth="1"/>
    <col min="4572" max="4572" width="6" style="335" customWidth="1"/>
    <col min="4573" max="4573" width="6.44140625" style="335" customWidth="1"/>
    <col min="4574" max="4574" width="6.109375" style="335" customWidth="1"/>
    <col min="4575" max="4575" width="6.44140625" style="335" customWidth="1"/>
    <col min="4576" max="4576" width="7" style="335" customWidth="1"/>
    <col min="4577" max="4577" width="9.33203125" style="335" bestFit="1" customWidth="1"/>
    <col min="4578" max="4578" width="9.33203125" style="335" customWidth="1"/>
    <col min="4579" max="4579" width="13.88671875" style="335" bestFit="1" customWidth="1"/>
    <col min="4580" max="4581" width="16.44140625" style="335" bestFit="1" customWidth="1"/>
    <col min="4582" max="4582" width="13.6640625" style="335" bestFit="1" customWidth="1"/>
    <col min="4583" max="4583" width="14.44140625" style="335" bestFit="1" customWidth="1"/>
    <col min="4584" max="4812" width="9.109375" style="335"/>
    <col min="4813" max="4813" width="4.5546875" style="335" customWidth="1"/>
    <col min="4814" max="4814" width="6.6640625" style="335" customWidth="1"/>
    <col min="4815" max="4815" width="0" style="335" hidden="1" customWidth="1"/>
    <col min="4816" max="4816" width="42.5546875" style="335" customWidth="1"/>
    <col min="4817" max="4817" width="6.109375" style="335" customWidth="1"/>
    <col min="4818" max="4818" width="8" style="335" customWidth="1"/>
    <col min="4819" max="4819" width="8.88671875" style="335" customWidth="1"/>
    <col min="4820" max="4820" width="7.33203125" style="335" customWidth="1"/>
    <col min="4821" max="4821" width="9.44140625" style="335" customWidth="1"/>
    <col min="4822" max="4822" width="9" style="335" customWidth="1"/>
    <col min="4823" max="4823" width="7" style="335" customWidth="1"/>
    <col min="4824" max="4824" width="6.109375" style="335" customWidth="1"/>
    <col min="4825" max="4825" width="5.44140625" style="335" customWidth="1"/>
    <col min="4826" max="4827" width="6.109375" style="335" customWidth="1"/>
    <col min="4828" max="4828" width="6" style="335" customWidth="1"/>
    <col min="4829" max="4829" width="6.44140625" style="335" customWidth="1"/>
    <col min="4830" max="4830" width="6.109375" style="335" customWidth="1"/>
    <col min="4831" max="4831" width="6.44140625" style="335" customWidth="1"/>
    <col min="4832" max="4832" width="7" style="335" customWidth="1"/>
    <col min="4833" max="4833" width="9.33203125" style="335" bestFit="1" customWidth="1"/>
    <col min="4834" max="4834" width="9.33203125" style="335" customWidth="1"/>
    <col min="4835" max="4835" width="13.88671875" style="335" bestFit="1" customWidth="1"/>
    <col min="4836" max="4837" width="16.44140625" style="335" bestFit="1" customWidth="1"/>
    <col min="4838" max="4838" width="13.6640625" style="335" bestFit="1" customWidth="1"/>
    <col min="4839" max="4839" width="14.44140625" style="335" bestFit="1" customWidth="1"/>
    <col min="4840" max="5068" width="9.109375" style="335"/>
    <col min="5069" max="5069" width="4.5546875" style="335" customWidth="1"/>
    <col min="5070" max="5070" width="6.6640625" style="335" customWidth="1"/>
    <col min="5071" max="5071" width="0" style="335" hidden="1" customWidth="1"/>
    <col min="5072" max="5072" width="42.5546875" style="335" customWidth="1"/>
    <col min="5073" max="5073" width="6.109375" style="335" customWidth="1"/>
    <col min="5074" max="5074" width="8" style="335" customWidth="1"/>
    <col min="5075" max="5075" width="8.88671875" style="335" customWidth="1"/>
    <col min="5076" max="5076" width="7.33203125" style="335" customWidth="1"/>
    <col min="5077" max="5077" width="9.44140625" style="335" customWidth="1"/>
    <col min="5078" max="5078" width="9" style="335" customWidth="1"/>
    <col min="5079" max="5079" width="7" style="335" customWidth="1"/>
    <col min="5080" max="5080" width="6.109375" style="335" customWidth="1"/>
    <col min="5081" max="5081" width="5.44140625" style="335" customWidth="1"/>
    <col min="5082" max="5083" width="6.109375" style="335" customWidth="1"/>
    <col min="5084" max="5084" width="6" style="335" customWidth="1"/>
    <col min="5085" max="5085" width="6.44140625" style="335" customWidth="1"/>
    <col min="5086" max="5086" width="6.109375" style="335" customWidth="1"/>
    <col min="5087" max="5087" width="6.44140625" style="335" customWidth="1"/>
    <col min="5088" max="5088" width="7" style="335" customWidth="1"/>
    <col min="5089" max="5089" width="9.33203125" style="335" bestFit="1" customWidth="1"/>
    <col min="5090" max="5090" width="9.33203125" style="335" customWidth="1"/>
    <col min="5091" max="5091" width="13.88671875" style="335" bestFit="1" customWidth="1"/>
    <col min="5092" max="5093" width="16.44140625" style="335" bestFit="1" customWidth="1"/>
    <col min="5094" max="5094" width="13.6640625" style="335" bestFit="1" customWidth="1"/>
    <col min="5095" max="5095" width="14.44140625" style="335" bestFit="1" customWidth="1"/>
    <col min="5096" max="5324" width="9.109375" style="335"/>
    <col min="5325" max="5325" width="4.5546875" style="335" customWidth="1"/>
    <col min="5326" max="5326" width="6.6640625" style="335" customWidth="1"/>
    <col min="5327" max="5327" width="0" style="335" hidden="1" customWidth="1"/>
    <col min="5328" max="5328" width="42.5546875" style="335" customWidth="1"/>
    <col min="5329" max="5329" width="6.109375" style="335" customWidth="1"/>
    <col min="5330" max="5330" width="8" style="335" customWidth="1"/>
    <col min="5331" max="5331" width="8.88671875" style="335" customWidth="1"/>
    <col min="5332" max="5332" width="7.33203125" style="335" customWidth="1"/>
    <col min="5333" max="5333" width="9.44140625" style="335" customWidth="1"/>
    <col min="5334" max="5334" width="9" style="335" customWidth="1"/>
    <col min="5335" max="5335" width="7" style="335" customWidth="1"/>
    <col min="5336" max="5336" width="6.109375" style="335" customWidth="1"/>
    <col min="5337" max="5337" width="5.44140625" style="335" customWidth="1"/>
    <col min="5338" max="5339" width="6.109375" style="335" customWidth="1"/>
    <col min="5340" max="5340" width="6" style="335" customWidth="1"/>
    <col min="5341" max="5341" width="6.44140625" style="335" customWidth="1"/>
    <col min="5342" max="5342" width="6.109375" style="335" customWidth="1"/>
    <col min="5343" max="5343" width="6.44140625" style="335" customWidth="1"/>
    <col min="5344" max="5344" width="7" style="335" customWidth="1"/>
    <col min="5345" max="5345" width="9.33203125" style="335" bestFit="1" customWidth="1"/>
    <col min="5346" max="5346" width="9.33203125" style="335" customWidth="1"/>
    <col min="5347" max="5347" width="13.88671875" style="335" bestFit="1" customWidth="1"/>
    <col min="5348" max="5349" width="16.44140625" style="335" bestFit="1" customWidth="1"/>
    <col min="5350" max="5350" width="13.6640625" style="335" bestFit="1" customWidth="1"/>
    <col min="5351" max="5351" width="14.44140625" style="335" bestFit="1" customWidth="1"/>
    <col min="5352" max="5580" width="9.109375" style="335"/>
    <col min="5581" max="5581" width="4.5546875" style="335" customWidth="1"/>
    <col min="5582" max="5582" width="6.6640625" style="335" customWidth="1"/>
    <col min="5583" max="5583" width="0" style="335" hidden="1" customWidth="1"/>
    <col min="5584" max="5584" width="42.5546875" style="335" customWidth="1"/>
    <col min="5585" max="5585" width="6.109375" style="335" customWidth="1"/>
    <col min="5586" max="5586" width="8" style="335" customWidth="1"/>
    <col min="5587" max="5587" width="8.88671875" style="335" customWidth="1"/>
    <col min="5588" max="5588" width="7.33203125" style="335" customWidth="1"/>
    <col min="5589" max="5589" width="9.44140625" style="335" customWidth="1"/>
    <col min="5590" max="5590" width="9" style="335" customWidth="1"/>
    <col min="5591" max="5591" width="7" style="335" customWidth="1"/>
    <col min="5592" max="5592" width="6.109375" style="335" customWidth="1"/>
    <col min="5593" max="5593" width="5.44140625" style="335" customWidth="1"/>
    <col min="5594" max="5595" width="6.109375" style="335" customWidth="1"/>
    <col min="5596" max="5596" width="6" style="335" customWidth="1"/>
    <col min="5597" max="5597" width="6.44140625" style="335" customWidth="1"/>
    <col min="5598" max="5598" width="6.109375" style="335" customWidth="1"/>
    <col min="5599" max="5599" width="6.44140625" style="335" customWidth="1"/>
    <col min="5600" max="5600" width="7" style="335" customWidth="1"/>
    <col min="5601" max="5601" width="9.33203125" style="335" bestFit="1" customWidth="1"/>
    <col min="5602" max="5602" width="9.33203125" style="335" customWidth="1"/>
    <col min="5603" max="5603" width="13.88671875" style="335" bestFit="1" customWidth="1"/>
    <col min="5604" max="5605" width="16.44140625" style="335" bestFit="1" customWidth="1"/>
    <col min="5606" max="5606" width="13.6640625" style="335" bestFit="1" customWidth="1"/>
    <col min="5607" max="5607" width="14.44140625" style="335" bestFit="1" customWidth="1"/>
    <col min="5608" max="5836" width="9.109375" style="335"/>
    <col min="5837" max="5837" width="4.5546875" style="335" customWidth="1"/>
    <col min="5838" max="5838" width="6.6640625" style="335" customWidth="1"/>
    <col min="5839" max="5839" width="0" style="335" hidden="1" customWidth="1"/>
    <col min="5840" max="5840" width="42.5546875" style="335" customWidth="1"/>
    <col min="5841" max="5841" width="6.109375" style="335" customWidth="1"/>
    <col min="5842" max="5842" width="8" style="335" customWidth="1"/>
    <col min="5843" max="5843" width="8.88671875" style="335" customWidth="1"/>
    <col min="5844" max="5844" width="7.33203125" style="335" customWidth="1"/>
    <col min="5845" max="5845" width="9.44140625" style="335" customWidth="1"/>
    <col min="5846" max="5846" width="9" style="335" customWidth="1"/>
    <col min="5847" max="5847" width="7" style="335" customWidth="1"/>
    <col min="5848" max="5848" width="6.109375" style="335" customWidth="1"/>
    <col min="5849" max="5849" width="5.44140625" style="335" customWidth="1"/>
    <col min="5850" max="5851" width="6.109375" style="335" customWidth="1"/>
    <col min="5852" max="5852" width="6" style="335" customWidth="1"/>
    <col min="5853" max="5853" width="6.44140625" style="335" customWidth="1"/>
    <col min="5854" max="5854" width="6.109375" style="335" customWidth="1"/>
    <col min="5855" max="5855" width="6.44140625" style="335" customWidth="1"/>
    <col min="5856" max="5856" width="7" style="335" customWidth="1"/>
    <col min="5857" max="5857" width="9.33203125" style="335" bestFit="1" customWidth="1"/>
    <col min="5858" max="5858" width="9.33203125" style="335" customWidth="1"/>
    <col min="5859" max="5859" width="13.88671875" style="335" bestFit="1" customWidth="1"/>
    <col min="5860" max="5861" width="16.44140625" style="335" bestFit="1" customWidth="1"/>
    <col min="5862" max="5862" width="13.6640625" style="335" bestFit="1" customWidth="1"/>
    <col min="5863" max="5863" width="14.44140625" style="335" bestFit="1" customWidth="1"/>
    <col min="5864" max="6092" width="9.109375" style="335"/>
    <col min="6093" max="6093" width="4.5546875" style="335" customWidth="1"/>
    <col min="6094" max="6094" width="6.6640625" style="335" customWidth="1"/>
    <col min="6095" max="6095" width="0" style="335" hidden="1" customWidth="1"/>
    <col min="6096" max="6096" width="42.5546875" style="335" customWidth="1"/>
    <col min="6097" max="6097" width="6.109375" style="335" customWidth="1"/>
    <col min="6098" max="6098" width="8" style="335" customWidth="1"/>
    <col min="6099" max="6099" width="8.88671875" style="335" customWidth="1"/>
    <col min="6100" max="6100" width="7.33203125" style="335" customWidth="1"/>
    <col min="6101" max="6101" width="9.44140625" style="335" customWidth="1"/>
    <col min="6102" max="6102" width="9" style="335" customWidth="1"/>
    <col min="6103" max="6103" width="7" style="335" customWidth="1"/>
    <col min="6104" max="6104" width="6.109375" style="335" customWidth="1"/>
    <col min="6105" max="6105" width="5.44140625" style="335" customWidth="1"/>
    <col min="6106" max="6107" width="6.109375" style="335" customWidth="1"/>
    <col min="6108" max="6108" width="6" style="335" customWidth="1"/>
    <col min="6109" max="6109" width="6.44140625" style="335" customWidth="1"/>
    <col min="6110" max="6110" width="6.109375" style="335" customWidth="1"/>
    <col min="6111" max="6111" width="6.44140625" style="335" customWidth="1"/>
    <col min="6112" max="6112" width="7" style="335" customWidth="1"/>
    <col min="6113" max="6113" width="9.33203125" style="335" bestFit="1" customWidth="1"/>
    <col min="6114" max="6114" width="9.33203125" style="335" customWidth="1"/>
    <col min="6115" max="6115" width="13.88671875" style="335" bestFit="1" customWidth="1"/>
    <col min="6116" max="6117" width="16.44140625" style="335" bestFit="1" customWidth="1"/>
    <col min="6118" max="6118" width="13.6640625" style="335" bestFit="1" customWidth="1"/>
    <col min="6119" max="6119" width="14.44140625" style="335" bestFit="1" customWidth="1"/>
    <col min="6120" max="6348" width="9.109375" style="335"/>
    <col min="6349" max="6349" width="4.5546875" style="335" customWidth="1"/>
    <col min="6350" max="6350" width="6.6640625" style="335" customWidth="1"/>
    <col min="6351" max="6351" width="0" style="335" hidden="1" customWidth="1"/>
    <col min="6352" max="6352" width="42.5546875" style="335" customWidth="1"/>
    <col min="6353" max="6353" width="6.109375" style="335" customWidth="1"/>
    <col min="6354" max="6354" width="8" style="335" customWidth="1"/>
    <col min="6355" max="6355" width="8.88671875" style="335" customWidth="1"/>
    <col min="6356" max="6356" width="7.33203125" style="335" customWidth="1"/>
    <col min="6357" max="6357" width="9.44140625" style="335" customWidth="1"/>
    <col min="6358" max="6358" width="9" style="335" customWidth="1"/>
    <col min="6359" max="6359" width="7" style="335" customWidth="1"/>
    <col min="6360" max="6360" width="6.109375" style="335" customWidth="1"/>
    <col min="6361" max="6361" width="5.44140625" style="335" customWidth="1"/>
    <col min="6362" max="6363" width="6.109375" style="335" customWidth="1"/>
    <col min="6364" max="6364" width="6" style="335" customWidth="1"/>
    <col min="6365" max="6365" width="6.44140625" style="335" customWidth="1"/>
    <col min="6366" max="6366" width="6.109375" style="335" customWidth="1"/>
    <col min="6367" max="6367" width="6.44140625" style="335" customWidth="1"/>
    <col min="6368" max="6368" width="7" style="335" customWidth="1"/>
    <col min="6369" max="6369" width="9.33203125" style="335" bestFit="1" customWidth="1"/>
    <col min="6370" max="6370" width="9.33203125" style="335" customWidth="1"/>
    <col min="6371" max="6371" width="13.88671875" style="335" bestFit="1" customWidth="1"/>
    <col min="6372" max="6373" width="16.44140625" style="335" bestFit="1" customWidth="1"/>
    <col min="6374" max="6374" width="13.6640625" style="335" bestFit="1" customWidth="1"/>
    <col min="6375" max="6375" width="14.44140625" style="335" bestFit="1" customWidth="1"/>
    <col min="6376" max="6604" width="9.109375" style="335"/>
    <col min="6605" max="6605" width="4.5546875" style="335" customWidth="1"/>
    <col min="6606" max="6606" width="6.6640625" style="335" customWidth="1"/>
    <col min="6607" max="6607" width="0" style="335" hidden="1" customWidth="1"/>
    <col min="6608" max="6608" width="42.5546875" style="335" customWidth="1"/>
    <col min="6609" max="6609" width="6.109375" style="335" customWidth="1"/>
    <col min="6610" max="6610" width="8" style="335" customWidth="1"/>
    <col min="6611" max="6611" width="8.88671875" style="335" customWidth="1"/>
    <col min="6612" max="6612" width="7.33203125" style="335" customWidth="1"/>
    <col min="6613" max="6613" width="9.44140625" style="335" customWidth="1"/>
    <col min="6614" max="6614" width="9" style="335" customWidth="1"/>
    <col min="6615" max="6615" width="7" style="335" customWidth="1"/>
    <col min="6616" max="6616" width="6.109375" style="335" customWidth="1"/>
    <col min="6617" max="6617" width="5.44140625" style="335" customWidth="1"/>
    <col min="6618" max="6619" width="6.109375" style="335" customWidth="1"/>
    <col min="6620" max="6620" width="6" style="335" customWidth="1"/>
    <col min="6621" max="6621" width="6.44140625" style="335" customWidth="1"/>
    <col min="6622" max="6622" width="6.109375" style="335" customWidth="1"/>
    <col min="6623" max="6623" width="6.44140625" style="335" customWidth="1"/>
    <col min="6624" max="6624" width="7" style="335" customWidth="1"/>
    <col min="6625" max="6625" width="9.33203125" style="335" bestFit="1" customWidth="1"/>
    <col min="6626" max="6626" width="9.33203125" style="335" customWidth="1"/>
    <col min="6627" max="6627" width="13.88671875" style="335" bestFit="1" customWidth="1"/>
    <col min="6628" max="6629" width="16.44140625" style="335" bestFit="1" customWidth="1"/>
    <col min="6630" max="6630" width="13.6640625" style="335" bestFit="1" customWidth="1"/>
    <col min="6631" max="6631" width="14.44140625" style="335" bestFit="1" customWidth="1"/>
    <col min="6632" max="6860" width="9.109375" style="335"/>
    <col min="6861" max="6861" width="4.5546875" style="335" customWidth="1"/>
    <col min="6862" max="6862" width="6.6640625" style="335" customWidth="1"/>
    <col min="6863" max="6863" width="0" style="335" hidden="1" customWidth="1"/>
    <col min="6864" max="6864" width="42.5546875" style="335" customWidth="1"/>
    <col min="6865" max="6865" width="6.109375" style="335" customWidth="1"/>
    <col min="6866" max="6866" width="8" style="335" customWidth="1"/>
    <col min="6867" max="6867" width="8.88671875" style="335" customWidth="1"/>
    <col min="6868" max="6868" width="7.33203125" style="335" customWidth="1"/>
    <col min="6869" max="6869" width="9.44140625" style="335" customWidth="1"/>
    <col min="6870" max="6870" width="9" style="335" customWidth="1"/>
    <col min="6871" max="6871" width="7" style="335" customWidth="1"/>
    <col min="6872" max="6872" width="6.109375" style="335" customWidth="1"/>
    <col min="6873" max="6873" width="5.44140625" style="335" customWidth="1"/>
    <col min="6874" max="6875" width="6.109375" style="335" customWidth="1"/>
    <col min="6876" max="6876" width="6" style="335" customWidth="1"/>
    <col min="6877" max="6877" width="6.44140625" style="335" customWidth="1"/>
    <col min="6878" max="6878" width="6.109375" style="335" customWidth="1"/>
    <col min="6879" max="6879" width="6.44140625" style="335" customWidth="1"/>
    <col min="6880" max="6880" width="7" style="335" customWidth="1"/>
    <col min="6881" max="6881" width="9.33203125" style="335" bestFit="1" customWidth="1"/>
    <col min="6882" max="6882" width="9.33203125" style="335" customWidth="1"/>
    <col min="6883" max="6883" width="13.88671875" style="335" bestFit="1" customWidth="1"/>
    <col min="6884" max="6885" width="16.44140625" style="335" bestFit="1" customWidth="1"/>
    <col min="6886" max="6886" width="13.6640625" style="335" bestFit="1" customWidth="1"/>
    <col min="6887" max="6887" width="14.44140625" style="335" bestFit="1" customWidth="1"/>
    <col min="6888" max="7116" width="9.109375" style="335"/>
    <col min="7117" max="7117" width="4.5546875" style="335" customWidth="1"/>
    <col min="7118" max="7118" width="6.6640625" style="335" customWidth="1"/>
    <col min="7119" max="7119" width="0" style="335" hidden="1" customWidth="1"/>
    <col min="7120" max="7120" width="42.5546875" style="335" customWidth="1"/>
    <col min="7121" max="7121" width="6.109375" style="335" customWidth="1"/>
    <col min="7122" max="7122" width="8" style="335" customWidth="1"/>
    <col min="7123" max="7123" width="8.88671875" style="335" customWidth="1"/>
    <col min="7124" max="7124" width="7.33203125" style="335" customWidth="1"/>
    <col min="7125" max="7125" width="9.44140625" style="335" customWidth="1"/>
    <col min="7126" max="7126" width="9" style="335" customWidth="1"/>
    <col min="7127" max="7127" width="7" style="335" customWidth="1"/>
    <col min="7128" max="7128" width="6.109375" style="335" customWidth="1"/>
    <col min="7129" max="7129" width="5.44140625" style="335" customWidth="1"/>
    <col min="7130" max="7131" width="6.109375" style="335" customWidth="1"/>
    <col min="7132" max="7132" width="6" style="335" customWidth="1"/>
    <col min="7133" max="7133" width="6.44140625" style="335" customWidth="1"/>
    <col min="7134" max="7134" width="6.109375" style="335" customWidth="1"/>
    <col min="7135" max="7135" width="6.44140625" style="335" customWidth="1"/>
    <col min="7136" max="7136" width="7" style="335" customWidth="1"/>
    <col min="7137" max="7137" width="9.33203125" style="335" bestFit="1" customWidth="1"/>
    <col min="7138" max="7138" width="9.33203125" style="335" customWidth="1"/>
    <col min="7139" max="7139" width="13.88671875" style="335" bestFit="1" customWidth="1"/>
    <col min="7140" max="7141" width="16.44140625" style="335" bestFit="1" customWidth="1"/>
    <col min="7142" max="7142" width="13.6640625" style="335" bestFit="1" customWidth="1"/>
    <col min="7143" max="7143" width="14.44140625" style="335" bestFit="1" customWidth="1"/>
    <col min="7144" max="7372" width="9.109375" style="335"/>
    <col min="7373" max="7373" width="4.5546875" style="335" customWidth="1"/>
    <col min="7374" max="7374" width="6.6640625" style="335" customWidth="1"/>
    <col min="7375" max="7375" width="0" style="335" hidden="1" customWidth="1"/>
    <col min="7376" max="7376" width="42.5546875" style="335" customWidth="1"/>
    <col min="7377" max="7377" width="6.109375" style="335" customWidth="1"/>
    <col min="7378" max="7378" width="8" style="335" customWidth="1"/>
    <col min="7379" max="7379" width="8.88671875" style="335" customWidth="1"/>
    <col min="7380" max="7380" width="7.33203125" style="335" customWidth="1"/>
    <col min="7381" max="7381" width="9.44140625" style="335" customWidth="1"/>
    <col min="7382" max="7382" width="9" style="335" customWidth="1"/>
    <col min="7383" max="7383" width="7" style="335" customWidth="1"/>
    <col min="7384" max="7384" width="6.109375" style="335" customWidth="1"/>
    <col min="7385" max="7385" width="5.44140625" style="335" customWidth="1"/>
    <col min="7386" max="7387" width="6.109375" style="335" customWidth="1"/>
    <col min="7388" max="7388" width="6" style="335" customWidth="1"/>
    <col min="7389" max="7389" width="6.44140625" style="335" customWidth="1"/>
    <col min="7390" max="7390" width="6.109375" style="335" customWidth="1"/>
    <col min="7391" max="7391" width="6.44140625" style="335" customWidth="1"/>
    <col min="7392" max="7392" width="7" style="335" customWidth="1"/>
    <col min="7393" max="7393" width="9.33203125" style="335" bestFit="1" customWidth="1"/>
    <col min="7394" max="7394" width="9.33203125" style="335" customWidth="1"/>
    <col min="7395" max="7395" width="13.88671875" style="335" bestFit="1" customWidth="1"/>
    <col min="7396" max="7397" width="16.44140625" style="335" bestFit="1" customWidth="1"/>
    <col min="7398" max="7398" width="13.6640625" style="335" bestFit="1" customWidth="1"/>
    <col min="7399" max="7399" width="14.44140625" style="335" bestFit="1" customWidth="1"/>
    <col min="7400" max="7628" width="9.109375" style="335"/>
    <col min="7629" max="7629" width="4.5546875" style="335" customWidth="1"/>
    <col min="7630" max="7630" width="6.6640625" style="335" customWidth="1"/>
    <col min="7631" max="7631" width="0" style="335" hidden="1" customWidth="1"/>
    <col min="7632" max="7632" width="42.5546875" style="335" customWidth="1"/>
    <col min="7633" max="7633" width="6.109375" style="335" customWidth="1"/>
    <col min="7634" max="7634" width="8" style="335" customWidth="1"/>
    <col min="7635" max="7635" width="8.88671875" style="335" customWidth="1"/>
    <col min="7636" max="7636" width="7.33203125" style="335" customWidth="1"/>
    <col min="7637" max="7637" width="9.44140625" style="335" customWidth="1"/>
    <col min="7638" max="7638" width="9" style="335" customWidth="1"/>
    <col min="7639" max="7639" width="7" style="335" customWidth="1"/>
    <col min="7640" max="7640" width="6.109375" style="335" customWidth="1"/>
    <col min="7641" max="7641" width="5.44140625" style="335" customWidth="1"/>
    <col min="7642" max="7643" width="6.109375" style="335" customWidth="1"/>
    <col min="7644" max="7644" width="6" style="335" customWidth="1"/>
    <col min="7645" max="7645" width="6.44140625" style="335" customWidth="1"/>
    <col min="7646" max="7646" width="6.109375" style="335" customWidth="1"/>
    <col min="7647" max="7647" width="6.44140625" style="335" customWidth="1"/>
    <col min="7648" max="7648" width="7" style="335" customWidth="1"/>
    <col min="7649" max="7649" width="9.33203125" style="335" bestFit="1" customWidth="1"/>
    <col min="7650" max="7650" width="9.33203125" style="335" customWidth="1"/>
    <col min="7651" max="7651" width="13.88671875" style="335" bestFit="1" customWidth="1"/>
    <col min="7652" max="7653" width="16.44140625" style="335" bestFit="1" customWidth="1"/>
    <col min="7654" max="7654" width="13.6640625" style="335" bestFit="1" customWidth="1"/>
    <col min="7655" max="7655" width="14.44140625" style="335" bestFit="1" customWidth="1"/>
    <col min="7656" max="7884" width="9.109375" style="335"/>
    <col min="7885" max="7885" width="4.5546875" style="335" customWidth="1"/>
    <col min="7886" max="7886" width="6.6640625" style="335" customWidth="1"/>
    <col min="7887" max="7887" width="0" style="335" hidden="1" customWidth="1"/>
    <col min="7888" max="7888" width="42.5546875" style="335" customWidth="1"/>
    <col min="7889" max="7889" width="6.109375" style="335" customWidth="1"/>
    <col min="7890" max="7890" width="8" style="335" customWidth="1"/>
    <col min="7891" max="7891" width="8.88671875" style="335" customWidth="1"/>
    <col min="7892" max="7892" width="7.33203125" style="335" customWidth="1"/>
    <col min="7893" max="7893" width="9.44140625" style="335" customWidth="1"/>
    <col min="7894" max="7894" width="9" style="335" customWidth="1"/>
    <col min="7895" max="7895" width="7" style="335" customWidth="1"/>
    <col min="7896" max="7896" width="6.109375" style="335" customWidth="1"/>
    <col min="7897" max="7897" width="5.44140625" style="335" customWidth="1"/>
    <col min="7898" max="7899" width="6.109375" style="335" customWidth="1"/>
    <col min="7900" max="7900" width="6" style="335" customWidth="1"/>
    <col min="7901" max="7901" width="6.44140625" style="335" customWidth="1"/>
    <col min="7902" max="7902" width="6.109375" style="335" customWidth="1"/>
    <col min="7903" max="7903" width="6.44140625" style="335" customWidth="1"/>
    <col min="7904" max="7904" width="7" style="335" customWidth="1"/>
    <col min="7905" max="7905" width="9.33203125" style="335" bestFit="1" customWidth="1"/>
    <col min="7906" max="7906" width="9.33203125" style="335" customWidth="1"/>
    <col min="7907" max="7907" width="13.88671875" style="335" bestFit="1" customWidth="1"/>
    <col min="7908" max="7909" width="16.44140625" style="335" bestFit="1" customWidth="1"/>
    <col min="7910" max="7910" width="13.6640625" style="335" bestFit="1" customWidth="1"/>
    <col min="7911" max="7911" width="14.44140625" style="335" bestFit="1" customWidth="1"/>
    <col min="7912" max="8140" width="9.109375" style="335"/>
    <col min="8141" max="8141" width="4.5546875" style="335" customWidth="1"/>
    <col min="8142" max="8142" width="6.6640625" style="335" customWidth="1"/>
    <col min="8143" max="8143" width="0" style="335" hidden="1" customWidth="1"/>
    <col min="8144" max="8144" width="42.5546875" style="335" customWidth="1"/>
    <col min="8145" max="8145" width="6.109375" style="335" customWidth="1"/>
    <col min="8146" max="8146" width="8" style="335" customWidth="1"/>
    <col min="8147" max="8147" width="8.88671875" style="335" customWidth="1"/>
    <col min="8148" max="8148" width="7.33203125" style="335" customWidth="1"/>
    <col min="8149" max="8149" width="9.44140625" style="335" customWidth="1"/>
    <col min="8150" max="8150" width="9" style="335" customWidth="1"/>
    <col min="8151" max="8151" width="7" style="335" customWidth="1"/>
    <col min="8152" max="8152" width="6.109375" style="335" customWidth="1"/>
    <col min="8153" max="8153" width="5.44140625" style="335" customWidth="1"/>
    <col min="8154" max="8155" width="6.109375" style="335" customWidth="1"/>
    <col min="8156" max="8156" width="6" style="335" customWidth="1"/>
    <col min="8157" max="8157" width="6.44140625" style="335" customWidth="1"/>
    <col min="8158" max="8158" width="6.109375" style="335" customWidth="1"/>
    <col min="8159" max="8159" width="6.44140625" style="335" customWidth="1"/>
    <col min="8160" max="8160" width="7" style="335" customWidth="1"/>
    <col min="8161" max="8161" width="9.33203125" style="335" bestFit="1" customWidth="1"/>
    <col min="8162" max="8162" width="9.33203125" style="335" customWidth="1"/>
    <col min="8163" max="8163" width="13.88671875" style="335" bestFit="1" customWidth="1"/>
    <col min="8164" max="8165" width="16.44140625" style="335" bestFit="1" customWidth="1"/>
    <col min="8166" max="8166" width="13.6640625" style="335" bestFit="1" customWidth="1"/>
    <col min="8167" max="8167" width="14.44140625" style="335" bestFit="1" customWidth="1"/>
    <col min="8168" max="8396" width="9.109375" style="335"/>
    <col min="8397" max="8397" width="4.5546875" style="335" customWidth="1"/>
    <col min="8398" max="8398" width="6.6640625" style="335" customWidth="1"/>
    <col min="8399" max="8399" width="0" style="335" hidden="1" customWidth="1"/>
    <col min="8400" max="8400" width="42.5546875" style="335" customWidth="1"/>
    <col min="8401" max="8401" width="6.109375" style="335" customWidth="1"/>
    <col min="8402" max="8402" width="8" style="335" customWidth="1"/>
    <col min="8403" max="8403" width="8.88671875" style="335" customWidth="1"/>
    <col min="8404" max="8404" width="7.33203125" style="335" customWidth="1"/>
    <col min="8405" max="8405" width="9.44140625" style="335" customWidth="1"/>
    <col min="8406" max="8406" width="9" style="335" customWidth="1"/>
    <col min="8407" max="8407" width="7" style="335" customWidth="1"/>
    <col min="8408" max="8408" width="6.109375" style="335" customWidth="1"/>
    <col min="8409" max="8409" width="5.44140625" style="335" customWidth="1"/>
    <col min="8410" max="8411" width="6.109375" style="335" customWidth="1"/>
    <col min="8412" max="8412" width="6" style="335" customWidth="1"/>
    <col min="8413" max="8413" width="6.44140625" style="335" customWidth="1"/>
    <col min="8414" max="8414" width="6.109375" style="335" customWidth="1"/>
    <col min="8415" max="8415" width="6.44140625" style="335" customWidth="1"/>
    <col min="8416" max="8416" width="7" style="335" customWidth="1"/>
    <col min="8417" max="8417" width="9.33203125" style="335" bestFit="1" customWidth="1"/>
    <col min="8418" max="8418" width="9.33203125" style="335" customWidth="1"/>
    <col min="8419" max="8419" width="13.88671875" style="335" bestFit="1" customWidth="1"/>
    <col min="8420" max="8421" width="16.44140625" style="335" bestFit="1" customWidth="1"/>
    <col min="8422" max="8422" width="13.6640625" style="335" bestFit="1" customWidth="1"/>
    <col min="8423" max="8423" width="14.44140625" style="335" bestFit="1" customWidth="1"/>
    <col min="8424" max="8652" width="9.109375" style="335"/>
    <col min="8653" max="8653" width="4.5546875" style="335" customWidth="1"/>
    <col min="8654" max="8654" width="6.6640625" style="335" customWidth="1"/>
    <col min="8655" max="8655" width="0" style="335" hidden="1" customWidth="1"/>
    <col min="8656" max="8656" width="42.5546875" style="335" customWidth="1"/>
    <col min="8657" max="8657" width="6.109375" style="335" customWidth="1"/>
    <col min="8658" max="8658" width="8" style="335" customWidth="1"/>
    <col min="8659" max="8659" width="8.88671875" style="335" customWidth="1"/>
    <col min="8660" max="8660" width="7.33203125" style="335" customWidth="1"/>
    <col min="8661" max="8661" width="9.44140625" style="335" customWidth="1"/>
    <col min="8662" max="8662" width="9" style="335" customWidth="1"/>
    <col min="8663" max="8663" width="7" style="335" customWidth="1"/>
    <col min="8664" max="8664" width="6.109375" style="335" customWidth="1"/>
    <col min="8665" max="8665" width="5.44140625" style="335" customWidth="1"/>
    <col min="8666" max="8667" width="6.109375" style="335" customWidth="1"/>
    <col min="8668" max="8668" width="6" style="335" customWidth="1"/>
    <col min="8669" max="8669" width="6.44140625" style="335" customWidth="1"/>
    <col min="8670" max="8670" width="6.109375" style="335" customWidth="1"/>
    <col min="8671" max="8671" width="6.44140625" style="335" customWidth="1"/>
    <col min="8672" max="8672" width="7" style="335" customWidth="1"/>
    <col min="8673" max="8673" width="9.33203125" style="335" bestFit="1" customWidth="1"/>
    <col min="8674" max="8674" width="9.33203125" style="335" customWidth="1"/>
    <col min="8675" max="8675" width="13.88671875" style="335" bestFit="1" customWidth="1"/>
    <col min="8676" max="8677" width="16.44140625" style="335" bestFit="1" customWidth="1"/>
    <col min="8678" max="8678" width="13.6640625" style="335" bestFit="1" customWidth="1"/>
    <col min="8679" max="8679" width="14.44140625" style="335" bestFit="1" customWidth="1"/>
    <col min="8680" max="8908" width="9.109375" style="335"/>
    <col min="8909" max="8909" width="4.5546875" style="335" customWidth="1"/>
    <col min="8910" max="8910" width="6.6640625" style="335" customWidth="1"/>
    <col min="8911" max="8911" width="0" style="335" hidden="1" customWidth="1"/>
    <col min="8912" max="8912" width="42.5546875" style="335" customWidth="1"/>
    <col min="8913" max="8913" width="6.109375" style="335" customWidth="1"/>
    <col min="8914" max="8914" width="8" style="335" customWidth="1"/>
    <col min="8915" max="8915" width="8.88671875" style="335" customWidth="1"/>
    <col min="8916" max="8916" width="7.33203125" style="335" customWidth="1"/>
    <col min="8917" max="8917" width="9.44140625" style="335" customWidth="1"/>
    <col min="8918" max="8918" width="9" style="335" customWidth="1"/>
    <col min="8919" max="8919" width="7" style="335" customWidth="1"/>
    <col min="8920" max="8920" width="6.109375" style="335" customWidth="1"/>
    <col min="8921" max="8921" width="5.44140625" style="335" customWidth="1"/>
    <col min="8922" max="8923" width="6.109375" style="335" customWidth="1"/>
    <col min="8924" max="8924" width="6" style="335" customWidth="1"/>
    <col min="8925" max="8925" width="6.44140625" style="335" customWidth="1"/>
    <col min="8926" max="8926" width="6.109375" style="335" customWidth="1"/>
    <col min="8927" max="8927" width="6.44140625" style="335" customWidth="1"/>
    <col min="8928" max="8928" width="7" style="335" customWidth="1"/>
    <col min="8929" max="8929" width="9.33203125" style="335" bestFit="1" customWidth="1"/>
    <col min="8930" max="8930" width="9.33203125" style="335" customWidth="1"/>
    <col min="8931" max="8931" width="13.88671875" style="335" bestFit="1" customWidth="1"/>
    <col min="8932" max="8933" width="16.44140625" style="335" bestFit="1" customWidth="1"/>
    <col min="8934" max="8934" width="13.6640625" style="335" bestFit="1" customWidth="1"/>
    <col min="8935" max="8935" width="14.44140625" style="335" bestFit="1" customWidth="1"/>
    <col min="8936" max="9164" width="9.109375" style="335"/>
    <col min="9165" max="9165" width="4.5546875" style="335" customWidth="1"/>
    <col min="9166" max="9166" width="6.6640625" style="335" customWidth="1"/>
    <col min="9167" max="9167" width="0" style="335" hidden="1" customWidth="1"/>
    <col min="9168" max="9168" width="42.5546875" style="335" customWidth="1"/>
    <col min="9169" max="9169" width="6.109375" style="335" customWidth="1"/>
    <col min="9170" max="9170" width="8" style="335" customWidth="1"/>
    <col min="9171" max="9171" width="8.88671875" style="335" customWidth="1"/>
    <col min="9172" max="9172" width="7.33203125" style="335" customWidth="1"/>
    <col min="9173" max="9173" width="9.44140625" style="335" customWidth="1"/>
    <col min="9174" max="9174" width="9" style="335" customWidth="1"/>
    <col min="9175" max="9175" width="7" style="335" customWidth="1"/>
    <col min="9176" max="9176" width="6.109375" style="335" customWidth="1"/>
    <col min="9177" max="9177" width="5.44140625" style="335" customWidth="1"/>
    <col min="9178" max="9179" width="6.109375" style="335" customWidth="1"/>
    <col min="9180" max="9180" width="6" style="335" customWidth="1"/>
    <col min="9181" max="9181" width="6.44140625" style="335" customWidth="1"/>
    <col min="9182" max="9182" width="6.109375" style="335" customWidth="1"/>
    <col min="9183" max="9183" width="6.44140625" style="335" customWidth="1"/>
    <col min="9184" max="9184" width="7" style="335" customWidth="1"/>
    <col min="9185" max="9185" width="9.33203125" style="335" bestFit="1" customWidth="1"/>
    <col min="9186" max="9186" width="9.33203125" style="335" customWidth="1"/>
    <col min="9187" max="9187" width="13.88671875" style="335" bestFit="1" customWidth="1"/>
    <col min="9188" max="9189" width="16.44140625" style="335" bestFit="1" customWidth="1"/>
    <col min="9190" max="9190" width="13.6640625" style="335" bestFit="1" customWidth="1"/>
    <col min="9191" max="9191" width="14.44140625" style="335" bestFit="1" customWidth="1"/>
    <col min="9192" max="9420" width="9.109375" style="335"/>
    <col min="9421" max="9421" width="4.5546875" style="335" customWidth="1"/>
    <col min="9422" max="9422" width="6.6640625" style="335" customWidth="1"/>
    <col min="9423" max="9423" width="0" style="335" hidden="1" customWidth="1"/>
    <col min="9424" max="9424" width="42.5546875" style="335" customWidth="1"/>
    <col min="9425" max="9425" width="6.109375" style="335" customWidth="1"/>
    <col min="9426" max="9426" width="8" style="335" customWidth="1"/>
    <col min="9427" max="9427" width="8.88671875" style="335" customWidth="1"/>
    <col min="9428" max="9428" width="7.33203125" style="335" customWidth="1"/>
    <col min="9429" max="9429" width="9.44140625" style="335" customWidth="1"/>
    <col min="9430" max="9430" width="9" style="335" customWidth="1"/>
    <col min="9431" max="9431" width="7" style="335" customWidth="1"/>
    <col min="9432" max="9432" width="6.109375" style="335" customWidth="1"/>
    <col min="9433" max="9433" width="5.44140625" style="335" customWidth="1"/>
    <col min="9434" max="9435" width="6.109375" style="335" customWidth="1"/>
    <col min="9436" max="9436" width="6" style="335" customWidth="1"/>
    <col min="9437" max="9437" width="6.44140625" style="335" customWidth="1"/>
    <col min="9438" max="9438" width="6.109375" style="335" customWidth="1"/>
    <col min="9439" max="9439" width="6.44140625" style="335" customWidth="1"/>
    <col min="9440" max="9440" width="7" style="335" customWidth="1"/>
    <col min="9441" max="9441" width="9.33203125" style="335" bestFit="1" customWidth="1"/>
    <col min="9442" max="9442" width="9.33203125" style="335" customWidth="1"/>
    <col min="9443" max="9443" width="13.88671875" style="335" bestFit="1" customWidth="1"/>
    <col min="9444" max="9445" width="16.44140625" style="335" bestFit="1" customWidth="1"/>
    <col min="9446" max="9446" width="13.6640625" style="335" bestFit="1" customWidth="1"/>
    <col min="9447" max="9447" width="14.44140625" style="335" bestFit="1" customWidth="1"/>
    <col min="9448" max="9676" width="9.109375" style="335"/>
    <col min="9677" max="9677" width="4.5546875" style="335" customWidth="1"/>
    <col min="9678" max="9678" width="6.6640625" style="335" customWidth="1"/>
    <col min="9679" max="9679" width="0" style="335" hidden="1" customWidth="1"/>
    <col min="9680" max="9680" width="42.5546875" style="335" customWidth="1"/>
    <col min="9681" max="9681" width="6.109375" style="335" customWidth="1"/>
    <col min="9682" max="9682" width="8" style="335" customWidth="1"/>
    <col min="9683" max="9683" width="8.88671875" style="335" customWidth="1"/>
    <col min="9684" max="9684" width="7.33203125" style="335" customWidth="1"/>
    <col min="9685" max="9685" width="9.44140625" style="335" customWidth="1"/>
    <col min="9686" max="9686" width="9" style="335" customWidth="1"/>
    <col min="9687" max="9687" width="7" style="335" customWidth="1"/>
    <col min="9688" max="9688" width="6.109375" style="335" customWidth="1"/>
    <col min="9689" max="9689" width="5.44140625" style="335" customWidth="1"/>
    <col min="9690" max="9691" width="6.109375" style="335" customWidth="1"/>
    <col min="9692" max="9692" width="6" style="335" customWidth="1"/>
    <col min="9693" max="9693" width="6.44140625" style="335" customWidth="1"/>
    <col min="9694" max="9694" width="6.109375" style="335" customWidth="1"/>
    <col min="9695" max="9695" width="6.44140625" style="335" customWidth="1"/>
    <col min="9696" max="9696" width="7" style="335" customWidth="1"/>
    <col min="9697" max="9697" width="9.33203125" style="335" bestFit="1" customWidth="1"/>
    <col min="9698" max="9698" width="9.33203125" style="335" customWidth="1"/>
    <col min="9699" max="9699" width="13.88671875" style="335" bestFit="1" customWidth="1"/>
    <col min="9700" max="9701" width="16.44140625" style="335" bestFit="1" customWidth="1"/>
    <col min="9702" max="9702" width="13.6640625" style="335" bestFit="1" customWidth="1"/>
    <col min="9703" max="9703" width="14.44140625" style="335" bestFit="1" customWidth="1"/>
    <col min="9704" max="9932" width="9.109375" style="335"/>
    <col min="9933" max="9933" width="4.5546875" style="335" customWidth="1"/>
    <col min="9934" max="9934" width="6.6640625" style="335" customWidth="1"/>
    <col min="9935" max="9935" width="0" style="335" hidden="1" customWidth="1"/>
    <col min="9936" max="9936" width="42.5546875" style="335" customWidth="1"/>
    <col min="9937" max="9937" width="6.109375" style="335" customWidth="1"/>
    <col min="9938" max="9938" width="8" style="335" customWidth="1"/>
    <col min="9939" max="9939" width="8.88671875" style="335" customWidth="1"/>
    <col min="9940" max="9940" width="7.33203125" style="335" customWidth="1"/>
    <col min="9941" max="9941" width="9.44140625" style="335" customWidth="1"/>
    <col min="9942" max="9942" width="9" style="335" customWidth="1"/>
    <col min="9943" max="9943" width="7" style="335" customWidth="1"/>
    <col min="9944" max="9944" width="6.109375" style="335" customWidth="1"/>
    <col min="9945" max="9945" width="5.44140625" style="335" customWidth="1"/>
    <col min="9946" max="9947" width="6.109375" style="335" customWidth="1"/>
    <col min="9948" max="9948" width="6" style="335" customWidth="1"/>
    <col min="9949" max="9949" width="6.44140625" style="335" customWidth="1"/>
    <col min="9950" max="9950" width="6.109375" style="335" customWidth="1"/>
    <col min="9951" max="9951" width="6.44140625" style="335" customWidth="1"/>
    <col min="9952" max="9952" width="7" style="335" customWidth="1"/>
    <col min="9953" max="9953" width="9.33203125" style="335" bestFit="1" customWidth="1"/>
    <col min="9954" max="9954" width="9.33203125" style="335" customWidth="1"/>
    <col min="9955" max="9955" width="13.88671875" style="335" bestFit="1" customWidth="1"/>
    <col min="9956" max="9957" width="16.44140625" style="335" bestFit="1" customWidth="1"/>
    <col min="9958" max="9958" width="13.6640625" style="335" bestFit="1" customWidth="1"/>
    <col min="9959" max="9959" width="14.44140625" style="335" bestFit="1" customWidth="1"/>
    <col min="9960" max="10188" width="9.109375" style="335"/>
    <col min="10189" max="10189" width="4.5546875" style="335" customWidth="1"/>
    <col min="10190" max="10190" width="6.6640625" style="335" customWidth="1"/>
    <col min="10191" max="10191" width="0" style="335" hidden="1" customWidth="1"/>
    <col min="10192" max="10192" width="42.5546875" style="335" customWidth="1"/>
    <col min="10193" max="10193" width="6.109375" style="335" customWidth="1"/>
    <col min="10194" max="10194" width="8" style="335" customWidth="1"/>
    <col min="10195" max="10195" width="8.88671875" style="335" customWidth="1"/>
    <col min="10196" max="10196" width="7.33203125" style="335" customWidth="1"/>
    <col min="10197" max="10197" width="9.44140625" style="335" customWidth="1"/>
    <col min="10198" max="10198" width="9" style="335" customWidth="1"/>
    <col min="10199" max="10199" width="7" style="335" customWidth="1"/>
    <col min="10200" max="10200" width="6.109375" style="335" customWidth="1"/>
    <col min="10201" max="10201" width="5.44140625" style="335" customWidth="1"/>
    <col min="10202" max="10203" width="6.109375" style="335" customWidth="1"/>
    <col min="10204" max="10204" width="6" style="335" customWidth="1"/>
    <col min="10205" max="10205" width="6.44140625" style="335" customWidth="1"/>
    <col min="10206" max="10206" width="6.109375" style="335" customWidth="1"/>
    <col min="10207" max="10207" width="6.44140625" style="335" customWidth="1"/>
    <col min="10208" max="10208" width="7" style="335" customWidth="1"/>
    <col min="10209" max="10209" width="9.33203125" style="335" bestFit="1" customWidth="1"/>
    <col min="10210" max="10210" width="9.33203125" style="335" customWidth="1"/>
    <col min="10211" max="10211" width="13.88671875" style="335" bestFit="1" customWidth="1"/>
    <col min="10212" max="10213" width="16.44140625" style="335" bestFit="1" customWidth="1"/>
    <col min="10214" max="10214" width="13.6640625" style="335" bestFit="1" customWidth="1"/>
    <col min="10215" max="10215" width="14.44140625" style="335" bestFit="1" customWidth="1"/>
    <col min="10216" max="10444" width="9.109375" style="335"/>
    <col min="10445" max="10445" width="4.5546875" style="335" customWidth="1"/>
    <col min="10446" max="10446" width="6.6640625" style="335" customWidth="1"/>
    <col min="10447" max="10447" width="0" style="335" hidden="1" customWidth="1"/>
    <col min="10448" max="10448" width="42.5546875" style="335" customWidth="1"/>
    <col min="10449" max="10449" width="6.109375" style="335" customWidth="1"/>
    <col min="10450" max="10450" width="8" style="335" customWidth="1"/>
    <col min="10451" max="10451" width="8.88671875" style="335" customWidth="1"/>
    <col min="10452" max="10452" width="7.33203125" style="335" customWidth="1"/>
    <col min="10453" max="10453" width="9.44140625" style="335" customWidth="1"/>
    <col min="10454" max="10454" width="9" style="335" customWidth="1"/>
    <col min="10455" max="10455" width="7" style="335" customWidth="1"/>
    <col min="10456" max="10456" width="6.109375" style="335" customWidth="1"/>
    <col min="10457" max="10457" width="5.44140625" style="335" customWidth="1"/>
    <col min="10458" max="10459" width="6.109375" style="335" customWidth="1"/>
    <col min="10460" max="10460" width="6" style="335" customWidth="1"/>
    <col min="10461" max="10461" width="6.44140625" style="335" customWidth="1"/>
    <col min="10462" max="10462" width="6.109375" style="335" customWidth="1"/>
    <col min="10463" max="10463" width="6.44140625" style="335" customWidth="1"/>
    <col min="10464" max="10464" width="7" style="335" customWidth="1"/>
    <col min="10465" max="10465" width="9.33203125" style="335" bestFit="1" customWidth="1"/>
    <col min="10466" max="10466" width="9.33203125" style="335" customWidth="1"/>
    <col min="10467" max="10467" width="13.88671875" style="335" bestFit="1" customWidth="1"/>
    <col min="10468" max="10469" width="16.44140625" style="335" bestFit="1" customWidth="1"/>
    <col min="10470" max="10470" width="13.6640625" style="335" bestFit="1" customWidth="1"/>
    <col min="10471" max="10471" width="14.44140625" style="335" bestFit="1" customWidth="1"/>
    <col min="10472" max="10700" width="9.109375" style="335"/>
    <col min="10701" max="10701" width="4.5546875" style="335" customWidth="1"/>
    <col min="10702" max="10702" width="6.6640625" style="335" customWidth="1"/>
    <col min="10703" max="10703" width="0" style="335" hidden="1" customWidth="1"/>
    <col min="10704" max="10704" width="42.5546875" style="335" customWidth="1"/>
    <col min="10705" max="10705" width="6.109375" style="335" customWidth="1"/>
    <col min="10706" max="10706" width="8" style="335" customWidth="1"/>
    <col min="10707" max="10707" width="8.88671875" style="335" customWidth="1"/>
    <col min="10708" max="10708" width="7.33203125" style="335" customWidth="1"/>
    <col min="10709" max="10709" width="9.44140625" style="335" customWidth="1"/>
    <col min="10710" max="10710" width="9" style="335" customWidth="1"/>
    <col min="10711" max="10711" width="7" style="335" customWidth="1"/>
    <col min="10712" max="10712" width="6.109375" style="335" customWidth="1"/>
    <col min="10713" max="10713" width="5.44140625" style="335" customWidth="1"/>
    <col min="10714" max="10715" width="6.109375" style="335" customWidth="1"/>
    <col min="10716" max="10716" width="6" style="335" customWidth="1"/>
    <col min="10717" max="10717" width="6.44140625" style="335" customWidth="1"/>
    <col min="10718" max="10718" width="6.109375" style="335" customWidth="1"/>
    <col min="10719" max="10719" width="6.44140625" style="335" customWidth="1"/>
    <col min="10720" max="10720" width="7" style="335" customWidth="1"/>
    <col min="10721" max="10721" width="9.33203125" style="335" bestFit="1" customWidth="1"/>
    <col min="10722" max="10722" width="9.33203125" style="335" customWidth="1"/>
    <col min="10723" max="10723" width="13.88671875" style="335" bestFit="1" customWidth="1"/>
    <col min="10724" max="10725" width="16.44140625" style="335" bestFit="1" customWidth="1"/>
    <col min="10726" max="10726" width="13.6640625" style="335" bestFit="1" customWidth="1"/>
    <col min="10727" max="10727" width="14.44140625" style="335" bestFit="1" customWidth="1"/>
    <col min="10728" max="10956" width="9.109375" style="335"/>
    <col min="10957" max="10957" width="4.5546875" style="335" customWidth="1"/>
    <col min="10958" max="10958" width="6.6640625" style="335" customWidth="1"/>
    <col min="10959" max="10959" width="0" style="335" hidden="1" customWidth="1"/>
    <col min="10960" max="10960" width="42.5546875" style="335" customWidth="1"/>
    <col min="10961" max="10961" width="6.109375" style="335" customWidth="1"/>
    <col min="10962" max="10962" width="8" style="335" customWidth="1"/>
    <col min="10963" max="10963" width="8.88671875" style="335" customWidth="1"/>
    <col min="10964" max="10964" width="7.33203125" style="335" customWidth="1"/>
    <col min="10965" max="10965" width="9.44140625" style="335" customWidth="1"/>
    <col min="10966" max="10966" width="9" style="335" customWidth="1"/>
    <col min="10967" max="10967" width="7" style="335" customWidth="1"/>
    <col min="10968" max="10968" width="6.109375" style="335" customWidth="1"/>
    <col min="10969" max="10969" width="5.44140625" style="335" customWidth="1"/>
    <col min="10970" max="10971" width="6.109375" style="335" customWidth="1"/>
    <col min="10972" max="10972" width="6" style="335" customWidth="1"/>
    <col min="10973" max="10973" width="6.44140625" style="335" customWidth="1"/>
    <col min="10974" max="10974" width="6.109375" style="335" customWidth="1"/>
    <col min="10975" max="10975" width="6.44140625" style="335" customWidth="1"/>
    <col min="10976" max="10976" width="7" style="335" customWidth="1"/>
    <col min="10977" max="10977" width="9.33203125" style="335" bestFit="1" customWidth="1"/>
    <col min="10978" max="10978" width="9.33203125" style="335" customWidth="1"/>
    <col min="10979" max="10979" width="13.88671875" style="335" bestFit="1" customWidth="1"/>
    <col min="10980" max="10981" width="16.44140625" style="335" bestFit="1" customWidth="1"/>
    <col min="10982" max="10982" width="13.6640625" style="335" bestFit="1" customWidth="1"/>
    <col min="10983" max="10983" width="14.44140625" style="335" bestFit="1" customWidth="1"/>
    <col min="10984" max="11212" width="9.109375" style="335"/>
    <col min="11213" max="11213" width="4.5546875" style="335" customWidth="1"/>
    <col min="11214" max="11214" width="6.6640625" style="335" customWidth="1"/>
    <col min="11215" max="11215" width="0" style="335" hidden="1" customWidth="1"/>
    <col min="11216" max="11216" width="42.5546875" style="335" customWidth="1"/>
    <col min="11217" max="11217" width="6.109375" style="335" customWidth="1"/>
    <col min="11218" max="11218" width="8" style="335" customWidth="1"/>
    <col min="11219" max="11219" width="8.88671875" style="335" customWidth="1"/>
    <col min="11220" max="11220" width="7.33203125" style="335" customWidth="1"/>
    <col min="11221" max="11221" width="9.44140625" style="335" customWidth="1"/>
    <col min="11222" max="11222" width="9" style="335" customWidth="1"/>
    <col min="11223" max="11223" width="7" style="335" customWidth="1"/>
    <col min="11224" max="11224" width="6.109375" style="335" customWidth="1"/>
    <col min="11225" max="11225" width="5.44140625" style="335" customWidth="1"/>
    <col min="11226" max="11227" width="6.109375" style="335" customWidth="1"/>
    <col min="11228" max="11228" width="6" style="335" customWidth="1"/>
    <col min="11229" max="11229" width="6.44140625" style="335" customWidth="1"/>
    <col min="11230" max="11230" width="6.109375" style="335" customWidth="1"/>
    <col min="11231" max="11231" width="6.44140625" style="335" customWidth="1"/>
    <col min="11232" max="11232" width="7" style="335" customWidth="1"/>
    <col min="11233" max="11233" width="9.33203125" style="335" bestFit="1" customWidth="1"/>
    <col min="11234" max="11234" width="9.33203125" style="335" customWidth="1"/>
    <col min="11235" max="11235" width="13.88671875" style="335" bestFit="1" customWidth="1"/>
    <col min="11236" max="11237" width="16.44140625" style="335" bestFit="1" customWidth="1"/>
    <col min="11238" max="11238" width="13.6640625" style="335" bestFit="1" customWidth="1"/>
    <col min="11239" max="11239" width="14.44140625" style="335" bestFit="1" customWidth="1"/>
    <col min="11240" max="11468" width="9.109375" style="335"/>
    <col min="11469" max="11469" width="4.5546875" style="335" customWidth="1"/>
    <col min="11470" max="11470" width="6.6640625" style="335" customWidth="1"/>
    <col min="11471" max="11471" width="0" style="335" hidden="1" customWidth="1"/>
    <col min="11472" max="11472" width="42.5546875" style="335" customWidth="1"/>
    <col min="11473" max="11473" width="6.109375" style="335" customWidth="1"/>
    <col min="11474" max="11474" width="8" style="335" customWidth="1"/>
    <col min="11475" max="11475" width="8.88671875" style="335" customWidth="1"/>
    <col min="11476" max="11476" width="7.33203125" style="335" customWidth="1"/>
    <col min="11477" max="11477" width="9.44140625" style="335" customWidth="1"/>
    <col min="11478" max="11478" width="9" style="335" customWidth="1"/>
    <col min="11479" max="11479" width="7" style="335" customWidth="1"/>
    <col min="11480" max="11480" width="6.109375" style="335" customWidth="1"/>
    <col min="11481" max="11481" width="5.44140625" style="335" customWidth="1"/>
    <col min="11482" max="11483" width="6.109375" style="335" customWidth="1"/>
    <col min="11484" max="11484" width="6" style="335" customWidth="1"/>
    <col min="11485" max="11485" width="6.44140625" style="335" customWidth="1"/>
    <col min="11486" max="11486" width="6.109375" style="335" customWidth="1"/>
    <col min="11487" max="11487" width="6.44140625" style="335" customWidth="1"/>
    <col min="11488" max="11488" width="7" style="335" customWidth="1"/>
    <col min="11489" max="11489" width="9.33203125" style="335" bestFit="1" customWidth="1"/>
    <col min="11490" max="11490" width="9.33203125" style="335" customWidth="1"/>
    <col min="11491" max="11491" width="13.88671875" style="335" bestFit="1" customWidth="1"/>
    <col min="11492" max="11493" width="16.44140625" style="335" bestFit="1" customWidth="1"/>
    <col min="11494" max="11494" width="13.6640625" style="335" bestFit="1" customWidth="1"/>
    <col min="11495" max="11495" width="14.44140625" style="335" bestFit="1" customWidth="1"/>
    <col min="11496" max="11724" width="9.109375" style="335"/>
    <col min="11725" max="11725" width="4.5546875" style="335" customWidth="1"/>
    <col min="11726" max="11726" width="6.6640625" style="335" customWidth="1"/>
    <col min="11727" max="11727" width="0" style="335" hidden="1" customWidth="1"/>
    <col min="11728" max="11728" width="42.5546875" style="335" customWidth="1"/>
    <col min="11729" max="11729" width="6.109375" style="335" customWidth="1"/>
    <col min="11730" max="11730" width="8" style="335" customWidth="1"/>
    <col min="11731" max="11731" width="8.88671875" style="335" customWidth="1"/>
    <col min="11732" max="11732" width="7.33203125" style="335" customWidth="1"/>
    <col min="11733" max="11733" width="9.44140625" style="335" customWidth="1"/>
    <col min="11734" max="11734" width="9" style="335" customWidth="1"/>
    <col min="11735" max="11735" width="7" style="335" customWidth="1"/>
    <col min="11736" max="11736" width="6.109375" style="335" customWidth="1"/>
    <col min="11737" max="11737" width="5.44140625" style="335" customWidth="1"/>
    <col min="11738" max="11739" width="6.109375" style="335" customWidth="1"/>
    <col min="11740" max="11740" width="6" style="335" customWidth="1"/>
    <col min="11741" max="11741" width="6.44140625" style="335" customWidth="1"/>
    <col min="11742" max="11742" width="6.109375" style="335" customWidth="1"/>
    <col min="11743" max="11743" width="6.44140625" style="335" customWidth="1"/>
    <col min="11744" max="11744" width="7" style="335" customWidth="1"/>
    <col min="11745" max="11745" width="9.33203125" style="335" bestFit="1" customWidth="1"/>
    <col min="11746" max="11746" width="9.33203125" style="335" customWidth="1"/>
    <col min="11747" max="11747" width="13.88671875" style="335" bestFit="1" customWidth="1"/>
    <col min="11748" max="11749" width="16.44140625" style="335" bestFit="1" customWidth="1"/>
    <col min="11750" max="11750" width="13.6640625" style="335" bestFit="1" customWidth="1"/>
    <col min="11751" max="11751" width="14.44140625" style="335" bestFit="1" customWidth="1"/>
    <col min="11752" max="11980" width="9.109375" style="335"/>
    <col min="11981" max="11981" width="4.5546875" style="335" customWidth="1"/>
    <col min="11982" max="11982" width="6.6640625" style="335" customWidth="1"/>
    <col min="11983" max="11983" width="0" style="335" hidden="1" customWidth="1"/>
    <col min="11984" max="11984" width="42.5546875" style="335" customWidth="1"/>
    <col min="11985" max="11985" width="6.109375" style="335" customWidth="1"/>
    <col min="11986" max="11986" width="8" style="335" customWidth="1"/>
    <col min="11987" max="11987" width="8.88671875" style="335" customWidth="1"/>
    <col min="11988" max="11988" width="7.33203125" style="335" customWidth="1"/>
    <col min="11989" max="11989" width="9.44140625" style="335" customWidth="1"/>
    <col min="11990" max="11990" width="9" style="335" customWidth="1"/>
    <col min="11991" max="11991" width="7" style="335" customWidth="1"/>
    <col min="11992" max="11992" width="6.109375" style="335" customWidth="1"/>
    <col min="11993" max="11993" width="5.44140625" style="335" customWidth="1"/>
    <col min="11994" max="11995" width="6.109375" style="335" customWidth="1"/>
    <col min="11996" max="11996" width="6" style="335" customWidth="1"/>
    <col min="11997" max="11997" width="6.44140625" style="335" customWidth="1"/>
    <col min="11998" max="11998" width="6.109375" style="335" customWidth="1"/>
    <col min="11999" max="11999" width="6.44140625" style="335" customWidth="1"/>
    <col min="12000" max="12000" width="7" style="335" customWidth="1"/>
    <col min="12001" max="12001" width="9.33203125" style="335" bestFit="1" customWidth="1"/>
    <col min="12002" max="12002" width="9.33203125" style="335" customWidth="1"/>
    <col min="12003" max="12003" width="13.88671875" style="335" bestFit="1" customWidth="1"/>
    <col min="12004" max="12005" width="16.44140625" style="335" bestFit="1" customWidth="1"/>
    <col min="12006" max="12006" width="13.6640625" style="335" bestFit="1" customWidth="1"/>
    <col min="12007" max="12007" width="14.44140625" style="335" bestFit="1" customWidth="1"/>
    <col min="12008" max="12236" width="9.109375" style="335"/>
    <col min="12237" max="12237" width="4.5546875" style="335" customWidth="1"/>
    <col min="12238" max="12238" width="6.6640625" style="335" customWidth="1"/>
    <col min="12239" max="12239" width="0" style="335" hidden="1" customWidth="1"/>
    <col min="12240" max="12240" width="42.5546875" style="335" customWidth="1"/>
    <col min="12241" max="12241" width="6.109375" style="335" customWidth="1"/>
    <col min="12242" max="12242" width="8" style="335" customWidth="1"/>
    <col min="12243" max="12243" width="8.88671875" style="335" customWidth="1"/>
    <col min="12244" max="12244" width="7.33203125" style="335" customWidth="1"/>
    <col min="12245" max="12245" width="9.44140625" style="335" customWidth="1"/>
    <col min="12246" max="12246" width="9" style="335" customWidth="1"/>
    <col min="12247" max="12247" width="7" style="335" customWidth="1"/>
    <col min="12248" max="12248" width="6.109375" style="335" customWidth="1"/>
    <col min="12249" max="12249" width="5.44140625" style="335" customWidth="1"/>
    <col min="12250" max="12251" width="6.109375" style="335" customWidth="1"/>
    <col min="12252" max="12252" width="6" style="335" customWidth="1"/>
    <col min="12253" max="12253" width="6.44140625" style="335" customWidth="1"/>
    <col min="12254" max="12254" width="6.109375" style="335" customWidth="1"/>
    <col min="12255" max="12255" width="6.44140625" style="335" customWidth="1"/>
    <col min="12256" max="12256" width="7" style="335" customWidth="1"/>
    <col min="12257" max="12257" width="9.33203125" style="335" bestFit="1" customWidth="1"/>
    <col min="12258" max="12258" width="9.33203125" style="335" customWidth="1"/>
    <col min="12259" max="12259" width="13.88671875" style="335" bestFit="1" customWidth="1"/>
    <col min="12260" max="12261" width="16.44140625" style="335" bestFit="1" customWidth="1"/>
    <col min="12262" max="12262" width="13.6640625" style="335" bestFit="1" customWidth="1"/>
    <col min="12263" max="12263" width="14.44140625" style="335" bestFit="1" customWidth="1"/>
    <col min="12264" max="12492" width="9.109375" style="335"/>
    <col min="12493" max="12493" width="4.5546875" style="335" customWidth="1"/>
    <col min="12494" max="12494" width="6.6640625" style="335" customWidth="1"/>
    <col min="12495" max="12495" width="0" style="335" hidden="1" customWidth="1"/>
    <col min="12496" max="12496" width="42.5546875" style="335" customWidth="1"/>
    <col min="12497" max="12497" width="6.109375" style="335" customWidth="1"/>
    <col min="12498" max="12498" width="8" style="335" customWidth="1"/>
    <col min="12499" max="12499" width="8.88671875" style="335" customWidth="1"/>
    <col min="12500" max="12500" width="7.33203125" style="335" customWidth="1"/>
    <col min="12501" max="12501" width="9.44140625" style="335" customWidth="1"/>
    <col min="12502" max="12502" width="9" style="335" customWidth="1"/>
    <col min="12503" max="12503" width="7" style="335" customWidth="1"/>
    <col min="12504" max="12504" width="6.109375" style="335" customWidth="1"/>
    <col min="12505" max="12505" width="5.44140625" style="335" customWidth="1"/>
    <col min="12506" max="12507" width="6.109375" style="335" customWidth="1"/>
    <col min="12508" max="12508" width="6" style="335" customWidth="1"/>
    <col min="12509" max="12509" width="6.44140625" style="335" customWidth="1"/>
    <col min="12510" max="12510" width="6.109375" style="335" customWidth="1"/>
    <col min="12511" max="12511" width="6.44140625" style="335" customWidth="1"/>
    <col min="12512" max="12512" width="7" style="335" customWidth="1"/>
    <col min="12513" max="12513" width="9.33203125" style="335" bestFit="1" customWidth="1"/>
    <col min="12514" max="12514" width="9.33203125" style="335" customWidth="1"/>
    <col min="12515" max="12515" width="13.88671875" style="335" bestFit="1" customWidth="1"/>
    <col min="12516" max="12517" width="16.44140625" style="335" bestFit="1" customWidth="1"/>
    <col min="12518" max="12518" width="13.6640625" style="335" bestFit="1" customWidth="1"/>
    <col min="12519" max="12519" width="14.44140625" style="335" bestFit="1" customWidth="1"/>
    <col min="12520" max="12748" width="9.109375" style="335"/>
    <col min="12749" max="12749" width="4.5546875" style="335" customWidth="1"/>
    <col min="12750" max="12750" width="6.6640625" style="335" customWidth="1"/>
    <col min="12751" max="12751" width="0" style="335" hidden="1" customWidth="1"/>
    <col min="12752" max="12752" width="42.5546875" style="335" customWidth="1"/>
    <col min="12753" max="12753" width="6.109375" style="335" customWidth="1"/>
    <col min="12754" max="12754" width="8" style="335" customWidth="1"/>
    <col min="12755" max="12755" width="8.88671875" style="335" customWidth="1"/>
    <col min="12756" max="12756" width="7.33203125" style="335" customWidth="1"/>
    <col min="12757" max="12757" width="9.44140625" style="335" customWidth="1"/>
    <col min="12758" max="12758" width="9" style="335" customWidth="1"/>
    <col min="12759" max="12759" width="7" style="335" customWidth="1"/>
    <col min="12760" max="12760" width="6.109375" style="335" customWidth="1"/>
    <col min="12761" max="12761" width="5.44140625" style="335" customWidth="1"/>
    <col min="12762" max="12763" width="6.109375" style="335" customWidth="1"/>
    <col min="12764" max="12764" width="6" style="335" customWidth="1"/>
    <col min="12765" max="12765" width="6.44140625" style="335" customWidth="1"/>
    <col min="12766" max="12766" width="6.109375" style="335" customWidth="1"/>
    <col min="12767" max="12767" width="6.44140625" style="335" customWidth="1"/>
    <col min="12768" max="12768" width="7" style="335" customWidth="1"/>
    <col min="12769" max="12769" width="9.33203125" style="335" bestFit="1" customWidth="1"/>
    <col min="12770" max="12770" width="9.33203125" style="335" customWidth="1"/>
    <col min="12771" max="12771" width="13.88671875" style="335" bestFit="1" customWidth="1"/>
    <col min="12772" max="12773" width="16.44140625" style="335" bestFit="1" customWidth="1"/>
    <col min="12774" max="12774" width="13.6640625" style="335" bestFit="1" customWidth="1"/>
    <col min="12775" max="12775" width="14.44140625" style="335" bestFit="1" customWidth="1"/>
    <col min="12776" max="13004" width="9.109375" style="335"/>
    <col min="13005" max="13005" width="4.5546875" style="335" customWidth="1"/>
    <col min="13006" max="13006" width="6.6640625" style="335" customWidth="1"/>
    <col min="13007" max="13007" width="0" style="335" hidden="1" customWidth="1"/>
    <col min="13008" max="13008" width="42.5546875" style="335" customWidth="1"/>
    <col min="13009" max="13009" width="6.109375" style="335" customWidth="1"/>
    <col min="13010" max="13010" width="8" style="335" customWidth="1"/>
    <col min="13011" max="13011" width="8.88671875" style="335" customWidth="1"/>
    <col min="13012" max="13012" width="7.33203125" style="335" customWidth="1"/>
    <col min="13013" max="13013" width="9.44140625" style="335" customWidth="1"/>
    <col min="13014" max="13014" width="9" style="335" customWidth="1"/>
    <col min="13015" max="13015" width="7" style="335" customWidth="1"/>
    <col min="13016" max="13016" width="6.109375" style="335" customWidth="1"/>
    <col min="13017" max="13017" width="5.44140625" style="335" customWidth="1"/>
    <col min="13018" max="13019" width="6.109375" style="335" customWidth="1"/>
    <col min="13020" max="13020" width="6" style="335" customWidth="1"/>
    <col min="13021" max="13021" width="6.44140625" style="335" customWidth="1"/>
    <col min="13022" max="13022" width="6.109375" style="335" customWidth="1"/>
    <col min="13023" max="13023" width="6.44140625" style="335" customWidth="1"/>
    <col min="13024" max="13024" width="7" style="335" customWidth="1"/>
    <col min="13025" max="13025" width="9.33203125" style="335" bestFit="1" customWidth="1"/>
    <col min="13026" max="13026" width="9.33203125" style="335" customWidth="1"/>
    <col min="13027" max="13027" width="13.88671875" style="335" bestFit="1" customWidth="1"/>
    <col min="13028" max="13029" width="16.44140625" style="335" bestFit="1" customWidth="1"/>
    <col min="13030" max="13030" width="13.6640625" style="335" bestFit="1" customWidth="1"/>
    <col min="13031" max="13031" width="14.44140625" style="335" bestFit="1" customWidth="1"/>
    <col min="13032" max="13260" width="9.109375" style="335"/>
    <col min="13261" max="13261" width="4.5546875" style="335" customWidth="1"/>
    <col min="13262" max="13262" width="6.6640625" style="335" customWidth="1"/>
    <col min="13263" max="13263" width="0" style="335" hidden="1" customWidth="1"/>
    <col min="13264" max="13264" width="42.5546875" style="335" customWidth="1"/>
    <col min="13265" max="13265" width="6.109375" style="335" customWidth="1"/>
    <col min="13266" max="13266" width="8" style="335" customWidth="1"/>
    <col min="13267" max="13267" width="8.88671875" style="335" customWidth="1"/>
    <col min="13268" max="13268" width="7.33203125" style="335" customWidth="1"/>
    <col min="13269" max="13269" width="9.44140625" style="335" customWidth="1"/>
    <col min="13270" max="13270" width="9" style="335" customWidth="1"/>
    <col min="13271" max="13271" width="7" style="335" customWidth="1"/>
    <col min="13272" max="13272" width="6.109375" style="335" customWidth="1"/>
    <col min="13273" max="13273" width="5.44140625" style="335" customWidth="1"/>
    <col min="13274" max="13275" width="6.109375" style="335" customWidth="1"/>
    <col min="13276" max="13276" width="6" style="335" customWidth="1"/>
    <col min="13277" max="13277" width="6.44140625" style="335" customWidth="1"/>
    <col min="13278" max="13278" width="6.109375" style="335" customWidth="1"/>
    <col min="13279" max="13279" width="6.44140625" style="335" customWidth="1"/>
    <col min="13280" max="13280" width="7" style="335" customWidth="1"/>
    <col min="13281" max="13281" width="9.33203125" style="335" bestFit="1" customWidth="1"/>
    <col min="13282" max="13282" width="9.33203125" style="335" customWidth="1"/>
    <col min="13283" max="13283" width="13.88671875" style="335" bestFit="1" customWidth="1"/>
    <col min="13284" max="13285" width="16.44140625" style="335" bestFit="1" customWidth="1"/>
    <col min="13286" max="13286" width="13.6640625" style="335" bestFit="1" customWidth="1"/>
    <col min="13287" max="13287" width="14.44140625" style="335" bestFit="1" customWidth="1"/>
    <col min="13288" max="13516" width="9.109375" style="335"/>
    <col min="13517" max="13517" width="4.5546875" style="335" customWidth="1"/>
    <col min="13518" max="13518" width="6.6640625" style="335" customWidth="1"/>
    <col min="13519" max="13519" width="0" style="335" hidden="1" customWidth="1"/>
    <col min="13520" max="13520" width="42.5546875" style="335" customWidth="1"/>
    <col min="13521" max="13521" width="6.109375" style="335" customWidth="1"/>
    <col min="13522" max="13522" width="8" style="335" customWidth="1"/>
    <col min="13523" max="13523" width="8.88671875" style="335" customWidth="1"/>
    <col min="13524" max="13524" width="7.33203125" style="335" customWidth="1"/>
    <col min="13525" max="13525" width="9.44140625" style="335" customWidth="1"/>
    <col min="13526" max="13526" width="9" style="335" customWidth="1"/>
    <col min="13527" max="13527" width="7" style="335" customWidth="1"/>
    <col min="13528" max="13528" width="6.109375" style="335" customWidth="1"/>
    <col min="13529" max="13529" width="5.44140625" style="335" customWidth="1"/>
    <col min="13530" max="13531" width="6.109375" style="335" customWidth="1"/>
    <col min="13532" max="13532" width="6" style="335" customWidth="1"/>
    <col min="13533" max="13533" width="6.44140625" style="335" customWidth="1"/>
    <col min="13534" max="13534" width="6.109375" style="335" customWidth="1"/>
    <col min="13535" max="13535" width="6.44140625" style="335" customWidth="1"/>
    <col min="13536" max="13536" width="7" style="335" customWidth="1"/>
    <col min="13537" max="13537" width="9.33203125" style="335" bestFit="1" customWidth="1"/>
    <col min="13538" max="13538" width="9.33203125" style="335" customWidth="1"/>
    <col min="13539" max="13539" width="13.88671875" style="335" bestFit="1" customWidth="1"/>
    <col min="13540" max="13541" width="16.44140625" style="335" bestFit="1" customWidth="1"/>
    <col min="13542" max="13542" width="13.6640625" style="335" bestFit="1" customWidth="1"/>
    <col min="13543" max="13543" width="14.44140625" style="335" bestFit="1" customWidth="1"/>
    <col min="13544" max="13772" width="9.109375" style="335"/>
    <col min="13773" max="13773" width="4.5546875" style="335" customWidth="1"/>
    <col min="13774" max="13774" width="6.6640625" style="335" customWidth="1"/>
    <col min="13775" max="13775" width="0" style="335" hidden="1" customWidth="1"/>
    <col min="13776" max="13776" width="42.5546875" style="335" customWidth="1"/>
    <col min="13777" max="13777" width="6.109375" style="335" customWidth="1"/>
    <col min="13778" max="13778" width="8" style="335" customWidth="1"/>
    <col min="13779" max="13779" width="8.88671875" style="335" customWidth="1"/>
    <col min="13780" max="13780" width="7.33203125" style="335" customWidth="1"/>
    <col min="13781" max="13781" width="9.44140625" style="335" customWidth="1"/>
    <col min="13782" max="13782" width="9" style="335" customWidth="1"/>
    <col min="13783" max="13783" width="7" style="335" customWidth="1"/>
    <col min="13784" max="13784" width="6.109375" style="335" customWidth="1"/>
    <col min="13785" max="13785" width="5.44140625" style="335" customWidth="1"/>
    <col min="13786" max="13787" width="6.109375" style="335" customWidth="1"/>
    <col min="13788" max="13788" width="6" style="335" customWidth="1"/>
    <col min="13789" max="13789" width="6.44140625" style="335" customWidth="1"/>
    <col min="13790" max="13790" width="6.109375" style="335" customWidth="1"/>
    <col min="13791" max="13791" width="6.44140625" style="335" customWidth="1"/>
    <col min="13792" max="13792" width="7" style="335" customWidth="1"/>
    <col min="13793" max="13793" width="9.33203125" style="335" bestFit="1" customWidth="1"/>
    <col min="13794" max="13794" width="9.33203125" style="335" customWidth="1"/>
    <col min="13795" max="13795" width="13.88671875" style="335" bestFit="1" customWidth="1"/>
    <col min="13796" max="13797" width="16.44140625" style="335" bestFit="1" customWidth="1"/>
    <col min="13798" max="13798" width="13.6640625" style="335" bestFit="1" customWidth="1"/>
    <col min="13799" max="13799" width="14.44140625" style="335" bestFit="1" customWidth="1"/>
    <col min="13800" max="14028" width="9.109375" style="335"/>
    <col min="14029" max="14029" width="4.5546875" style="335" customWidth="1"/>
    <col min="14030" max="14030" width="6.6640625" style="335" customWidth="1"/>
    <col min="14031" max="14031" width="0" style="335" hidden="1" customWidth="1"/>
    <col min="14032" max="14032" width="42.5546875" style="335" customWidth="1"/>
    <col min="14033" max="14033" width="6.109375" style="335" customWidth="1"/>
    <col min="14034" max="14034" width="8" style="335" customWidth="1"/>
    <col min="14035" max="14035" width="8.88671875" style="335" customWidth="1"/>
    <col min="14036" max="14036" width="7.33203125" style="335" customWidth="1"/>
    <col min="14037" max="14037" width="9.44140625" style="335" customWidth="1"/>
    <col min="14038" max="14038" width="9" style="335" customWidth="1"/>
    <col min="14039" max="14039" width="7" style="335" customWidth="1"/>
    <col min="14040" max="14040" width="6.109375" style="335" customWidth="1"/>
    <col min="14041" max="14041" width="5.44140625" style="335" customWidth="1"/>
    <col min="14042" max="14043" width="6.109375" style="335" customWidth="1"/>
    <col min="14044" max="14044" width="6" style="335" customWidth="1"/>
    <col min="14045" max="14045" width="6.44140625" style="335" customWidth="1"/>
    <col min="14046" max="14046" width="6.109375" style="335" customWidth="1"/>
    <col min="14047" max="14047" width="6.44140625" style="335" customWidth="1"/>
    <col min="14048" max="14048" width="7" style="335" customWidth="1"/>
    <col min="14049" max="14049" width="9.33203125" style="335" bestFit="1" customWidth="1"/>
    <col min="14050" max="14050" width="9.33203125" style="335" customWidth="1"/>
    <col min="14051" max="14051" width="13.88671875" style="335" bestFit="1" customWidth="1"/>
    <col min="14052" max="14053" width="16.44140625" style="335" bestFit="1" customWidth="1"/>
    <col min="14054" max="14054" width="13.6640625" style="335" bestFit="1" customWidth="1"/>
    <col min="14055" max="14055" width="14.44140625" style="335" bestFit="1" customWidth="1"/>
    <col min="14056" max="14284" width="9.109375" style="335"/>
    <col min="14285" max="14285" width="4.5546875" style="335" customWidth="1"/>
    <col min="14286" max="14286" width="6.6640625" style="335" customWidth="1"/>
    <col min="14287" max="14287" width="0" style="335" hidden="1" customWidth="1"/>
    <col min="14288" max="14288" width="42.5546875" style="335" customWidth="1"/>
    <col min="14289" max="14289" width="6.109375" style="335" customWidth="1"/>
    <col min="14290" max="14290" width="8" style="335" customWidth="1"/>
    <col min="14291" max="14291" width="8.88671875" style="335" customWidth="1"/>
    <col min="14292" max="14292" width="7.33203125" style="335" customWidth="1"/>
    <col min="14293" max="14293" width="9.44140625" style="335" customWidth="1"/>
    <col min="14294" max="14294" width="9" style="335" customWidth="1"/>
    <col min="14295" max="14295" width="7" style="335" customWidth="1"/>
    <col min="14296" max="14296" width="6.109375" style="335" customWidth="1"/>
    <col min="14297" max="14297" width="5.44140625" style="335" customWidth="1"/>
    <col min="14298" max="14299" width="6.109375" style="335" customWidth="1"/>
    <col min="14300" max="14300" width="6" style="335" customWidth="1"/>
    <col min="14301" max="14301" width="6.44140625" style="335" customWidth="1"/>
    <col min="14302" max="14302" width="6.109375" style="335" customWidth="1"/>
    <col min="14303" max="14303" width="6.44140625" style="335" customWidth="1"/>
    <col min="14304" max="14304" width="7" style="335" customWidth="1"/>
    <col min="14305" max="14305" width="9.33203125" style="335" bestFit="1" customWidth="1"/>
    <col min="14306" max="14306" width="9.33203125" style="335" customWidth="1"/>
    <col min="14307" max="14307" width="13.88671875" style="335" bestFit="1" customWidth="1"/>
    <col min="14308" max="14309" width="16.44140625" style="335" bestFit="1" customWidth="1"/>
    <col min="14310" max="14310" width="13.6640625" style="335" bestFit="1" customWidth="1"/>
    <col min="14311" max="14311" width="14.44140625" style="335" bestFit="1" customWidth="1"/>
    <col min="14312" max="14540" width="9.109375" style="335"/>
    <col min="14541" max="14541" width="4.5546875" style="335" customWidth="1"/>
    <col min="14542" max="14542" width="6.6640625" style="335" customWidth="1"/>
    <col min="14543" max="14543" width="0" style="335" hidden="1" customWidth="1"/>
    <col min="14544" max="14544" width="42.5546875" style="335" customWidth="1"/>
    <col min="14545" max="14545" width="6.109375" style="335" customWidth="1"/>
    <col min="14546" max="14546" width="8" style="335" customWidth="1"/>
    <col min="14547" max="14547" width="8.88671875" style="335" customWidth="1"/>
    <col min="14548" max="14548" width="7.33203125" style="335" customWidth="1"/>
    <col min="14549" max="14549" width="9.44140625" style="335" customWidth="1"/>
    <col min="14550" max="14550" width="9" style="335" customWidth="1"/>
    <col min="14551" max="14551" width="7" style="335" customWidth="1"/>
    <col min="14552" max="14552" width="6.109375" style="335" customWidth="1"/>
    <col min="14553" max="14553" width="5.44140625" style="335" customWidth="1"/>
    <col min="14554" max="14555" width="6.109375" style="335" customWidth="1"/>
    <col min="14556" max="14556" width="6" style="335" customWidth="1"/>
    <col min="14557" max="14557" width="6.44140625" style="335" customWidth="1"/>
    <col min="14558" max="14558" width="6.109375" style="335" customWidth="1"/>
    <col min="14559" max="14559" width="6.44140625" style="335" customWidth="1"/>
    <col min="14560" max="14560" width="7" style="335" customWidth="1"/>
    <col min="14561" max="14561" width="9.33203125" style="335" bestFit="1" customWidth="1"/>
    <col min="14562" max="14562" width="9.33203125" style="335" customWidth="1"/>
    <col min="14563" max="14563" width="13.88671875" style="335" bestFit="1" customWidth="1"/>
    <col min="14564" max="14565" width="16.44140625" style="335" bestFit="1" customWidth="1"/>
    <col min="14566" max="14566" width="13.6640625" style="335" bestFit="1" customWidth="1"/>
    <col min="14567" max="14567" width="14.44140625" style="335" bestFit="1" customWidth="1"/>
    <col min="14568" max="14796" width="9.109375" style="335"/>
    <col min="14797" max="14797" width="4.5546875" style="335" customWidth="1"/>
    <col min="14798" max="14798" width="6.6640625" style="335" customWidth="1"/>
    <col min="14799" max="14799" width="0" style="335" hidden="1" customWidth="1"/>
    <col min="14800" max="14800" width="42.5546875" style="335" customWidth="1"/>
    <col min="14801" max="14801" width="6.109375" style="335" customWidth="1"/>
    <col min="14802" max="14802" width="8" style="335" customWidth="1"/>
    <col min="14803" max="14803" width="8.88671875" style="335" customWidth="1"/>
    <col min="14804" max="14804" width="7.33203125" style="335" customWidth="1"/>
    <col min="14805" max="14805" width="9.44140625" style="335" customWidth="1"/>
    <col min="14806" max="14806" width="9" style="335" customWidth="1"/>
    <col min="14807" max="14807" width="7" style="335" customWidth="1"/>
    <col min="14808" max="14808" width="6.109375" style="335" customWidth="1"/>
    <col min="14809" max="14809" width="5.44140625" style="335" customWidth="1"/>
    <col min="14810" max="14811" width="6.109375" style="335" customWidth="1"/>
    <col min="14812" max="14812" width="6" style="335" customWidth="1"/>
    <col min="14813" max="14813" width="6.44140625" style="335" customWidth="1"/>
    <col min="14814" max="14814" width="6.109375" style="335" customWidth="1"/>
    <col min="14815" max="14815" width="6.44140625" style="335" customWidth="1"/>
    <col min="14816" max="14816" width="7" style="335" customWidth="1"/>
    <col min="14817" max="14817" width="9.33203125" style="335" bestFit="1" customWidth="1"/>
    <col min="14818" max="14818" width="9.33203125" style="335" customWidth="1"/>
    <col min="14819" max="14819" width="13.88671875" style="335" bestFit="1" customWidth="1"/>
    <col min="14820" max="14821" width="16.44140625" style="335" bestFit="1" customWidth="1"/>
    <col min="14822" max="14822" width="13.6640625" style="335" bestFit="1" customWidth="1"/>
    <col min="14823" max="14823" width="14.44140625" style="335" bestFit="1" customWidth="1"/>
    <col min="14824" max="15052" width="9.109375" style="335"/>
    <col min="15053" max="15053" width="4.5546875" style="335" customWidth="1"/>
    <col min="15054" max="15054" width="6.6640625" style="335" customWidth="1"/>
    <col min="15055" max="15055" width="0" style="335" hidden="1" customWidth="1"/>
    <col min="15056" max="15056" width="42.5546875" style="335" customWidth="1"/>
    <col min="15057" max="15057" width="6.109375" style="335" customWidth="1"/>
    <col min="15058" max="15058" width="8" style="335" customWidth="1"/>
    <col min="15059" max="15059" width="8.88671875" style="335" customWidth="1"/>
    <col min="15060" max="15060" width="7.33203125" style="335" customWidth="1"/>
    <col min="15061" max="15061" width="9.44140625" style="335" customWidth="1"/>
    <col min="15062" max="15062" width="9" style="335" customWidth="1"/>
    <col min="15063" max="15063" width="7" style="335" customWidth="1"/>
    <col min="15064" max="15064" width="6.109375" style="335" customWidth="1"/>
    <col min="15065" max="15065" width="5.44140625" style="335" customWidth="1"/>
    <col min="15066" max="15067" width="6.109375" style="335" customWidth="1"/>
    <col min="15068" max="15068" width="6" style="335" customWidth="1"/>
    <col min="15069" max="15069" width="6.44140625" style="335" customWidth="1"/>
    <col min="15070" max="15070" width="6.109375" style="335" customWidth="1"/>
    <col min="15071" max="15071" width="6.44140625" style="335" customWidth="1"/>
    <col min="15072" max="15072" width="7" style="335" customWidth="1"/>
    <col min="15073" max="15073" width="9.33203125" style="335" bestFit="1" customWidth="1"/>
    <col min="15074" max="15074" width="9.33203125" style="335" customWidth="1"/>
    <col min="15075" max="15075" width="13.88671875" style="335" bestFit="1" customWidth="1"/>
    <col min="15076" max="15077" width="16.44140625" style="335" bestFit="1" customWidth="1"/>
    <col min="15078" max="15078" width="13.6640625" style="335" bestFit="1" customWidth="1"/>
    <col min="15079" max="15079" width="14.44140625" style="335" bestFit="1" customWidth="1"/>
    <col min="15080" max="15308" width="9.109375" style="335"/>
    <col min="15309" max="15309" width="4.5546875" style="335" customWidth="1"/>
    <col min="15310" max="15310" width="6.6640625" style="335" customWidth="1"/>
    <col min="15311" max="15311" width="0" style="335" hidden="1" customWidth="1"/>
    <col min="15312" max="15312" width="42.5546875" style="335" customWidth="1"/>
    <col min="15313" max="15313" width="6.109375" style="335" customWidth="1"/>
    <col min="15314" max="15314" width="8" style="335" customWidth="1"/>
    <col min="15315" max="15315" width="8.88671875" style="335" customWidth="1"/>
    <col min="15316" max="15316" width="7.33203125" style="335" customWidth="1"/>
    <col min="15317" max="15317" width="9.44140625" style="335" customWidth="1"/>
    <col min="15318" max="15318" width="9" style="335" customWidth="1"/>
    <col min="15319" max="15319" width="7" style="335" customWidth="1"/>
    <col min="15320" max="15320" width="6.109375" style="335" customWidth="1"/>
    <col min="15321" max="15321" width="5.44140625" style="335" customWidth="1"/>
    <col min="15322" max="15323" width="6.109375" style="335" customWidth="1"/>
    <col min="15324" max="15324" width="6" style="335" customWidth="1"/>
    <col min="15325" max="15325" width="6.44140625" style="335" customWidth="1"/>
    <col min="15326" max="15326" width="6.109375" style="335" customWidth="1"/>
    <col min="15327" max="15327" width="6.44140625" style="335" customWidth="1"/>
    <col min="15328" max="15328" width="7" style="335" customWidth="1"/>
    <col min="15329" max="15329" width="9.33203125" style="335" bestFit="1" customWidth="1"/>
    <col min="15330" max="15330" width="9.33203125" style="335" customWidth="1"/>
    <col min="15331" max="15331" width="13.88671875" style="335" bestFit="1" customWidth="1"/>
    <col min="15332" max="15333" width="16.44140625" style="335" bestFit="1" customWidth="1"/>
    <col min="15334" max="15334" width="13.6640625" style="335" bestFit="1" customWidth="1"/>
    <col min="15335" max="15335" width="14.44140625" style="335" bestFit="1" customWidth="1"/>
    <col min="15336" max="15564" width="9.109375" style="335"/>
    <col min="15565" max="15565" width="4.5546875" style="335" customWidth="1"/>
    <col min="15566" max="15566" width="6.6640625" style="335" customWidth="1"/>
    <col min="15567" max="15567" width="0" style="335" hidden="1" customWidth="1"/>
    <col min="15568" max="15568" width="42.5546875" style="335" customWidth="1"/>
    <col min="15569" max="15569" width="6.109375" style="335" customWidth="1"/>
    <col min="15570" max="15570" width="8" style="335" customWidth="1"/>
    <col min="15571" max="15571" width="8.88671875" style="335" customWidth="1"/>
    <col min="15572" max="15572" width="7.33203125" style="335" customWidth="1"/>
    <col min="15573" max="15573" width="9.44140625" style="335" customWidth="1"/>
    <col min="15574" max="15574" width="9" style="335" customWidth="1"/>
    <col min="15575" max="15575" width="7" style="335" customWidth="1"/>
    <col min="15576" max="15576" width="6.109375" style="335" customWidth="1"/>
    <col min="15577" max="15577" width="5.44140625" style="335" customWidth="1"/>
    <col min="15578" max="15579" width="6.109375" style="335" customWidth="1"/>
    <col min="15580" max="15580" width="6" style="335" customWidth="1"/>
    <col min="15581" max="15581" width="6.44140625" style="335" customWidth="1"/>
    <col min="15582" max="15582" width="6.109375" style="335" customWidth="1"/>
    <col min="15583" max="15583" width="6.44140625" style="335" customWidth="1"/>
    <col min="15584" max="15584" width="7" style="335" customWidth="1"/>
    <col min="15585" max="15585" width="9.33203125" style="335" bestFit="1" customWidth="1"/>
    <col min="15586" max="15586" width="9.33203125" style="335" customWidth="1"/>
    <col min="15587" max="15587" width="13.88671875" style="335" bestFit="1" customWidth="1"/>
    <col min="15588" max="15589" width="16.44140625" style="335" bestFit="1" customWidth="1"/>
    <col min="15590" max="15590" width="13.6640625" style="335" bestFit="1" customWidth="1"/>
    <col min="15591" max="15591" width="14.44140625" style="335" bestFit="1" customWidth="1"/>
    <col min="15592" max="15820" width="9.109375" style="335"/>
    <col min="15821" max="15821" width="4.5546875" style="335" customWidth="1"/>
    <col min="15822" max="15822" width="6.6640625" style="335" customWidth="1"/>
    <col min="15823" max="15823" width="0" style="335" hidden="1" customWidth="1"/>
    <col min="15824" max="15824" width="42.5546875" style="335" customWidth="1"/>
    <col min="15825" max="15825" width="6.109375" style="335" customWidth="1"/>
    <col min="15826" max="15826" width="8" style="335" customWidth="1"/>
    <col min="15827" max="15827" width="8.88671875" style="335" customWidth="1"/>
    <col min="15828" max="15828" width="7.33203125" style="335" customWidth="1"/>
    <col min="15829" max="15829" width="9.44140625" style="335" customWidth="1"/>
    <col min="15830" max="15830" width="9" style="335" customWidth="1"/>
    <col min="15831" max="15831" width="7" style="335" customWidth="1"/>
    <col min="15832" max="15832" width="6.109375" style="335" customWidth="1"/>
    <col min="15833" max="15833" width="5.44140625" style="335" customWidth="1"/>
    <col min="15834" max="15835" width="6.109375" style="335" customWidth="1"/>
    <col min="15836" max="15836" width="6" style="335" customWidth="1"/>
    <col min="15837" max="15837" width="6.44140625" style="335" customWidth="1"/>
    <col min="15838" max="15838" width="6.109375" style="335" customWidth="1"/>
    <col min="15839" max="15839" width="6.44140625" style="335" customWidth="1"/>
    <col min="15840" max="15840" width="7" style="335" customWidth="1"/>
    <col min="15841" max="15841" width="9.33203125" style="335" bestFit="1" customWidth="1"/>
    <col min="15842" max="15842" width="9.33203125" style="335" customWidth="1"/>
    <col min="15843" max="15843" width="13.88671875" style="335" bestFit="1" customWidth="1"/>
    <col min="15844" max="15845" width="16.44140625" style="335" bestFit="1" customWidth="1"/>
    <col min="15846" max="15846" width="13.6640625" style="335" bestFit="1" customWidth="1"/>
    <col min="15847" max="15847" width="14.44140625" style="335" bestFit="1" customWidth="1"/>
    <col min="15848" max="16076" width="9.109375" style="335"/>
    <col min="16077" max="16077" width="4.5546875" style="335" customWidth="1"/>
    <col min="16078" max="16078" width="6.6640625" style="335" customWidth="1"/>
    <col min="16079" max="16079" width="0" style="335" hidden="1" customWidth="1"/>
    <col min="16080" max="16080" width="42.5546875" style="335" customWidth="1"/>
    <col min="16081" max="16081" width="6.109375" style="335" customWidth="1"/>
    <col min="16082" max="16082" width="8" style="335" customWidth="1"/>
    <col min="16083" max="16083" width="8.88671875" style="335" customWidth="1"/>
    <col min="16084" max="16084" width="7.33203125" style="335" customWidth="1"/>
    <col min="16085" max="16085" width="9.44140625" style="335" customWidth="1"/>
    <col min="16086" max="16086" width="9" style="335" customWidth="1"/>
    <col min="16087" max="16087" width="7" style="335" customWidth="1"/>
    <col min="16088" max="16088" width="6.109375" style="335" customWidth="1"/>
    <col min="16089" max="16089" width="5.44140625" style="335" customWidth="1"/>
    <col min="16090" max="16091" width="6.109375" style="335" customWidth="1"/>
    <col min="16092" max="16092" width="6" style="335" customWidth="1"/>
    <col min="16093" max="16093" width="6.44140625" style="335" customWidth="1"/>
    <col min="16094" max="16094" width="6.109375" style="335" customWidth="1"/>
    <col min="16095" max="16095" width="6.44140625" style="335" customWidth="1"/>
    <col min="16096" max="16096" width="7" style="335" customWidth="1"/>
    <col min="16097" max="16097" width="9.33203125" style="335" bestFit="1" customWidth="1"/>
    <col min="16098" max="16098" width="9.33203125" style="335" customWidth="1"/>
    <col min="16099" max="16099" width="13.88671875" style="335" bestFit="1" customWidth="1"/>
    <col min="16100" max="16101" width="16.44140625" style="335" bestFit="1" customWidth="1"/>
    <col min="16102" max="16102" width="13.6640625" style="335" bestFit="1" customWidth="1"/>
    <col min="16103" max="16103" width="14.44140625" style="335" bestFit="1" customWidth="1"/>
    <col min="16104" max="16384" width="9.109375" style="335"/>
  </cols>
  <sheetData>
    <row r="1" spans="1:10" ht="17.399999999999999" x14ac:dyDescent="0.3">
      <c r="B1" s="331" t="s">
        <v>3561</v>
      </c>
      <c r="C1" s="332"/>
      <c r="D1" s="331"/>
      <c r="E1" s="333"/>
    </row>
    <row r="2" spans="1:10" ht="15.6" x14ac:dyDescent="0.3">
      <c r="B2" s="331" t="s">
        <v>9</v>
      </c>
      <c r="C2" s="332"/>
      <c r="D2" s="465" t="s">
        <v>3951</v>
      </c>
      <c r="E2" s="337" t="s">
        <v>10</v>
      </c>
      <c r="I2" s="338" t="str">
        <f>SUMMARY!F4</f>
        <v>NELSON MANDELA BAY DISTRICT</v>
      </c>
    </row>
    <row r="3" spans="1:10" x14ac:dyDescent="0.3">
      <c r="B3" s="331" t="s">
        <v>8</v>
      </c>
      <c r="C3" s="332"/>
      <c r="D3" s="331" t="s">
        <v>3560</v>
      </c>
      <c r="E3" s="331"/>
    </row>
    <row r="4" spans="1:10" x14ac:dyDescent="0.3">
      <c r="I4" s="340"/>
    </row>
    <row r="5" spans="1:10" ht="15" thickBot="1" x14ac:dyDescent="0.35">
      <c r="B5" s="341" t="s">
        <v>3570</v>
      </c>
      <c r="C5" s="341"/>
      <c r="D5" s="342" t="s">
        <v>3568</v>
      </c>
    </row>
    <row r="6" spans="1:10" ht="21.9" customHeight="1" thickTop="1" x14ac:dyDescent="0.3">
      <c r="B6" s="490" t="s">
        <v>633</v>
      </c>
      <c r="C6" s="492" t="s">
        <v>634</v>
      </c>
      <c r="D6" s="494" t="s">
        <v>0</v>
      </c>
      <c r="E6" s="494" t="s">
        <v>1</v>
      </c>
      <c r="F6" s="496" t="s">
        <v>635</v>
      </c>
      <c r="G6" s="488" t="s">
        <v>2</v>
      </c>
      <c r="H6" s="489"/>
      <c r="I6" s="343" t="s">
        <v>5</v>
      </c>
    </row>
    <row r="7" spans="1:10" ht="69.45" customHeight="1" thickBot="1" x14ac:dyDescent="0.35">
      <c r="B7" s="491"/>
      <c r="C7" s="493"/>
      <c r="D7" s="495"/>
      <c r="E7" s="495"/>
      <c r="F7" s="497"/>
      <c r="G7" s="344" t="s">
        <v>636</v>
      </c>
      <c r="H7" s="345" t="s">
        <v>46</v>
      </c>
      <c r="I7" s="346" t="s">
        <v>637</v>
      </c>
    </row>
    <row r="8" spans="1:10" ht="15" thickTop="1" x14ac:dyDescent="0.3">
      <c r="B8" s="394"/>
      <c r="C8" s="395"/>
      <c r="D8" s="396"/>
      <c r="E8" s="396"/>
      <c r="F8" s="347"/>
      <c r="G8" s="348"/>
      <c r="H8" s="349"/>
      <c r="I8" s="350"/>
    </row>
    <row r="9" spans="1:10" x14ac:dyDescent="0.3">
      <c r="B9" s="397"/>
      <c r="C9" s="398"/>
      <c r="D9" s="399"/>
      <c r="E9" s="400"/>
      <c r="F9" s="354"/>
      <c r="G9" s="355"/>
      <c r="H9" s="356"/>
      <c r="I9" s="357"/>
    </row>
    <row r="10" spans="1:10" x14ac:dyDescent="0.3">
      <c r="B10" s="402"/>
      <c r="C10" s="403"/>
      <c r="D10" s="404" t="s">
        <v>639</v>
      </c>
      <c r="E10" s="405"/>
      <c r="F10" s="353"/>
      <c r="G10" s="355"/>
      <c r="H10" s="356"/>
      <c r="I10" s="359"/>
    </row>
    <row r="11" spans="1:10" ht="20.399999999999999" x14ac:dyDescent="0.3">
      <c r="B11" s="397"/>
      <c r="C11" s="398" t="s">
        <v>655</v>
      </c>
      <c r="D11" s="406"/>
      <c r="E11" s="407"/>
      <c r="F11" s="353"/>
      <c r="G11" s="361"/>
      <c r="H11" s="356"/>
      <c r="I11" s="362"/>
    </row>
    <row r="12" spans="1:10" x14ac:dyDescent="0.3">
      <c r="B12" s="397" t="s">
        <v>640</v>
      </c>
      <c r="C12" s="398" t="s">
        <v>656</v>
      </c>
      <c r="D12" s="404" t="s">
        <v>657</v>
      </c>
      <c r="E12" s="407"/>
      <c r="F12" s="353"/>
      <c r="G12" s="355"/>
      <c r="H12" s="356"/>
      <c r="I12" s="362"/>
    </row>
    <row r="13" spans="1:10" x14ac:dyDescent="0.3">
      <c r="B13" s="408"/>
      <c r="C13" s="398" t="s">
        <v>658</v>
      </c>
      <c r="D13" s="406" t="s">
        <v>659</v>
      </c>
      <c r="E13" s="407"/>
      <c r="F13" s="353"/>
      <c r="G13" s="355"/>
      <c r="H13" s="356"/>
      <c r="I13" s="362"/>
    </row>
    <row r="14" spans="1:10" x14ac:dyDescent="0.3">
      <c r="B14" s="408"/>
      <c r="C14" s="398"/>
      <c r="D14" s="406"/>
      <c r="E14" s="407"/>
      <c r="F14" s="353"/>
      <c r="G14" s="355"/>
      <c r="H14" s="356"/>
      <c r="I14" s="362"/>
    </row>
    <row r="15" spans="1:10" s="444" customFormat="1" x14ac:dyDescent="0.3">
      <c r="A15" s="435"/>
      <c r="B15" s="436" t="s">
        <v>660</v>
      </c>
      <c r="C15" s="437" t="s">
        <v>661</v>
      </c>
      <c r="D15" s="438" t="s">
        <v>662</v>
      </c>
      <c r="E15" s="446" t="s">
        <v>643</v>
      </c>
      <c r="F15" s="440">
        <v>1</v>
      </c>
      <c r="G15" s="447"/>
      <c r="H15" s="442"/>
      <c r="I15" s="443">
        <f t="shared" ref="I15:I78" si="0">(G15+H15)*$F15</f>
        <v>0</v>
      </c>
      <c r="J15"/>
    </row>
    <row r="16" spans="1:10" s="444" customFormat="1" x14ac:dyDescent="0.3">
      <c r="A16" s="435"/>
      <c r="B16" s="436" t="s">
        <v>663</v>
      </c>
      <c r="C16" s="437" t="s">
        <v>664</v>
      </c>
      <c r="D16" s="438" t="s">
        <v>644</v>
      </c>
      <c r="E16" s="446" t="s">
        <v>643</v>
      </c>
      <c r="F16" s="440">
        <v>1</v>
      </c>
      <c r="G16" s="447"/>
      <c r="H16" s="442"/>
      <c r="I16" s="443">
        <f t="shared" si="0"/>
        <v>0</v>
      </c>
      <c r="J16"/>
    </row>
    <row r="17" spans="1:10" s="444" customFormat="1" x14ac:dyDescent="0.3">
      <c r="A17" s="435"/>
      <c r="B17" s="436" t="s">
        <v>665</v>
      </c>
      <c r="C17" s="437" t="s">
        <v>666</v>
      </c>
      <c r="D17" s="438" t="s">
        <v>652</v>
      </c>
      <c r="E17" s="446" t="s">
        <v>643</v>
      </c>
      <c r="F17" s="440">
        <v>1</v>
      </c>
      <c r="G17" s="447"/>
      <c r="H17" s="442"/>
      <c r="I17" s="443">
        <f t="shared" si="0"/>
        <v>0</v>
      </c>
      <c r="J17"/>
    </row>
    <row r="18" spans="1:10" s="444" customFormat="1" x14ac:dyDescent="0.3">
      <c r="A18" s="435"/>
      <c r="B18" s="436" t="s">
        <v>667</v>
      </c>
      <c r="C18" s="437" t="s">
        <v>668</v>
      </c>
      <c r="D18" s="438" t="s">
        <v>653</v>
      </c>
      <c r="E18" s="446" t="s">
        <v>643</v>
      </c>
      <c r="F18" s="440">
        <v>105</v>
      </c>
      <c r="G18" s="447"/>
      <c r="H18" s="442"/>
      <c r="I18" s="443">
        <f t="shared" si="0"/>
        <v>0</v>
      </c>
      <c r="J18"/>
    </row>
    <row r="19" spans="1:10" s="444" customFormat="1" x14ac:dyDescent="0.3">
      <c r="A19" s="435"/>
      <c r="B19" s="436" t="s">
        <v>669</v>
      </c>
      <c r="C19" s="437" t="s">
        <v>670</v>
      </c>
      <c r="D19" s="438" t="s">
        <v>654</v>
      </c>
      <c r="E19" s="446" t="s">
        <v>643</v>
      </c>
      <c r="F19" s="440">
        <v>105</v>
      </c>
      <c r="G19" s="447"/>
      <c r="H19" s="442"/>
      <c r="I19" s="443">
        <f t="shared" si="0"/>
        <v>0</v>
      </c>
      <c r="J19"/>
    </row>
    <row r="20" spans="1:10" x14ac:dyDescent="0.3">
      <c r="B20" s="408" t="s">
        <v>671</v>
      </c>
      <c r="C20" s="398" t="s">
        <v>672</v>
      </c>
      <c r="D20" s="406" t="s">
        <v>645</v>
      </c>
      <c r="E20" s="407" t="s">
        <v>643</v>
      </c>
      <c r="F20" s="388">
        <v>153</v>
      </c>
      <c r="G20" s="355"/>
      <c r="H20" s="356"/>
      <c r="I20" s="389">
        <f t="shared" si="0"/>
        <v>0</v>
      </c>
    </row>
    <row r="21" spans="1:10" x14ac:dyDescent="0.3">
      <c r="B21" s="408" t="s">
        <v>673</v>
      </c>
      <c r="C21" s="398" t="s">
        <v>674</v>
      </c>
      <c r="D21" s="406" t="s">
        <v>646</v>
      </c>
      <c r="E21" s="407" t="s">
        <v>643</v>
      </c>
      <c r="F21" s="388">
        <v>153</v>
      </c>
      <c r="G21" s="355"/>
      <c r="H21" s="356"/>
      <c r="I21" s="389">
        <f t="shared" si="0"/>
        <v>0</v>
      </c>
    </row>
    <row r="22" spans="1:10" x14ac:dyDescent="0.3">
      <c r="B22" s="408" t="s">
        <v>675</v>
      </c>
      <c r="C22" s="398" t="s">
        <v>676</v>
      </c>
      <c r="D22" s="406" t="s">
        <v>647</v>
      </c>
      <c r="E22" s="407" t="s">
        <v>643</v>
      </c>
      <c r="F22" s="388">
        <v>153</v>
      </c>
      <c r="G22" s="355"/>
      <c r="H22" s="356"/>
      <c r="I22" s="389">
        <f t="shared" si="0"/>
        <v>0</v>
      </c>
    </row>
    <row r="23" spans="1:10" x14ac:dyDescent="0.3">
      <c r="B23" s="408" t="s">
        <v>677</v>
      </c>
      <c r="C23" s="398" t="s">
        <v>678</v>
      </c>
      <c r="D23" s="406" t="s">
        <v>648</v>
      </c>
      <c r="E23" s="407" t="s">
        <v>643</v>
      </c>
      <c r="F23" s="388">
        <v>153</v>
      </c>
      <c r="G23" s="355"/>
      <c r="H23" s="356"/>
      <c r="I23" s="389">
        <f t="shared" si="0"/>
        <v>0</v>
      </c>
    </row>
    <row r="24" spans="1:10" x14ac:dyDescent="0.3">
      <c r="B24" s="408" t="s">
        <v>679</v>
      </c>
      <c r="C24" s="398" t="s">
        <v>680</v>
      </c>
      <c r="D24" s="406" t="s">
        <v>649</v>
      </c>
      <c r="E24" s="407" t="s">
        <v>643</v>
      </c>
      <c r="F24" s="388">
        <v>60</v>
      </c>
      <c r="G24" s="355"/>
      <c r="H24" s="356"/>
      <c r="I24" s="389">
        <f t="shared" si="0"/>
        <v>0</v>
      </c>
    </row>
    <row r="25" spans="1:10" x14ac:dyDescent="0.3">
      <c r="B25" s="408" t="s">
        <v>681</v>
      </c>
      <c r="C25" s="398" t="s">
        <v>682</v>
      </c>
      <c r="D25" s="406" t="s">
        <v>650</v>
      </c>
      <c r="E25" s="407" t="s">
        <v>643</v>
      </c>
      <c r="F25" s="388">
        <v>60</v>
      </c>
      <c r="G25" s="355"/>
      <c r="H25" s="356"/>
      <c r="I25" s="389">
        <f t="shared" si="0"/>
        <v>0</v>
      </c>
    </row>
    <row r="26" spans="1:10" x14ac:dyDescent="0.3">
      <c r="B26" s="408" t="s">
        <v>683</v>
      </c>
      <c r="C26" s="398" t="s">
        <v>684</v>
      </c>
      <c r="D26" s="406" t="s">
        <v>651</v>
      </c>
      <c r="E26" s="407" t="s">
        <v>643</v>
      </c>
      <c r="F26" s="388">
        <v>60</v>
      </c>
      <c r="G26" s="355"/>
      <c r="H26" s="356"/>
      <c r="I26" s="389">
        <f t="shared" si="0"/>
        <v>0</v>
      </c>
    </row>
    <row r="27" spans="1:10" x14ac:dyDescent="0.3">
      <c r="B27" s="408" t="s">
        <v>685</v>
      </c>
      <c r="C27" s="398" t="s">
        <v>686</v>
      </c>
      <c r="D27" s="409" t="s">
        <v>687</v>
      </c>
      <c r="E27" s="407" t="s">
        <v>643</v>
      </c>
      <c r="F27" s="388">
        <v>60</v>
      </c>
      <c r="G27" s="355"/>
      <c r="H27" s="356"/>
      <c r="I27" s="389">
        <f t="shared" si="0"/>
        <v>0</v>
      </c>
    </row>
    <row r="28" spans="1:10" x14ac:dyDescent="0.3">
      <c r="B28" s="408" t="s">
        <v>688</v>
      </c>
      <c r="C28" s="398" t="s">
        <v>689</v>
      </c>
      <c r="D28" s="409" t="s">
        <v>690</v>
      </c>
      <c r="E28" s="407" t="s">
        <v>643</v>
      </c>
      <c r="F28" s="388">
        <v>60</v>
      </c>
      <c r="G28" s="355"/>
      <c r="H28" s="356"/>
      <c r="I28" s="389">
        <f t="shared" si="0"/>
        <v>0</v>
      </c>
    </row>
    <row r="29" spans="1:10" x14ac:dyDescent="0.3">
      <c r="B29" s="408" t="s">
        <v>691</v>
      </c>
      <c r="C29" s="398" t="s">
        <v>692</v>
      </c>
      <c r="D29" s="409" t="s">
        <v>693</v>
      </c>
      <c r="E29" s="407" t="s">
        <v>643</v>
      </c>
      <c r="F29" s="388">
        <v>60</v>
      </c>
      <c r="G29" s="355"/>
      <c r="H29" s="356"/>
      <c r="I29" s="389">
        <f t="shared" si="0"/>
        <v>0</v>
      </c>
    </row>
    <row r="30" spans="1:10" x14ac:dyDescent="0.3">
      <c r="B30" s="408" t="s">
        <v>694</v>
      </c>
      <c r="C30" s="398" t="s">
        <v>695</v>
      </c>
      <c r="D30" s="406" t="s">
        <v>696</v>
      </c>
      <c r="E30" s="407" t="s">
        <v>643</v>
      </c>
      <c r="F30" s="388">
        <v>60</v>
      </c>
      <c r="G30" s="355"/>
      <c r="H30" s="356"/>
      <c r="I30" s="389">
        <f t="shared" si="0"/>
        <v>0</v>
      </c>
    </row>
    <row r="31" spans="1:10" x14ac:dyDescent="0.3">
      <c r="B31" s="408" t="s">
        <v>697</v>
      </c>
      <c r="C31" s="398" t="s">
        <v>698</v>
      </c>
      <c r="D31" s="406" t="s">
        <v>699</v>
      </c>
      <c r="E31" s="407" t="s">
        <v>643</v>
      </c>
      <c r="F31" s="388">
        <v>60</v>
      </c>
      <c r="G31" s="355"/>
      <c r="H31" s="356"/>
      <c r="I31" s="389">
        <f t="shared" si="0"/>
        <v>0</v>
      </c>
    </row>
    <row r="32" spans="1:10" x14ac:dyDescent="0.3">
      <c r="B32" s="408" t="s">
        <v>700</v>
      </c>
      <c r="C32" s="398" t="s">
        <v>701</v>
      </c>
      <c r="D32" s="406" t="s">
        <v>702</v>
      </c>
      <c r="E32" s="407" t="s">
        <v>643</v>
      </c>
      <c r="F32" s="388">
        <v>60</v>
      </c>
      <c r="G32" s="355"/>
      <c r="H32" s="356"/>
      <c r="I32" s="389">
        <f t="shared" si="0"/>
        <v>0</v>
      </c>
    </row>
    <row r="33" spans="1:10" x14ac:dyDescent="0.3">
      <c r="B33" s="408"/>
      <c r="C33" s="398" t="s">
        <v>703</v>
      </c>
      <c r="D33" s="410" t="s">
        <v>704</v>
      </c>
      <c r="E33" s="407"/>
      <c r="F33" s="388">
        <v>0</v>
      </c>
      <c r="G33" s="355"/>
      <c r="H33" s="356"/>
      <c r="I33" s="389">
        <f t="shared" si="0"/>
        <v>0</v>
      </c>
    </row>
    <row r="34" spans="1:10" x14ac:dyDescent="0.3">
      <c r="B34" s="397"/>
      <c r="C34" s="398" t="s">
        <v>705</v>
      </c>
      <c r="D34" s="406" t="s">
        <v>706</v>
      </c>
      <c r="E34" s="407"/>
      <c r="F34" s="388">
        <v>0</v>
      </c>
      <c r="G34" s="355"/>
      <c r="H34" s="356"/>
      <c r="I34" s="389">
        <f t="shared" si="0"/>
        <v>0</v>
      </c>
    </row>
    <row r="35" spans="1:10" s="444" customFormat="1" x14ac:dyDescent="0.3">
      <c r="A35" s="435"/>
      <c r="B35" s="436" t="s">
        <v>707</v>
      </c>
      <c r="C35" s="437" t="s">
        <v>708</v>
      </c>
      <c r="D35" s="438" t="s">
        <v>662</v>
      </c>
      <c r="E35" s="446" t="s">
        <v>641</v>
      </c>
      <c r="F35" s="459">
        <v>1</v>
      </c>
      <c r="G35" s="447"/>
      <c r="H35" s="442"/>
      <c r="I35" s="443">
        <f t="shared" si="0"/>
        <v>0</v>
      </c>
      <c r="J35"/>
    </row>
    <row r="36" spans="1:10" s="444" customFormat="1" x14ac:dyDescent="0.3">
      <c r="A36" s="435"/>
      <c r="B36" s="436" t="s">
        <v>709</v>
      </c>
      <c r="C36" s="437" t="s">
        <v>710</v>
      </c>
      <c r="D36" s="438" t="s">
        <v>644</v>
      </c>
      <c r="E36" s="446" t="s">
        <v>641</v>
      </c>
      <c r="F36" s="459">
        <v>1</v>
      </c>
      <c r="G36" s="447"/>
      <c r="H36" s="442"/>
      <c r="I36" s="443">
        <f t="shared" si="0"/>
        <v>0</v>
      </c>
      <c r="J36"/>
    </row>
    <row r="37" spans="1:10" s="444" customFormat="1" x14ac:dyDescent="0.3">
      <c r="A37" s="435"/>
      <c r="B37" s="436" t="s">
        <v>711</v>
      </c>
      <c r="C37" s="437" t="s">
        <v>712</v>
      </c>
      <c r="D37" s="438" t="s">
        <v>652</v>
      </c>
      <c r="E37" s="446" t="s">
        <v>641</v>
      </c>
      <c r="F37" s="459">
        <v>1</v>
      </c>
      <c r="G37" s="447"/>
      <c r="H37" s="442"/>
      <c r="I37" s="443">
        <f t="shared" si="0"/>
        <v>0</v>
      </c>
      <c r="J37"/>
    </row>
    <row r="38" spans="1:10" s="444" customFormat="1" x14ac:dyDescent="0.3">
      <c r="A38" s="435"/>
      <c r="B38" s="436" t="s">
        <v>713</v>
      </c>
      <c r="C38" s="437" t="s">
        <v>714</v>
      </c>
      <c r="D38" s="438" t="s">
        <v>653</v>
      </c>
      <c r="E38" s="446" t="s">
        <v>641</v>
      </c>
      <c r="F38" s="440">
        <v>12</v>
      </c>
      <c r="G38" s="447"/>
      <c r="H38" s="442"/>
      <c r="I38" s="443">
        <f t="shared" si="0"/>
        <v>0</v>
      </c>
      <c r="J38"/>
    </row>
    <row r="39" spans="1:10" s="444" customFormat="1" x14ac:dyDescent="0.3">
      <c r="A39" s="435"/>
      <c r="B39" s="436" t="s">
        <v>715</v>
      </c>
      <c r="C39" s="437" t="s">
        <v>716</v>
      </c>
      <c r="D39" s="438" t="s">
        <v>654</v>
      </c>
      <c r="E39" s="446" t="s">
        <v>641</v>
      </c>
      <c r="F39" s="440">
        <v>12</v>
      </c>
      <c r="G39" s="447"/>
      <c r="H39" s="442"/>
      <c r="I39" s="443">
        <f t="shared" si="0"/>
        <v>0</v>
      </c>
      <c r="J39"/>
    </row>
    <row r="40" spans="1:10" s="444" customFormat="1" x14ac:dyDescent="0.3">
      <c r="A40" s="435"/>
      <c r="B40" s="436" t="s">
        <v>717</v>
      </c>
      <c r="C40" s="437" t="s">
        <v>718</v>
      </c>
      <c r="D40" s="438" t="s">
        <v>645</v>
      </c>
      <c r="E40" s="446" t="s">
        <v>641</v>
      </c>
      <c r="F40" s="440">
        <v>12</v>
      </c>
      <c r="G40" s="447"/>
      <c r="H40" s="442"/>
      <c r="I40" s="443">
        <f t="shared" si="0"/>
        <v>0</v>
      </c>
      <c r="J40"/>
    </row>
    <row r="41" spans="1:10" x14ac:dyDescent="0.3">
      <c r="B41" s="408" t="s">
        <v>719</v>
      </c>
      <c r="C41" s="398" t="s">
        <v>720</v>
      </c>
      <c r="D41" s="406" t="s">
        <v>646</v>
      </c>
      <c r="E41" s="407" t="s">
        <v>641</v>
      </c>
      <c r="F41" s="388">
        <v>18</v>
      </c>
      <c r="G41" s="355"/>
      <c r="H41" s="356"/>
      <c r="I41" s="389">
        <f t="shared" si="0"/>
        <v>0</v>
      </c>
    </row>
    <row r="42" spans="1:10" x14ac:dyDescent="0.3">
      <c r="B42" s="408" t="s">
        <v>721</v>
      </c>
      <c r="C42" s="398" t="s">
        <v>722</v>
      </c>
      <c r="D42" s="406" t="s">
        <v>647</v>
      </c>
      <c r="E42" s="407" t="s">
        <v>641</v>
      </c>
      <c r="F42" s="388">
        <v>18</v>
      </c>
      <c r="G42" s="355"/>
      <c r="H42" s="356"/>
      <c r="I42" s="389">
        <f t="shared" si="0"/>
        <v>0</v>
      </c>
    </row>
    <row r="43" spans="1:10" x14ac:dyDescent="0.3">
      <c r="B43" s="408" t="s">
        <v>723</v>
      </c>
      <c r="C43" s="398" t="s">
        <v>724</v>
      </c>
      <c r="D43" s="406" t="s">
        <v>648</v>
      </c>
      <c r="E43" s="407" t="s">
        <v>641</v>
      </c>
      <c r="F43" s="388">
        <v>18</v>
      </c>
      <c r="G43" s="355"/>
      <c r="H43" s="356"/>
      <c r="I43" s="389">
        <f t="shared" si="0"/>
        <v>0</v>
      </c>
    </row>
    <row r="44" spans="1:10" x14ac:dyDescent="0.3">
      <c r="B44" s="408" t="s">
        <v>725</v>
      </c>
      <c r="C44" s="398" t="s">
        <v>726</v>
      </c>
      <c r="D44" s="406" t="s">
        <v>649</v>
      </c>
      <c r="E44" s="407" t="s">
        <v>641</v>
      </c>
      <c r="F44" s="388">
        <v>18</v>
      </c>
      <c r="G44" s="355"/>
      <c r="H44" s="356"/>
      <c r="I44" s="389">
        <f t="shared" si="0"/>
        <v>0</v>
      </c>
    </row>
    <row r="45" spans="1:10" x14ac:dyDescent="0.3">
      <c r="B45" s="408" t="s">
        <v>727</v>
      </c>
      <c r="C45" s="398" t="s">
        <v>728</v>
      </c>
      <c r="D45" s="406" t="s">
        <v>650</v>
      </c>
      <c r="E45" s="407" t="s">
        <v>641</v>
      </c>
      <c r="F45" s="388">
        <v>18</v>
      </c>
      <c r="G45" s="355"/>
      <c r="H45" s="356"/>
      <c r="I45" s="389">
        <f t="shared" si="0"/>
        <v>0</v>
      </c>
    </row>
    <row r="46" spans="1:10" x14ac:dyDescent="0.3">
      <c r="B46" s="408" t="s">
        <v>729</v>
      </c>
      <c r="C46" s="398" t="s">
        <v>730</v>
      </c>
      <c r="D46" s="406" t="s">
        <v>651</v>
      </c>
      <c r="E46" s="407" t="s">
        <v>641</v>
      </c>
      <c r="F46" s="388">
        <v>18</v>
      </c>
      <c r="G46" s="355"/>
      <c r="H46" s="356"/>
      <c r="I46" s="389">
        <f t="shared" si="0"/>
        <v>0</v>
      </c>
    </row>
    <row r="47" spans="1:10" x14ac:dyDescent="0.3">
      <c r="B47" s="408" t="s">
        <v>731</v>
      </c>
      <c r="C47" s="398" t="s">
        <v>732</v>
      </c>
      <c r="D47" s="406" t="s">
        <v>687</v>
      </c>
      <c r="E47" s="407" t="s">
        <v>641</v>
      </c>
      <c r="F47" s="388">
        <v>18</v>
      </c>
      <c r="G47" s="355"/>
      <c r="H47" s="356"/>
      <c r="I47" s="389">
        <f t="shared" si="0"/>
        <v>0</v>
      </c>
    </row>
    <row r="48" spans="1:10" x14ac:dyDescent="0.3">
      <c r="B48" s="408" t="s">
        <v>733</v>
      </c>
      <c r="C48" s="398" t="s">
        <v>734</v>
      </c>
      <c r="D48" s="406" t="s">
        <v>690</v>
      </c>
      <c r="E48" s="407" t="s">
        <v>641</v>
      </c>
      <c r="F48" s="388">
        <v>18</v>
      </c>
      <c r="G48" s="355"/>
      <c r="H48" s="356"/>
      <c r="I48" s="389">
        <f t="shared" si="0"/>
        <v>0</v>
      </c>
    </row>
    <row r="49" spans="2:9" x14ac:dyDescent="0.3">
      <c r="B49" s="408" t="s">
        <v>735</v>
      </c>
      <c r="C49" s="398" t="s">
        <v>736</v>
      </c>
      <c r="D49" s="406" t="s">
        <v>693</v>
      </c>
      <c r="E49" s="407" t="s">
        <v>641</v>
      </c>
      <c r="F49" s="388">
        <v>7</v>
      </c>
      <c r="G49" s="355"/>
      <c r="H49" s="356"/>
      <c r="I49" s="389">
        <f t="shared" si="0"/>
        <v>0</v>
      </c>
    </row>
    <row r="50" spans="2:9" x14ac:dyDescent="0.3">
      <c r="B50" s="408" t="s">
        <v>737</v>
      </c>
      <c r="C50" s="398" t="s">
        <v>738</v>
      </c>
      <c r="D50" s="406" t="s">
        <v>696</v>
      </c>
      <c r="E50" s="407" t="s">
        <v>641</v>
      </c>
      <c r="F50" s="388">
        <v>7</v>
      </c>
      <c r="G50" s="355"/>
      <c r="H50" s="356"/>
      <c r="I50" s="389">
        <f t="shared" si="0"/>
        <v>0</v>
      </c>
    </row>
    <row r="51" spans="2:9" x14ac:dyDescent="0.3">
      <c r="B51" s="408" t="s">
        <v>739</v>
      </c>
      <c r="C51" s="398" t="s">
        <v>740</v>
      </c>
      <c r="D51" s="406" t="s">
        <v>699</v>
      </c>
      <c r="E51" s="407" t="s">
        <v>641</v>
      </c>
      <c r="F51" s="388">
        <v>7</v>
      </c>
      <c r="G51" s="355"/>
      <c r="H51" s="356"/>
      <c r="I51" s="389">
        <f t="shared" si="0"/>
        <v>0</v>
      </c>
    </row>
    <row r="52" spans="2:9" x14ac:dyDescent="0.3">
      <c r="B52" s="408" t="s">
        <v>741</v>
      </c>
      <c r="C52" s="398" t="s">
        <v>742</v>
      </c>
      <c r="D52" s="406" t="s">
        <v>702</v>
      </c>
      <c r="E52" s="407" t="s">
        <v>641</v>
      </c>
      <c r="F52" s="388">
        <v>7</v>
      </c>
      <c r="G52" s="355"/>
      <c r="H52" s="356"/>
      <c r="I52" s="389">
        <f t="shared" si="0"/>
        <v>0</v>
      </c>
    </row>
    <row r="53" spans="2:9" x14ac:dyDescent="0.3">
      <c r="B53" s="408"/>
      <c r="C53" s="398" t="s">
        <v>743</v>
      </c>
      <c r="D53" s="410" t="s">
        <v>744</v>
      </c>
      <c r="E53" s="407"/>
      <c r="F53" s="388">
        <v>0</v>
      </c>
      <c r="G53" s="355"/>
      <c r="H53" s="356"/>
      <c r="I53" s="389">
        <f t="shared" si="0"/>
        <v>0</v>
      </c>
    </row>
    <row r="54" spans="2:9" x14ac:dyDescent="0.3">
      <c r="B54" s="408"/>
      <c r="C54" s="398" t="s">
        <v>745</v>
      </c>
      <c r="D54" s="406" t="s">
        <v>746</v>
      </c>
      <c r="E54" s="407"/>
      <c r="F54" s="388">
        <v>0</v>
      </c>
      <c r="G54" s="355"/>
      <c r="H54" s="356"/>
      <c r="I54" s="389">
        <f t="shared" si="0"/>
        <v>0</v>
      </c>
    </row>
    <row r="55" spans="2:9" x14ac:dyDescent="0.3">
      <c r="B55" s="408" t="s">
        <v>747</v>
      </c>
      <c r="C55" s="398" t="s">
        <v>748</v>
      </c>
      <c r="D55" s="406" t="s">
        <v>662</v>
      </c>
      <c r="E55" s="407" t="s">
        <v>641</v>
      </c>
      <c r="F55" s="388">
        <v>7</v>
      </c>
      <c r="G55" s="355"/>
      <c r="H55" s="356"/>
      <c r="I55" s="389">
        <f t="shared" si="0"/>
        <v>0</v>
      </c>
    </row>
    <row r="56" spans="2:9" x14ac:dyDescent="0.3">
      <c r="B56" s="408" t="s">
        <v>749</v>
      </c>
      <c r="C56" s="398" t="s">
        <v>750</v>
      </c>
      <c r="D56" s="406" t="s">
        <v>644</v>
      </c>
      <c r="E56" s="407" t="s">
        <v>641</v>
      </c>
      <c r="F56" s="388">
        <v>7</v>
      </c>
      <c r="G56" s="355"/>
      <c r="H56" s="356"/>
      <c r="I56" s="389">
        <f t="shared" si="0"/>
        <v>0</v>
      </c>
    </row>
    <row r="57" spans="2:9" x14ac:dyDescent="0.3">
      <c r="B57" s="408" t="s">
        <v>751</v>
      </c>
      <c r="C57" s="398" t="s">
        <v>752</v>
      </c>
      <c r="D57" s="406" t="s">
        <v>652</v>
      </c>
      <c r="E57" s="407" t="s">
        <v>641</v>
      </c>
      <c r="F57" s="388">
        <v>7</v>
      </c>
      <c r="G57" s="355"/>
      <c r="H57" s="356"/>
      <c r="I57" s="389">
        <f t="shared" si="0"/>
        <v>0</v>
      </c>
    </row>
    <row r="58" spans="2:9" x14ac:dyDescent="0.3">
      <c r="B58" s="408" t="s">
        <v>753</v>
      </c>
      <c r="C58" s="398" t="s">
        <v>754</v>
      </c>
      <c r="D58" s="406" t="s">
        <v>653</v>
      </c>
      <c r="E58" s="407" t="s">
        <v>641</v>
      </c>
      <c r="F58" s="388">
        <v>7</v>
      </c>
      <c r="G58" s="355"/>
      <c r="H58" s="356"/>
      <c r="I58" s="389">
        <f t="shared" si="0"/>
        <v>0</v>
      </c>
    </row>
    <row r="59" spans="2:9" x14ac:dyDescent="0.3">
      <c r="B59" s="408" t="s">
        <v>755</v>
      </c>
      <c r="C59" s="398" t="s">
        <v>756</v>
      </c>
      <c r="D59" s="406" t="s">
        <v>654</v>
      </c>
      <c r="E59" s="407" t="s">
        <v>641</v>
      </c>
      <c r="F59" s="388">
        <v>7</v>
      </c>
      <c r="G59" s="355"/>
      <c r="H59" s="356"/>
      <c r="I59" s="389">
        <f t="shared" si="0"/>
        <v>0</v>
      </c>
    </row>
    <row r="60" spans="2:9" x14ac:dyDescent="0.3">
      <c r="B60" s="408" t="s">
        <v>757</v>
      </c>
      <c r="C60" s="398" t="s">
        <v>758</v>
      </c>
      <c r="D60" s="406" t="s">
        <v>645</v>
      </c>
      <c r="E60" s="407" t="s">
        <v>641</v>
      </c>
      <c r="F60" s="388">
        <v>7</v>
      </c>
      <c r="G60" s="355"/>
      <c r="H60" s="356"/>
      <c r="I60" s="389">
        <f t="shared" si="0"/>
        <v>0</v>
      </c>
    </row>
    <row r="61" spans="2:9" x14ac:dyDescent="0.3">
      <c r="B61" s="408" t="s">
        <v>759</v>
      </c>
      <c r="C61" s="398" t="s">
        <v>760</v>
      </c>
      <c r="D61" s="406" t="s">
        <v>646</v>
      </c>
      <c r="E61" s="407" t="s">
        <v>641</v>
      </c>
      <c r="F61" s="388">
        <v>7</v>
      </c>
      <c r="G61" s="355"/>
      <c r="H61" s="356"/>
      <c r="I61" s="389">
        <f t="shared" si="0"/>
        <v>0</v>
      </c>
    </row>
    <row r="62" spans="2:9" x14ac:dyDescent="0.3">
      <c r="B62" s="408" t="s">
        <v>761</v>
      </c>
      <c r="C62" s="398" t="s">
        <v>762</v>
      </c>
      <c r="D62" s="406" t="s">
        <v>647</v>
      </c>
      <c r="E62" s="407" t="s">
        <v>641</v>
      </c>
      <c r="F62" s="388">
        <v>7</v>
      </c>
      <c r="G62" s="355"/>
      <c r="H62" s="356"/>
      <c r="I62" s="389">
        <f t="shared" si="0"/>
        <v>0</v>
      </c>
    </row>
    <row r="63" spans="2:9" x14ac:dyDescent="0.3">
      <c r="B63" s="408" t="s">
        <v>763</v>
      </c>
      <c r="C63" s="398" t="s">
        <v>764</v>
      </c>
      <c r="D63" s="406" t="s">
        <v>648</v>
      </c>
      <c r="E63" s="407" t="s">
        <v>641</v>
      </c>
      <c r="F63" s="388">
        <v>7</v>
      </c>
      <c r="G63" s="355"/>
      <c r="H63" s="356"/>
      <c r="I63" s="389">
        <f t="shared" si="0"/>
        <v>0</v>
      </c>
    </row>
    <row r="64" spans="2:9" x14ac:dyDescent="0.3">
      <c r="B64" s="408" t="s">
        <v>765</v>
      </c>
      <c r="C64" s="398" t="s">
        <v>766</v>
      </c>
      <c r="D64" s="406" t="s">
        <v>649</v>
      </c>
      <c r="E64" s="407" t="s">
        <v>641</v>
      </c>
      <c r="F64" s="388">
        <v>7</v>
      </c>
      <c r="G64" s="355"/>
      <c r="H64" s="356"/>
      <c r="I64" s="389">
        <f t="shared" si="0"/>
        <v>0</v>
      </c>
    </row>
    <row r="65" spans="2:9" x14ac:dyDescent="0.3">
      <c r="B65" s="408" t="s">
        <v>767</v>
      </c>
      <c r="C65" s="398" t="s">
        <v>768</v>
      </c>
      <c r="D65" s="406" t="s">
        <v>650</v>
      </c>
      <c r="E65" s="407" t="s">
        <v>641</v>
      </c>
      <c r="F65" s="388">
        <v>7</v>
      </c>
      <c r="G65" s="355"/>
      <c r="H65" s="356"/>
      <c r="I65" s="389">
        <f t="shared" si="0"/>
        <v>0</v>
      </c>
    </row>
    <row r="66" spans="2:9" x14ac:dyDescent="0.3">
      <c r="B66" s="408" t="s">
        <v>769</v>
      </c>
      <c r="C66" s="398" t="s">
        <v>770</v>
      </c>
      <c r="D66" s="406" t="s">
        <v>651</v>
      </c>
      <c r="E66" s="407" t="s">
        <v>641</v>
      </c>
      <c r="F66" s="388">
        <v>7</v>
      </c>
      <c r="G66" s="355"/>
      <c r="H66" s="356"/>
      <c r="I66" s="389">
        <f t="shared" si="0"/>
        <v>0</v>
      </c>
    </row>
    <row r="67" spans="2:9" x14ac:dyDescent="0.3">
      <c r="B67" s="408" t="s">
        <v>771</v>
      </c>
      <c r="C67" s="398" t="s">
        <v>772</v>
      </c>
      <c r="D67" s="406" t="s">
        <v>687</v>
      </c>
      <c r="E67" s="407" t="s">
        <v>641</v>
      </c>
      <c r="F67" s="388">
        <v>7</v>
      </c>
      <c r="G67" s="355"/>
      <c r="H67" s="356"/>
      <c r="I67" s="389">
        <f t="shared" si="0"/>
        <v>0</v>
      </c>
    </row>
    <row r="68" spans="2:9" x14ac:dyDescent="0.3">
      <c r="B68" s="408" t="s">
        <v>773</v>
      </c>
      <c r="C68" s="398" t="s">
        <v>774</v>
      </c>
      <c r="D68" s="406" t="s">
        <v>690</v>
      </c>
      <c r="E68" s="407" t="s">
        <v>641</v>
      </c>
      <c r="F68" s="388">
        <v>7</v>
      </c>
      <c r="G68" s="355"/>
      <c r="H68" s="356"/>
      <c r="I68" s="389">
        <f t="shared" si="0"/>
        <v>0</v>
      </c>
    </row>
    <row r="69" spans="2:9" x14ac:dyDescent="0.3">
      <c r="B69" s="408" t="s">
        <v>775</v>
      </c>
      <c r="C69" s="398" t="s">
        <v>776</v>
      </c>
      <c r="D69" s="406" t="s">
        <v>693</v>
      </c>
      <c r="E69" s="407" t="s">
        <v>641</v>
      </c>
      <c r="F69" s="388">
        <v>7</v>
      </c>
      <c r="G69" s="355"/>
      <c r="H69" s="356"/>
      <c r="I69" s="389">
        <f t="shared" si="0"/>
        <v>0</v>
      </c>
    </row>
    <row r="70" spans="2:9" x14ac:dyDescent="0.3">
      <c r="B70" s="408" t="s">
        <v>777</v>
      </c>
      <c r="C70" s="398" t="s">
        <v>778</v>
      </c>
      <c r="D70" s="406" t="s">
        <v>696</v>
      </c>
      <c r="E70" s="407" t="s">
        <v>641</v>
      </c>
      <c r="F70" s="388">
        <v>7</v>
      </c>
      <c r="G70" s="355"/>
      <c r="H70" s="356"/>
      <c r="I70" s="389">
        <f t="shared" si="0"/>
        <v>0</v>
      </c>
    </row>
    <row r="71" spans="2:9" x14ac:dyDescent="0.3">
      <c r="B71" s="408" t="s">
        <v>779</v>
      </c>
      <c r="C71" s="398" t="s">
        <v>780</v>
      </c>
      <c r="D71" s="406" t="s">
        <v>699</v>
      </c>
      <c r="E71" s="407" t="s">
        <v>641</v>
      </c>
      <c r="F71" s="388">
        <v>7</v>
      </c>
      <c r="G71" s="355"/>
      <c r="H71" s="356"/>
      <c r="I71" s="389">
        <f t="shared" si="0"/>
        <v>0</v>
      </c>
    </row>
    <row r="72" spans="2:9" x14ac:dyDescent="0.3">
      <c r="B72" s="408" t="s">
        <v>781</v>
      </c>
      <c r="C72" s="398" t="s">
        <v>782</v>
      </c>
      <c r="D72" s="406" t="s">
        <v>702</v>
      </c>
      <c r="E72" s="407" t="s">
        <v>641</v>
      </c>
      <c r="F72" s="388">
        <v>7</v>
      </c>
      <c r="G72" s="355"/>
      <c r="H72" s="356"/>
      <c r="I72" s="389">
        <f t="shared" si="0"/>
        <v>0</v>
      </c>
    </row>
    <row r="73" spans="2:9" x14ac:dyDescent="0.3">
      <c r="B73" s="408"/>
      <c r="C73" s="398" t="s">
        <v>783</v>
      </c>
      <c r="D73" s="410" t="s">
        <v>784</v>
      </c>
      <c r="E73" s="407"/>
      <c r="F73" s="388">
        <v>0</v>
      </c>
      <c r="G73" s="355"/>
      <c r="H73" s="356"/>
      <c r="I73" s="389">
        <f t="shared" si="0"/>
        <v>0</v>
      </c>
    </row>
    <row r="74" spans="2:9" ht="26.4" x14ac:dyDescent="0.3">
      <c r="B74" s="408"/>
      <c r="C74" s="398" t="s">
        <v>785</v>
      </c>
      <c r="D74" s="406" t="s">
        <v>786</v>
      </c>
      <c r="E74" s="407"/>
      <c r="F74" s="388">
        <v>0</v>
      </c>
      <c r="G74" s="355"/>
      <c r="H74" s="356"/>
      <c r="I74" s="389">
        <f t="shared" si="0"/>
        <v>0</v>
      </c>
    </row>
    <row r="75" spans="2:9" x14ac:dyDescent="0.3">
      <c r="B75" s="408" t="s">
        <v>787</v>
      </c>
      <c r="C75" s="398" t="s">
        <v>788</v>
      </c>
      <c r="D75" s="406" t="s">
        <v>789</v>
      </c>
      <c r="E75" s="407" t="s">
        <v>641</v>
      </c>
      <c r="F75" s="388">
        <v>7</v>
      </c>
      <c r="G75" s="355"/>
      <c r="H75" s="356"/>
      <c r="I75" s="389">
        <f t="shared" si="0"/>
        <v>0</v>
      </c>
    </row>
    <row r="76" spans="2:9" x14ac:dyDescent="0.3">
      <c r="B76" s="408" t="s">
        <v>790</v>
      </c>
      <c r="C76" s="398" t="s">
        <v>791</v>
      </c>
      <c r="D76" s="406" t="s">
        <v>792</v>
      </c>
      <c r="E76" s="407" t="s">
        <v>641</v>
      </c>
      <c r="F76" s="388">
        <v>18</v>
      </c>
      <c r="G76" s="355"/>
      <c r="H76" s="356"/>
      <c r="I76" s="389">
        <f t="shared" si="0"/>
        <v>0</v>
      </c>
    </row>
    <row r="77" spans="2:9" x14ac:dyDescent="0.3">
      <c r="B77" s="408" t="s">
        <v>793</v>
      </c>
      <c r="C77" s="398" t="s">
        <v>794</v>
      </c>
      <c r="D77" s="406" t="s">
        <v>795</v>
      </c>
      <c r="E77" s="407" t="s">
        <v>641</v>
      </c>
      <c r="F77" s="388">
        <v>18</v>
      </c>
      <c r="G77" s="355"/>
      <c r="H77" s="356"/>
      <c r="I77" s="389">
        <f t="shared" si="0"/>
        <v>0</v>
      </c>
    </row>
    <row r="78" spans="2:9" x14ac:dyDescent="0.3">
      <c r="B78" s="408"/>
      <c r="C78" s="398" t="s">
        <v>796</v>
      </c>
      <c r="D78" s="410" t="s">
        <v>797</v>
      </c>
      <c r="E78" s="407"/>
      <c r="F78" s="388">
        <v>0</v>
      </c>
      <c r="G78" s="355"/>
      <c r="H78" s="356"/>
      <c r="I78" s="389">
        <f t="shared" si="0"/>
        <v>0</v>
      </c>
    </row>
    <row r="79" spans="2:9" x14ac:dyDescent="0.3">
      <c r="B79" s="397"/>
      <c r="C79" s="398" t="s">
        <v>798</v>
      </c>
      <c r="D79" s="406" t="s">
        <v>799</v>
      </c>
      <c r="E79" s="401"/>
      <c r="F79" s="388">
        <v>0</v>
      </c>
      <c r="G79" s="355"/>
      <c r="H79" s="356"/>
      <c r="I79" s="389">
        <f t="shared" ref="I79:I142" si="1">(G79+H79)*$F79</f>
        <v>0</v>
      </c>
    </row>
    <row r="80" spans="2:9" x14ac:dyDescent="0.3">
      <c r="B80" s="397" t="s">
        <v>800</v>
      </c>
      <c r="C80" s="398" t="s">
        <v>801</v>
      </c>
      <c r="D80" s="411" t="s">
        <v>802</v>
      </c>
      <c r="E80" s="401" t="s">
        <v>641</v>
      </c>
      <c r="F80" s="388">
        <v>18</v>
      </c>
      <c r="G80" s="355"/>
      <c r="H80" s="356"/>
      <c r="I80" s="389">
        <f t="shared" si="1"/>
        <v>0</v>
      </c>
    </row>
    <row r="81" spans="1:10" x14ac:dyDescent="0.3">
      <c r="B81" s="397" t="s">
        <v>803</v>
      </c>
      <c r="C81" s="398" t="s">
        <v>804</v>
      </c>
      <c r="D81" s="411" t="s">
        <v>805</v>
      </c>
      <c r="E81" s="401" t="s">
        <v>641</v>
      </c>
      <c r="F81" s="388">
        <v>7</v>
      </c>
      <c r="G81" s="355"/>
      <c r="H81" s="356"/>
      <c r="I81" s="389">
        <f t="shared" si="1"/>
        <v>0</v>
      </c>
    </row>
    <row r="82" spans="1:10" x14ac:dyDescent="0.3">
      <c r="B82" s="397" t="s">
        <v>806</v>
      </c>
      <c r="C82" s="398" t="s">
        <v>807</v>
      </c>
      <c r="D82" s="412" t="s">
        <v>808</v>
      </c>
      <c r="E82" s="407" t="s">
        <v>641</v>
      </c>
      <c r="F82" s="388">
        <v>7</v>
      </c>
      <c r="G82" s="355"/>
      <c r="H82" s="356"/>
      <c r="I82" s="389">
        <f t="shared" si="1"/>
        <v>0</v>
      </c>
    </row>
    <row r="83" spans="1:10" x14ac:dyDescent="0.3">
      <c r="B83" s="397" t="s">
        <v>809</v>
      </c>
      <c r="C83" s="398" t="s">
        <v>810</v>
      </c>
      <c r="D83" s="412" t="s">
        <v>811</v>
      </c>
      <c r="E83" s="407" t="s">
        <v>641</v>
      </c>
      <c r="F83" s="388">
        <v>18</v>
      </c>
      <c r="G83" s="355"/>
      <c r="H83" s="356"/>
      <c r="I83" s="389">
        <f t="shared" si="1"/>
        <v>0</v>
      </c>
    </row>
    <row r="84" spans="1:10" x14ac:dyDescent="0.3">
      <c r="B84" s="397" t="s">
        <v>812</v>
      </c>
      <c r="C84" s="398" t="s">
        <v>813</v>
      </c>
      <c r="D84" s="406" t="s">
        <v>814</v>
      </c>
      <c r="E84" s="407" t="s">
        <v>641</v>
      </c>
      <c r="F84" s="388">
        <v>18</v>
      </c>
      <c r="G84" s="355"/>
      <c r="H84" s="356"/>
      <c r="I84" s="389">
        <f t="shared" si="1"/>
        <v>0</v>
      </c>
    </row>
    <row r="85" spans="1:10" x14ac:dyDescent="0.3">
      <c r="B85" s="397" t="s">
        <v>815</v>
      </c>
      <c r="C85" s="398" t="s">
        <v>816</v>
      </c>
      <c r="D85" s="406" t="s">
        <v>817</v>
      </c>
      <c r="E85" s="407" t="s">
        <v>641</v>
      </c>
      <c r="F85" s="388">
        <v>18</v>
      </c>
      <c r="G85" s="355"/>
      <c r="H85" s="356"/>
      <c r="I85" s="389">
        <f t="shared" si="1"/>
        <v>0</v>
      </c>
    </row>
    <row r="86" spans="1:10" x14ac:dyDescent="0.3">
      <c r="B86" s="397"/>
      <c r="C86" s="398" t="s">
        <v>818</v>
      </c>
      <c r="D86" s="413" t="s">
        <v>819</v>
      </c>
      <c r="E86" s="407"/>
      <c r="F86" s="388">
        <v>0</v>
      </c>
      <c r="G86" s="355"/>
      <c r="H86" s="356"/>
      <c r="I86" s="389">
        <f t="shared" si="1"/>
        <v>0</v>
      </c>
    </row>
    <row r="87" spans="1:10" ht="30" customHeight="1" x14ac:dyDescent="0.3">
      <c r="B87" s="397" t="s">
        <v>820</v>
      </c>
      <c r="C87" s="398" t="s">
        <v>821</v>
      </c>
      <c r="D87" s="406" t="s">
        <v>822</v>
      </c>
      <c r="E87" s="407" t="s">
        <v>641</v>
      </c>
      <c r="F87" s="388">
        <v>22</v>
      </c>
      <c r="G87" s="355"/>
      <c r="H87" s="356"/>
      <c r="I87" s="389">
        <f t="shared" si="1"/>
        <v>0</v>
      </c>
    </row>
    <row r="88" spans="1:10" ht="26.4" x14ac:dyDescent="0.3">
      <c r="B88" s="397" t="s">
        <v>823</v>
      </c>
      <c r="C88" s="398" t="s">
        <v>824</v>
      </c>
      <c r="D88" s="406" t="s">
        <v>825</v>
      </c>
      <c r="E88" s="407" t="s">
        <v>641</v>
      </c>
      <c r="F88" s="388">
        <v>22</v>
      </c>
      <c r="G88" s="355"/>
      <c r="H88" s="356"/>
      <c r="I88" s="389">
        <f t="shared" si="1"/>
        <v>0</v>
      </c>
    </row>
    <row r="89" spans="1:10" x14ac:dyDescent="0.3">
      <c r="B89" s="397" t="s">
        <v>826</v>
      </c>
      <c r="C89" s="398" t="s">
        <v>827</v>
      </c>
      <c r="D89" s="406" t="s">
        <v>828</v>
      </c>
      <c r="E89" s="407" t="s">
        <v>643</v>
      </c>
      <c r="F89" s="388">
        <v>105</v>
      </c>
      <c r="G89" s="355"/>
      <c r="H89" s="356"/>
      <c r="I89" s="389">
        <f t="shared" si="1"/>
        <v>0</v>
      </c>
    </row>
    <row r="90" spans="1:10" x14ac:dyDescent="0.3">
      <c r="B90" s="397"/>
      <c r="C90" s="398" t="s">
        <v>829</v>
      </c>
      <c r="D90" s="410" t="s">
        <v>830</v>
      </c>
      <c r="E90" s="407"/>
      <c r="F90" s="388">
        <v>0</v>
      </c>
      <c r="G90" s="355"/>
      <c r="H90" s="356"/>
      <c r="I90" s="389">
        <f t="shared" si="1"/>
        <v>0</v>
      </c>
    </row>
    <row r="91" spans="1:10" ht="26.4" x14ac:dyDescent="0.3">
      <c r="B91" s="397"/>
      <c r="C91" s="398" t="s">
        <v>831</v>
      </c>
      <c r="D91" s="406" t="s">
        <v>832</v>
      </c>
      <c r="E91" s="407"/>
      <c r="F91" s="388">
        <v>0</v>
      </c>
      <c r="G91" s="355"/>
      <c r="H91" s="356"/>
      <c r="I91" s="389">
        <f t="shared" si="1"/>
        <v>0</v>
      </c>
    </row>
    <row r="92" spans="1:10" s="444" customFormat="1" x14ac:dyDescent="0.3">
      <c r="A92" s="435"/>
      <c r="B92" s="436" t="s">
        <v>833</v>
      </c>
      <c r="C92" s="437" t="s">
        <v>834</v>
      </c>
      <c r="D92" s="438" t="s">
        <v>835</v>
      </c>
      <c r="E92" s="446" t="s">
        <v>643</v>
      </c>
      <c r="F92" s="440">
        <v>1</v>
      </c>
      <c r="G92" s="447"/>
      <c r="H92" s="442"/>
      <c r="I92" s="443">
        <f t="shared" si="1"/>
        <v>0</v>
      </c>
      <c r="J92"/>
    </row>
    <row r="93" spans="1:10" s="444" customFormat="1" x14ac:dyDescent="0.3">
      <c r="A93" s="435"/>
      <c r="B93" s="436" t="s">
        <v>836</v>
      </c>
      <c r="C93" s="437" t="s">
        <v>837</v>
      </c>
      <c r="D93" s="438" t="s">
        <v>838</v>
      </c>
      <c r="E93" s="446" t="s">
        <v>643</v>
      </c>
      <c r="F93" s="440">
        <v>1</v>
      </c>
      <c r="G93" s="447"/>
      <c r="H93" s="442"/>
      <c r="I93" s="443">
        <f t="shared" si="1"/>
        <v>0</v>
      </c>
      <c r="J93"/>
    </row>
    <row r="94" spans="1:10" s="444" customFormat="1" x14ac:dyDescent="0.3">
      <c r="A94" s="435"/>
      <c r="B94" s="436" t="s">
        <v>839</v>
      </c>
      <c r="C94" s="437" t="s">
        <v>840</v>
      </c>
      <c r="D94" s="438" t="s">
        <v>841</v>
      </c>
      <c r="E94" s="446" t="s">
        <v>643</v>
      </c>
      <c r="F94" s="440">
        <v>420</v>
      </c>
      <c r="G94" s="447"/>
      <c r="H94" s="442"/>
      <c r="I94" s="443">
        <f t="shared" si="1"/>
        <v>0</v>
      </c>
      <c r="J94"/>
    </row>
    <row r="95" spans="1:10" x14ac:dyDescent="0.3">
      <c r="B95" s="408" t="s">
        <v>842</v>
      </c>
      <c r="C95" s="398" t="s">
        <v>843</v>
      </c>
      <c r="D95" s="406" t="s">
        <v>844</v>
      </c>
      <c r="E95" s="407" t="s">
        <v>643</v>
      </c>
      <c r="F95" s="388">
        <v>600</v>
      </c>
      <c r="G95" s="355"/>
      <c r="H95" s="356"/>
      <c r="I95" s="389">
        <f t="shared" si="1"/>
        <v>0</v>
      </c>
    </row>
    <row r="96" spans="1:10" x14ac:dyDescent="0.3">
      <c r="B96" s="408" t="s">
        <v>845</v>
      </c>
      <c r="C96" s="398" t="s">
        <v>846</v>
      </c>
      <c r="D96" s="406" t="s">
        <v>847</v>
      </c>
      <c r="E96" s="407" t="s">
        <v>643</v>
      </c>
      <c r="F96" s="388">
        <v>600</v>
      </c>
      <c r="G96" s="355"/>
      <c r="H96" s="356"/>
      <c r="I96" s="389">
        <f t="shared" si="1"/>
        <v>0</v>
      </c>
    </row>
    <row r="97" spans="1:10" x14ac:dyDescent="0.3">
      <c r="B97" s="408" t="s">
        <v>848</v>
      </c>
      <c r="C97" s="398" t="s">
        <v>849</v>
      </c>
      <c r="D97" s="406" t="s">
        <v>850</v>
      </c>
      <c r="E97" s="407" t="s">
        <v>643</v>
      </c>
      <c r="F97" s="388">
        <v>600</v>
      </c>
      <c r="G97" s="355"/>
      <c r="H97" s="356"/>
      <c r="I97" s="389">
        <f t="shared" si="1"/>
        <v>0</v>
      </c>
    </row>
    <row r="98" spans="1:10" x14ac:dyDescent="0.3">
      <c r="B98" s="408" t="s">
        <v>851</v>
      </c>
      <c r="C98" s="398" t="s">
        <v>852</v>
      </c>
      <c r="D98" s="406" t="s">
        <v>853</v>
      </c>
      <c r="E98" s="407" t="s">
        <v>643</v>
      </c>
      <c r="F98" s="388">
        <v>600</v>
      </c>
      <c r="G98" s="355"/>
      <c r="H98" s="356"/>
      <c r="I98" s="389">
        <f t="shared" si="1"/>
        <v>0</v>
      </c>
    </row>
    <row r="99" spans="1:10" x14ac:dyDescent="0.3">
      <c r="B99" s="408" t="s">
        <v>854</v>
      </c>
      <c r="C99" s="398" t="s">
        <v>855</v>
      </c>
      <c r="D99" s="406" t="s">
        <v>856</v>
      </c>
      <c r="E99" s="407" t="s">
        <v>643</v>
      </c>
      <c r="F99" s="388">
        <v>600</v>
      </c>
      <c r="G99" s="355"/>
      <c r="H99" s="356"/>
      <c r="I99" s="389">
        <f t="shared" si="1"/>
        <v>0</v>
      </c>
    </row>
    <row r="100" spans="1:10" x14ac:dyDescent="0.3">
      <c r="B100" s="397"/>
      <c r="C100" s="398" t="s">
        <v>857</v>
      </c>
      <c r="D100" s="404" t="s">
        <v>858</v>
      </c>
      <c r="E100" s="407"/>
      <c r="F100" s="388">
        <v>0</v>
      </c>
      <c r="G100" s="355"/>
      <c r="H100" s="356"/>
      <c r="I100" s="389">
        <f t="shared" si="1"/>
        <v>0</v>
      </c>
    </row>
    <row r="101" spans="1:10" ht="26.4" x14ac:dyDescent="0.3">
      <c r="B101" s="397"/>
      <c r="C101" s="398" t="s">
        <v>859</v>
      </c>
      <c r="D101" s="406" t="s">
        <v>860</v>
      </c>
      <c r="E101" s="407"/>
      <c r="F101" s="388">
        <v>0</v>
      </c>
      <c r="G101" s="355"/>
      <c r="H101" s="356"/>
      <c r="I101" s="389">
        <f t="shared" si="1"/>
        <v>0</v>
      </c>
    </row>
    <row r="102" spans="1:10" ht="15.6" x14ac:dyDescent="0.3">
      <c r="B102" s="408" t="s">
        <v>861</v>
      </c>
      <c r="C102" s="398" t="s">
        <v>862</v>
      </c>
      <c r="D102" s="412" t="s">
        <v>863</v>
      </c>
      <c r="E102" s="407" t="s">
        <v>3795</v>
      </c>
      <c r="F102" s="388">
        <v>1500</v>
      </c>
      <c r="G102" s="355"/>
      <c r="H102" s="356"/>
      <c r="I102" s="389">
        <f t="shared" si="1"/>
        <v>0</v>
      </c>
    </row>
    <row r="103" spans="1:10" x14ac:dyDescent="0.3">
      <c r="B103" s="408" t="s">
        <v>864</v>
      </c>
      <c r="C103" s="398" t="s">
        <v>865</v>
      </c>
      <c r="D103" s="412" t="s">
        <v>866</v>
      </c>
      <c r="E103" s="407" t="s">
        <v>3794</v>
      </c>
      <c r="F103" s="388">
        <v>753</v>
      </c>
      <c r="G103" s="355"/>
      <c r="H103" s="356"/>
      <c r="I103" s="389">
        <f t="shared" si="1"/>
        <v>0</v>
      </c>
    </row>
    <row r="104" spans="1:10" x14ac:dyDescent="0.3">
      <c r="B104" s="408" t="s">
        <v>867</v>
      </c>
      <c r="C104" s="398" t="s">
        <v>868</v>
      </c>
      <c r="D104" s="412" t="s">
        <v>869</v>
      </c>
      <c r="E104" s="407" t="s">
        <v>3794</v>
      </c>
      <c r="F104" s="388">
        <v>600</v>
      </c>
      <c r="G104" s="355"/>
      <c r="H104" s="356"/>
      <c r="I104" s="389">
        <f t="shared" si="1"/>
        <v>0</v>
      </c>
    </row>
    <row r="105" spans="1:10" x14ac:dyDescent="0.3">
      <c r="B105" s="408" t="s">
        <v>870</v>
      </c>
      <c r="C105" s="398" t="s">
        <v>871</v>
      </c>
      <c r="D105" s="412" t="s">
        <v>872</v>
      </c>
      <c r="E105" s="407" t="s">
        <v>3794</v>
      </c>
      <c r="F105" s="388">
        <v>1125</v>
      </c>
      <c r="G105" s="355"/>
      <c r="H105" s="356"/>
      <c r="I105" s="389">
        <f t="shared" si="1"/>
        <v>0</v>
      </c>
    </row>
    <row r="106" spans="1:10" x14ac:dyDescent="0.3">
      <c r="B106" s="408" t="s">
        <v>873</v>
      </c>
      <c r="C106" s="398" t="s">
        <v>874</v>
      </c>
      <c r="D106" s="406" t="s">
        <v>875</v>
      </c>
      <c r="E106" s="407" t="s">
        <v>3794</v>
      </c>
      <c r="F106" s="388">
        <v>378</v>
      </c>
      <c r="G106" s="355"/>
      <c r="H106" s="356"/>
      <c r="I106" s="389">
        <f t="shared" si="1"/>
        <v>0</v>
      </c>
    </row>
    <row r="107" spans="1:10" ht="26.4" x14ac:dyDescent="0.3">
      <c r="B107" s="408" t="s">
        <v>876</v>
      </c>
      <c r="C107" s="398" t="s">
        <v>877</v>
      </c>
      <c r="D107" s="406" t="s">
        <v>878</v>
      </c>
      <c r="E107" s="407" t="s">
        <v>642</v>
      </c>
      <c r="F107" s="388">
        <v>340</v>
      </c>
      <c r="G107" s="355"/>
      <c r="H107" s="356"/>
      <c r="I107" s="389">
        <f t="shared" si="1"/>
        <v>0</v>
      </c>
    </row>
    <row r="108" spans="1:10" x14ac:dyDescent="0.3">
      <c r="B108" s="414"/>
      <c r="C108" s="398" t="s">
        <v>879</v>
      </c>
      <c r="D108" s="410" t="s">
        <v>880</v>
      </c>
      <c r="E108" s="415"/>
      <c r="F108" s="388">
        <v>0</v>
      </c>
      <c r="G108" s="355"/>
      <c r="H108" s="356"/>
      <c r="I108" s="389">
        <f t="shared" si="1"/>
        <v>0</v>
      </c>
    </row>
    <row r="109" spans="1:10" x14ac:dyDescent="0.3">
      <c r="B109" s="408" t="s">
        <v>881</v>
      </c>
      <c r="C109" s="398" t="s">
        <v>882</v>
      </c>
      <c r="D109" s="406" t="s">
        <v>883</v>
      </c>
      <c r="E109" s="407" t="s">
        <v>643</v>
      </c>
      <c r="F109" s="388">
        <v>1878</v>
      </c>
      <c r="G109" s="355"/>
      <c r="H109" s="356"/>
      <c r="I109" s="389">
        <f t="shared" si="1"/>
        <v>0</v>
      </c>
    </row>
    <row r="110" spans="1:10" x14ac:dyDescent="0.3">
      <c r="B110" s="408"/>
      <c r="C110" s="398" t="s">
        <v>884</v>
      </c>
      <c r="D110" s="410" t="s">
        <v>885</v>
      </c>
      <c r="E110" s="407"/>
      <c r="F110" s="388">
        <v>0</v>
      </c>
      <c r="G110" s="355"/>
      <c r="H110" s="356"/>
      <c r="I110" s="389">
        <f t="shared" si="1"/>
        <v>0</v>
      </c>
    </row>
    <row r="111" spans="1:10" ht="26.4" x14ac:dyDescent="0.3">
      <c r="B111" s="408"/>
      <c r="C111" s="398" t="s">
        <v>886</v>
      </c>
      <c r="D111" s="406" t="s">
        <v>887</v>
      </c>
      <c r="E111" s="407"/>
      <c r="F111" s="388">
        <v>0</v>
      </c>
      <c r="G111" s="355"/>
      <c r="H111" s="356"/>
      <c r="I111" s="389">
        <f t="shared" si="1"/>
        <v>0</v>
      </c>
    </row>
    <row r="112" spans="1:10" s="444" customFormat="1" x14ac:dyDescent="0.3">
      <c r="A112" s="435"/>
      <c r="B112" s="436" t="s">
        <v>888</v>
      </c>
      <c r="C112" s="437" t="s">
        <v>889</v>
      </c>
      <c r="D112" s="438" t="s">
        <v>890</v>
      </c>
      <c r="E112" s="446" t="s">
        <v>643</v>
      </c>
      <c r="F112" s="440">
        <v>21</v>
      </c>
      <c r="G112" s="447"/>
      <c r="H112" s="442"/>
      <c r="I112" s="443">
        <f t="shared" si="1"/>
        <v>0</v>
      </c>
      <c r="J112"/>
    </row>
    <row r="113" spans="2:10" x14ac:dyDescent="0.3">
      <c r="B113" s="408" t="s">
        <v>891</v>
      </c>
      <c r="C113" s="398" t="s">
        <v>892</v>
      </c>
      <c r="D113" s="406" t="s">
        <v>893</v>
      </c>
      <c r="E113" s="407" t="s">
        <v>643</v>
      </c>
      <c r="F113" s="388">
        <v>115</v>
      </c>
      <c r="G113" s="355"/>
      <c r="H113" s="356"/>
      <c r="I113" s="389">
        <f t="shared" si="1"/>
        <v>0</v>
      </c>
    </row>
    <row r="114" spans="2:10" x14ac:dyDescent="0.3">
      <c r="B114" s="408" t="s">
        <v>894</v>
      </c>
      <c r="C114" s="398" t="s">
        <v>895</v>
      </c>
      <c r="D114" s="406" t="s">
        <v>802</v>
      </c>
      <c r="E114" s="407" t="s">
        <v>643</v>
      </c>
      <c r="F114" s="388">
        <v>115</v>
      </c>
      <c r="G114" s="355"/>
      <c r="H114" s="356"/>
      <c r="I114" s="389">
        <f t="shared" si="1"/>
        <v>0</v>
      </c>
    </row>
    <row r="115" spans="2:10" ht="13.2" x14ac:dyDescent="0.3">
      <c r="B115" s="408" t="s">
        <v>900</v>
      </c>
      <c r="C115" s="398" t="s">
        <v>895</v>
      </c>
      <c r="D115" s="406" t="s">
        <v>811</v>
      </c>
      <c r="E115" s="407" t="s">
        <v>643</v>
      </c>
      <c r="F115" s="388">
        <v>153</v>
      </c>
      <c r="G115" s="355"/>
      <c r="H115" s="356"/>
      <c r="I115" s="389">
        <f t="shared" si="1"/>
        <v>0</v>
      </c>
      <c r="J115" s="335"/>
    </row>
    <row r="116" spans="2:10" x14ac:dyDescent="0.3">
      <c r="B116" s="397"/>
      <c r="C116" s="398" t="s">
        <v>896</v>
      </c>
      <c r="D116" s="404" t="s">
        <v>897</v>
      </c>
      <c r="E116" s="407"/>
      <c r="F116" s="388">
        <v>0</v>
      </c>
      <c r="G116" s="355"/>
      <c r="H116" s="356"/>
      <c r="I116" s="389">
        <f t="shared" si="1"/>
        <v>0</v>
      </c>
    </row>
    <row r="117" spans="2:10" x14ac:dyDescent="0.3">
      <c r="B117" s="397"/>
      <c r="C117" s="398" t="s">
        <v>898</v>
      </c>
      <c r="D117" s="406" t="s">
        <v>899</v>
      </c>
      <c r="E117" s="407"/>
      <c r="F117" s="388">
        <v>0</v>
      </c>
      <c r="G117" s="355"/>
      <c r="H117" s="356"/>
      <c r="I117" s="389">
        <f t="shared" si="1"/>
        <v>0</v>
      </c>
    </row>
    <row r="118" spans="2:10" x14ac:dyDescent="0.3">
      <c r="B118" s="397" t="s">
        <v>903</v>
      </c>
      <c r="C118" s="398" t="s">
        <v>901</v>
      </c>
      <c r="D118" s="412" t="s">
        <v>902</v>
      </c>
      <c r="E118" s="407" t="s">
        <v>641</v>
      </c>
      <c r="F118" s="388">
        <v>7</v>
      </c>
      <c r="G118" s="355"/>
      <c r="H118" s="356"/>
      <c r="I118" s="389">
        <f t="shared" si="1"/>
        <v>0</v>
      </c>
    </row>
    <row r="119" spans="2:10" x14ac:dyDescent="0.3">
      <c r="B119" s="397" t="s">
        <v>906</v>
      </c>
      <c r="C119" s="398" t="s">
        <v>904</v>
      </c>
      <c r="D119" s="412" t="s">
        <v>905</v>
      </c>
      <c r="E119" s="407" t="s">
        <v>641</v>
      </c>
      <c r="F119" s="388">
        <v>7</v>
      </c>
      <c r="G119" s="355"/>
      <c r="H119" s="356"/>
      <c r="I119" s="389">
        <f t="shared" si="1"/>
        <v>0</v>
      </c>
    </row>
    <row r="120" spans="2:10" x14ac:dyDescent="0.3">
      <c r="B120" s="397" t="s">
        <v>909</v>
      </c>
      <c r="C120" s="398" t="s">
        <v>907</v>
      </c>
      <c r="D120" s="412" t="s">
        <v>908</v>
      </c>
      <c r="E120" s="407" t="s">
        <v>641</v>
      </c>
      <c r="F120" s="388">
        <v>7</v>
      </c>
      <c r="G120" s="355"/>
      <c r="H120" s="356"/>
      <c r="I120" s="389">
        <f t="shared" si="1"/>
        <v>0</v>
      </c>
    </row>
    <row r="121" spans="2:10" x14ac:dyDescent="0.3">
      <c r="B121" s="397" t="s">
        <v>912</v>
      </c>
      <c r="C121" s="398" t="s">
        <v>910</v>
      </c>
      <c r="D121" s="412" t="s">
        <v>911</v>
      </c>
      <c r="E121" s="407" t="s">
        <v>641</v>
      </c>
      <c r="F121" s="388">
        <v>7</v>
      </c>
      <c r="G121" s="355"/>
      <c r="H121" s="356"/>
      <c r="I121" s="389">
        <f t="shared" si="1"/>
        <v>0</v>
      </c>
    </row>
    <row r="122" spans="2:10" x14ac:dyDescent="0.3">
      <c r="B122" s="397" t="s">
        <v>915</v>
      </c>
      <c r="C122" s="398" t="s">
        <v>913</v>
      </c>
      <c r="D122" s="412" t="s">
        <v>914</v>
      </c>
      <c r="E122" s="407" t="s">
        <v>641</v>
      </c>
      <c r="F122" s="388">
        <v>7</v>
      </c>
      <c r="G122" s="355"/>
      <c r="H122" s="356"/>
      <c r="I122" s="389">
        <f t="shared" si="1"/>
        <v>0</v>
      </c>
    </row>
    <row r="123" spans="2:10" x14ac:dyDescent="0.3">
      <c r="B123" s="397" t="s">
        <v>920</v>
      </c>
      <c r="C123" s="398" t="s">
        <v>916</v>
      </c>
      <c r="D123" s="412" t="s">
        <v>917</v>
      </c>
      <c r="E123" s="407" t="s">
        <v>641</v>
      </c>
      <c r="F123" s="388">
        <v>7</v>
      </c>
      <c r="G123" s="355"/>
      <c r="H123" s="356"/>
      <c r="I123" s="389">
        <f t="shared" si="1"/>
        <v>0</v>
      </c>
    </row>
    <row r="124" spans="2:10" x14ac:dyDescent="0.3">
      <c r="B124" s="397"/>
      <c r="C124" s="398" t="s">
        <v>918</v>
      </c>
      <c r="D124" s="404" t="s">
        <v>919</v>
      </c>
      <c r="E124" s="407"/>
      <c r="F124" s="388">
        <v>0</v>
      </c>
      <c r="G124" s="355"/>
      <c r="H124" s="356"/>
      <c r="I124" s="389">
        <f t="shared" si="1"/>
        <v>0</v>
      </c>
    </row>
    <row r="125" spans="2:10" x14ac:dyDescent="0.3">
      <c r="B125" s="397" t="s">
        <v>926</v>
      </c>
      <c r="C125" s="398" t="s">
        <v>921</v>
      </c>
      <c r="D125" s="406" t="s">
        <v>922</v>
      </c>
      <c r="E125" s="407" t="s">
        <v>641</v>
      </c>
      <c r="F125" s="388">
        <v>300</v>
      </c>
      <c r="G125" s="355"/>
      <c r="H125" s="356"/>
      <c r="I125" s="389">
        <f t="shared" si="1"/>
        <v>0</v>
      </c>
    </row>
    <row r="126" spans="2:10" hidden="1" x14ac:dyDescent="0.3">
      <c r="B126" s="408"/>
      <c r="C126" s="398" t="s">
        <v>923</v>
      </c>
      <c r="D126" s="410"/>
      <c r="E126" s="407"/>
      <c r="F126" s="388">
        <v>0</v>
      </c>
      <c r="G126" s="355"/>
      <c r="H126" s="356"/>
      <c r="I126" s="389">
        <f t="shared" si="1"/>
        <v>0</v>
      </c>
    </row>
    <row r="127" spans="2:10" hidden="1" x14ac:dyDescent="0.3">
      <c r="B127" s="408"/>
      <c r="C127" s="398" t="s">
        <v>924</v>
      </c>
      <c r="D127" s="406" t="s">
        <v>925</v>
      </c>
      <c r="E127" s="407"/>
      <c r="F127" s="388">
        <v>0</v>
      </c>
      <c r="G127" s="355"/>
      <c r="H127" s="356"/>
      <c r="I127" s="389">
        <f t="shared" si="1"/>
        <v>0</v>
      </c>
    </row>
    <row r="128" spans="2:10" hidden="1" x14ac:dyDescent="0.3">
      <c r="B128" s="408" t="s">
        <v>926</v>
      </c>
      <c r="C128" s="398" t="s">
        <v>927</v>
      </c>
      <c r="D128" s="406" t="s">
        <v>928</v>
      </c>
      <c r="E128" s="407" t="s">
        <v>641</v>
      </c>
      <c r="F128" s="388">
        <v>0</v>
      </c>
      <c r="G128" s="355"/>
      <c r="H128" s="356"/>
      <c r="I128" s="389">
        <f t="shared" si="1"/>
        <v>0</v>
      </c>
    </row>
    <row r="129" spans="2:9" hidden="1" x14ac:dyDescent="0.3">
      <c r="B129" s="408" t="s">
        <v>929</v>
      </c>
      <c r="C129" s="398" t="s">
        <v>930</v>
      </c>
      <c r="D129" s="406" t="s">
        <v>931</v>
      </c>
      <c r="E129" s="407" t="s">
        <v>641</v>
      </c>
      <c r="F129" s="388">
        <v>0</v>
      </c>
      <c r="G129" s="355"/>
      <c r="H129" s="356"/>
      <c r="I129" s="389">
        <f t="shared" si="1"/>
        <v>0</v>
      </c>
    </row>
    <row r="130" spans="2:9" hidden="1" x14ac:dyDescent="0.3">
      <c r="B130" s="408" t="s">
        <v>932</v>
      </c>
      <c r="C130" s="398" t="s">
        <v>933</v>
      </c>
      <c r="D130" s="406" t="s">
        <v>934</v>
      </c>
      <c r="E130" s="407" t="s">
        <v>641</v>
      </c>
      <c r="F130" s="388">
        <v>0</v>
      </c>
      <c r="G130" s="355"/>
      <c r="H130" s="356"/>
      <c r="I130" s="389">
        <f t="shared" si="1"/>
        <v>0</v>
      </c>
    </row>
    <row r="131" spans="2:9" x14ac:dyDescent="0.3">
      <c r="B131" s="408" t="s">
        <v>935</v>
      </c>
      <c r="C131" s="398" t="s">
        <v>936</v>
      </c>
      <c r="D131" s="406" t="s">
        <v>937</v>
      </c>
      <c r="E131" s="407" t="s">
        <v>641</v>
      </c>
      <c r="F131" s="388">
        <v>0</v>
      </c>
      <c r="G131" s="355"/>
      <c r="H131" s="356"/>
      <c r="I131" s="389">
        <f t="shared" si="1"/>
        <v>0</v>
      </c>
    </row>
    <row r="132" spans="2:9" x14ac:dyDescent="0.3">
      <c r="B132" s="408"/>
      <c r="C132" s="398" t="s">
        <v>938</v>
      </c>
      <c r="D132" s="410" t="s">
        <v>939</v>
      </c>
      <c r="E132" s="407"/>
      <c r="F132" s="388">
        <v>0</v>
      </c>
      <c r="G132" s="355"/>
      <c r="H132" s="356"/>
      <c r="I132" s="389">
        <f t="shared" si="1"/>
        <v>0</v>
      </c>
    </row>
    <row r="133" spans="2:9" x14ac:dyDescent="0.3">
      <c r="B133" s="408"/>
      <c r="C133" s="398" t="s">
        <v>940</v>
      </c>
      <c r="D133" s="406" t="s">
        <v>941</v>
      </c>
      <c r="E133" s="407"/>
      <c r="F133" s="388">
        <v>0</v>
      </c>
      <c r="G133" s="355"/>
      <c r="H133" s="356"/>
      <c r="I133" s="389">
        <f t="shared" si="1"/>
        <v>0</v>
      </c>
    </row>
    <row r="134" spans="2:9" ht="52.8" x14ac:dyDescent="0.3">
      <c r="B134" s="408" t="s">
        <v>942</v>
      </c>
      <c r="C134" s="398" t="s">
        <v>943</v>
      </c>
      <c r="D134" s="406" t="s">
        <v>944</v>
      </c>
      <c r="E134" s="407" t="s">
        <v>641</v>
      </c>
      <c r="F134" s="388">
        <v>7</v>
      </c>
      <c r="G134" s="355"/>
      <c r="H134" s="356"/>
      <c r="I134" s="389">
        <f t="shared" si="1"/>
        <v>0</v>
      </c>
    </row>
    <row r="135" spans="2:9" ht="39.6" x14ac:dyDescent="0.3">
      <c r="B135" s="408" t="s">
        <v>945</v>
      </c>
      <c r="C135" s="398" t="s">
        <v>946</v>
      </c>
      <c r="D135" s="406" t="s">
        <v>947</v>
      </c>
      <c r="E135" s="407" t="s">
        <v>641</v>
      </c>
      <c r="F135" s="388">
        <v>7</v>
      </c>
      <c r="G135" s="355"/>
      <c r="H135" s="356"/>
      <c r="I135" s="389">
        <f t="shared" si="1"/>
        <v>0</v>
      </c>
    </row>
    <row r="136" spans="2:9" ht="52.8" x14ac:dyDescent="0.3">
      <c r="B136" s="408" t="s">
        <v>948</v>
      </c>
      <c r="C136" s="398" t="s">
        <v>949</v>
      </c>
      <c r="D136" s="406" t="s">
        <v>950</v>
      </c>
      <c r="E136" s="407" t="s">
        <v>641</v>
      </c>
      <c r="F136" s="388">
        <v>7</v>
      </c>
      <c r="G136" s="355"/>
      <c r="H136" s="356"/>
      <c r="I136" s="389">
        <f t="shared" si="1"/>
        <v>0</v>
      </c>
    </row>
    <row r="137" spans="2:9" ht="39.6" x14ac:dyDescent="0.3">
      <c r="B137" s="408" t="s">
        <v>951</v>
      </c>
      <c r="C137" s="398" t="s">
        <v>952</v>
      </c>
      <c r="D137" s="406" t="s">
        <v>953</v>
      </c>
      <c r="E137" s="407" t="s">
        <v>641</v>
      </c>
      <c r="F137" s="388">
        <v>7</v>
      </c>
      <c r="G137" s="355"/>
      <c r="H137" s="356"/>
      <c r="I137" s="389">
        <f t="shared" si="1"/>
        <v>0</v>
      </c>
    </row>
    <row r="138" spans="2:9" ht="39.6" x14ac:dyDescent="0.3">
      <c r="B138" s="408" t="s">
        <v>954</v>
      </c>
      <c r="C138" s="398" t="s">
        <v>955</v>
      </c>
      <c r="D138" s="406" t="s">
        <v>956</v>
      </c>
      <c r="E138" s="407" t="s">
        <v>641</v>
      </c>
      <c r="F138" s="388">
        <v>7</v>
      </c>
      <c r="G138" s="355"/>
      <c r="H138" s="356"/>
      <c r="I138" s="389">
        <f t="shared" si="1"/>
        <v>0</v>
      </c>
    </row>
    <row r="139" spans="2:9" ht="39.6" x14ac:dyDescent="0.3">
      <c r="B139" s="408" t="s">
        <v>957</v>
      </c>
      <c r="C139" s="398" t="s">
        <v>958</v>
      </c>
      <c r="D139" s="406" t="s">
        <v>959</v>
      </c>
      <c r="E139" s="407" t="s">
        <v>641</v>
      </c>
      <c r="F139" s="388">
        <v>7</v>
      </c>
      <c r="G139" s="355"/>
      <c r="H139" s="356"/>
      <c r="I139" s="389">
        <f t="shared" si="1"/>
        <v>0</v>
      </c>
    </row>
    <row r="140" spans="2:9" ht="26.4" x14ac:dyDescent="0.3">
      <c r="B140" s="408"/>
      <c r="C140" s="398" t="s">
        <v>960</v>
      </c>
      <c r="D140" s="410" t="s">
        <v>961</v>
      </c>
      <c r="E140" s="407"/>
      <c r="F140" s="388">
        <v>0</v>
      </c>
      <c r="G140" s="355"/>
      <c r="H140" s="356"/>
      <c r="I140" s="389">
        <f t="shared" si="1"/>
        <v>0</v>
      </c>
    </row>
    <row r="141" spans="2:9" ht="26.4" x14ac:dyDescent="0.3">
      <c r="B141" s="408" t="s">
        <v>962</v>
      </c>
      <c r="C141" s="398" t="s">
        <v>963</v>
      </c>
      <c r="D141" s="406" t="s">
        <v>964</v>
      </c>
      <c r="E141" s="407" t="s">
        <v>641</v>
      </c>
      <c r="F141" s="388">
        <v>7</v>
      </c>
      <c r="G141" s="355"/>
      <c r="H141" s="356"/>
      <c r="I141" s="389">
        <f t="shared" si="1"/>
        <v>0</v>
      </c>
    </row>
    <row r="142" spans="2:9" x14ac:dyDescent="0.3">
      <c r="B142" s="408"/>
      <c r="C142" s="398" t="s">
        <v>965</v>
      </c>
      <c r="D142" s="410" t="s">
        <v>966</v>
      </c>
      <c r="E142" s="407"/>
      <c r="F142" s="388">
        <v>0</v>
      </c>
      <c r="G142" s="355"/>
      <c r="H142" s="356"/>
      <c r="I142" s="389">
        <f t="shared" si="1"/>
        <v>0</v>
      </c>
    </row>
    <row r="143" spans="2:9" ht="39.6" x14ac:dyDescent="0.3">
      <c r="B143" s="408" t="s">
        <v>967</v>
      </c>
      <c r="C143" s="398" t="s">
        <v>968</v>
      </c>
      <c r="D143" s="406" t="s">
        <v>969</v>
      </c>
      <c r="E143" s="407" t="s">
        <v>641</v>
      </c>
      <c r="F143" s="388">
        <v>7</v>
      </c>
      <c r="G143" s="355"/>
      <c r="H143" s="356"/>
      <c r="I143" s="389">
        <f t="shared" ref="I143:I206" si="2">(G143+H143)*$F143</f>
        <v>0</v>
      </c>
    </row>
    <row r="144" spans="2:9" ht="26.4" x14ac:dyDescent="0.3">
      <c r="B144" s="397"/>
      <c r="C144" s="398" t="s">
        <v>970</v>
      </c>
      <c r="D144" s="410" t="s">
        <v>971</v>
      </c>
      <c r="E144" s="407"/>
      <c r="F144" s="388">
        <v>0</v>
      </c>
      <c r="G144" s="355"/>
      <c r="H144" s="356"/>
      <c r="I144" s="389">
        <f t="shared" si="2"/>
        <v>0</v>
      </c>
    </row>
    <row r="145" spans="2:9" x14ac:dyDescent="0.3">
      <c r="B145" s="397" t="s">
        <v>972</v>
      </c>
      <c r="C145" s="398" t="s">
        <v>973</v>
      </c>
      <c r="D145" s="406" t="s">
        <v>974</v>
      </c>
      <c r="E145" s="407" t="s">
        <v>641</v>
      </c>
      <c r="F145" s="388">
        <v>18</v>
      </c>
      <c r="G145" s="355"/>
      <c r="H145" s="356"/>
      <c r="I145" s="389">
        <f t="shared" si="2"/>
        <v>0</v>
      </c>
    </row>
    <row r="146" spans="2:9" ht="26.4" x14ac:dyDescent="0.3">
      <c r="B146" s="397" t="s">
        <v>975</v>
      </c>
      <c r="C146" s="398" t="s">
        <v>976</v>
      </c>
      <c r="D146" s="406" t="s">
        <v>977</v>
      </c>
      <c r="E146" s="407" t="s">
        <v>978</v>
      </c>
      <c r="F146" s="388">
        <v>18</v>
      </c>
      <c r="G146" s="355"/>
      <c r="H146" s="356"/>
      <c r="I146" s="389">
        <f t="shared" si="2"/>
        <v>0</v>
      </c>
    </row>
    <row r="147" spans="2:9" x14ac:dyDescent="0.3">
      <c r="B147" s="397" t="s">
        <v>979</v>
      </c>
      <c r="C147" s="398" t="s">
        <v>980</v>
      </c>
      <c r="D147" s="406" t="s">
        <v>981</v>
      </c>
      <c r="E147" s="407" t="s">
        <v>641</v>
      </c>
      <c r="F147" s="388">
        <v>18</v>
      </c>
      <c r="G147" s="355"/>
      <c r="H147" s="356"/>
      <c r="I147" s="389">
        <f t="shared" si="2"/>
        <v>0</v>
      </c>
    </row>
    <row r="148" spans="2:9" ht="26.4" x14ac:dyDescent="0.3">
      <c r="B148" s="397" t="s">
        <v>982</v>
      </c>
      <c r="C148" s="398" t="s">
        <v>983</v>
      </c>
      <c r="D148" s="406" t="s">
        <v>984</v>
      </c>
      <c r="E148" s="407" t="s">
        <v>641</v>
      </c>
      <c r="F148" s="388">
        <v>18</v>
      </c>
      <c r="G148" s="355"/>
      <c r="H148" s="356"/>
      <c r="I148" s="389">
        <f t="shared" si="2"/>
        <v>0</v>
      </c>
    </row>
    <row r="149" spans="2:9" x14ac:dyDescent="0.3">
      <c r="B149" s="397"/>
      <c r="C149" s="398" t="s">
        <v>985</v>
      </c>
      <c r="D149" s="410" t="s">
        <v>986</v>
      </c>
      <c r="E149" s="407"/>
      <c r="F149" s="388">
        <v>0</v>
      </c>
      <c r="G149" s="355"/>
      <c r="H149" s="356"/>
      <c r="I149" s="389">
        <f t="shared" si="2"/>
        <v>0</v>
      </c>
    </row>
    <row r="150" spans="2:9" ht="26.4" x14ac:dyDescent="0.3">
      <c r="B150" s="397" t="s">
        <v>987</v>
      </c>
      <c r="C150" s="398" t="s">
        <v>988</v>
      </c>
      <c r="D150" s="406" t="s">
        <v>989</v>
      </c>
      <c r="E150" s="401" t="s">
        <v>641</v>
      </c>
      <c r="F150" s="388">
        <v>7</v>
      </c>
      <c r="G150" s="355"/>
      <c r="H150" s="356"/>
      <c r="I150" s="389">
        <f t="shared" si="2"/>
        <v>0</v>
      </c>
    </row>
    <row r="151" spans="2:9" x14ac:dyDescent="0.3">
      <c r="B151" s="408"/>
      <c r="C151" s="398" t="s">
        <v>990</v>
      </c>
      <c r="D151" s="410" t="s">
        <v>991</v>
      </c>
      <c r="E151" s="407"/>
      <c r="F151" s="388">
        <v>0</v>
      </c>
      <c r="G151" s="355"/>
      <c r="H151" s="356"/>
      <c r="I151" s="389">
        <f t="shared" si="2"/>
        <v>0</v>
      </c>
    </row>
    <row r="152" spans="2:9" ht="26.4" x14ac:dyDescent="0.3">
      <c r="B152" s="408" t="s">
        <v>992</v>
      </c>
      <c r="C152" s="398" t="s">
        <v>993</v>
      </c>
      <c r="D152" s="406" t="s">
        <v>994</v>
      </c>
      <c r="E152" s="407" t="s">
        <v>641</v>
      </c>
      <c r="F152" s="388">
        <v>18</v>
      </c>
      <c r="G152" s="355"/>
      <c r="H152" s="356"/>
      <c r="I152" s="389">
        <f t="shared" si="2"/>
        <v>0</v>
      </c>
    </row>
    <row r="153" spans="2:9" x14ac:dyDescent="0.3">
      <c r="B153" s="408" t="s">
        <v>995</v>
      </c>
      <c r="C153" s="398" t="s">
        <v>996</v>
      </c>
      <c r="D153" s="406" t="s">
        <v>997</v>
      </c>
      <c r="E153" s="407" t="s">
        <v>641</v>
      </c>
      <c r="F153" s="388">
        <v>18</v>
      </c>
      <c r="G153" s="355"/>
      <c r="H153" s="356"/>
      <c r="I153" s="389">
        <f t="shared" si="2"/>
        <v>0</v>
      </c>
    </row>
    <row r="154" spans="2:9" x14ac:dyDescent="0.3">
      <c r="B154" s="408" t="s">
        <v>995</v>
      </c>
      <c r="C154" s="398" t="s">
        <v>996</v>
      </c>
      <c r="D154" s="406" t="s">
        <v>998</v>
      </c>
      <c r="E154" s="407" t="s">
        <v>641</v>
      </c>
      <c r="F154" s="388">
        <v>33</v>
      </c>
      <c r="G154" s="355"/>
      <c r="H154" s="356"/>
      <c r="I154" s="389">
        <f t="shared" si="2"/>
        <v>0</v>
      </c>
    </row>
    <row r="155" spans="2:9" x14ac:dyDescent="0.3">
      <c r="B155" s="408"/>
      <c r="C155" s="398" t="s">
        <v>999</v>
      </c>
      <c r="D155" s="410" t="s">
        <v>1000</v>
      </c>
      <c r="E155" s="407"/>
      <c r="F155" s="388">
        <v>0</v>
      </c>
      <c r="G155" s="355"/>
      <c r="H155" s="356"/>
      <c r="I155" s="389">
        <f t="shared" si="2"/>
        <v>0</v>
      </c>
    </row>
    <row r="156" spans="2:9" ht="26.4" x14ac:dyDescent="0.3">
      <c r="B156" s="408"/>
      <c r="C156" s="398" t="s">
        <v>1001</v>
      </c>
      <c r="D156" s="416" t="s">
        <v>1002</v>
      </c>
      <c r="E156" s="407"/>
      <c r="F156" s="388">
        <v>0</v>
      </c>
      <c r="G156" s="355"/>
      <c r="H156" s="356"/>
      <c r="I156" s="389">
        <f t="shared" si="2"/>
        <v>0</v>
      </c>
    </row>
    <row r="157" spans="2:9" x14ac:dyDescent="0.3">
      <c r="B157" s="408" t="s">
        <v>1003</v>
      </c>
      <c r="C157" s="398" t="s">
        <v>1004</v>
      </c>
      <c r="D157" s="406" t="s">
        <v>1005</v>
      </c>
      <c r="E157" s="407" t="s">
        <v>638</v>
      </c>
      <c r="F157" s="388">
        <v>7</v>
      </c>
      <c r="G157" s="355"/>
      <c r="H157" s="356"/>
      <c r="I157" s="389">
        <f t="shared" si="2"/>
        <v>0</v>
      </c>
    </row>
    <row r="158" spans="2:9" x14ac:dyDescent="0.3">
      <c r="B158" s="408" t="s">
        <v>1003</v>
      </c>
      <c r="C158" s="398" t="s">
        <v>1004</v>
      </c>
      <c r="D158" s="406" t="s">
        <v>1006</v>
      </c>
      <c r="E158" s="407" t="s">
        <v>638</v>
      </c>
      <c r="F158" s="388">
        <v>7</v>
      </c>
      <c r="G158" s="355"/>
      <c r="H158" s="356"/>
      <c r="I158" s="389">
        <f t="shared" si="2"/>
        <v>0</v>
      </c>
    </row>
    <row r="159" spans="2:9" x14ac:dyDescent="0.3">
      <c r="B159" s="408" t="s">
        <v>1007</v>
      </c>
      <c r="C159" s="398" t="s">
        <v>1008</v>
      </c>
      <c r="D159" s="406" t="s">
        <v>1009</v>
      </c>
      <c r="E159" s="407" t="s">
        <v>638</v>
      </c>
      <c r="F159" s="388">
        <v>7</v>
      </c>
      <c r="G159" s="355"/>
      <c r="H159" s="356"/>
      <c r="I159" s="389">
        <f t="shared" si="2"/>
        <v>0</v>
      </c>
    </row>
    <row r="160" spans="2:9" x14ac:dyDescent="0.3">
      <c r="B160" s="408"/>
      <c r="C160" s="398" t="s">
        <v>1010</v>
      </c>
      <c r="D160" s="410" t="s">
        <v>1011</v>
      </c>
      <c r="E160" s="407"/>
      <c r="F160" s="388">
        <v>0</v>
      </c>
      <c r="G160" s="355"/>
      <c r="H160" s="356"/>
      <c r="I160" s="389">
        <f t="shared" si="2"/>
        <v>0</v>
      </c>
    </row>
    <row r="161" spans="2:9" ht="26.4" x14ac:dyDescent="0.3">
      <c r="B161" s="408"/>
      <c r="C161" s="398" t="s">
        <v>1012</v>
      </c>
      <c r="D161" s="406" t="s">
        <v>1013</v>
      </c>
      <c r="E161" s="407"/>
      <c r="F161" s="388">
        <v>0</v>
      </c>
      <c r="G161" s="355"/>
      <c r="H161" s="356"/>
      <c r="I161" s="389">
        <f t="shared" si="2"/>
        <v>0</v>
      </c>
    </row>
    <row r="162" spans="2:9" ht="26.4" x14ac:dyDescent="0.3">
      <c r="B162" s="408" t="s">
        <v>1014</v>
      </c>
      <c r="C162" s="398" t="s">
        <v>1015</v>
      </c>
      <c r="D162" s="406" t="s">
        <v>1016</v>
      </c>
      <c r="E162" s="407" t="s">
        <v>642</v>
      </c>
      <c r="F162" s="388">
        <v>7</v>
      </c>
      <c r="G162" s="355"/>
      <c r="H162" s="356"/>
      <c r="I162" s="389">
        <f t="shared" si="2"/>
        <v>0</v>
      </c>
    </row>
    <row r="163" spans="2:9" ht="26.4" x14ac:dyDescent="0.3">
      <c r="B163" s="408" t="s">
        <v>1017</v>
      </c>
      <c r="C163" s="398" t="s">
        <v>1018</v>
      </c>
      <c r="D163" s="406" t="s">
        <v>1019</v>
      </c>
      <c r="E163" s="407" t="s">
        <v>642</v>
      </c>
      <c r="F163" s="388">
        <v>7</v>
      </c>
      <c r="G163" s="355"/>
      <c r="H163" s="356"/>
      <c r="I163" s="389">
        <f t="shared" si="2"/>
        <v>0</v>
      </c>
    </row>
    <row r="164" spans="2:9" x14ac:dyDescent="0.3">
      <c r="B164" s="408" t="s">
        <v>1017</v>
      </c>
      <c r="C164" s="398" t="s">
        <v>1018</v>
      </c>
      <c r="D164" s="406" t="s">
        <v>1020</v>
      </c>
      <c r="E164" s="407" t="s">
        <v>642</v>
      </c>
      <c r="F164" s="388">
        <v>33</v>
      </c>
      <c r="G164" s="355"/>
      <c r="H164" s="356"/>
      <c r="I164" s="389">
        <f t="shared" si="2"/>
        <v>0</v>
      </c>
    </row>
    <row r="165" spans="2:9" x14ac:dyDescent="0.3">
      <c r="B165" s="408"/>
      <c r="C165" s="398" t="s">
        <v>1021</v>
      </c>
      <c r="D165" s="410" t="s">
        <v>1022</v>
      </c>
      <c r="E165" s="407"/>
      <c r="F165" s="388">
        <v>0</v>
      </c>
      <c r="G165" s="355"/>
      <c r="H165" s="356"/>
      <c r="I165" s="389">
        <f t="shared" si="2"/>
        <v>0</v>
      </c>
    </row>
    <row r="166" spans="2:9" x14ac:dyDescent="0.3">
      <c r="B166" s="408" t="s">
        <v>1023</v>
      </c>
      <c r="C166" s="398" t="s">
        <v>1024</v>
      </c>
      <c r="D166" s="406" t="s">
        <v>1025</v>
      </c>
      <c r="E166" s="407" t="s">
        <v>642</v>
      </c>
      <c r="F166" s="388">
        <v>33</v>
      </c>
      <c r="G166" s="355"/>
      <c r="H166" s="356"/>
      <c r="I166" s="389">
        <f t="shared" si="2"/>
        <v>0</v>
      </c>
    </row>
    <row r="167" spans="2:9" x14ac:dyDescent="0.3">
      <c r="B167" s="408" t="s">
        <v>1023</v>
      </c>
      <c r="C167" s="398" t="s">
        <v>1024</v>
      </c>
      <c r="D167" s="406" t="s">
        <v>1026</v>
      </c>
      <c r="E167" s="407" t="s">
        <v>642</v>
      </c>
      <c r="F167" s="388">
        <v>33</v>
      </c>
      <c r="G167" s="355"/>
      <c r="H167" s="356"/>
      <c r="I167" s="389">
        <f t="shared" si="2"/>
        <v>0</v>
      </c>
    </row>
    <row r="168" spans="2:9" ht="26.4" x14ac:dyDescent="0.3">
      <c r="B168" s="408"/>
      <c r="C168" s="398" t="s">
        <v>1027</v>
      </c>
      <c r="D168" s="410" t="s">
        <v>1028</v>
      </c>
      <c r="E168" s="407"/>
      <c r="F168" s="388">
        <v>0</v>
      </c>
      <c r="G168" s="355"/>
      <c r="H168" s="356"/>
      <c r="I168" s="389">
        <f t="shared" si="2"/>
        <v>0</v>
      </c>
    </row>
    <row r="169" spans="2:9" ht="39.6" x14ac:dyDescent="0.3">
      <c r="B169" s="408" t="s">
        <v>1029</v>
      </c>
      <c r="C169" s="398" t="s">
        <v>1030</v>
      </c>
      <c r="D169" s="406" t="s">
        <v>1031</v>
      </c>
      <c r="E169" s="407" t="s">
        <v>642</v>
      </c>
      <c r="F169" s="388">
        <v>18</v>
      </c>
      <c r="G169" s="355"/>
      <c r="H169" s="356"/>
      <c r="I169" s="389">
        <f t="shared" si="2"/>
        <v>0</v>
      </c>
    </row>
    <row r="170" spans="2:9" x14ac:dyDescent="0.3">
      <c r="B170" s="408"/>
      <c r="C170" s="398" t="s">
        <v>1032</v>
      </c>
      <c r="D170" s="410" t="s">
        <v>1033</v>
      </c>
      <c r="E170" s="407"/>
      <c r="F170" s="388">
        <v>0</v>
      </c>
      <c r="G170" s="355"/>
      <c r="H170" s="356"/>
      <c r="I170" s="389">
        <f t="shared" si="2"/>
        <v>0</v>
      </c>
    </row>
    <row r="171" spans="2:9" ht="39.6" x14ac:dyDescent="0.3">
      <c r="B171" s="408" t="s">
        <v>1034</v>
      </c>
      <c r="C171" s="398" t="s">
        <v>1035</v>
      </c>
      <c r="D171" s="406" t="s">
        <v>1036</v>
      </c>
      <c r="E171" s="407" t="s">
        <v>642</v>
      </c>
      <c r="F171" s="388">
        <v>45</v>
      </c>
      <c r="G171" s="355"/>
      <c r="H171" s="356"/>
      <c r="I171" s="389">
        <f t="shared" si="2"/>
        <v>0</v>
      </c>
    </row>
    <row r="172" spans="2:9" x14ac:dyDescent="0.3">
      <c r="B172" s="417"/>
      <c r="C172" s="418"/>
      <c r="D172" s="419"/>
      <c r="E172" s="405"/>
      <c r="F172" s="388">
        <v>0</v>
      </c>
      <c r="G172" s="364"/>
      <c r="H172" s="365"/>
      <c r="I172" s="389">
        <f t="shared" si="2"/>
        <v>0</v>
      </c>
    </row>
    <row r="173" spans="2:9" x14ac:dyDescent="0.3">
      <c r="B173" s="397"/>
      <c r="C173" s="398"/>
      <c r="D173" s="404" t="s">
        <v>1037</v>
      </c>
      <c r="E173" s="401"/>
      <c r="F173" s="388">
        <v>0</v>
      </c>
      <c r="G173" s="355"/>
      <c r="H173" s="356"/>
      <c r="I173" s="389">
        <f t="shared" si="2"/>
        <v>0</v>
      </c>
    </row>
    <row r="174" spans="2:9" x14ac:dyDescent="0.3">
      <c r="B174" s="397"/>
      <c r="C174" s="398"/>
      <c r="D174" s="404"/>
      <c r="E174" s="401"/>
      <c r="F174" s="388">
        <v>0</v>
      </c>
      <c r="G174" s="355"/>
      <c r="H174" s="356"/>
      <c r="I174" s="389">
        <f t="shared" si="2"/>
        <v>0</v>
      </c>
    </row>
    <row r="175" spans="2:9" x14ac:dyDescent="0.3">
      <c r="B175" s="420">
        <v>3</v>
      </c>
      <c r="C175" s="398"/>
      <c r="D175" s="410" t="s">
        <v>1038</v>
      </c>
      <c r="E175" s="401"/>
      <c r="F175" s="388">
        <v>0</v>
      </c>
      <c r="G175" s="355"/>
      <c r="H175" s="356"/>
      <c r="I175" s="389">
        <f t="shared" si="2"/>
        <v>0</v>
      </c>
    </row>
    <row r="176" spans="2:9" x14ac:dyDescent="0.3">
      <c r="B176" s="397"/>
      <c r="C176" s="398" t="s">
        <v>1039</v>
      </c>
      <c r="D176" s="404" t="s">
        <v>1040</v>
      </c>
      <c r="E176" s="401"/>
      <c r="F176" s="388">
        <v>0</v>
      </c>
      <c r="G176" s="355"/>
      <c r="H176" s="356"/>
      <c r="I176" s="389">
        <f t="shared" si="2"/>
        <v>0</v>
      </c>
    </row>
    <row r="177" spans="2:9" x14ac:dyDescent="0.3">
      <c r="B177" s="397"/>
      <c r="C177" s="398" t="s">
        <v>1041</v>
      </c>
      <c r="D177" s="410" t="s">
        <v>1042</v>
      </c>
      <c r="E177" s="407"/>
      <c r="F177" s="388">
        <v>0</v>
      </c>
      <c r="G177" s="355"/>
      <c r="H177" s="356"/>
      <c r="I177" s="389">
        <f t="shared" si="2"/>
        <v>0</v>
      </c>
    </row>
    <row r="178" spans="2:9" ht="26.4" x14ac:dyDescent="0.3">
      <c r="B178" s="397"/>
      <c r="C178" s="398" t="s">
        <v>1043</v>
      </c>
      <c r="D178" s="406" t="s">
        <v>1044</v>
      </c>
      <c r="E178" s="407"/>
      <c r="F178" s="388">
        <v>0</v>
      </c>
      <c r="G178" s="355"/>
      <c r="H178" s="356"/>
      <c r="I178" s="389">
        <f t="shared" si="2"/>
        <v>0</v>
      </c>
    </row>
    <row r="179" spans="2:9" x14ac:dyDescent="0.3">
      <c r="B179" s="397" t="s">
        <v>1045</v>
      </c>
      <c r="C179" s="398" t="s">
        <v>1046</v>
      </c>
      <c r="D179" s="406" t="s">
        <v>1047</v>
      </c>
      <c r="E179" s="407" t="s">
        <v>641</v>
      </c>
      <c r="F179" s="388">
        <v>7</v>
      </c>
      <c r="G179" s="355"/>
      <c r="H179" s="356"/>
      <c r="I179" s="389">
        <f t="shared" si="2"/>
        <v>0</v>
      </c>
    </row>
    <row r="180" spans="2:9" x14ac:dyDescent="0.3">
      <c r="B180" s="397" t="s">
        <v>1048</v>
      </c>
      <c r="C180" s="398" t="s">
        <v>1049</v>
      </c>
      <c r="D180" s="406" t="s">
        <v>1050</v>
      </c>
      <c r="E180" s="407" t="s">
        <v>641</v>
      </c>
      <c r="F180" s="388">
        <v>7</v>
      </c>
      <c r="G180" s="355"/>
      <c r="H180" s="356"/>
      <c r="I180" s="389">
        <f t="shared" si="2"/>
        <v>0</v>
      </c>
    </row>
    <row r="181" spans="2:9" x14ac:dyDescent="0.3">
      <c r="B181" s="397" t="s">
        <v>1051</v>
      </c>
      <c r="C181" s="398" t="s">
        <v>1052</v>
      </c>
      <c r="D181" s="406" t="s">
        <v>1053</v>
      </c>
      <c r="E181" s="407" t="s">
        <v>641</v>
      </c>
      <c r="F181" s="388">
        <v>7</v>
      </c>
      <c r="G181" s="355"/>
      <c r="H181" s="356"/>
      <c r="I181" s="389">
        <f t="shared" si="2"/>
        <v>0</v>
      </c>
    </row>
    <row r="182" spans="2:9" hidden="1" x14ac:dyDescent="0.3">
      <c r="B182" s="397" t="s">
        <v>1054</v>
      </c>
      <c r="C182" s="398" t="s">
        <v>1055</v>
      </c>
      <c r="D182" s="406" t="s">
        <v>1056</v>
      </c>
      <c r="E182" s="407" t="s">
        <v>641</v>
      </c>
      <c r="F182" s="388">
        <v>7</v>
      </c>
      <c r="G182" s="355"/>
      <c r="H182" s="356"/>
      <c r="I182" s="389">
        <f t="shared" si="2"/>
        <v>0</v>
      </c>
    </row>
    <row r="183" spans="2:9" hidden="1" x14ac:dyDescent="0.3">
      <c r="B183" s="397" t="s">
        <v>1057</v>
      </c>
      <c r="C183" s="398" t="s">
        <v>1058</v>
      </c>
      <c r="D183" s="406" t="s">
        <v>1059</v>
      </c>
      <c r="E183" s="407" t="s">
        <v>641</v>
      </c>
      <c r="F183" s="388">
        <v>7</v>
      </c>
      <c r="G183" s="355"/>
      <c r="H183" s="356"/>
      <c r="I183" s="389">
        <f t="shared" si="2"/>
        <v>0</v>
      </c>
    </row>
    <row r="184" spans="2:9" ht="26.4" hidden="1" x14ac:dyDescent="0.3">
      <c r="B184" s="408"/>
      <c r="C184" s="398" t="s">
        <v>1060</v>
      </c>
      <c r="D184" s="410" t="s">
        <v>1061</v>
      </c>
      <c r="E184" s="407"/>
      <c r="F184" s="388">
        <v>0</v>
      </c>
      <c r="G184" s="355"/>
      <c r="H184" s="356"/>
      <c r="I184" s="389">
        <f t="shared" si="2"/>
        <v>0</v>
      </c>
    </row>
    <row r="185" spans="2:9" ht="26.4" hidden="1" x14ac:dyDescent="0.3">
      <c r="B185" s="408"/>
      <c r="C185" s="398" t="s">
        <v>1062</v>
      </c>
      <c r="D185" s="406" t="s">
        <v>1063</v>
      </c>
      <c r="E185" s="407"/>
      <c r="F185" s="388">
        <v>0</v>
      </c>
      <c r="G185" s="355"/>
      <c r="H185" s="356"/>
      <c r="I185" s="389">
        <f t="shared" si="2"/>
        <v>0</v>
      </c>
    </row>
    <row r="186" spans="2:9" hidden="1" x14ac:dyDescent="0.3">
      <c r="B186" s="408" t="s">
        <v>1064</v>
      </c>
      <c r="C186" s="398" t="s">
        <v>1065</v>
      </c>
      <c r="D186" s="406" t="s">
        <v>1047</v>
      </c>
      <c r="E186" s="407" t="s">
        <v>641</v>
      </c>
      <c r="F186" s="388">
        <v>7</v>
      </c>
      <c r="G186" s="355"/>
      <c r="H186" s="356"/>
      <c r="I186" s="389">
        <f t="shared" si="2"/>
        <v>0</v>
      </c>
    </row>
    <row r="187" spans="2:9" hidden="1" x14ac:dyDescent="0.3">
      <c r="B187" s="408" t="s">
        <v>1066</v>
      </c>
      <c r="C187" s="398" t="s">
        <v>1067</v>
      </c>
      <c r="D187" s="406" t="s">
        <v>1050</v>
      </c>
      <c r="E187" s="407" t="s">
        <v>641</v>
      </c>
      <c r="F187" s="388">
        <v>18</v>
      </c>
      <c r="G187" s="355"/>
      <c r="H187" s="356"/>
      <c r="I187" s="389">
        <f t="shared" si="2"/>
        <v>0</v>
      </c>
    </row>
    <row r="188" spans="2:9" x14ac:dyDescent="0.3">
      <c r="B188" s="408" t="s">
        <v>1068</v>
      </c>
      <c r="C188" s="398" t="s">
        <v>1069</v>
      </c>
      <c r="D188" s="406" t="s">
        <v>1053</v>
      </c>
      <c r="E188" s="407" t="s">
        <v>641</v>
      </c>
      <c r="F188" s="388">
        <v>7</v>
      </c>
      <c r="G188" s="355"/>
      <c r="H188" s="356"/>
      <c r="I188" s="389">
        <f t="shared" si="2"/>
        <v>0</v>
      </c>
    </row>
    <row r="189" spans="2:9" hidden="1" x14ac:dyDescent="0.3">
      <c r="B189" s="408" t="s">
        <v>1070</v>
      </c>
      <c r="C189" s="398" t="s">
        <v>1071</v>
      </c>
      <c r="D189" s="406" t="s">
        <v>1056</v>
      </c>
      <c r="E189" s="407" t="s">
        <v>641</v>
      </c>
      <c r="F189" s="388">
        <v>18</v>
      </c>
      <c r="G189" s="355"/>
      <c r="H189" s="356"/>
      <c r="I189" s="389">
        <f t="shared" si="2"/>
        <v>0</v>
      </c>
    </row>
    <row r="190" spans="2:9" hidden="1" x14ac:dyDescent="0.3">
      <c r="B190" s="408" t="s">
        <v>1072</v>
      </c>
      <c r="C190" s="398" t="s">
        <v>1073</v>
      </c>
      <c r="D190" s="406" t="s">
        <v>1059</v>
      </c>
      <c r="E190" s="407" t="s">
        <v>641</v>
      </c>
      <c r="F190" s="388">
        <v>18</v>
      </c>
      <c r="G190" s="355"/>
      <c r="H190" s="356"/>
      <c r="I190" s="389">
        <f t="shared" si="2"/>
        <v>0</v>
      </c>
    </row>
    <row r="191" spans="2:9" hidden="1" x14ac:dyDescent="0.3">
      <c r="B191" s="408"/>
      <c r="C191" s="398" t="s">
        <v>1074</v>
      </c>
      <c r="D191" s="406"/>
      <c r="E191" s="407"/>
      <c r="F191" s="388">
        <v>0</v>
      </c>
      <c r="G191" s="355"/>
      <c r="H191" s="356"/>
      <c r="I191" s="389">
        <f t="shared" si="2"/>
        <v>0</v>
      </c>
    </row>
    <row r="192" spans="2:9" x14ac:dyDescent="0.3">
      <c r="B192" s="408" t="s">
        <v>1075</v>
      </c>
      <c r="C192" s="398" t="s">
        <v>1076</v>
      </c>
      <c r="D192" s="406" t="s">
        <v>1047</v>
      </c>
      <c r="E192" s="407" t="s">
        <v>641</v>
      </c>
      <c r="F192" s="388">
        <v>0</v>
      </c>
      <c r="G192" s="355"/>
      <c r="H192" s="356"/>
      <c r="I192" s="389">
        <f t="shared" si="2"/>
        <v>0</v>
      </c>
    </row>
    <row r="193" spans="2:9" x14ac:dyDescent="0.3">
      <c r="B193" s="408" t="s">
        <v>1077</v>
      </c>
      <c r="C193" s="398" t="s">
        <v>1078</v>
      </c>
      <c r="D193" s="406" t="s">
        <v>1050</v>
      </c>
      <c r="E193" s="407" t="s">
        <v>641</v>
      </c>
      <c r="F193" s="388">
        <v>0</v>
      </c>
      <c r="G193" s="355"/>
      <c r="H193" s="356"/>
      <c r="I193" s="389">
        <f t="shared" si="2"/>
        <v>0</v>
      </c>
    </row>
    <row r="194" spans="2:9" x14ac:dyDescent="0.3">
      <c r="B194" s="408" t="s">
        <v>1079</v>
      </c>
      <c r="C194" s="398" t="s">
        <v>1080</v>
      </c>
      <c r="D194" s="406" t="s">
        <v>1053</v>
      </c>
      <c r="E194" s="407" t="s">
        <v>641</v>
      </c>
      <c r="F194" s="388">
        <v>0</v>
      </c>
      <c r="G194" s="355"/>
      <c r="H194" s="356"/>
      <c r="I194" s="389">
        <f t="shared" si="2"/>
        <v>0</v>
      </c>
    </row>
    <row r="195" spans="2:9" x14ac:dyDescent="0.3">
      <c r="B195" s="408" t="s">
        <v>1081</v>
      </c>
      <c r="C195" s="398" t="s">
        <v>1082</v>
      </c>
      <c r="D195" s="406" t="s">
        <v>1056</v>
      </c>
      <c r="E195" s="407" t="s">
        <v>641</v>
      </c>
      <c r="F195" s="388">
        <v>0</v>
      </c>
      <c r="G195" s="355"/>
      <c r="H195" s="356"/>
      <c r="I195" s="389">
        <f t="shared" si="2"/>
        <v>0</v>
      </c>
    </row>
    <row r="196" spans="2:9" x14ac:dyDescent="0.3">
      <c r="B196" s="408" t="s">
        <v>1083</v>
      </c>
      <c r="C196" s="398" t="s">
        <v>1084</v>
      </c>
      <c r="D196" s="406" t="s">
        <v>1059</v>
      </c>
      <c r="E196" s="407" t="s">
        <v>641</v>
      </c>
      <c r="F196" s="388">
        <v>0</v>
      </c>
      <c r="G196" s="355"/>
      <c r="H196" s="356"/>
      <c r="I196" s="389">
        <f t="shared" si="2"/>
        <v>0</v>
      </c>
    </row>
    <row r="197" spans="2:9" ht="39.6" x14ac:dyDescent="0.3">
      <c r="B197" s="408" t="s">
        <v>1085</v>
      </c>
      <c r="C197" s="398" t="s">
        <v>1086</v>
      </c>
      <c r="D197" s="406" t="s">
        <v>1087</v>
      </c>
      <c r="E197" s="407" t="s">
        <v>641</v>
      </c>
      <c r="F197" s="388">
        <v>0</v>
      </c>
      <c r="G197" s="355"/>
      <c r="H197" s="356"/>
      <c r="I197" s="389">
        <f t="shared" si="2"/>
        <v>0</v>
      </c>
    </row>
    <row r="198" spans="2:9" ht="39.6" x14ac:dyDescent="0.3">
      <c r="B198" s="408" t="s">
        <v>1088</v>
      </c>
      <c r="C198" s="398" t="s">
        <v>1089</v>
      </c>
      <c r="D198" s="406" t="s">
        <v>1090</v>
      </c>
      <c r="E198" s="407" t="s">
        <v>641</v>
      </c>
      <c r="F198" s="388">
        <v>0</v>
      </c>
      <c r="G198" s="355"/>
      <c r="H198" s="356"/>
      <c r="I198" s="389">
        <f t="shared" si="2"/>
        <v>0</v>
      </c>
    </row>
    <row r="199" spans="2:9" ht="26.4" x14ac:dyDescent="0.3">
      <c r="B199" s="408" t="s">
        <v>1091</v>
      </c>
      <c r="C199" s="398" t="s">
        <v>1092</v>
      </c>
      <c r="D199" s="406" t="s">
        <v>1093</v>
      </c>
      <c r="E199" s="407" t="s">
        <v>641</v>
      </c>
      <c r="F199" s="388">
        <v>0</v>
      </c>
      <c r="G199" s="355"/>
      <c r="H199" s="356"/>
      <c r="I199" s="389">
        <f t="shared" si="2"/>
        <v>0</v>
      </c>
    </row>
    <row r="200" spans="2:9" x14ac:dyDescent="0.3">
      <c r="B200" s="408"/>
      <c r="C200" s="398" t="s">
        <v>1094</v>
      </c>
      <c r="D200" s="421" t="s">
        <v>1095</v>
      </c>
      <c r="E200" s="407"/>
      <c r="F200" s="388">
        <v>0</v>
      </c>
      <c r="G200" s="355"/>
      <c r="H200" s="356"/>
      <c r="I200" s="389">
        <f t="shared" si="2"/>
        <v>0</v>
      </c>
    </row>
    <row r="201" spans="2:9" ht="26.4" x14ac:dyDescent="0.3">
      <c r="B201" s="408" t="s">
        <v>1096</v>
      </c>
      <c r="C201" s="398" t="s">
        <v>1097</v>
      </c>
      <c r="D201" s="422" t="s">
        <v>1098</v>
      </c>
      <c r="E201" s="407" t="s">
        <v>642</v>
      </c>
      <c r="F201" s="388">
        <v>7</v>
      </c>
      <c r="G201" s="355"/>
      <c r="H201" s="356"/>
      <c r="I201" s="389">
        <f t="shared" si="2"/>
        <v>0</v>
      </c>
    </row>
    <row r="202" spans="2:9" hidden="1" x14ac:dyDescent="0.3">
      <c r="B202" s="408"/>
      <c r="C202" s="398" t="s">
        <v>1099</v>
      </c>
      <c r="D202" s="410" t="s">
        <v>1100</v>
      </c>
      <c r="E202" s="407"/>
      <c r="F202" s="388">
        <v>0</v>
      </c>
      <c r="G202" s="355"/>
      <c r="H202" s="356"/>
      <c r="I202" s="389">
        <f t="shared" si="2"/>
        <v>0</v>
      </c>
    </row>
    <row r="203" spans="2:9" x14ac:dyDescent="0.3">
      <c r="B203" s="408"/>
      <c r="C203" s="398" t="s">
        <v>1101</v>
      </c>
      <c r="D203" s="406"/>
      <c r="E203" s="407"/>
      <c r="F203" s="388">
        <v>0</v>
      </c>
      <c r="G203" s="355"/>
      <c r="H203" s="356"/>
      <c r="I203" s="389">
        <f t="shared" si="2"/>
        <v>0</v>
      </c>
    </row>
    <row r="204" spans="2:9" x14ac:dyDescent="0.3">
      <c r="B204" s="408" t="s">
        <v>1102</v>
      </c>
      <c r="C204" s="398" t="s">
        <v>1103</v>
      </c>
      <c r="D204" s="406" t="s">
        <v>1047</v>
      </c>
      <c r="E204" s="407" t="s">
        <v>641</v>
      </c>
      <c r="F204" s="388">
        <v>0</v>
      </c>
      <c r="G204" s="355"/>
      <c r="H204" s="356"/>
      <c r="I204" s="389">
        <f t="shared" si="2"/>
        <v>0</v>
      </c>
    </row>
    <row r="205" spans="2:9" x14ac:dyDescent="0.3">
      <c r="B205" s="408" t="s">
        <v>1104</v>
      </c>
      <c r="C205" s="398" t="s">
        <v>1105</v>
      </c>
      <c r="D205" s="406" t="s">
        <v>1050</v>
      </c>
      <c r="E205" s="407" t="s">
        <v>641</v>
      </c>
      <c r="F205" s="388">
        <v>0</v>
      </c>
      <c r="G205" s="355"/>
      <c r="H205" s="356"/>
      <c r="I205" s="389">
        <f t="shared" si="2"/>
        <v>0</v>
      </c>
    </row>
    <row r="206" spans="2:9" x14ac:dyDescent="0.3">
      <c r="B206" s="408" t="s">
        <v>1106</v>
      </c>
      <c r="C206" s="398" t="s">
        <v>1107</v>
      </c>
      <c r="D206" s="406" t="s">
        <v>1053</v>
      </c>
      <c r="E206" s="407" t="s">
        <v>641</v>
      </c>
      <c r="F206" s="388">
        <v>0</v>
      </c>
      <c r="G206" s="355"/>
      <c r="H206" s="356"/>
      <c r="I206" s="389">
        <f t="shared" si="2"/>
        <v>0</v>
      </c>
    </row>
    <row r="207" spans="2:9" x14ac:dyDescent="0.3">
      <c r="B207" s="408" t="s">
        <v>1108</v>
      </c>
      <c r="C207" s="398" t="s">
        <v>1109</v>
      </c>
      <c r="D207" s="406" t="s">
        <v>1056</v>
      </c>
      <c r="E207" s="407" t="s">
        <v>641</v>
      </c>
      <c r="F207" s="388">
        <v>0</v>
      </c>
      <c r="G207" s="355"/>
      <c r="H207" s="356"/>
      <c r="I207" s="389">
        <f t="shared" ref="I207:I270" si="3">(G207+H207)*$F207</f>
        <v>0</v>
      </c>
    </row>
    <row r="208" spans="2:9" x14ac:dyDescent="0.3">
      <c r="B208" s="408" t="s">
        <v>1110</v>
      </c>
      <c r="C208" s="398" t="s">
        <v>1111</v>
      </c>
      <c r="D208" s="406" t="s">
        <v>1059</v>
      </c>
      <c r="E208" s="407" t="s">
        <v>641</v>
      </c>
      <c r="F208" s="388">
        <v>0</v>
      </c>
      <c r="G208" s="355"/>
      <c r="H208" s="356"/>
      <c r="I208" s="389">
        <f t="shared" si="3"/>
        <v>0</v>
      </c>
    </row>
    <row r="209" spans="2:9" ht="26.4" x14ac:dyDescent="0.3">
      <c r="B209" s="408"/>
      <c r="C209" s="398" t="s">
        <v>1112</v>
      </c>
      <c r="D209" s="410" t="s">
        <v>1061</v>
      </c>
      <c r="E209" s="407"/>
      <c r="F209" s="388">
        <v>0</v>
      </c>
      <c r="G209" s="355"/>
      <c r="H209" s="356"/>
      <c r="I209" s="389">
        <f t="shared" si="3"/>
        <v>0</v>
      </c>
    </row>
    <row r="210" spans="2:9" ht="26.4" x14ac:dyDescent="0.3">
      <c r="B210" s="408" t="s">
        <v>1113</v>
      </c>
      <c r="C210" s="398" t="s">
        <v>1114</v>
      </c>
      <c r="D210" s="406" t="s">
        <v>1115</v>
      </c>
      <c r="E210" s="407" t="s">
        <v>641</v>
      </c>
      <c r="F210" s="388">
        <v>7</v>
      </c>
      <c r="G210" s="355"/>
      <c r="H210" s="356"/>
      <c r="I210" s="389">
        <f t="shared" si="3"/>
        <v>0</v>
      </c>
    </row>
    <row r="211" spans="2:9" x14ac:dyDescent="0.3">
      <c r="B211" s="408"/>
      <c r="C211" s="398" t="s">
        <v>1116</v>
      </c>
      <c r="D211" s="410" t="s">
        <v>1117</v>
      </c>
      <c r="E211" s="407"/>
      <c r="F211" s="388">
        <v>0</v>
      </c>
      <c r="G211" s="355"/>
      <c r="H211" s="356"/>
      <c r="I211" s="389">
        <f t="shared" si="3"/>
        <v>0</v>
      </c>
    </row>
    <row r="212" spans="2:9" x14ac:dyDescent="0.3">
      <c r="B212" s="408" t="s">
        <v>1118</v>
      </c>
      <c r="C212" s="398" t="s">
        <v>1119</v>
      </c>
      <c r="D212" s="406" t="s">
        <v>1120</v>
      </c>
      <c r="E212" s="407" t="s">
        <v>641</v>
      </c>
      <c r="F212" s="388">
        <v>7</v>
      </c>
      <c r="G212" s="355"/>
      <c r="H212" s="356"/>
      <c r="I212" s="389">
        <f t="shared" si="3"/>
        <v>0</v>
      </c>
    </row>
    <row r="213" spans="2:9" x14ac:dyDescent="0.3">
      <c r="B213" s="408"/>
      <c r="C213" s="398" t="s">
        <v>1121</v>
      </c>
      <c r="D213" s="410" t="s">
        <v>1122</v>
      </c>
      <c r="E213" s="407"/>
      <c r="F213" s="388">
        <v>0</v>
      </c>
      <c r="G213" s="355"/>
      <c r="H213" s="356"/>
      <c r="I213" s="389">
        <f t="shared" si="3"/>
        <v>0</v>
      </c>
    </row>
    <row r="214" spans="2:9" ht="26.4" x14ac:dyDescent="0.3">
      <c r="B214" s="408" t="s">
        <v>1123</v>
      </c>
      <c r="C214" s="398" t="s">
        <v>1124</v>
      </c>
      <c r="D214" s="406" t="s">
        <v>1125</v>
      </c>
      <c r="E214" s="407" t="s">
        <v>641</v>
      </c>
      <c r="F214" s="388">
        <v>18</v>
      </c>
      <c r="G214" s="355"/>
      <c r="H214" s="356"/>
      <c r="I214" s="389">
        <f t="shared" si="3"/>
        <v>0</v>
      </c>
    </row>
    <row r="215" spans="2:9" x14ac:dyDescent="0.3">
      <c r="B215" s="408"/>
      <c r="C215" s="398" t="s">
        <v>1126</v>
      </c>
      <c r="D215" s="410" t="s">
        <v>1127</v>
      </c>
      <c r="E215" s="407"/>
      <c r="F215" s="388">
        <v>0</v>
      </c>
      <c r="G215" s="355"/>
      <c r="H215" s="356"/>
      <c r="I215" s="389">
        <f t="shared" si="3"/>
        <v>0</v>
      </c>
    </row>
    <row r="216" spans="2:9" ht="39.6" x14ac:dyDescent="0.3">
      <c r="B216" s="408" t="s">
        <v>1128</v>
      </c>
      <c r="C216" s="398" t="s">
        <v>1129</v>
      </c>
      <c r="D216" s="406" t="s">
        <v>3796</v>
      </c>
      <c r="E216" s="407" t="s">
        <v>641</v>
      </c>
      <c r="F216" s="388">
        <v>45</v>
      </c>
      <c r="G216" s="355"/>
      <c r="H216" s="356"/>
      <c r="I216" s="389">
        <f t="shared" si="3"/>
        <v>0</v>
      </c>
    </row>
    <row r="217" spans="2:9" x14ac:dyDescent="0.3">
      <c r="B217" s="408"/>
      <c r="C217" s="398" t="s">
        <v>1130</v>
      </c>
      <c r="D217" s="410" t="s">
        <v>1131</v>
      </c>
      <c r="E217" s="401"/>
      <c r="F217" s="388">
        <v>0</v>
      </c>
      <c r="G217" s="355"/>
      <c r="H217" s="356"/>
      <c r="I217" s="389">
        <f t="shared" si="3"/>
        <v>0</v>
      </c>
    </row>
    <row r="218" spans="2:9" ht="39.6" x14ac:dyDescent="0.3">
      <c r="B218" s="408"/>
      <c r="C218" s="398" t="s">
        <v>1132</v>
      </c>
      <c r="D218" s="406" t="s">
        <v>3581</v>
      </c>
      <c r="E218" s="407"/>
      <c r="F218" s="388">
        <v>0</v>
      </c>
      <c r="G218" s="355"/>
      <c r="H218" s="356"/>
      <c r="I218" s="389">
        <f t="shared" si="3"/>
        <v>0</v>
      </c>
    </row>
    <row r="219" spans="2:9" x14ac:dyDescent="0.3">
      <c r="B219" s="408"/>
      <c r="C219" s="398" t="s">
        <v>1133</v>
      </c>
      <c r="D219" s="410" t="s">
        <v>1134</v>
      </c>
      <c r="E219" s="407"/>
      <c r="F219" s="388">
        <v>0</v>
      </c>
      <c r="G219" s="355"/>
      <c r="H219" s="356"/>
      <c r="I219" s="389">
        <f t="shared" si="3"/>
        <v>0</v>
      </c>
    </row>
    <row r="220" spans="2:9" x14ac:dyDescent="0.3">
      <c r="B220" s="408"/>
      <c r="C220" s="398" t="s">
        <v>1135</v>
      </c>
      <c r="D220" s="406"/>
      <c r="E220" s="407"/>
      <c r="F220" s="388">
        <v>0</v>
      </c>
      <c r="G220" s="355"/>
      <c r="H220" s="356"/>
      <c r="I220" s="389">
        <f t="shared" si="3"/>
        <v>0</v>
      </c>
    </row>
    <row r="221" spans="2:9" x14ac:dyDescent="0.3">
      <c r="B221" s="408"/>
      <c r="C221" s="398" t="s">
        <v>1136</v>
      </c>
      <c r="D221" s="406"/>
      <c r="E221" s="407"/>
      <c r="F221" s="388">
        <v>0</v>
      </c>
      <c r="G221" s="355"/>
      <c r="H221" s="356"/>
      <c r="I221" s="389">
        <f t="shared" si="3"/>
        <v>0</v>
      </c>
    </row>
    <row r="222" spans="2:9" ht="26.4" x14ac:dyDescent="0.3">
      <c r="B222" s="408" t="s">
        <v>1137</v>
      </c>
      <c r="C222" s="398" t="s">
        <v>1138</v>
      </c>
      <c r="D222" s="406" t="s">
        <v>1139</v>
      </c>
      <c r="E222" s="407" t="s">
        <v>641</v>
      </c>
      <c r="F222" s="388">
        <v>7</v>
      </c>
      <c r="G222" s="367"/>
      <c r="H222" s="356"/>
      <c r="I222" s="389">
        <f t="shared" si="3"/>
        <v>0</v>
      </c>
    </row>
    <row r="223" spans="2:9" ht="26.4" x14ac:dyDescent="0.3">
      <c r="B223" s="408" t="s">
        <v>1140</v>
      </c>
      <c r="C223" s="398" t="s">
        <v>1141</v>
      </c>
      <c r="D223" s="406" t="s">
        <v>1142</v>
      </c>
      <c r="E223" s="401" t="s">
        <v>641</v>
      </c>
      <c r="F223" s="388">
        <v>60</v>
      </c>
      <c r="G223" s="367"/>
      <c r="H223" s="356"/>
      <c r="I223" s="389">
        <f t="shared" si="3"/>
        <v>0</v>
      </c>
    </row>
    <row r="224" spans="2:9" ht="26.4" x14ac:dyDescent="0.3">
      <c r="B224" s="408" t="s">
        <v>1143</v>
      </c>
      <c r="C224" s="398" t="s">
        <v>1144</v>
      </c>
      <c r="D224" s="406" t="s">
        <v>1145</v>
      </c>
      <c r="E224" s="401" t="s">
        <v>641</v>
      </c>
      <c r="F224" s="388">
        <v>33</v>
      </c>
      <c r="G224" s="367"/>
      <c r="H224" s="356"/>
      <c r="I224" s="389">
        <f t="shared" si="3"/>
        <v>0</v>
      </c>
    </row>
    <row r="225" spans="2:9" ht="26.4" x14ac:dyDescent="0.3">
      <c r="B225" s="408" t="s">
        <v>1146</v>
      </c>
      <c r="C225" s="398" t="s">
        <v>1147</v>
      </c>
      <c r="D225" s="406" t="s">
        <v>1148</v>
      </c>
      <c r="E225" s="401" t="s">
        <v>641</v>
      </c>
      <c r="F225" s="388">
        <v>45</v>
      </c>
      <c r="G225" s="367"/>
      <c r="H225" s="356"/>
      <c r="I225" s="389">
        <f t="shared" si="3"/>
        <v>0</v>
      </c>
    </row>
    <row r="226" spans="2:9" ht="26.4" x14ac:dyDescent="0.3">
      <c r="B226" s="408" t="s">
        <v>1149</v>
      </c>
      <c r="C226" s="398" t="s">
        <v>1150</v>
      </c>
      <c r="D226" s="406" t="s">
        <v>1151</v>
      </c>
      <c r="E226" s="401" t="s">
        <v>641</v>
      </c>
      <c r="F226" s="388">
        <v>93</v>
      </c>
      <c r="G226" s="367"/>
      <c r="H226" s="356"/>
      <c r="I226" s="389">
        <f t="shared" si="3"/>
        <v>0</v>
      </c>
    </row>
    <row r="227" spans="2:9" x14ac:dyDescent="0.3">
      <c r="B227" s="408"/>
      <c r="C227" s="398" t="s">
        <v>1152</v>
      </c>
      <c r="D227" s="406"/>
      <c r="E227" s="401"/>
      <c r="F227" s="388">
        <v>0</v>
      </c>
      <c r="G227" s="367"/>
      <c r="H227" s="356"/>
      <c r="I227" s="389">
        <f t="shared" si="3"/>
        <v>0</v>
      </c>
    </row>
    <row r="228" spans="2:9" ht="26.4" x14ac:dyDescent="0.3">
      <c r="B228" s="408" t="s">
        <v>1153</v>
      </c>
      <c r="C228" s="398" t="s">
        <v>1154</v>
      </c>
      <c r="D228" s="406" t="s">
        <v>1155</v>
      </c>
      <c r="E228" s="401" t="s">
        <v>641</v>
      </c>
      <c r="F228" s="388">
        <v>18</v>
      </c>
      <c r="G228" s="367"/>
      <c r="H228" s="356"/>
      <c r="I228" s="389">
        <f t="shared" si="3"/>
        <v>0</v>
      </c>
    </row>
    <row r="229" spans="2:9" ht="26.4" x14ac:dyDescent="0.3">
      <c r="B229" s="408" t="s">
        <v>1156</v>
      </c>
      <c r="C229" s="398" t="s">
        <v>1157</v>
      </c>
      <c r="D229" s="406" t="s">
        <v>1158</v>
      </c>
      <c r="E229" s="401" t="s">
        <v>641</v>
      </c>
      <c r="F229" s="388">
        <v>18</v>
      </c>
      <c r="G229" s="367"/>
      <c r="H229" s="356"/>
      <c r="I229" s="389">
        <f t="shared" si="3"/>
        <v>0</v>
      </c>
    </row>
    <row r="230" spans="2:9" x14ac:dyDescent="0.3">
      <c r="B230" s="408"/>
      <c r="C230" s="398" t="s">
        <v>1159</v>
      </c>
      <c r="D230" s="406"/>
      <c r="E230" s="407"/>
      <c r="F230" s="388">
        <v>0</v>
      </c>
      <c r="G230" s="367"/>
      <c r="H230" s="356"/>
      <c r="I230" s="389">
        <f t="shared" si="3"/>
        <v>0</v>
      </c>
    </row>
    <row r="231" spans="2:9" ht="26.4" x14ac:dyDescent="0.3">
      <c r="B231" s="408" t="s">
        <v>1160</v>
      </c>
      <c r="C231" s="398" t="s">
        <v>1161</v>
      </c>
      <c r="D231" s="406" t="s">
        <v>1162</v>
      </c>
      <c r="E231" s="407" t="s">
        <v>641</v>
      </c>
      <c r="F231" s="388">
        <v>7</v>
      </c>
      <c r="G231" s="367"/>
      <c r="H231" s="356"/>
      <c r="I231" s="389">
        <f t="shared" si="3"/>
        <v>0</v>
      </c>
    </row>
    <row r="232" spans="2:9" ht="26.4" x14ac:dyDescent="0.3">
      <c r="B232" s="408" t="s">
        <v>1163</v>
      </c>
      <c r="C232" s="398" t="s">
        <v>1164</v>
      </c>
      <c r="D232" s="406" t="s">
        <v>1165</v>
      </c>
      <c r="E232" s="401" t="s">
        <v>641</v>
      </c>
      <c r="F232" s="388">
        <v>60</v>
      </c>
      <c r="G232" s="367"/>
      <c r="H232" s="356"/>
      <c r="I232" s="389">
        <f t="shared" si="3"/>
        <v>0</v>
      </c>
    </row>
    <row r="233" spans="2:9" ht="26.4" x14ac:dyDescent="0.3">
      <c r="B233" s="408" t="s">
        <v>1166</v>
      </c>
      <c r="C233" s="398" t="s">
        <v>1167</v>
      </c>
      <c r="D233" s="406" t="s">
        <v>1168</v>
      </c>
      <c r="E233" s="401" t="s">
        <v>641</v>
      </c>
      <c r="F233" s="388">
        <v>60</v>
      </c>
      <c r="G233" s="367"/>
      <c r="H233" s="356"/>
      <c r="I233" s="389">
        <f t="shared" si="3"/>
        <v>0</v>
      </c>
    </row>
    <row r="234" spans="2:9" ht="26.4" x14ac:dyDescent="0.3">
      <c r="B234" s="408" t="s">
        <v>1169</v>
      </c>
      <c r="C234" s="398" t="s">
        <v>1170</v>
      </c>
      <c r="D234" s="406" t="s">
        <v>1171</v>
      </c>
      <c r="E234" s="401" t="s">
        <v>641</v>
      </c>
      <c r="F234" s="388">
        <v>60</v>
      </c>
      <c r="G234" s="367"/>
      <c r="H234" s="356"/>
      <c r="I234" s="389">
        <f t="shared" si="3"/>
        <v>0</v>
      </c>
    </row>
    <row r="235" spans="2:9" ht="26.4" x14ac:dyDescent="0.3">
      <c r="B235" s="408" t="s">
        <v>1172</v>
      </c>
      <c r="C235" s="398" t="s">
        <v>1173</v>
      </c>
      <c r="D235" s="406" t="s">
        <v>1174</v>
      </c>
      <c r="E235" s="401" t="s">
        <v>641</v>
      </c>
      <c r="F235" s="388">
        <v>33</v>
      </c>
      <c r="G235" s="367"/>
      <c r="H235" s="356"/>
      <c r="I235" s="389">
        <f t="shared" si="3"/>
        <v>0</v>
      </c>
    </row>
    <row r="236" spans="2:9" ht="26.4" x14ac:dyDescent="0.3">
      <c r="B236" s="408" t="s">
        <v>1175</v>
      </c>
      <c r="C236" s="398" t="s">
        <v>1176</v>
      </c>
      <c r="D236" s="406" t="s">
        <v>1177</v>
      </c>
      <c r="E236" s="401" t="s">
        <v>641</v>
      </c>
      <c r="F236" s="388">
        <v>60</v>
      </c>
      <c r="G236" s="367"/>
      <c r="H236" s="356"/>
      <c r="I236" s="389">
        <f t="shared" si="3"/>
        <v>0</v>
      </c>
    </row>
    <row r="237" spans="2:9" ht="26.4" x14ac:dyDescent="0.3">
      <c r="B237" s="408" t="s">
        <v>1178</v>
      </c>
      <c r="C237" s="398" t="s">
        <v>1179</v>
      </c>
      <c r="D237" s="406" t="s">
        <v>1180</v>
      </c>
      <c r="E237" s="401" t="s">
        <v>641</v>
      </c>
      <c r="F237" s="388">
        <v>33</v>
      </c>
      <c r="G237" s="367"/>
      <c r="H237" s="356"/>
      <c r="I237" s="389">
        <f t="shared" si="3"/>
        <v>0</v>
      </c>
    </row>
    <row r="238" spans="2:9" ht="26.4" x14ac:dyDescent="0.3">
      <c r="B238" s="408" t="s">
        <v>1181</v>
      </c>
      <c r="C238" s="398" t="s">
        <v>1182</v>
      </c>
      <c r="D238" s="406" t="s">
        <v>1183</v>
      </c>
      <c r="E238" s="401" t="s">
        <v>641</v>
      </c>
      <c r="F238" s="388">
        <v>18</v>
      </c>
      <c r="G238" s="367"/>
      <c r="H238" s="356"/>
      <c r="I238" s="389">
        <f t="shared" si="3"/>
        <v>0</v>
      </c>
    </row>
    <row r="239" spans="2:9" x14ac:dyDescent="0.3">
      <c r="B239" s="408"/>
      <c r="C239" s="398" t="s">
        <v>1184</v>
      </c>
      <c r="D239" s="406"/>
      <c r="E239" s="401"/>
      <c r="F239" s="388">
        <v>0</v>
      </c>
      <c r="G239" s="367"/>
      <c r="H239" s="356"/>
      <c r="I239" s="389">
        <f t="shared" si="3"/>
        <v>0</v>
      </c>
    </row>
    <row r="240" spans="2:9" ht="26.4" x14ac:dyDescent="0.3">
      <c r="B240" s="408" t="s">
        <v>1185</v>
      </c>
      <c r="C240" s="398" t="s">
        <v>1186</v>
      </c>
      <c r="D240" s="406" t="s">
        <v>1187</v>
      </c>
      <c r="E240" s="401" t="s">
        <v>641</v>
      </c>
      <c r="F240" s="388">
        <v>18</v>
      </c>
      <c r="G240" s="367"/>
      <c r="H240" s="356"/>
      <c r="I240" s="389">
        <f t="shared" si="3"/>
        <v>0</v>
      </c>
    </row>
    <row r="241" spans="2:9" ht="26.4" x14ac:dyDescent="0.3">
      <c r="B241" s="408" t="s">
        <v>1188</v>
      </c>
      <c r="C241" s="398" t="s">
        <v>1189</v>
      </c>
      <c r="D241" s="406" t="s">
        <v>1190</v>
      </c>
      <c r="E241" s="401" t="s">
        <v>641</v>
      </c>
      <c r="F241" s="388">
        <v>33</v>
      </c>
      <c r="G241" s="367"/>
      <c r="H241" s="356"/>
      <c r="I241" s="389">
        <f t="shared" si="3"/>
        <v>0</v>
      </c>
    </row>
    <row r="242" spans="2:9" ht="26.4" x14ac:dyDescent="0.3">
      <c r="B242" s="408" t="s">
        <v>1191</v>
      </c>
      <c r="C242" s="398" t="s">
        <v>1192</v>
      </c>
      <c r="D242" s="406" t="s">
        <v>1193</v>
      </c>
      <c r="E242" s="401" t="s">
        <v>641</v>
      </c>
      <c r="F242" s="388">
        <v>18</v>
      </c>
      <c r="G242" s="367"/>
      <c r="H242" s="356"/>
      <c r="I242" s="389">
        <f t="shared" si="3"/>
        <v>0</v>
      </c>
    </row>
    <row r="243" spans="2:9" ht="26.4" x14ac:dyDescent="0.3">
      <c r="B243" s="408" t="s">
        <v>1194</v>
      </c>
      <c r="C243" s="398" t="s">
        <v>1195</v>
      </c>
      <c r="D243" s="406" t="s">
        <v>1196</v>
      </c>
      <c r="E243" s="401" t="s">
        <v>641</v>
      </c>
      <c r="F243" s="388">
        <v>18</v>
      </c>
      <c r="G243" s="367"/>
      <c r="H243" s="356"/>
      <c r="I243" s="389">
        <f t="shared" si="3"/>
        <v>0</v>
      </c>
    </row>
    <row r="244" spans="2:9" ht="26.4" x14ac:dyDescent="0.3">
      <c r="B244" s="408" t="s">
        <v>1197</v>
      </c>
      <c r="C244" s="398" t="s">
        <v>1198</v>
      </c>
      <c r="D244" s="406" t="s">
        <v>1199</v>
      </c>
      <c r="E244" s="401" t="s">
        <v>641</v>
      </c>
      <c r="F244" s="388">
        <v>18</v>
      </c>
      <c r="G244" s="367"/>
      <c r="H244" s="356"/>
      <c r="I244" s="389">
        <f t="shared" si="3"/>
        <v>0</v>
      </c>
    </row>
    <row r="245" spans="2:9" x14ac:dyDescent="0.3">
      <c r="B245" s="408"/>
      <c r="C245" s="398" t="s">
        <v>1200</v>
      </c>
      <c r="D245" s="406"/>
      <c r="E245" s="401"/>
      <c r="F245" s="388">
        <v>0</v>
      </c>
      <c r="G245" s="367"/>
      <c r="H245" s="356"/>
      <c r="I245" s="389">
        <f t="shared" si="3"/>
        <v>0</v>
      </c>
    </row>
    <row r="246" spans="2:9" ht="26.4" x14ac:dyDescent="0.3">
      <c r="B246" s="408" t="s">
        <v>1201</v>
      </c>
      <c r="C246" s="398" t="s">
        <v>1202</v>
      </c>
      <c r="D246" s="406" t="s">
        <v>1203</v>
      </c>
      <c r="E246" s="401" t="s">
        <v>641</v>
      </c>
      <c r="F246" s="388">
        <v>33</v>
      </c>
      <c r="G246" s="367"/>
      <c r="H246" s="356"/>
      <c r="I246" s="389">
        <f t="shared" si="3"/>
        <v>0</v>
      </c>
    </row>
    <row r="247" spans="2:9" ht="26.4" x14ac:dyDescent="0.3">
      <c r="B247" s="408" t="s">
        <v>1204</v>
      </c>
      <c r="C247" s="398" t="s">
        <v>1205</v>
      </c>
      <c r="D247" s="406" t="s">
        <v>1206</v>
      </c>
      <c r="E247" s="401" t="s">
        <v>641</v>
      </c>
      <c r="F247" s="388">
        <v>33</v>
      </c>
      <c r="G247" s="367"/>
      <c r="H247" s="356"/>
      <c r="I247" s="389">
        <f t="shared" si="3"/>
        <v>0</v>
      </c>
    </row>
    <row r="248" spans="2:9" ht="26.4" x14ac:dyDescent="0.3">
      <c r="B248" s="408" t="s">
        <v>1207</v>
      </c>
      <c r="C248" s="398" t="s">
        <v>1208</v>
      </c>
      <c r="D248" s="406" t="s">
        <v>1209</v>
      </c>
      <c r="E248" s="401" t="s">
        <v>641</v>
      </c>
      <c r="F248" s="388">
        <v>33</v>
      </c>
      <c r="G248" s="367"/>
      <c r="H248" s="356"/>
      <c r="I248" s="389">
        <f t="shared" si="3"/>
        <v>0</v>
      </c>
    </row>
    <row r="249" spans="2:9" ht="26.4" x14ac:dyDescent="0.3">
      <c r="B249" s="408" t="s">
        <v>1210</v>
      </c>
      <c r="C249" s="398" t="s">
        <v>1211</v>
      </c>
      <c r="D249" s="406" t="s">
        <v>1212</v>
      </c>
      <c r="E249" s="401" t="s">
        <v>641</v>
      </c>
      <c r="F249" s="388">
        <v>18</v>
      </c>
      <c r="G249" s="367"/>
      <c r="H249" s="356"/>
      <c r="I249" s="389">
        <f t="shared" si="3"/>
        <v>0</v>
      </c>
    </row>
    <row r="250" spans="2:9" ht="26.4" x14ac:dyDescent="0.3">
      <c r="B250" s="408" t="s">
        <v>1213</v>
      </c>
      <c r="C250" s="398" t="s">
        <v>1214</v>
      </c>
      <c r="D250" s="406" t="s">
        <v>1215</v>
      </c>
      <c r="E250" s="401" t="s">
        <v>641</v>
      </c>
      <c r="F250" s="388">
        <v>18</v>
      </c>
      <c r="G250" s="367"/>
      <c r="H250" s="356"/>
      <c r="I250" s="389">
        <f t="shared" si="3"/>
        <v>0</v>
      </c>
    </row>
    <row r="251" spans="2:9" x14ac:dyDescent="0.3">
      <c r="B251" s="408"/>
      <c r="C251" s="398" t="s">
        <v>1216</v>
      </c>
      <c r="D251" s="416"/>
      <c r="E251" s="401"/>
      <c r="F251" s="388">
        <v>0</v>
      </c>
      <c r="G251" s="367"/>
      <c r="H251" s="356"/>
      <c r="I251" s="389">
        <f t="shared" si="3"/>
        <v>0</v>
      </c>
    </row>
    <row r="252" spans="2:9" ht="26.4" x14ac:dyDescent="0.3">
      <c r="B252" s="408" t="s">
        <v>1217</v>
      </c>
      <c r="C252" s="398" t="s">
        <v>1218</v>
      </c>
      <c r="D252" s="406" t="s">
        <v>1219</v>
      </c>
      <c r="E252" s="401" t="s">
        <v>641</v>
      </c>
      <c r="F252" s="388">
        <v>45</v>
      </c>
      <c r="G252" s="367"/>
      <c r="H252" s="356"/>
      <c r="I252" s="389">
        <f t="shared" si="3"/>
        <v>0</v>
      </c>
    </row>
    <row r="253" spans="2:9" ht="26.4" x14ac:dyDescent="0.3">
      <c r="B253" s="408" t="s">
        <v>1220</v>
      </c>
      <c r="C253" s="398" t="s">
        <v>1221</v>
      </c>
      <c r="D253" s="406" t="s">
        <v>1222</v>
      </c>
      <c r="E253" s="401" t="s">
        <v>641</v>
      </c>
      <c r="F253" s="388">
        <v>33</v>
      </c>
      <c r="G253" s="367"/>
      <c r="H253" s="356"/>
      <c r="I253" s="389">
        <f t="shared" si="3"/>
        <v>0</v>
      </c>
    </row>
    <row r="254" spans="2:9" ht="26.4" x14ac:dyDescent="0.3">
      <c r="B254" s="408" t="s">
        <v>1223</v>
      </c>
      <c r="C254" s="398" t="s">
        <v>1224</v>
      </c>
      <c r="D254" s="406" t="s">
        <v>1225</v>
      </c>
      <c r="E254" s="401" t="s">
        <v>641</v>
      </c>
      <c r="F254" s="388">
        <v>7</v>
      </c>
      <c r="G254" s="367"/>
      <c r="H254" s="356"/>
      <c r="I254" s="389">
        <f t="shared" si="3"/>
        <v>0</v>
      </c>
    </row>
    <row r="255" spans="2:9" ht="26.4" x14ac:dyDescent="0.3">
      <c r="B255" s="408" t="s">
        <v>1226</v>
      </c>
      <c r="C255" s="398" t="s">
        <v>1227</v>
      </c>
      <c r="D255" s="406" t="s">
        <v>1228</v>
      </c>
      <c r="E255" s="401" t="s">
        <v>641</v>
      </c>
      <c r="F255" s="388">
        <v>7</v>
      </c>
      <c r="G255" s="367"/>
      <c r="H255" s="356"/>
      <c r="I255" s="389">
        <f t="shared" si="3"/>
        <v>0</v>
      </c>
    </row>
    <row r="256" spans="2:9" ht="26.4" x14ac:dyDescent="0.3">
      <c r="B256" s="408" t="s">
        <v>1229</v>
      </c>
      <c r="C256" s="398" t="s">
        <v>1230</v>
      </c>
      <c r="D256" s="406" t="s">
        <v>1231</v>
      </c>
      <c r="E256" s="401" t="s">
        <v>641</v>
      </c>
      <c r="F256" s="388">
        <v>22</v>
      </c>
      <c r="G256" s="367"/>
      <c r="H256" s="356"/>
      <c r="I256" s="389">
        <f t="shared" si="3"/>
        <v>0</v>
      </c>
    </row>
    <row r="257" spans="2:9" ht="26.4" x14ac:dyDescent="0.3">
      <c r="B257" s="408" t="s">
        <v>1232</v>
      </c>
      <c r="C257" s="398" t="s">
        <v>1233</v>
      </c>
      <c r="D257" s="406" t="s">
        <v>1234</v>
      </c>
      <c r="E257" s="401" t="s">
        <v>641</v>
      </c>
      <c r="F257" s="388">
        <v>7</v>
      </c>
      <c r="G257" s="367"/>
      <c r="H257" s="356"/>
      <c r="I257" s="389">
        <f t="shared" si="3"/>
        <v>0</v>
      </c>
    </row>
    <row r="258" spans="2:9" x14ac:dyDescent="0.3">
      <c r="B258" s="408"/>
      <c r="C258" s="398" t="s">
        <v>1235</v>
      </c>
      <c r="D258" s="416"/>
      <c r="E258" s="401"/>
      <c r="F258" s="388">
        <v>0</v>
      </c>
      <c r="G258" s="367"/>
      <c r="H258" s="356"/>
      <c r="I258" s="389">
        <f t="shared" si="3"/>
        <v>0</v>
      </c>
    </row>
    <row r="259" spans="2:9" ht="26.4" x14ac:dyDescent="0.3">
      <c r="B259" s="408" t="s">
        <v>1236</v>
      </c>
      <c r="C259" s="398" t="s">
        <v>1237</v>
      </c>
      <c r="D259" s="406" t="s">
        <v>1238</v>
      </c>
      <c r="E259" s="401" t="s">
        <v>641</v>
      </c>
      <c r="F259" s="388">
        <v>18</v>
      </c>
      <c r="G259" s="367"/>
      <c r="H259" s="356"/>
      <c r="I259" s="389">
        <f t="shared" si="3"/>
        <v>0</v>
      </c>
    </row>
    <row r="260" spans="2:9" ht="26.4" x14ac:dyDescent="0.3">
      <c r="B260" s="408" t="s">
        <v>1239</v>
      </c>
      <c r="C260" s="398" t="s">
        <v>1240</v>
      </c>
      <c r="D260" s="406" t="s">
        <v>1241</v>
      </c>
      <c r="E260" s="401" t="s">
        <v>641</v>
      </c>
      <c r="F260" s="388">
        <v>18</v>
      </c>
      <c r="G260" s="367"/>
      <c r="H260" s="356"/>
      <c r="I260" s="389">
        <f t="shared" si="3"/>
        <v>0</v>
      </c>
    </row>
    <row r="261" spans="2:9" ht="26.4" x14ac:dyDescent="0.3">
      <c r="B261" s="408" t="s">
        <v>1242</v>
      </c>
      <c r="C261" s="398" t="s">
        <v>1243</v>
      </c>
      <c r="D261" s="406" t="s">
        <v>1244</v>
      </c>
      <c r="E261" s="401" t="s">
        <v>641</v>
      </c>
      <c r="F261" s="388">
        <v>7</v>
      </c>
      <c r="G261" s="367"/>
      <c r="H261" s="356"/>
      <c r="I261" s="389">
        <f t="shared" si="3"/>
        <v>0</v>
      </c>
    </row>
    <row r="262" spans="2:9" ht="26.4" x14ac:dyDescent="0.3">
      <c r="B262" s="408" t="s">
        <v>1245</v>
      </c>
      <c r="C262" s="398" t="s">
        <v>1246</v>
      </c>
      <c r="D262" s="406" t="s">
        <v>1247</v>
      </c>
      <c r="E262" s="401" t="s">
        <v>641</v>
      </c>
      <c r="F262" s="388">
        <v>7</v>
      </c>
      <c r="G262" s="367"/>
      <c r="H262" s="356"/>
      <c r="I262" s="389">
        <f t="shared" si="3"/>
        <v>0</v>
      </c>
    </row>
    <row r="263" spans="2:9" ht="26.4" x14ac:dyDescent="0.3">
      <c r="B263" s="408" t="s">
        <v>1248</v>
      </c>
      <c r="C263" s="398" t="s">
        <v>1249</v>
      </c>
      <c r="D263" s="406" t="s">
        <v>1250</v>
      </c>
      <c r="E263" s="401" t="s">
        <v>641</v>
      </c>
      <c r="F263" s="388">
        <v>7</v>
      </c>
      <c r="G263" s="367"/>
      <c r="H263" s="356"/>
      <c r="I263" s="389">
        <f t="shared" si="3"/>
        <v>0</v>
      </c>
    </row>
    <row r="264" spans="2:9" ht="26.4" x14ac:dyDescent="0.3">
      <c r="B264" s="408" t="s">
        <v>1251</v>
      </c>
      <c r="C264" s="398" t="s">
        <v>1252</v>
      </c>
      <c r="D264" s="406" t="s">
        <v>1253</v>
      </c>
      <c r="E264" s="401" t="s">
        <v>641</v>
      </c>
      <c r="F264" s="388">
        <v>7</v>
      </c>
      <c r="G264" s="367"/>
      <c r="H264" s="356"/>
      <c r="I264" s="389">
        <f t="shared" si="3"/>
        <v>0</v>
      </c>
    </row>
    <row r="265" spans="2:9" x14ac:dyDescent="0.3">
      <c r="B265" s="408"/>
      <c r="C265" s="398" t="s">
        <v>1254</v>
      </c>
      <c r="D265" s="416"/>
      <c r="E265" s="401"/>
      <c r="F265" s="388">
        <v>0</v>
      </c>
      <c r="G265" s="367"/>
      <c r="H265" s="356"/>
      <c r="I265" s="389">
        <f t="shared" si="3"/>
        <v>0</v>
      </c>
    </row>
    <row r="266" spans="2:9" ht="26.4" x14ac:dyDescent="0.3">
      <c r="B266" s="408" t="s">
        <v>1255</v>
      </c>
      <c r="C266" s="398" t="s">
        <v>1256</v>
      </c>
      <c r="D266" s="406" t="s">
        <v>1257</v>
      </c>
      <c r="E266" s="401" t="s">
        <v>641</v>
      </c>
      <c r="F266" s="388">
        <v>7</v>
      </c>
      <c r="G266" s="367"/>
      <c r="H266" s="356"/>
      <c r="I266" s="389">
        <f t="shared" si="3"/>
        <v>0</v>
      </c>
    </row>
    <row r="267" spans="2:9" ht="26.4" x14ac:dyDescent="0.3">
      <c r="B267" s="408" t="s">
        <v>1258</v>
      </c>
      <c r="C267" s="398" t="s">
        <v>1259</v>
      </c>
      <c r="D267" s="406" t="s">
        <v>1260</v>
      </c>
      <c r="E267" s="401" t="s">
        <v>641</v>
      </c>
      <c r="F267" s="388">
        <v>7</v>
      </c>
      <c r="G267" s="367"/>
      <c r="H267" s="356"/>
      <c r="I267" s="389">
        <f t="shared" si="3"/>
        <v>0</v>
      </c>
    </row>
    <row r="268" spans="2:9" ht="26.4" x14ac:dyDescent="0.3">
      <c r="B268" s="408" t="s">
        <v>1261</v>
      </c>
      <c r="C268" s="398" t="s">
        <v>1262</v>
      </c>
      <c r="D268" s="406" t="s">
        <v>1263</v>
      </c>
      <c r="E268" s="401" t="s">
        <v>641</v>
      </c>
      <c r="F268" s="388">
        <v>7</v>
      </c>
      <c r="G268" s="367"/>
      <c r="H268" s="356"/>
      <c r="I268" s="389">
        <f t="shared" si="3"/>
        <v>0</v>
      </c>
    </row>
    <row r="269" spans="2:9" ht="26.4" x14ac:dyDescent="0.3">
      <c r="B269" s="408" t="s">
        <v>1264</v>
      </c>
      <c r="C269" s="398" t="s">
        <v>1265</v>
      </c>
      <c r="D269" s="406" t="s">
        <v>1266</v>
      </c>
      <c r="E269" s="401" t="s">
        <v>641</v>
      </c>
      <c r="F269" s="388">
        <v>7</v>
      </c>
      <c r="G269" s="367"/>
      <c r="H269" s="356"/>
      <c r="I269" s="389">
        <f t="shared" si="3"/>
        <v>0</v>
      </c>
    </row>
    <row r="270" spans="2:9" x14ac:dyDescent="0.3">
      <c r="B270" s="408"/>
      <c r="C270" s="398" t="s">
        <v>1267</v>
      </c>
      <c r="D270" s="406"/>
      <c r="E270" s="401"/>
      <c r="F270" s="388">
        <v>0</v>
      </c>
      <c r="G270" s="367"/>
      <c r="H270" s="356"/>
      <c r="I270" s="389">
        <f t="shared" si="3"/>
        <v>0</v>
      </c>
    </row>
    <row r="271" spans="2:9" ht="26.4" x14ac:dyDescent="0.3">
      <c r="B271" s="408" t="s">
        <v>1268</v>
      </c>
      <c r="C271" s="398" t="s">
        <v>1269</v>
      </c>
      <c r="D271" s="406" t="s">
        <v>1270</v>
      </c>
      <c r="E271" s="401" t="s">
        <v>642</v>
      </c>
      <c r="F271" s="388">
        <v>33</v>
      </c>
      <c r="G271" s="367"/>
      <c r="H271" s="356"/>
      <c r="I271" s="389">
        <f t="shared" ref="I271:I334" si="4">(G271+H271)*$F271</f>
        <v>0</v>
      </c>
    </row>
    <row r="272" spans="2:9" ht="26.4" x14ac:dyDescent="0.3">
      <c r="B272" s="408" t="s">
        <v>1271</v>
      </c>
      <c r="C272" s="398" t="s">
        <v>1272</v>
      </c>
      <c r="D272" s="406" t="s">
        <v>1273</v>
      </c>
      <c r="E272" s="401" t="s">
        <v>642</v>
      </c>
      <c r="F272" s="388">
        <v>18</v>
      </c>
      <c r="G272" s="367"/>
      <c r="H272" s="356"/>
      <c r="I272" s="389">
        <f t="shared" si="4"/>
        <v>0</v>
      </c>
    </row>
    <row r="273" spans="1:10" ht="26.4" x14ac:dyDescent="0.3">
      <c r="B273" s="408" t="s">
        <v>1274</v>
      </c>
      <c r="C273" s="398" t="s">
        <v>1275</v>
      </c>
      <c r="D273" s="406" t="s">
        <v>1276</v>
      </c>
      <c r="E273" s="401" t="s">
        <v>642</v>
      </c>
      <c r="F273" s="388">
        <v>18</v>
      </c>
      <c r="G273" s="367"/>
      <c r="H273" s="356"/>
      <c r="I273" s="389">
        <f t="shared" si="4"/>
        <v>0</v>
      </c>
    </row>
    <row r="274" spans="1:10" ht="26.4" x14ac:dyDescent="0.3">
      <c r="B274" s="408" t="s">
        <v>1277</v>
      </c>
      <c r="C274" s="398" t="s">
        <v>1278</v>
      </c>
      <c r="D274" s="406" t="s">
        <v>1279</v>
      </c>
      <c r="E274" s="401" t="s">
        <v>642</v>
      </c>
      <c r="F274" s="388">
        <v>18</v>
      </c>
      <c r="G274" s="367"/>
      <c r="H274" s="356"/>
      <c r="I274" s="389">
        <f t="shared" si="4"/>
        <v>0</v>
      </c>
    </row>
    <row r="275" spans="1:10" ht="26.4" x14ac:dyDescent="0.3">
      <c r="B275" s="408" t="s">
        <v>1280</v>
      </c>
      <c r="C275" s="398" t="s">
        <v>1281</v>
      </c>
      <c r="D275" s="406" t="s">
        <v>1282</v>
      </c>
      <c r="E275" s="401" t="s">
        <v>642</v>
      </c>
      <c r="F275" s="388">
        <v>7</v>
      </c>
      <c r="G275" s="367"/>
      <c r="H275" s="356"/>
      <c r="I275" s="389">
        <f t="shared" si="4"/>
        <v>0</v>
      </c>
    </row>
    <row r="276" spans="1:10" ht="26.4" x14ac:dyDescent="0.3">
      <c r="B276" s="408" t="s">
        <v>1283</v>
      </c>
      <c r="C276" s="398" t="s">
        <v>1284</v>
      </c>
      <c r="D276" s="406" t="s">
        <v>1285</v>
      </c>
      <c r="E276" s="401" t="s">
        <v>642</v>
      </c>
      <c r="F276" s="388">
        <v>7</v>
      </c>
      <c r="G276" s="367"/>
      <c r="H276" s="356"/>
      <c r="I276" s="389">
        <f t="shared" si="4"/>
        <v>0</v>
      </c>
    </row>
    <row r="277" spans="1:10" ht="26.4" x14ac:dyDescent="0.3">
      <c r="B277" s="408" t="s">
        <v>1286</v>
      </c>
      <c r="C277" s="398" t="s">
        <v>1287</v>
      </c>
      <c r="D277" s="406" t="s">
        <v>1288</v>
      </c>
      <c r="E277" s="401" t="s">
        <v>642</v>
      </c>
      <c r="F277" s="388">
        <v>7</v>
      </c>
      <c r="G277" s="367"/>
      <c r="H277" s="356"/>
      <c r="I277" s="389">
        <f t="shared" si="4"/>
        <v>0</v>
      </c>
    </row>
    <row r="278" spans="1:10" x14ac:dyDescent="0.3">
      <c r="B278" s="408"/>
      <c r="C278" s="398" t="s">
        <v>1289</v>
      </c>
      <c r="D278" s="406"/>
      <c r="E278" s="401"/>
      <c r="F278" s="388">
        <v>0</v>
      </c>
      <c r="G278" s="367"/>
      <c r="H278" s="356"/>
      <c r="I278" s="389">
        <f t="shared" si="4"/>
        <v>0</v>
      </c>
    </row>
    <row r="279" spans="1:10" s="444" customFormat="1" ht="26.4" x14ac:dyDescent="0.3">
      <c r="A279" s="435"/>
      <c r="B279" s="436" t="s">
        <v>1290</v>
      </c>
      <c r="C279" s="437" t="s">
        <v>1291</v>
      </c>
      <c r="D279" s="438" t="s">
        <v>1292</v>
      </c>
      <c r="E279" s="439" t="s">
        <v>642</v>
      </c>
      <c r="F279" s="440">
        <v>7</v>
      </c>
      <c r="G279" s="441"/>
      <c r="H279" s="442"/>
      <c r="I279" s="443">
        <f t="shared" si="4"/>
        <v>0</v>
      </c>
      <c r="J279"/>
    </row>
    <row r="280" spans="1:10" s="444" customFormat="1" ht="26.4" x14ac:dyDescent="0.3">
      <c r="A280" s="435"/>
      <c r="B280" s="436" t="s">
        <v>1293</v>
      </c>
      <c r="C280" s="437" t="s">
        <v>1294</v>
      </c>
      <c r="D280" s="438" t="s">
        <v>1295</v>
      </c>
      <c r="E280" s="439" t="s">
        <v>642</v>
      </c>
      <c r="F280" s="440">
        <v>7</v>
      </c>
      <c r="G280" s="441"/>
      <c r="H280" s="442"/>
      <c r="I280" s="443">
        <f t="shared" si="4"/>
        <v>0</v>
      </c>
      <c r="J280"/>
    </row>
    <row r="281" spans="1:10" s="444" customFormat="1" ht="26.4" x14ac:dyDescent="0.3">
      <c r="A281" s="435"/>
      <c r="B281" s="436" t="s">
        <v>1296</v>
      </c>
      <c r="C281" s="437" t="s">
        <v>1297</v>
      </c>
      <c r="D281" s="438" t="s">
        <v>1298</v>
      </c>
      <c r="E281" s="439" t="s">
        <v>642</v>
      </c>
      <c r="F281" s="440">
        <v>7</v>
      </c>
      <c r="G281" s="441"/>
      <c r="H281" s="442"/>
      <c r="I281" s="443">
        <f t="shared" si="4"/>
        <v>0</v>
      </c>
      <c r="J281"/>
    </row>
    <row r="282" spans="1:10" s="444" customFormat="1" ht="26.4" x14ac:dyDescent="0.3">
      <c r="A282" s="435"/>
      <c r="B282" s="436" t="s">
        <v>1299</v>
      </c>
      <c r="C282" s="437" t="s">
        <v>1300</v>
      </c>
      <c r="D282" s="438" t="s">
        <v>1301</v>
      </c>
      <c r="E282" s="439" t="s">
        <v>642</v>
      </c>
      <c r="F282" s="440">
        <v>7</v>
      </c>
      <c r="G282" s="441"/>
      <c r="H282" s="442"/>
      <c r="I282" s="443">
        <f t="shared" si="4"/>
        <v>0</v>
      </c>
      <c r="J282"/>
    </row>
    <row r="283" spans="1:10" x14ac:dyDescent="0.3">
      <c r="B283" s="408" t="s">
        <v>1302</v>
      </c>
      <c r="C283" s="398" t="s">
        <v>1303</v>
      </c>
      <c r="D283" s="406" t="s">
        <v>1304</v>
      </c>
      <c r="E283" s="401" t="s">
        <v>642</v>
      </c>
      <c r="F283" s="388">
        <v>7</v>
      </c>
      <c r="G283" s="367"/>
      <c r="H283" s="356"/>
      <c r="I283" s="389">
        <f t="shared" si="4"/>
        <v>0</v>
      </c>
    </row>
    <row r="284" spans="1:10" x14ac:dyDescent="0.3">
      <c r="B284" s="408" t="s">
        <v>1305</v>
      </c>
      <c r="C284" s="398" t="s">
        <v>1306</v>
      </c>
      <c r="D284" s="406" t="s">
        <v>1307</v>
      </c>
      <c r="E284" s="401" t="s">
        <v>642</v>
      </c>
      <c r="F284" s="388">
        <v>7</v>
      </c>
      <c r="G284" s="367"/>
      <c r="H284" s="356"/>
      <c r="I284" s="389">
        <f t="shared" si="4"/>
        <v>0</v>
      </c>
    </row>
    <row r="285" spans="1:10" x14ac:dyDescent="0.3">
      <c r="B285" s="408" t="s">
        <v>1308</v>
      </c>
      <c r="C285" s="398" t="s">
        <v>1309</v>
      </c>
      <c r="D285" s="406" t="s">
        <v>1310</v>
      </c>
      <c r="E285" s="401" t="s">
        <v>642</v>
      </c>
      <c r="F285" s="388">
        <v>7</v>
      </c>
      <c r="G285" s="367"/>
      <c r="H285" s="356"/>
      <c r="I285" s="389">
        <f t="shared" si="4"/>
        <v>0</v>
      </c>
    </row>
    <row r="286" spans="1:10" x14ac:dyDescent="0.3">
      <c r="B286" s="408" t="s">
        <v>1311</v>
      </c>
      <c r="C286" s="398" t="s">
        <v>1312</v>
      </c>
      <c r="D286" s="406" t="s">
        <v>1313</v>
      </c>
      <c r="E286" s="401" t="s">
        <v>642</v>
      </c>
      <c r="F286" s="388">
        <v>7</v>
      </c>
      <c r="G286" s="367"/>
      <c r="H286" s="356"/>
      <c r="I286" s="389">
        <f t="shared" si="4"/>
        <v>0</v>
      </c>
    </row>
    <row r="287" spans="1:10" x14ac:dyDescent="0.3">
      <c r="B287" s="408" t="s">
        <v>1314</v>
      </c>
      <c r="C287" s="398" t="s">
        <v>1315</v>
      </c>
      <c r="D287" s="406" t="s">
        <v>1316</v>
      </c>
      <c r="E287" s="401" t="s">
        <v>642</v>
      </c>
      <c r="F287" s="388">
        <v>7</v>
      </c>
      <c r="G287" s="367"/>
      <c r="H287" s="356"/>
      <c r="I287" s="389">
        <f t="shared" si="4"/>
        <v>0</v>
      </c>
    </row>
    <row r="288" spans="1:10" x14ac:dyDescent="0.3">
      <c r="B288" s="408" t="s">
        <v>1317</v>
      </c>
      <c r="C288" s="398" t="s">
        <v>1318</v>
      </c>
      <c r="D288" s="406" t="s">
        <v>1319</v>
      </c>
      <c r="E288" s="401" t="s">
        <v>642</v>
      </c>
      <c r="F288" s="388">
        <v>7</v>
      </c>
      <c r="G288" s="367"/>
      <c r="H288" s="356"/>
      <c r="I288" s="389">
        <f t="shared" si="4"/>
        <v>0</v>
      </c>
    </row>
    <row r="289" spans="1:10" x14ac:dyDescent="0.3">
      <c r="B289" s="408" t="s">
        <v>1320</v>
      </c>
      <c r="C289" s="398" t="s">
        <v>1321</v>
      </c>
      <c r="D289" s="406" t="s">
        <v>1322</v>
      </c>
      <c r="E289" s="401" t="s">
        <v>642</v>
      </c>
      <c r="F289" s="388">
        <v>7</v>
      </c>
      <c r="G289" s="367"/>
      <c r="H289" s="356"/>
      <c r="I289" s="389">
        <f t="shared" si="4"/>
        <v>0</v>
      </c>
    </row>
    <row r="290" spans="1:10" x14ac:dyDescent="0.3">
      <c r="B290" s="408" t="s">
        <v>1323</v>
      </c>
      <c r="C290" s="398" t="s">
        <v>1324</v>
      </c>
      <c r="D290" s="406" t="s">
        <v>1325</v>
      </c>
      <c r="E290" s="401" t="s">
        <v>642</v>
      </c>
      <c r="F290" s="388">
        <v>7</v>
      </c>
      <c r="G290" s="367"/>
      <c r="H290" s="356"/>
      <c r="I290" s="389">
        <f t="shared" si="4"/>
        <v>0</v>
      </c>
    </row>
    <row r="291" spans="1:10" x14ac:dyDescent="0.3">
      <c r="B291" s="408" t="s">
        <v>1326</v>
      </c>
      <c r="C291" s="398" t="s">
        <v>1327</v>
      </c>
      <c r="D291" s="406" t="s">
        <v>1328</v>
      </c>
      <c r="E291" s="401" t="s">
        <v>642</v>
      </c>
      <c r="F291" s="388">
        <v>7</v>
      </c>
      <c r="G291" s="367"/>
      <c r="H291" s="356"/>
      <c r="I291" s="389">
        <f t="shared" si="4"/>
        <v>0</v>
      </c>
    </row>
    <row r="292" spans="1:10" ht="26.4" x14ac:dyDescent="0.3">
      <c r="B292" s="408"/>
      <c r="C292" s="398" t="s">
        <v>1329</v>
      </c>
      <c r="D292" s="406" t="s">
        <v>1330</v>
      </c>
      <c r="E292" s="401"/>
      <c r="F292" s="388">
        <v>0</v>
      </c>
      <c r="G292" s="367"/>
      <c r="H292" s="356"/>
      <c r="I292" s="389">
        <f t="shared" si="4"/>
        <v>0</v>
      </c>
    </row>
    <row r="293" spans="1:10" ht="26.4" x14ac:dyDescent="0.3">
      <c r="B293" s="408" t="s">
        <v>1331</v>
      </c>
      <c r="C293" s="398" t="s">
        <v>1332</v>
      </c>
      <c r="D293" s="406" t="s">
        <v>1333</v>
      </c>
      <c r="E293" s="401" t="s">
        <v>642</v>
      </c>
      <c r="F293" s="388">
        <v>7</v>
      </c>
      <c r="G293" s="367"/>
      <c r="H293" s="356"/>
      <c r="I293" s="389">
        <f t="shared" si="4"/>
        <v>0</v>
      </c>
    </row>
    <row r="294" spans="1:10" ht="26.4" x14ac:dyDescent="0.3">
      <c r="B294" s="408" t="s">
        <v>1334</v>
      </c>
      <c r="C294" s="398" t="s">
        <v>1335</v>
      </c>
      <c r="D294" s="406" t="s">
        <v>1336</v>
      </c>
      <c r="E294" s="401" t="s">
        <v>642</v>
      </c>
      <c r="F294" s="388">
        <v>7</v>
      </c>
      <c r="G294" s="367"/>
      <c r="H294" s="356"/>
      <c r="I294" s="389">
        <f t="shared" si="4"/>
        <v>0</v>
      </c>
    </row>
    <row r="295" spans="1:10" ht="26.4" x14ac:dyDescent="0.3">
      <c r="B295" s="408" t="s">
        <v>1337</v>
      </c>
      <c r="C295" s="398" t="s">
        <v>1338</v>
      </c>
      <c r="D295" s="406" t="s">
        <v>1339</v>
      </c>
      <c r="E295" s="401" t="s">
        <v>642</v>
      </c>
      <c r="F295" s="388">
        <v>7</v>
      </c>
      <c r="G295" s="367"/>
      <c r="H295" s="356"/>
      <c r="I295" s="389">
        <f t="shared" si="4"/>
        <v>0</v>
      </c>
    </row>
    <row r="296" spans="1:10" s="444" customFormat="1" ht="26.4" x14ac:dyDescent="0.3">
      <c r="A296" s="435"/>
      <c r="B296" s="436" t="s">
        <v>1340</v>
      </c>
      <c r="C296" s="437" t="s">
        <v>1341</v>
      </c>
      <c r="D296" s="438" t="s">
        <v>1342</v>
      </c>
      <c r="E296" s="439" t="s">
        <v>642</v>
      </c>
      <c r="F296" s="440">
        <v>7</v>
      </c>
      <c r="G296" s="441"/>
      <c r="H296" s="442"/>
      <c r="I296" s="443">
        <f t="shared" si="4"/>
        <v>0</v>
      </c>
      <c r="J296"/>
    </row>
    <row r="297" spans="1:10" s="444" customFormat="1" ht="26.4" x14ac:dyDescent="0.3">
      <c r="A297" s="435"/>
      <c r="B297" s="436" t="s">
        <v>1343</v>
      </c>
      <c r="C297" s="437" t="s">
        <v>1344</v>
      </c>
      <c r="D297" s="438" t="s">
        <v>1345</v>
      </c>
      <c r="E297" s="439" t="s">
        <v>642</v>
      </c>
      <c r="F297" s="440">
        <v>7</v>
      </c>
      <c r="G297" s="441"/>
      <c r="H297" s="442"/>
      <c r="I297" s="443">
        <f t="shared" si="4"/>
        <v>0</v>
      </c>
      <c r="J297"/>
    </row>
    <row r="298" spans="1:10" s="444" customFormat="1" ht="26.4" x14ac:dyDescent="0.3">
      <c r="A298" s="435"/>
      <c r="B298" s="436" t="s">
        <v>1346</v>
      </c>
      <c r="C298" s="437" t="s">
        <v>1347</v>
      </c>
      <c r="D298" s="438" t="s">
        <v>1348</v>
      </c>
      <c r="E298" s="439" t="s">
        <v>642</v>
      </c>
      <c r="F298" s="440">
        <v>7</v>
      </c>
      <c r="G298" s="441"/>
      <c r="H298" s="442"/>
      <c r="I298" s="443">
        <f t="shared" si="4"/>
        <v>0</v>
      </c>
      <c r="J298"/>
    </row>
    <row r="299" spans="1:10" s="444" customFormat="1" ht="26.4" x14ac:dyDescent="0.3">
      <c r="A299" s="435"/>
      <c r="B299" s="436" t="s">
        <v>1349</v>
      </c>
      <c r="C299" s="437" t="s">
        <v>1350</v>
      </c>
      <c r="D299" s="438" t="s">
        <v>1351</v>
      </c>
      <c r="E299" s="439" t="s">
        <v>642</v>
      </c>
      <c r="F299" s="440">
        <v>7</v>
      </c>
      <c r="G299" s="441"/>
      <c r="H299" s="442"/>
      <c r="I299" s="443">
        <f t="shared" si="4"/>
        <v>0</v>
      </c>
      <c r="J299"/>
    </row>
    <row r="300" spans="1:10" s="444" customFormat="1" x14ac:dyDescent="0.3">
      <c r="A300" s="435"/>
      <c r="B300" s="436"/>
      <c r="C300" s="437" t="s">
        <v>1352</v>
      </c>
      <c r="D300" s="445"/>
      <c r="E300" s="439"/>
      <c r="F300" s="440">
        <v>0</v>
      </c>
      <c r="G300" s="441"/>
      <c r="H300" s="442"/>
      <c r="I300" s="443">
        <f t="shared" si="4"/>
        <v>0</v>
      </c>
      <c r="J300"/>
    </row>
    <row r="301" spans="1:10" s="444" customFormat="1" ht="26.4" x14ac:dyDescent="0.3">
      <c r="A301" s="435"/>
      <c r="B301" s="436" t="s">
        <v>1353</v>
      </c>
      <c r="C301" s="437" t="s">
        <v>1354</v>
      </c>
      <c r="D301" s="438" t="s">
        <v>1355</v>
      </c>
      <c r="E301" s="439" t="s">
        <v>642</v>
      </c>
      <c r="F301" s="440">
        <v>7</v>
      </c>
      <c r="G301" s="441"/>
      <c r="H301" s="442"/>
      <c r="I301" s="443">
        <f t="shared" si="4"/>
        <v>0</v>
      </c>
      <c r="J301"/>
    </row>
    <row r="302" spans="1:10" s="444" customFormat="1" ht="26.4" x14ac:dyDescent="0.3">
      <c r="A302" s="435"/>
      <c r="B302" s="436" t="s">
        <v>1356</v>
      </c>
      <c r="C302" s="437" t="s">
        <v>1357</v>
      </c>
      <c r="D302" s="438" t="s">
        <v>1358</v>
      </c>
      <c r="E302" s="439" t="s">
        <v>642</v>
      </c>
      <c r="F302" s="440">
        <v>7</v>
      </c>
      <c r="G302" s="441"/>
      <c r="H302" s="442"/>
      <c r="I302" s="443">
        <f t="shared" si="4"/>
        <v>0</v>
      </c>
      <c r="J302"/>
    </row>
    <row r="303" spans="1:10" x14ac:dyDescent="0.3">
      <c r="B303" s="408"/>
      <c r="C303" s="398" t="s">
        <v>1359</v>
      </c>
      <c r="D303" s="410" t="s">
        <v>1360</v>
      </c>
      <c r="E303" s="401"/>
      <c r="F303" s="388">
        <v>0</v>
      </c>
      <c r="G303" s="367"/>
      <c r="H303" s="356"/>
      <c r="I303" s="389">
        <f t="shared" si="4"/>
        <v>0</v>
      </c>
    </row>
    <row r="304" spans="1:10" ht="39.6" x14ac:dyDescent="0.3">
      <c r="B304" s="408"/>
      <c r="C304" s="398" t="s">
        <v>1361</v>
      </c>
      <c r="D304" s="410" t="s">
        <v>1362</v>
      </c>
      <c r="E304" s="401"/>
      <c r="F304" s="388">
        <v>0</v>
      </c>
      <c r="G304" s="367"/>
      <c r="H304" s="356"/>
      <c r="I304" s="389">
        <f t="shared" si="4"/>
        <v>0</v>
      </c>
    </row>
    <row r="305" spans="2:9" x14ac:dyDescent="0.3">
      <c r="B305" s="408"/>
      <c r="C305" s="398" t="s">
        <v>1363</v>
      </c>
      <c r="D305" s="410" t="s">
        <v>1364</v>
      </c>
      <c r="E305" s="401"/>
      <c r="F305" s="388">
        <v>0</v>
      </c>
      <c r="G305" s="367"/>
      <c r="H305" s="356"/>
      <c r="I305" s="389">
        <f t="shared" si="4"/>
        <v>0</v>
      </c>
    </row>
    <row r="306" spans="2:9" x14ac:dyDescent="0.3">
      <c r="B306" s="408"/>
      <c r="C306" s="398" t="s">
        <v>1365</v>
      </c>
      <c r="D306" s="406"/>
      <c r="E306" s="401"/>
      <c r="F306" s="388">
        <v>0</v>
      </c>
      <c r="G306" s="367"/>
      <c r="H306" s="356"/>
      <c r="I306" s="389">
        <f t="shared" si="4"/>
        <v>0</v>
      </c>
    </row>
    <row r="307" spans="2:9" ht="26.4" x14ac:dyDescent="0.3">
      <c r="B307" s="408" t="s">
        <v>1366</v>
      </c>
      <c r="C307" s="398" t="s">
        <v>1367</v>
      </c>
      <c r="D307" s="406" t="s">
        <v>1368</v>
      </c>
      <c r="E307" s="401" t="s">
        <v>641</v>
      </c>
      <c r="F307" s="388">
        <v>7</v>
      </c>
      <c r="G307" s="367"/>
      <c r="H307" s="356"/>
      <c r="I307" s="389">
        <f t="shared" si="4"/>
        <v>0</v>
      </c>
    </row>
    <row r="308" spans="2:9" ht="26.4" x14ac:dyDescent="0.3">
      <c r="B308" s="408" t="s">
        <v>1369</v>
      </c>
      <c r="C308" s="398" t="s">
        <v>1370</v>
      </c>
      <c r="D308" s="406" t="s">
        <v>1371</v>
      </c>
      <c r="E308" s="401" t="s">
        <v>641</v>
      </c>
      <c r="F308" s="388">
        <v>7</v>
      </c>
      <c r="G308" s="367"/>
      <c r="H308" s="356"/>
      <c r="I308" s="389">
        <f t="shared" si="4"/>
        <v>0</v>
      </c>
    </row>
    <row r="309" spans="2:9" x14ac:dyDescent="0.3">
      <c r="B309" s="408"/>
      <c r="C309" s="398" t="s">
        <v>1372</v>
      </c>
      <c r="D309" s="410" t="s">
        <v>1373</v>
      </c>
      <c r="E309" s="401"/>
      <c r="F309" s="388">
        <v>0</v>
      </c>
      <c r="G309" s="367"/>
      <c r="H309" s="356"/>
      <c r="I309" s="389">
        <f t="shared" si="4"/>
        <v>0</v>
      </c>
    </row>
    <row r="310" spans="2:9" x14ac:dyDescent="0.3">
      <c r="B310" s="408"/>
      <c r="C310" s="398" t="s">
        <v>1374</v>
      </c>
      <c r="D310" s="406"/>
      <c r="E310" s="401"/>
      <c r="F310" s="388">
        <v>0</v>
      </c>
      <c r="G310" s="367"/>
      <c r="H310" s="356"/>
      <c r="I310" s="389">
        <f t="shared" si="4"/>
        <v>0</v>
      </c>
    </row>
    <row r="311" spans="2:9" ht="26.4" x14ac:dyDescent="0.3">
      <c r="B311" s="408" t="s">
        <v>1375</v>
      </c>
      <c r="C311" s="398" t="s">
        <v>1376</v>
      </c>
      <c r="D311" s="406" t="s">
        <v>1368</v>
      </c>
      <c r="E311" s="401" t="s">
        <v>641</v>
      </c>
      <c r="F311" s="388">
        <v>7</v>
      </c>
      <c r="G311" s="367"/>
      <c r="H311" s="356"/>
      <c r="I311" s="389">
        <f t="shared" si="4"/>
        <v>0</v>
      </c>
    </row>
    <row r="312" spans="2:9" ht="26.4" x14ac:dyDescent="0.3">
      <c r="B312" s="408" t="s">
        <v>1377</v>
      </c>
      <c r="C312" s="398" t="s">
        <v>1378</v>
      </c>
      <c r="D312" s="406" t="s">
        <v>1371</v>
      </c>
      <c r="E312" s="401" t="s">
        <v>641</v>
      </c>
      <c r="F312" s="388">
        <v>7</v>
      </c>
      <c r="G312" s="367"/>
      <c r="H312" s="356"/>
      <c r="I312" s="389">
        <f t="shared" si="4"/>
        <v>0</v>
      </c>
    </row>
    <row r="313" spans="2:9" x14ac:dyDescent="0.3">
      <c r="B313" s="408"/>
      <c r="C313" s="398" t="s">
        <v>1379</v>
      </c>
      <c r="D313" s="410" t="s">
        <v>1380</v>
      </c>
      <c r="E313" s="401"/>
      <c r="F313" s="388">
        <v>0</v>
      </c>
      <c r="G313" s="367"/>
      <c r="H313" s="356"/>
      <c r="I313" s="389">
        <f t="shared" si="4"/>
        <v>0</v>
      </c>
    </row>
    <row r="314" spans="2:9" x14ac:dyDescent="0.3">
      <c r="B314" s="408"/>
      <c r="C314" s="398" t="s">
        <v>1381</v>
      </c>
      <c r="D314" s="406"/>
      <c r="E314" s="401"/>
      <c r="F314" s="388">
        <v>0</v>
      </c>
      <c r="G314" s="367"/>
      <c r="H314" s="356"/>
      <c r="I314" s="389">
        <f t="shared" si="4"/>
        <v>0</v>
      </c>
    </row>
    <row r="315" spans="2:9" ht="26.4" x14ac:dyDescent="0.3">
      <c r="B315" s="408" t="s">
        <v>1382</v>
      </c>
      <c r="C315" s="398" t="s">
        <v>1383</v>
      </c>
      <c r="D315" s="406" t="s">
        <v>1368</v>
      </c>
      <c r="E315" s="401" t="s">
        <v>641</v>
      </c>
      <c r="F315" s="388">
        <v>7</v>
      </c>
      <c r="G315" s="367"/>
      <c r="H315" s="356"/>
      <c r="I315" s="389">
        <f t="shared" si="4"/>
        <v>0</v>
      </c>
    </row>
    <row r="316" spans="2:9" ht="26.4" x14ac:dyDescent="0.3">
      <c r="B316" s="408" t="s">
        <v>1384</v>
      </c>
      <c r="C316" s="398" t="s">
        <v>1385</v>
      </c>
      <c r="D316" s="406" t="s">
        <v>1371</v>
      </c>
      <c r="E316" s="401" t="s">
        <v>641</v>
      </c>
      <c r="F316" s="388">
        <v>7</v>
      </c>
      <c r="G316" s="367"/>
      <c r="H316" s="356"/>
      <c r="I316" s="389">
        <f t="shared" si="4"/>
        <v>0</v>
      </c>
    </row>
    <row r="317" spans="2:9" x14ac:dyDescent="0.3">
      <c r="B317" s="408"/>
      <c r="C317" s="398" t="s">
        <v>1386</v>
      </c>
      <c r="D317" s="410" t="s">
        <v>1387</v>
      </c>
      <c r="E317" s="401"/>
      <c r="F317" s="388">
        <v>0</v>
      </c>
      <c r="G317" s="367"/>
      <c r="H317" s="356"/>
      <c r="I317" s="389">
        <f t="shared" si="4"/>
        <v>0</v>
      </c>
    </row>
    <row r="318" spans="2:9" ht="39.6" x14ac:dyDescent="0.3">
      <c r="B318" s="408" t="s">
        <v>1388</v>
      </c>
      <c r="C318" s="398" t="s">
        <v>1389</v>
      </c>
      <c r="D318" s="406" t="s">
        <v>1390</v>
      </c>
      <c r="E318" s="401" t="s">
        <v>642</v>
      </c>
      <c r="F318" s="388">
        <v>7</v>
      </c>
      <c r="G318" s="367"/>
      <c r="H318" s="356"/>
      <c r="I318" s="389">
        <f t="shared" si="4"/>
        <v>0</v>
      </c>
    </row>
    <row r="319" spans="2:9" x14ac:dyDescent="0.3">
      <c r="B319" s="408"/>
      <c r="C319" s="398" t="s">
        <v>1391</v>
      </c>
      <c r="D319" s="410" t="s">
        <v>1392</v>
      </c>
      <c r="E319" s="401"/>
      <c r="F319" s="388">
        <v>0</v>
      </c>
      <c r="G319" s="367"/>
      <c r="H319" s="356"/>
      <c r="I319" s="389">
        <f t="shared" si="4"/>
        <v>0</v>
      </c>
    </row>
    <row r="320" spans="2:9" x14ac:dyDescent="0.3">
      <c r="B320" s="408"/>
      <c r="C320" s="398" t="s">
        <v>1393</v>
      </c>
      <c r="D320" s="406"/>
      <c r="E320" s="401"/>
      <c r="F320" s="388">
        <v>0</v>
      </c>
      <c r="G320" s="367"/>
      <c r="H320" s="356"/>
      <c r="I320" s="389">
        <f t="shared" si="4"/>
        <v>0</v>
      </c>
    </row>
    <row r="321" spans="2:9" ht="26.4" x14ac:dyDescent="0.3">
      <c r="B321" s="408" t="s">
        <v>1394</v>
      </c>
      <c r="C321" s="398" t="s">
        <v>1395</v>
      </c>
      <c r="D321" s="406" t="s">
        <v>1396</v>
      </c>
      <c r="E321" s="401" t="s">
        <v>642</v>
      </c>
      <c r="F321" s="388">
        <v>7</v>
      </c>
      <c r="G321" s="367"/>
      <c r="H321" s="356"/>
      <c r="I321" s="389">
        <f t="shared" si="4"/>
        <v>0</v>
      </c>
    </row>
    <row r="322" spans="2:9" ht="26.4" x14ac:dyDescent="0.3">
      <c r="B322" s="408" t="s">
        <v>1397</v>
      </c>
      <c r="C322" s="398" t="s">
        <v>1398</v>
      </c>
      <c r="D322" s="406" t="s">
        <v>1399</v>
      </c>
      <c r="E322" s="401" t="s">
        <v>642</v>
      </c>
      <c r="F322" s="388">
        <v>7</v>
      </c>
      <c r="G322" s="367"/>
      <c r="H322" s="356"/>
      <c r="I322" s="389">
        <f t="shared" si="4"/>
        <v>0</v>
      </c>
    </row>
    <row r="323" spans="2:9" ht="26.4" x14ac:dyDescent="0.3">
      <c r="B323" s="408" t="s">
        <v>1400</v>
      </c>
      <c r="C323" s="398" t="s">
        <v>1401</v>
      </c>
      <c r="D323" s="406" t="s">
        <v>1402</v>
      </c>
      <c r="E323" s="401" t="s">
        <v>642</v>
      </c>
      <c r="F323" s="388">
        <v>7</v>
      </c>
      <c r="G323" s="367"/>
      <c r="H323" s="356"/>
      <c r="I323" s="389">
        <f t="shared" si="4"/>
        <v>0</v>
      </c>
    </row>
    <row r="324" spans="2:9" ht="26.4" x14ac:dyDescent="0.3">
      <c r="B324" s="408" t="s">
        <v>1403</v>
      </c>
      <c r="C324" s="398" t="s">
        <v>1404</v>
      </c>
      <c r="D324" s="406" t="s">
        <v>1405</v>
      </c>
      <c r="E324" s="401" t="s">
        <v>642</v>
      </c>
      <c r="F324" s="388">
        <v>7</v>
      </c>
      <c r="G324" s="367"/>
      <c r="H324" s="356"/>
      <c r="I324" s="389">
        <f t="shared" si="4"/>
        <v>0</v>
      </c>
    </row>
    <row r="325" spans="2:9" ht="26.4" x14ac:dyDescent="0.3">
      <c r="B325" s="408" t="s">
        <v>1406</v>
      </c>
      <c r="C325" s="398" t="s">
        <v>1407</v>
      </c>
      <c r="D325" s="406" t="s">
        <v>1408</v>
      </c>
      <c r="E325" s="401" t="s">
        <v>642</v>
      </c>
      <c r="F325" s="388">
        <v>7</v>
      </c>
      <c r="G325" s="367"/>
      <c r="H325" s="356"/>
      <c r="I325" s="389">
        <f t="shared" si="4"/>
        <v>0</v>
      </c>
    </row>
    <row r="326" spans="2:9" ht="26.4" x14ac:dyDescent="0.3">
      <c r="B326" s="408" t="s">
        <v>1409</v>
      </c>
      <c r="C326" s="398" t="s">
        <v>1410</v>
      </c>
      <c r="D326" s="406" t="s">
        <v>1411</v>
      </c>
      <c r="E326" s="401" t="s">
        <v>642</v>
      </c>
      <c r="F326" s="388">
        <v>7</v>
      </c>
      <c r="G326" s="367"/>
      <c r="H326" s="356"/>
      <c r="I326" s="389">
        <f t="shared" si="4"/>
        <v>0</v>
      </c>
    </row>
    <row r="327" spans="2:9" x14ac:dyDescent="0.3">
      <c r="B327" s="408"/>
      <c r="C327" s="398" t="s">
        <v>1412</v>
      </c>
      <c r="D327" s="410" t="s">
        <v>1413</v>
      </c>
      <c r="E327" s="401"/>
      <c r="F327" s="388">
        <v>0</v>
      </c>
      <c r="G327" s="367"/>
      <c r="H327" s="356"/>
      <c r="I327" s="389">
        <f t="shared" si="4"/>
        <v>0</v>
      </c>
    </row>
    <row r="328" spans="2:9" x14ac:dyDescent="0.3">
      <c r="B328" s="408"/>
      <c r="C328" s="398" t="s">
        <v>1414</v>
      </c>
      <c r="D328" s="416"/>
      <c r="E328" s="401"/>
      <c r="F328" s="388">
        <v>0</v>
      </c>
      <c r="G328" s="367"/>
      <c r="H328" s="356"/>
      <c r="I328" s="389">
        <f t="shared" si="4"/>
        <v>0</v>
      </c>
    </row>
    <row r="329" spans="2:9" x14ac:dyDescent="0.3">
      <c r="B329" s="408" t="s">
        <v>1415</v>
      </c>
      <c r="C329" s="398" t="s">
        <v>1416</v>
      </c>
      <c r="D329" s="406" t="s">
        <v>1417</v>
      </c>
      <c r="E329" s="401" t="s">
        <v>641</v>
      </c>
      <c r="F329" s="388">
        <v>33</v>
      </c>
      <c r="G329" s="367"/>
      <c r="H329" s="356"/>
      <c r="I329" s="389">
        <f t="shared" si="4"/>
        <v>0</v>
      </c>
    </row>
    <row r="330" spans="2:9" ht="26.4" x14ac:dyDescent="0.3">
      <c r="B330" s="408" t="s">
        <v>1418</v>
      </c>
      <c r="C330" s="398" t="s">
        <v>1419</v>
      </c>
      <c r="D330" s="406" t="s">
        <v>1420</v>
      </c>
      <c r="E330" s="401" t="s">
        <v>641</v>
      </c>
      <c r="F330" s="388">
        <v>93</v>
      </c>
      <c r="G330" s="367"/>
      <c r="H330" s="356"/>
      <c r="I330" s="389">
        <f t="shared" si="4"/>
        <v>0</v>
      </c>
    </row>
    <row r="331" spans="2:9" ht="26.4" x14ac:dyDescent="0.3">
      <c r="B331" s="408" t="s">
        <v>1421</v>
      </c>
      <c r="C331" s="398" t="s">
        <v>1422</v>
      </c>
      <c r="D331" s="406" t="s">
        <v>1423</v>
      </c>
      <c r="E331" s="401" t="s">
        <v>641</v>
      </c>
      <c r="F331" s="388">
        <v>7</v>
      </c>
      <c r="G331" s="367"/>
      <c r="H331" s="356"/>
      <c r="I331" s="389">
        <f t="shared" si="4"/>
        <v>0</v>
      </c>
    </row>
    <row r="332" spans="2:9" x14ac:dyDescent="0.3">
      <c r="B332" s="408" t="s">
        <v>1424</v>
      </c>
      <c r="C332" s="398" t="s">
        <v>1425</v>
      </c>
      <c r="D332" s="406" t="s">
        <v>1426</v>
      </c>
      <c r="E332" s="401" t="s">
        <v>641</v>
      </c>
      <c r="F332" s="388">
        <v>33</v>
      </c>
      <c r="G332" s="367"/>
      <c r="H332" s="356"/>
      <c r="I332" s="389">
        <f t="shared" si="4"/>
        <v>0</v>
      </c>
    </row>
    <row r="333" spans="2:9" ht="26.4" x14ac:dyDescent="0.3">
      <c r="B333" s="408" t="s">
        <v>1427</v>
      </c>
      <c r="C333" s="398" t="s">
        <v>1428</v>
      </c>
      <c r="D333" s="406" t="s">
        <v>1429</v>
      </c>
      <c r="E333" s="401" t="s">
        <v>641</v>
      </c>
      <c r="F333" s="388">
        <v>60</v>
      </c>
      <c r="G333" s="367"/>
      <c r="H333" s="356"/>
      <c r="I333" s="389">
        <f t="shared" si="4"/>
        <v>0</v>
      </c>
    </row>
    <row r="334" spans="2:9" ht="26.4" x14ac:dyDescent="0.3">
      <c r="B334" s="408" t="s">
        <v>1430</v>
      </c>
      <c r="C334" s="398" t="s">
        <v>1431</v>
      </c>
      <c r="D334" s="406" t="s">
        <v>1432</v>
      </c>
      <c r="E334" s="401" t="s">
        <v>641</v>
      </c>
      <c r="F334" s="388">
        <v>33</v>
      </c>
      <c r="G334" s="367"/>
      <c r="H334" s="356"/>
      <c r="I334" s="389">
        <f t="shared" si="4"/>
        <v>0</v>
      </c>
    </row>
    <row r="335" spans="2:9" ht="26.4" x14ac:dyDescent="0.3">
      <c r="B335" s="408" t="s">
        <v>1433</v>
      </c>
      <c r="C335" s="398" t="s">
        <v>1434</v>
      </c>
      <c r="D335" s="406" t="s">
        <v>1435</v>
      </c>
      <c r="E335" s="401" t="s">
        <v>641</v>
      </c>
      <c r="F335" s="388">
        <v>33</v>
      </c>
      <c r="G335" s="367"/>
      <c r="H335" s="356"/>
      <c r="I335" s="389">
        <f t="shared" ref="I335:I398" si="5">(G335+H335)*$F335</f>
        <v>0</v>
      </c>
    </row>
    <row r="336" spans="2:9" ht="26.4" x14ac:dyDescent="0.3">
      <c r="B336" s="408" t="s">
        <v>1436</v>
      </c>
      <c r="C336" s="398" t="s">
        <v>1437</v>
      </c>
      <c r="D336" s="406" t="s">
        <v>1438</v>
      </c>
      <c r="E336" s="401" t="s">
        <v>641</v>
      </c>
      <c r="F336" s="388">
        <v>7</v>
      </c>
      <c r="G336" s="367"/>
      <c r="H336" s="356"/>
      <c r="I336" s="389">
        <f t="shared" si="5"/>
        <v>0</v>
      </c>
    </row>
    <row r="337" spans="1:10" ht="26.4" x14ac:dyDescent="0.3">
      <c r="B337" s="408" t="s">
        <v>1439</v>
      </c>
      <c r="C337" s="398" t="s">
        <v>1440</v>
      </c>
      <c r="D337" s="406" t="s">
        <v>1441</v>
      </c>
      <c r="E337" s="401" t="s">
        <v>641</v>
      </c>
      <c r="F337" s="388">
        <v>33</v>
      </c>
      <c r="G337" s="367"/>
      <c r="H337" s="356"/>
      <c r="I337" s="389">
        <f t="shared" si="5"/>
        <v>0</v>
      </c>
    </row>
    <row r="338" spans="1:10" ht="26.4" x14ac:dyDescent="0.3">
      <c r="B338" s="408" t="s">
        <v>1442</v>
      </c>
      <c r="C338" s="398" t="s">
        <v>1443</v>
      </c>
      <c r="D338" s="406" t="s">
        <v>1444</v>
      </c>
      <c r="E338" s="401" t="s">
        <v>641</v>
      </c>
      <c r="F338" s="388">
        <v>18</v>
      </c>
      <c r="G338" s="367"/>
      <c r="H338" s="356"/>
      <c r="I338" s="389">
        <f t="shared" si="5"/>
        <v>0</v>
      </c>
    </row>
    <row r="339" spans="1:10" x14ac:dyDescent="0.3">
      <c r="B339" s="423"/>
      <c r="C339" s="398" t="s">
        <v>1445</v>
      </c>
      <c r="D339" s="416"/>
      <c r="E339" s="401"/>
      <c r="F339" s="388">
        <v>0</v>
      </c>
      <c r="G339" s="367"/>
      <c r="H339" s="356"/>
      <c r="I339" s="389">
        <f t="shared" si="5"/>
        <v>0</v>
      </c>
    </row>
    <row r="340" spans="1:10" s="444" customFormat="1" x14ac:dyDescent="0.3">
      <c r="A340" s="435"/>
      <c r="B340" s="436" t="s">
        <v>1446</v>
      </c>
      <c r="C340" s="437" t="s">
        <v>1447</v>
      </c>
      <c r="D340" s="438" t="s">
        <v>1448</v>
      </c>
      <c r="E340" s="439" t="s">
        <v>642</v>
      </c>
      <c r="F340" s="440">
        <v>7</v>
      </c>
      <c r="G340" s="441"/>
      <c r="H340" s="442"/>
      <c r="I340" s="443">
        <f t="shared" si="5"/>
        <v>0</v>
      </c>
      <c r="J340"/>
    </row>
    <row r="341" spans="1:10" s="444" customFormat="1" x14ac:dyDescent="0.3">
      <c r="A341" s="435"/>
      <c r="B341" s="436" t="s">
        <v>1449</v>
      </c>
      <c r="C341" s="437" t="s">
        <v>1450</v>
      </c>
      <c r="D341" s="438" t="s">
        <v>1451</v>
      </c>
      <c r="E341" s="439" t="s">
        <v>642</v>
      </c>
      <c r="F341" s="440">
        <v>7</v>
      </c>
      <c r="G341" s="441"/>
      <c r="H341" s="442"/>
      <c r="I341" s="443">
        <f t="shared" si="5"/>
        <v>0</v>
      </c>
      <c r="J341"/>
    </row>
    <row r="342" spans="1:10" s="444" customFormat="1" x14ac:dyDescent="0.3">
      <c r="A342" s="435"/>
      <c r="B342" s="436" t="s">
        <v>1452</v>
      </c>
      <c r="C342" s="437" t="s">
        <v>1453</v>
      </c>
      <c r="D342" s="438" t="s">
        <v>1454</v>
      </c>
      <c r="E342" s="439" t="s">
        <v>642</v>
      </c>
      <c r="F342" s="440">
        <v>7</v>
      </c>
      <c r="G342" s="441"/>
      <c r="H342" s="442"/>
      <c r="I342" s="443">
        <f t="shared" si="5"/>
        <v>0</v>
      </c>
      <c r="J342"/>
    </row>
    <row r="343" spans="1:10" s="444" customFormat="1" x14ac:dyDescent="0.3">
      <c r="A343" s="435"/>
      <c r="B343" s="436" t="s">
        <v>1455</v>
      </c>
      <c r="C343" s="437" t="s">
        <v>1456</v>
      </c>
      <c r="D343" s="438" t="s">
        <v>1457</v>
      </c>
      <c r="E343" s="439" t="s">
        <v>642</v>
      </c>
      <c r="F343" s="440">
        <v>7</v>
      </c>
      <c r="G343" s="441"/>
      <c r="H343" s="442"/>
      <c r="I343" s="443">
        <f t="shared" si="5"/>
        <v>0</v>
      </c>
      <c r="J343"/>
    </row>
    <row r="344" spans="1:10" s="444" customFormat="1" x14ac:dyDescent="0.3">
      <c r="A344" s="435"/>
      <c r="B344" s="436" t="s">
        <v>1458</v>
      </c>
      <c r="C344" s="437" t="s">
        <v>1459</v>
      </c>
      <c r="D344" s="438" t="s">
        <v>1460</v>
      </c>
      <c r="E344" s="439" t="s">
        <v>642</v>
      </c>
      <c r="F344" s="440">
        <v>7</v>
      </c>
      <c r="G344" s="441"/>
      <c r="H344" s="442"/>
      <c r="I344" s="443">
        <f t="shared" si="5"/>
        <v>0</v>
      </c>
      <c r="J344"/>
    </row>
    <row r="345" spans="1:10" s="444" customFormat="1" ht="26.4" x14ac:dyDescent="0.3">
      <c r="A345" s="435"/>
      <c r="B345" s="436" t="s">
        <v>1461</v>
      </c>
      <c r="C345" s="437" t="s">
        <v>1462</v>
      </c>
      <c r="D345" s="438" t="s">
        <v>1463</v>
      </c>
      <c r="E345" s="439" t="s">
        <v>642</v>
      </c>
      <c r="F345" s="440">
        <v>7</v>
      </c>
      <c r="G345" s="441"/>
      <c r="H345" s="442"/>
      <c r="I345" s="443">
        <f t="shared" si="5"/>
        <v>0</v>
      </c>
      <c r="J345"/>
    </row>
    <row r="346" spans="1:10" x14ac:dyDescent="0.3">
      <c r="B346" s="408"/>
      <c r="C346" s="398" t="s">
        <v>1464</v>
      </c>
      <c r="D346" s="410" t="s">
        <v>1465</v>
      </c>
      <c r="E346" s="401"/>
      <c r="F346" s="388">
        <v>0</v>
      </c>
      <c r="G346" s="367"/>
      <c r="H346" s="356"/>
      <c r="I346" s="389">
        <f t="shared" si="5"/>
        <v>0</v>
      </c>
    </row>
    <row r="347" spans="1:10" ht="26.4" x14ac:dyDescent="0.3">
      <c r="B347" s="408" t="s">
        <v>1466</v>
      </c>
      <c r="C347" s="398" t="s">
        <v>1467</v>
      </c>
      <c r="D347" s="406" t="s">
        <v>1468</v>
      </c>
      <c r="E347" s="401" t="s">
        <v>641</v>
      </c>
      <c r="F347" s="388">
        <v>33</v>
      </c>
      <c r="G347" s="367"/>
      <c r="H347" s="356"/>
      <c r="I347" s="389">
        <f t="shared" si="5"/>
        <v>0</v>
      </c>
    </row>
    <row r="348" spans="1:10" ht="26.4" x14ac:dyDescent="0.3">
      <c r="B348" s="408" t="s">
        <v>1469</v>
      </c>
      <c r="C348" s="398" t="s">
        <v>1470</v>
      </c>
      <c r="D348" s="406" t="s">
        <v>1471</v>
      </c>
      <c r="E348" s="401" t="s">
        <v>641</v>
      </c>
      <c r="F348" s="388">
        <v>33</v>
      </c>
      <c r="G348" s="367"/>
      <c r="H348" s="356"/>
      <c r="I348" s="389">
        <f t="shared" si="5"/>
        <v>0</v>
      </c>
    </row>
    <row r="349" spans="1:10" ht="39.6" x14ac:dyDescent="0.3">
      <c r="B349" s="408" t="s">
        <v>1472</v>
      </c>
      <c r="C349" s="398" t="s">
        <v>1473</v>
      </c>
      <c r="D349" s="406" t="s">
        <v>1474</v>
      </c>
      <c r="E349" s="401" t="s">
        <v>641</v>
      </c>
      <c r="F349" s="388">
        <v>33</v>
      </c>
      <c r="G349" s="367"/>
      <c r="H349" s="356"/>
      <c r="I349" s="389">
        <f t="shared" si="5"/>
        <v>0</v>
      </c>
    </row>
    <row r="350" spans="1:10" x14ac:dyDescent="0.3">
      <c r="B350" s="408"/>
      <c r="C350" s="398" t="s">
        <v>1475</v>
      </c>
      <c r="D350" s="410" t="s">
        <v>1476</v>
      </c>
      <c r="E350" s="401"/>
      <c r="F350" s="388">
        <v>0</v>
      </c>
      <c r="G350" s="367"/>
      <c r="H350" s="356"/>
      <c r="I350" s="389">
        <f t="shared" si="5"/>
        <v>0</v>
      </c>
    </row>
    <row r="351" spans="1:10" ht="26.4" x14ac:dyDescent="0.3">
      <c r="B351" s="408" t="s">
        <v>1477</v>
      </c>
      <c r="C351" s="398" t="s">
        <v>1478</v>
      </c>
      <c r="D351" s="406" t="s">
        <v>1479</v>
      </c>
      <c r="E351" s="401" t="s">
        <v>641</v>
      </c>
      <c r="F351" s="388">
        <v>18</v>
      </c>
      <c r="G351" s="367"/>
      <c r="H351" s="356"/>
      <c r="I351" s="389">
        <f t="shared" si="5"/>
        <v>0</v>
      </c>
    </row>
    <row r="352" spans="1:10" ht="26.4" x14ac:dyDescent="0.3">
      <c r="B352" s="408" t="s">
        <v>1480</v>
      </c>
      <c r="C352" s="398" t="s">
        <v>1481</v>
      </c>
      <c r="D352" s="406" t="s">
        <v>1482</v>
      </c>
      <c r="E352" s="401" t="s">
        <v>641</v>
      </c>
      <c r="F352" s="388">
        <v>18</v>
      </c>
      <c r="G352" s="367"/>
      <c r="H352" s="356"/>
      <c r="I352" s="389">
        <f t="shared" si="5"/>
        <v>0</v>
      </c>
    </row>
    <row r="353" spans="2:9" ht="26.4" x14ac:dyDescent="0.3">
      <c r="B353" s="408" t="s">
        <v>1483</v>
      </c>
      <c r="C353" s="398" t="s">
        <v>1484</v>
      </c>
      <c r="D353" s="406" t="s">
        <v>1485</v>
      </c>
      <c r="E353" s="401" t="s">
        <v>641</v>
      </c>
      <c r="F353" s="388">
        <v>33</v>
      </c>
      <c r="G353" s="367"/>
      <c r="H353" s="356"/>
      <c r="I353" s="389">
        <f t="shared" si="5"/>
        <v>0</v>
      </c>
    </row>
    <row r="354" spans="2:9" ht="26.4" x14ac:dyDescent="0.3">
      <c r="B354" s="408" t="s">
        <v>1486</v>
      </c>
      <c r="C354" s="398" t="s">
        <v>1487</v>
      </c>
      <c r="D354" s="406" t="s">
        <v>1488</v>
      </c>
      <c r="E354" s="401" t="s">
        <v>641</v>
      </c>
      <c r="F354" s="388">
        <v>33</v>
      </c>
      <c r="G354" s="367"/>
      <c r="H354" s="356"/>
      <c r="I354" s="389">
        <f t="shared" si="5"/>
        <v>0</v>
      </c>
    </row>
    <row r="355" spans="2:9" ht="26.4" x14ac:dyDescent="0.3">
      <c r="B355" s="408" t="s">
        <v>1489</v>
      </c>
      <c r="C355" s="398" t="s">
        <v>1490</v>
      </c>
      <c r="D355" s="406" t="s">
        <v>1491</v>
      </c>
      <c r="E355" s="401" t="s">
        <v>641</v>
      </c>
      <c r="F355" s="388">
        <v>33</v>
      </c>
      <c r="G355" s="367"/>
      <c r="H355" s="356"/>
      <c r="I355" s="389">
        <f t="shared" si="5"/>
        <v>0</v>
      </c>
    </row>
    <row r="356" spans="2:9" ht="26.4" x14ac:dyDescent="0.3">
      <c r="B356" s="408" t="s">
        <v>1492</v>
      </c>
      <c r="C356" s="398" t="s">
        <v>1493</v>
      </c>
      <c r="D356" s="406" t="s">
        <v>1494</v>
      </c>
      <c r="E356" s="401" t="s">
        <v>641</v>
      </c>
      <c r="F356" s="388">
        <v>18</v>
      </c>
      <c r="G356" s="367"/>
      <c r="H356" s="356"/>
      <c r="I356" s="389">
        <f t="shared" si="5"/>
        <v>0</v>
      </c>
    </row>
    <row r="357" spans="2:9" x14ac:dyDescent="0.3">
      <c r="B357" s="408"/>
      <c r="C357" s="398" t="s">
        <v>1495</v>
      </c>
      <c r="D357" s="410" t="s">
        <v>1496</v>
      </c>
      <c r="E357" s="401"/>
      <c r="F357" s="388">
        <v>0</v>
      </c>
      <c r="G357" s="367"/>
      <c r="H357" s="356"/>
      <c r="I357" s="389">
        <f t="shared" si="5"/>
        <v>0</v>
      </c>
    </row>
    <row r="358" spans="2:9" ht="26.4" x14ac:dyDescent="0.3">
      <c r="B358" s="408"/>
      <c r="C358" s="398" t="s">
        <v>1497</v>
      </c>
      <c r="D358" s="406" t="s">
        <v>1498</v>
      </c>
      <c r="E358" s="401"/>
      <c r="F358" s="388">
        <v>0</v>
      </c>
      <c r="G358" s="367"/>
      <c r="H358" s="356"/>
      <c r="I358" s="389">
        <f t="shared" si="5"/>
        <v>0</v>
      </c>
    </row>
    <row r="359" spans="2:9" x14ac:dyDescent="0.3">
      <c r="B359" s="408" t="s">
        <v>1499</v>
      </c>
      <c r="C359" s="398" t="s">
        <v>1500</v>
      </c>
      <c r="D359" s="406" t="s">
        <v>1501</v>
      </c>
      <c r="E359" s="401" t="s">
        <v>641</v>
      </c>
      <c r="F359" s="388">
        <v>7</v>
      </c>
      <c r="G359" s="367"/>
      <c r="H359" s="356"/>
      <c r="I359" s="389">
        <f t="shared" si="5"/>
        <v>0</v>
      </c>
    </row>
    <row r="360" spans="2:9" x14ac:dyDescent="0.3">
      <c r="B360" s="408" t="s">
        <v>1502</v>
      </c>
      <c r="C360" s="398" t="s">
        <v>1503</v>
      </c>
      <c r="D360" s="406" t="s">
        <v>1504</v>
      </c>
      <c r="E360" s="401" t="s">
        <v>641</v>
      </c>
      <c r="F360" s="388">
        <v>7</v>
      </c>
      <c r="G360" s="367"/>
      <c r="H360" s="356"/>
      <c r="I360" s="389">
        <f t="shared" si="5"/>
        <v>0</v>
      </c>
    </row>
    <row r="361" spans="2:9" x14ac:dyDescent="0.3">
      <c r="B361" s="408"/>
      <c r="C361" s="398" t="s">
        <v>1505</v>
      </c>
      <c r="D361" s="406"/>
      <c r="E361" s="401"/>
      <c r="F361" s="388">
        <v>0</v>
      </c>
      <c r="G361" s="367"/>
      <c r="H361" s="356"/>
      <c r="I361" s="389">
        <f t="shared" si="5"/>
        <v>0</v>
      </c>
    </row>
    <row r="362" spans="2:9" ht="26.4" x14ac:dyDescent="0.3">
      <c r="B362" s="408" t="s">
        <v>1506</v>
      </c>
      <c r="C362" s="398" t="s">
        <v>1507</v>
      </c>
      <c r="D362" s="406" t="s">
        <v>1508</v>
      </c>
      <c r="E362" s="401" t="s">
        <v>642</v>
      </c>
      <c r="F362" s="388">
        <v>7</v>
      </c>
      <c r="G362" s="367"/>
      <c r="H362" s="356"/>
      <c r="I362" s="389">
        <f t="shared" si="5"/>
        <v>0</v>
      </c>
    </row>
    <row r="363" spans="2:9" ht="26.4" x14ac:dyDescent="0.3">
      <c r="B363" s="408"/>
      <c r="C363" s="398" t="s">
        <v>1509</v>
      </c>
      <c r="D363" s="406" t="s">
        <v>1510</v>
      </c>
      <c r="E363" s="401"/>
      <c r="F363" s="388">
        <v>0</v>
      </c>
      <c r="G363" s="367"/>
      <c r="H363" s="356"/>
      <c r="I363" s="389">
        <f t="shared" si="5"/>
        <v>0</v>
      </c>
    </row>
    <row r="364" spans="2:9" x14ac:dyDescent="0.3">
      <c r="B364" s="408" t="s">
        <v>1511</v>
      </c>
      <c r="C364" s="398" t="s">
        <v>1512</v>
      </c>
      <c r="D364" s="406" t="s">
        <v>1513</v>
      </c>
      <c r="E364" s="401" t="s">
        <v>642</v>
      </c>
      <c r="F364" s="388">
        <v>7</v>
      </c>
      <c r="G364" s="367"/>
      <c r="H364" s="356"/>
      <c r="I364" s="389">
        <f t="shared" si="5"/>
        <v>0</v>
      </c>
    </row>
    <row r="365" spans="2:9" x14ac:dyDescent="0.3">
      <c r="B365" s="408"/>
      <c r="C365" s="398" t="s">
        <v>1514</v>
      </c>
      <c r="D365" s="406" t="s">
        <v>1515</v>
      </c>
      <c r="E365" s="401"/>
      <c r="F365" s="388">
        <v>0</v>
      </c>
      <c r="G365" s="367"/>
      <c r="H365" s="356"/>
      <c r="I365" s="389">
        <f t="shared" si="5"/>
        <v>0</v>
      </c>
    </row>
    <row r="366" spans="2:9" x14ac:dyDescent="0.3">
      <c r="B366" s="408" t="s">
        <v>1516</v>
      </c>
      <c r="C366" s="398" t="s">
        <v>1517</v>
      </c>
      <c r="D366" s="406" t="s">
        <v>1513</v>
      </c>
      <c r="E366" s="401" t="s">
        <v>642</v>
      </c>
      <c r="F366" s="388">
        <v>7</v>
      </c>
      <c r="G366" s="367"/>
      <c r="H366" s="356"/>
      <c r="I366" s="389">
        <f t="shared" si="5"/>
        <v>0</v>
      </c>
    </row>
    <row r="367" spans="2:9" ht="27" customHeight="1" x14ac:dyDescent="0.3">
      <c r="B367" s="408"/>
      <c r="C367" s="398" t="s">
        <v>1518</v>
      </c>
      <c r="D367" s="410" t="s">
        <v>1519</v>
      </c>
      <c r="E367" s="401"/>
      <c r="F367" s="388">
        <v>0</v>
      </c>
      <c r="G367" s="367"/>
      <c r="H367" s="356"/>
      <c r="I367" s="389">
        <f t="shared" si="5"/>
        <v>0</v>
      </c>
    </row>
    <row r="368" spans="2:9" x14ac:dyDescent="0.3">
      <c r="B368" s="408" t="s">
        <v>1520</v>
      </c>
      <c r="C368" s="398" t="s">
        <v>1521</v>
      </c>
      <c r="D368" s="406" t="s">
        <v>1522</v>
      </c>
      <c r="E368" s="401" t="s">
        <v>641</v>
      </c>
      <c r="F368" s="388">
        <v>753</v>
      </c>
      <c r="G368" s="367"/>
      <c r="H368" s="356"/>
      <c r="I368" s="389">
        <f t="shared" si="5"/>
        <v>0</v>
      </c>
    </row>
    <row r="369" spans="2:9" x14ac:dyDescent="0.3">
      <c r="B369" s="408"/>
      <c r="C369" s="398" t="s">
        <v>1523</v>
      </c>
      <c r="D369" s="410" t="s">
        <v>1524</v>
      </c>
      <c r="E369" s="401"/>
      <c r="F369" s="388">
        <v>0</v>
      </c>
      <c r="G369" s="367"/>
      <c r="H369" s="356"/>
      <c r="I369" s="389">
        <f t="shared" si="5"/>
        <v>0</v>
      </c>
    </row>
    <row r="370" spans="2:9" x14ac:dyDescent="0.3">
      <c r="B370" s="408"/>
      <c r="C370" s="398" t="s">
        <v>1525</v>
      </c>
      <c r="D370" s="406"/>
      <c r="E370" s="401"/>
      <c r="F370" s="388">
        <v>0</v>
      </c>
      <c r="G370" s="367"/>
      <c r="H370" s="356"/>
      <c r="I370" s="389">
        <f t="shared" si="5"/>
        <v>0</v>
      </c>
    </row>
    <row r="371" spans="2:9" ht="26.4" x14ac:dyDescent="0.3">
      <c r="B371" s="408" t="s">
        <v>1526</v>
      </c>
      <c r="C371" s="398" t="s">
        <v>1527</v>
      </c>
      <c r="D371" s="406" t="s">
        <v>1528</v>
      </c>
      <c r="E371" s="401" t="s">
        <v>641</v>
      </c>
      <c r="F371" s="388">
        <v>7</v>
      </c>
      <c r="G371" s="367"/>
      <c r="H371" s="356"/>
      <c r="I371" s="389">
        <f t="shared" si="5"/>
        <v>0</v>
      </c>
    </row>
    <row r="372" spans="2:9" ht="26.4" x14ac:dyDescent="0.3">
      <c r="B372" s="408" t="s">
        <v>1529</v>
      </c>
      <c r="C372" s="398" t="s">
        <v>1530</v>
      </c>
      <c r="D372" s="406" t="s">
        <v>1531</v>
      </c>
      <c r="E372" s="401" t="s">
        <v>641</v>
      </c>
      <c r="F372" s="388">
        <v>7</v>
      </c>
      <c r="G372" s="367"/>
      <c r="H372" s="356"/>
      <c r="I372" s="389">
        <f t="shared" si="5"/>
        <v>0</v>
      </c>
    </row>
    <row r="373" spans="2:9" ht="26.4" x14ac:dyDescent="0.3">
      <c r="B373" s="408" t="s">
        <v>1532</v>
      </c>
      <c r="C373" s="398" t="s">
        <v>1533</v>
      </c>
      <c r="D373" s="406" t="s">
        <v>1534</v>
      </c>
      <c r="E373" s="401" t="s">
        <v>641</v>
      </c>
      <c r="F373" s="388">
        <v>7</v>
      </c>
      <c r="G373" s="367"/>
      <c r="H373" s="356"/>
      <c r="I373" s="389">
        <f t="shared" si="5"/>
        <v>0</v>
      </c>
    </row>
    <row r="374" spans="2:9" ht="26.4" x14ac:dyDescent="0.3">
      <c r="B374" s="408" t="s">
        <v>1535</v>
      </c>
      <c r="C374" s="398" t="s">
        <v>1536</v>
      </c>
      <c r="D374" s="406" t="s">
        <v>1537</v>
      </c>
      <c r="E374" s="401" t="s">
        <v>641</v>
      </c>
      <c r="F374" s="388">
        <v>7</v>
      </c>
      <c r="G374" s="367"/>
      <c r="H374" s="356"/>
      <c r="I374" s="389">
        <f t="shared" si="5"/>
        <v>0</v>
      </c>
    </row>
    <row r="375" spans="2:9" ht="26.4" x14ac:dyDescent="0.3">
      <c r="B375" s="408" t="s">
        <v>1538</v>
      </c>
      <c r="C375" s="398" t="s">
        <v>1539</v>
      </c>
      <c r="D375" s="406" t="s">
        <v>1540</v>
      </c>
      <c r="E375" s="401" t="s">
        <v>641</v>
      </c>
      <c r="F375" s="388">
        <v>7</v>
      </c>
      <c r="G375" s="367"/>
      <c r="H375" s="356"/>
      <c r="I375" s="389">
        <f t="shared" si="5"/>
        <v>0</v>
      </c>
    </row>
    <row r="376" spans="2:9" ht="26.4" x14ac:dyDescent="0.3">
      <c r="B376" s="408" t="s">
        <v>1541</v>
      </c>
      <c r="C376" s="398" t="s">
        <v>1542</v>
      </c>
      <c r="D376" s="406" t="s">
        <v>1543</v>
      </c>
      <c r="E376" s="401" t="s">
        <v>641</v>
      </c>
      <c r="F376" s="388">
        <v>7</v>
      </c>
      <c r="G376" s="367"/>
      <c r="H376" s="356"/>
      <c r="I376" s="389">
        <f t="shared" si="5"/>
        <v>0</v>
      </c>
    </row>
    <row r="377" spans="2:9" ht="26.4" x14ac:dyDescent="0.3">
      <c r="B377" s="408" t="s">
        <v>1544</v>
      </c>
      <c r="C377" s="398" t="s">
        <v>1545</v>
      </c>
      <c r="D377" s="406" t="s">
        <v>1546</v>
      </c>
      <c r="E377" s="401" t="s">
        <v>641</v>
      </c>
      <c r="F377" s="388">
        <v>7</v>
      </c>
      <c r="G377" s="367"/>
      <c r="H377" s="356"/>
      <c r="I377" s="389">
        <f t="shared" si="5"/>
        <v>0</v>
      </c>
    </row>
    <row r="378" spans="2:9" ht="26.4" x14ac:dyDescent="0.3">
      <c r="B378" s="408" t="s">
        <v>1547</v>
      </c>
      <c r="C378" s="398" t="s">
        <v>1548</v>
      </c>
      <c r="D378" s="406" t="s">
        <v>1549</v>
      </c>
      <c r="E378" s="401" t="s">
        <v>641</v>
      </c>
      <c r="F378" s="388">
        <v>7</v>
      </c>
      <c r="G378" s="367"/>
      <c r="H378" s="356"/>
      <c r="I378" s="389">
        <f t="shared" si="5"/>
        <v>0</v>
      </c>
    </row>
    <row r="379" spans="2:9" ht="26.4" x14ac:dyDescent="0.3">
      <c r="B379" s="408" t="s">
        <v>1550</v>
      </c>
      <c r="C379" s="398" t="s">
        <v>1551</v>
      </c>
      <c r="D379" s="406" t="s">
        <v>1552</v>
      </c>
      <c r="E379" s="401" t="s">
        <v>641</v>
      </c>
      <c r="F379" s="388">
        <v>7</v>
      </c>
      <c r="G379" s="367"/>
      <c r="H379" s="356"/>
      <c r="I379" s="389">
        <f t="shared" si="5"/>
        <v>0</v>
      </c>
    </row>
    <row r="380" spans="2:9" ht="26.4" x14ac:dyDescent="0.3">
      <c r="B380" s="408" t="s">
        <v>1553</v>
      </c>
      <c r="C380" s="398" t="s">
        <v>1554</v>
      </c>
      <c r="D380" s="406" t="s">
        <v>1555</v>
      </c>
      <c r="E380" s="401" t="s">
        <v>641</v>
      </c>
      <c r="F380" s="388">
        <v>7</v>
      </c>
      <c r="G380" s="367"/>
      <c r="H380" s="356"/>
      <c r="I380" s="389">
        <f t="shared" si="5"/>
        <v>0</v>
      </c>
    </row>
    <row r="381" spans="2:9" ht="26.4" x14ac:dyDescent="0.3">
      <c r="B381" s="408" t="s">
        <v>1556</v>
      </c>
      <c r="C381" s="398" t="s">
        <v>1557</v>
      </c>
      <c r="D381" s="406" t="s">
        <v>1558</v>
      </c>
      <c r="E381" s="401" t="s">
        <v>641</v>
      </c>
      <c r="F381" s="388">
        <v>7</v>
      </c>
      <c r="G381" s="367"/>
      <c r="H381" s="356"/>
      <c r="I381" s="389">
        <f t="shared" si="5"/>
        <v>0</v>
      </c>
    </row>
    <row r="382" spans="2:9" ht="26.4" x14ac:dyDescent="0.3">
      <c r="B382" s="408" t="s">
        <v>1559</v>
      </c>
      <c r="C382" s="398" t="s">
        <v>1560</v>
      </c>
      <c r="D382" s="406" t="s">
        <v>1561</v>
      </c>
      <c r="E382" s="401" t="s">
        <v>641</v>
      </c>
      <c r="F382" s="388">
        <v>7</v>
      </c>
      <c r="G382" s="367"/>
      <c r="H382" s="356"/>
      <c r="I382" s="389">
        <f t="shared" si="5"/>
        <v>0</v>
      </c>
    </row>
    <row r="383" spans="2:9" ht="26.4" x14ac:dyDescent="0.3">
      <c r="B383" s="408" t="s">
        <v>1562</v>
      </c>
      <c r="C383" s="398" t="s">
        <v>1563</v>
      </c>
      <c r="D383" s="406" t="s">
        <v>1564</v>
      </c>
      <c r="E383" s="401" t="s">
        <v>641</v>
      </c>
      <c r="F383" s="388">
        <v>7</v>
      </c>
      <c r="G383" s="367"/>
      <c r="H383" s="356"/>
      <c r="I383" s="389">
        <f t="shared" si="5"/>
        <v>0</v>
      </c>
    </row>
    <row r="384" spans="2:9" x14ac:dyDescent="0.3">
      <c r="B384" s="423"/>
      <c r="C384" s="398" t="s">
        <v>1565</v>
      </c>
      <c r="D384" s="410" t="s">
        <v>1566</v>
      </c>
      <c r="E384" s="401"/>
      <c r="F384" s="388">
        <v>0</v>
      </c>
      <c r="G384" s="367"/>
      <c r="H384" s="356"/>
      <c r="I384" s="389">
        <f t="shared" si="5"/>
        <v>0</v>
      </c>
    </row>
    <row r="385" spans="2:9" x14ac:dyDescent="0.3">
      <c r="B385" s="408"/>
      <c r="C385" s="398" t="s">
        <v>1567</v>
      </c>
      <c r="D385" s="406"/>
      <c r="E385" s="401"/>
      <c r="F385" s="388">
        <v>0</v>
      </c>
      <c r="G385" s="367"/>
      <c r="H385" s="356"/>
      <c r="I385" s="389">
        <f t="shared" si="5"/>
        <v>0</v>
      </c>
    </row>
    <row r="386" spans="2:9" x14ac:dyDescent="0.3">
      <c r="B386" s="408" t="s">
        <v>1568</v>
      </c>
      <c r="C386" s="398" t="s">
        <v>1569</v>
      </c>
      <c r="D386" s="406" t="s">
        <v>1570</v>
      </c>
      <c r="E386" s="401" t="s">
        <v>641</v>
      </c>
      <c r="F386" s="388">
        <v>7</v>
      </c>
      <c r="G386" s="367"/>
      <c r="H386" s="356"/>
      <c r="I386" s="389">
        <f t="shared" si="5"/>
        <v>0</v>
      </c>
    </row>
    <row r="387" spans="2:9" x14ac:dyDescent="0.3">
      <c r="B387" s="408" t="s">
        <v>1571</v>
      </c>
      <c r="C387" s="398" t="s">
        <v>1572</v>
      </c>
      <c r="D387" s="406" t="s">
        <v>1573</v>
      </c>
      <c r="E387" s="401" t="s">
        <v>641</v>
      </c>
      <c r="F387" s="388">
        <v>7</v>
      </c>
      <c r="G387" s="367"/>
      <c r="H387" s="356"/>
      <c r="I387" s="389">
        <f t="shared" si="5"/>
        <v>0</v>
      </c>
    </row>
    <row r="388" spans="2:9" x14ac:dyDescent="0.3">
      <c r="B388" s="408" t="s">
        <v>1574</v>
      </c>
      <c r="C388" s="398" t="s">
        <v>1575</v>
      </c>
      <c r="D388" s="406" t="s">
        <v>1576</v>
      </c>
      <c r="E388" s="401" t="s">
        <v>641</v>
      </c>
      <c r="F388" s="388">
        <v>7</v>
      </c>
      <c r="G388" s="367"/>
      <c r="H388" s="356"/>
      <c r="I388" s="389">
        <f t="shared" si="5"/>
        <v>0</v>
      </c>
    </row>
    <row r="389" spans="2:9" x14ac:dyDescent="0.3">
      <c r="B389" s="408" t="s">
        <v>1577</v>
      </c>
      <c r="C389" s="398" t="s">
        <v>1578</v>
      </c>
      <c r="D389" s="406" t="s">
        <v>1579</v>
      </c>
      <c r="E389" s="401" t="s">
        <v>641</v>
      </c>
      <c r="F389" s="388">
        <v>7</v>
      </c>
      <c r="G389" s="367"/>
      <c r="H389" s="356"/>
      <c r="I389" s="389">
        <f t="shared" si="5"/>
        <v>0</v>
      </c>
    </row>
    <row r="390" spans="2:9" x14ac:dyDescent="0.3">
      <c r="B390" s="408" t="s">
        <v>1580</v>
      </c>
      <c r="C390" s="398" t="s">
        <v>1581</v>
      </c>
      <c r="D390" s="406" t="s">
        <v>1582</v>
      </c>
      <c r="E390" s="401" t="s">
        <v>641</v>
      </c>
      <c r="F390" s="388">
        <v>7</v>
      </c>
      <c r="G390" s="367"/>
      <c r="H390" s="356"/>
      <c r="I390" s="389">
        <f t="shared" si="5"/>
        <v>0</v>
      </c>
    </row>
    <row r="391" spans="2:9" x14ac:dyDescent="0.3">
      <c r="B391" s="408" t="s">
        <v>1583</v>
      </c>
      <c r="C391" s="398" t="s">
        <v>1584</v>
      </c>
      <c r="D391" s="406" t="s">
        <v>1585</v>
      </c>
      <c r="E391" s="401" t="s">
        <v>641</v>
      </c>
      <c r="F391" s="388">
        <v>7</v>
      </c>
      <c r="G391" s="367"/>
      <c r="H391" s="356"/>
      <c r="I391" s="389">
        <f t="shared" si="5"/>
        <v>0</v>
      </c>
    </row>
    <row r="392" spans="2:9" x14ac:dyDescent="0.3">
      <c r="B392" s="408" t="s">
        <v>1586</v>
      </c>
      <c r="C392" s="398" t="s">
        <v>1587</v>
      </c>
      <c r="D392" s="406" t="s">
        <v>1588</v>
      </c>
      <c r="E392" s="401" t="s">
        <v>641</v>
      </c>
      <c r="F392" s="388">
        <v>7</v>
      </c>
      <c r="G392" s="367"/>
      <c r="H392" s="356"/>
      <c r="I392" s="389">
        <f t="shared" si="5"/>
        <v>0</v>
      </c>
    </row>
    <row r="393" spans="2:9" x14ac:dyDescent="0.3">
      <c r="B393" s="408" t="s">
        <v>1589</v>
      </c>
      <c r="C393" s="398" t="s">
        <v>1590</v>
      </c>
      <c r="D393" s="406" t="s">
        <v>1591</v>
      </c>
      <c r="E393" s="401" t="s">
        <v>641</v>
      </c>
      <c r="F393" s="388">
        <v>7</v>
      </c>
      <c r="G393" s="367"/>
      <c r="H393" s="356"/>
      <c r="I393" s="389">
        <f t="shared" si="5"/>
        <v>0</v>
      </c>
    </row>
    <row r="394" spans="2:9" x14ac:dyDescent="0.3">
      <c r="B394" s="408" t="s">
        <v>1592</v>
      </c>
      <c r="C394" s="398" t="s">
        <v>1593</v>
      </c>
      <c r="D394" s="406" t="s">
        <v>1594</v>
      </c>
      <c r="E394" s="401" t="s">
        <v>641</v>
      </c>
      <c r="F394" s="388">
        <v>7</v>
      </c>
      <c r="G394" s="367"/>
      <c r="H394" s="356"/>
      <c r="I394" s="389">
        <f t="shared" si="5"/>
        <v>0</v>
      </c>
    </row>
    <row r="395" spans="2:9" x14ac:dyDescent="0.3">
      <c r="B395" s="408" t="s">
        <v>1595</v>
      </c>
      <c r="C395" s="398" t="s">
        <v>1596</v>
      </c>
      <c r="D395" s="406" t="s">
        <v>1597</v>
      </c>
      <c r="E395" s="401" t="s">
        <v>641</v>
      </c>
      <c r="F395" s="388">
        <v>7</v>
      </c>
      <c r="G395" s="367"/>
      <c r="H395" s="356"/>
      <c r="I395" s="389">
        <f t="shared" si="5"/>
        <v>0</v>
      </c>
    </row>
    <row r="396" spans="2:9" x14ac:dyDescent="0.3">
      <c r="B396" s="408" t="s">
        <v>1598</v>
      </c>
      <c r="C396" s="398" t="s">
        <v>1599</v>
      </c>
      <c r="D396" s="406" t="s">
        <v>1600</v>
      </c>
      <c r="E396" s="401" t="s">
        <v>641</v>
      </c>
      <c r="F396" s="388">
        <v>7</v>
      </c>
      <c r="G396" s="367"/>
      <c r="H396" s="356"/>
      <c r="I396" s="389">
        <f t="shared" si="5"/>
        <v>0</v>
      </c>
    </row>
    <row r="397" spans="2:9" x14ac:dyDescent="0.3">
      <c r="B397" s="408" t="s">
        <v>1601</v>
      </c>
      <c r="C397" s="398" t="s">
        <v>1602</v>
      </c>
      <c r="D397" s="406" t="s">
        <v>1603</v>
      </c>
      <c r="E397" s="401" t="s">
        <v>641</v>
      </c>
      <c r="F397" s="388">
        <v>7</v>
      </c>
      <c r="G397" s="367"/>
      <c r="H397" s="356"/>
      <c r="I397" s="389">
        <f t="shared" si="5"/>
        <v>0</v>
      </c>
    </row>
    <row r="398" spans="2:9" x14ac:dyDescent="0.3">
      <c r="B398" s="408"/>
      <c r="C398" s="398" t="s">
        <v>1604</v>
      </c>
      <c r="D398" s="410" t="s">
        <v>1605</v>
      </c>
      <c r="E398" s="401"/>
      <c r="F398" s="388">
        <v>0</v>
      </c>
      <c r="G398" s="367"/>
      <c r="H398" s="356"/>
      <c r="I398" s="389">
        <f t="shared" si="5"/>
        <v>0</v>
      </c>
    </row>
    <row r="399" spans="2:9" x14ac:dyDescent="0.3">
      <c r="B399" s="408"/>
      <c r="C399" s="398" t="s">
        <v>1606</v>
      </c>
      <c r="D399" s="406"/>
      <c r="E399" s="401"/>
      <c r="F399" s="388">
        <v>0</v>
      </c>
      <c r="G399" s="367"/>
      <c r="H399" s="356"/>
      <c r="I399" s="389">
        <f t="shared" ref="I399:I463" si="6">(G399+H399)*$F399</f>
        <v>0</v>
      </c>
    </row>
    <row r="400" spans="2:9" x14ac:dyDescent="0.3">
      <c r="B400" s="408" t="s">
        <v>1607</v>
      </c>
      <c r="C400" s="398" t="s">
        <v>1608</v>
      </c>
      <c r="D400" s="406" t="s">
        <v>1570</v>
      </c>
      <c r="E400" s="401" t="s">
        <v>641</v>
      </c>
      <c r="F400" s="388">
        <v>7</v>
      </c>
      <c r="G400" s="367"/>
      <c r="H400" s="356"/>
      <c r="I400" s="389">
        <f t="shared" si="6"/>
        <v>0</v>
      </c>
    </row>
    <row r="401" spans="2:9" x14ac:dyDescent="0.3">
      <c r="B401" s="408" t="s">
        <v>1609</v>
      </c>
      <c r="C401" s="398" t="s">
        <v>1610</v>
      </c>
      <c r="D401" s="406" t="s">
        <v>1611</v>
      </c>
      <c r="E401" s="401" t="s">
        <v>641</v>
      </c>
      <c r="F401" s="388">
        <v>7</v>
      </c>
      <c r="G401" s="367"/>
      <c r="H401" s="356"/>
      <c r="I401" s="389">
        <f t="shared" si="6"/>
        <v>0</v>
      </c>
    </row>
    <row r="402" spans="2:9" x14ac:dyDescent="0.3">
      <c r="B402" s="408" t="s">
        <v>1612</v>
      </c>
      <c r="C402" s="398" t="s">
        <v>1613</v>
      </c>
      <c r="D402" s="406" t="s">
        <v>1576</v>
      </c>
      <c r="E402" s="401" t="s">
        <v>641</v>
      </c>
      <c r="F402" s="388">
        <v>7</v>
      </c>
      <c r="G402" s="367"/>
      <c r="H402" s="356"/>
      <c r="I402" s="389">
        <f t="shared" si="6"/>
        <v>0</v>
      </c>
    </row>
    <row r="403" spans="2:9" x14ac:dyDescent="0.3">
      <c r="B403" s="408" t="s">
        <v>1614</v>
      </c>
      <c r="C403" s="398" t="s">
        <v>1615</v>
      </c>
      <c r="D403" s="406" t="s">
        <v>1579</v>
      </c>
      <c r="E403" s="401" t="s">
        <v>641</v>
      </c>
      <c r="F403" s="388">
        <v>7</v>
      </c>
      <c r="G403" s="367"/>
      <c r="H403" s="356"/>
      <c r="I403" s="389">
        <f t="shared" si="6"/>
        <v>0</v>
      </c>
    </row>
    <row r="404" spans="2:9" x14ac:dyDescent="0.3">
      <c r="B404" s="408" t="s">
        <v>1616</v>
      </c>
      <c r="C404" s="398" t="s">
        <v>1617</v>
      </c>
      <c r="D404" s="406" t="s">
        <v>1582</v>
      </c>
      <c r="E404" s="401" t="s">
        <v>641</v>
      </c>
      <c r="F404" s="388">
        <v>7</v>
      </c>
      <c r="G404" s="367"/>
      <c r="H404" s="356"/>
      <c r="I404" s="389">
        <f t="shared" si="6"/>
        <v>0</v>
      </c>
    </row>
    <row r="405" spans="2:9" x14ac:dyDescent="0.3">
      <c r="B405" s="408" t="s">
        <v>1618</v>
      </c>
      <c r="C405" s="398" t="s">
        <v>1619</v>
      </c>
      <c r="D405" s="406" t="s">
        <v>1585</v>
      </c>
      <c r="E405" s="401" t="s">
        <v>641</v>
      </c>
      <c r="F405" s="388">
        <v>7</v>
      </c>
      <c r="G405" s="367"/>
      <c r="H405" s="356"/>
      <c r="I405" s="389">
        <f t="shared" si="6"/>
        <v>0</v>
      </c>
    </row>
    <row r="406" spans="2:9" x14ac:dyDescent="0.3">
      <c r="B406" s="408" t="s">
        <v>1620</v>
      </c>
      <c r="C406" s="398" t="s">
        <v>1621</v>
      </c>
      <c r="D406" s="406" t="s">
        <v>1588</v>
      </c>
      <c r="E406" s="401" t="s">
        <v>641</v>
      </c>
      <c r="F406" s="388">
        <v>7</v>
      </c>
      <c r="G406" s="367"/>
      <c r="H406" s="356"/>
      <c r="I406" s="389">
        <f t="shared" si="6"/>
        <v>0</v>
      </c>
    </row>
    <row r="407" spans="2:9" x14ac:dyDescent="0.3">
      <c r="B407" s="408" t="s">
        <v>1622</v>
      </c>
      <c r="C407" s="398" t="s">
        <v>1623</v>
      </c>
      <c r="D407" s="406" t="s">
        <v>1591</v>
      </c>
      <c r="E407" s="401" t="s">
        <v>641</v>
      </c>
      <c r="F407" s="388">
        <v>7</v>
      </c>
      <c r="G407" s="367"/>
      <c r="H407" s="356"/>
      <c r="I407" s="389">
        <f t="shared" si="6"/>
        <v>0</v>
      </c>
    </row>
    <row r="408" spans="2:9" x14ac:dyDescent="0.3">
      <c r="B408" s="424"/>
      <c r="C408" s="398" t="s">
        <v>1624</v>
      </c>
      <c r="D408" s="410" t="s">
        <v>1625</v>
      </c>
      <c r="E408" s="401"/>
      <c r="F408" s="388">
        <v>0</v>
      </c>
      <c r="G408" s="367"/>
      <c r="H408" s="356"/>
      <c r="I408" s="389">
        <f t="shared" si="6"/>
        <v>0</v>
      </c>
    </row>
    <row r="409" spans="2:9" x14ac:dyDescent="0.3">
      <c r="B409" s="408"/>
      <c r="C409" s="398" t="s">
        <v>1626</v>
      </c>
      <c r="D409" s="406" t="s">
        <v>1627</v>
      </c>
      <c r="E409" s="401"/>
      <c r="F409" s="388">
        <v>0</v>
      </c>
      <c r="G409" s="367"/>
      <c r="H409" s="356"/>
      <c r="I409" s="389">
        <f t="shared" si="6"/>
        <v>0</v>
      </c>
    </row>
    <row r="410" spans="2:9" x14ac:dyDescent="0.3">
      <c r="B410" s="408" t="s">
        <v>1628</v>
      </c>
      <c r="C410" s="398" t="s">
        <v>1629</v>
      </c>
      <c r="D410" s="406" t="s">
        <v>1630</v>
      </c>
      <c r="E410" s="401" t="s">
        <v>641</v>
      </c>
      <c r="F410" s="388">
        <v>7</v>
      </c>
      <c r="G410" s="367"/>
      <c r="H410" s="356"/>
      <c r="I410" s="389">
        <f t="shared" si="6"/>
        <v>0</v>
      </c>
    </row>
    <row r="411" spans="2:9" x14ac:dyDescent="0.3">
      <c r="B411" s="408" t="s">
        <v>1631</v>
      </c>
      <c r="C411" s="398" t="s">
        <v>1632</v>
      </c>
      <c r="D411" s="406" t="s">
        <v>1633</v>
      </c>
      <c r="E411" s="401" t="s">
        <v>641</v>
      </c>
      <c r="F411" s="388">
        <v>7</v>
      </c>
      <c r="G411" s="367"/>
      <c r="H411" s="356"/>
      <c r="I411" s="389">
        <f t="shared" si="6"/>
        <v>0</v>
      </c>
    </row>
    <row r="412" spans="2:9" ht="26.4" x14ac:dyDescent="0.3">
      <c r="B412" s="414"/>
      <c r="C412" s="398" t="s">
        <v>1634</v>
      </c>
      <c r="D412" s="410" t="s">
        <v>1635</v>
      </c>
      <c r="E412" s="401"/>
      <c r="F412" s="388">
        <v>0</v>
      </c>
      <c r="G412" s="367"/>
      <c r="H412" s="356"/>
      <c r="I412" s="389">
        <f t="shared" si="6"/>
        <v>0</v>
      </c>
    </row>
    <row r="413" spans="2:9" x14ac:dyDescent="0.3">
      <c r="B413" s="408"/>
      <c r="C413" s="398" t="s">
        <v>1636</v>
      </c>
      <c r="D413" s="406" t="s">
        <v>1637</v>
      </c>
      <c r="E413" s="401"/>
      <c r="F413" s="388">
        <v>0</v>
      </c>
      <c r="G413" s="367"/>
      <c r="H413" s="356"/>
      <c r="I413" s="389">
        <f t="shared" si="6"/>
        <v>0</v>
      </c>
    </row>
    <row r="414" spans="2:9" x14ac:dyDescent="0.3">
      <c r="B414" s="408" t="s">
        <v>1638</v>
      </c>
      <c r="C414" s="398" t="s">
        <v>1639</v>
      </c>
      <c r="D414" s="406" t="s">
        <v>1640</v>
      </c>
      <c r="E414" s="401" t="s">
        <v>641</v>
      </c>
      <c r="F414" s="388">
        <v>7</v>
      </c>
      <c r="G414" s="367"/>
      <c r="H414" s="356"/>
      <c r="I414" s="389">
        <f t="shared" si="6"/>
        <v>0</v>
      </c>
    </row>
    <row r="415" spans="2:9" x14ac:dyDescent="0.3">
      <c r="B415" s="408" t="s">
        <v>1641</v>
      </c>
      <c r="C415" s="398" t="s">
        <v>1642</v>
      </c>
      <c r="D415" s="406" t="s">
        <v>1643</v>
      </c>
      <c r="E415" s="401" t="s">
        <v>641</v>
      </c>
      <c r="F415" s="388">
        <v>18</v>
      </c>
      <c r="G415" s="367"/>
      <c r="H415" s="356"/>
      <c r="I415" s="389">
        <f t="shared" si="6"/>
        <v>0</v>
      </c>
    </row>
    <row r="416" spans="2:9" x14ac:dyDescent="0.3">
      <c r="B416" s="408" t="s">
        <v>1644</v>
      </c>
      <c r="C416" s="398" t="s">
        <v>1645</v>
      </c>
      <c r="D416" s="406" t="s">
        <v>1646</v>
      </c>
      <c r="E416" s="401" t="s">
        <v>641</v>
      </c>
      <c r="F416" s="388">
        <v>7</v>
      </c>
      <c r="G416" s="367"/>
      <c r="H416" s="356"/>
      <c r="I416" s="389">
        <f t="shared" si="6"/>
        <v>0</v>
      </c>
    </row>
    <row r="417" spans="2:9" x14ac:dyDescent="0.3">
      <c r="B417" s="414"/>
      <c r="C417" s="398" t="s">
        <v>1647</v>
      </c>
      <c r="D417" s="410" t="s">
        <v>1648</v>
      </c>
      <c r="E417" s="401"/>
      <c r="F417" s="388">
        <v>0</v>
      </c>
      <c r="G417" s="367"/>
      <c r="H417" s="356"/>
      <c r="I417" s="389">
        <f t="shared" si="6"/>
        <v>0</v>
      </c>
    </row>
    <row r="418" spans="2:9" x14ac:dyDescent="0.3">
      <c r="B418" s="408" t="s">
        <v>1649</v>
      </c>
      <c r="C418" s="398" t="s">
        <v>1650</v>
      </c>
      <c r="D418" s="406" t="s">
        <v>1651</v>
      </c>
      <c r="E418" s="401" t="s">
        <v>642</v>
      </c>
      <c r="F418" s="388">
        <v>7</v>
      </c>
      <c r="G418" s="367"/>
      <c r="H418" s="356"/>
      <c r="I418" s="389">
        <f t="shared" si="6"/>
        <v>0</v>
      </c>
    </row>
    <row r="419" spans="2:9" x14ac:dyDescent="0.3">
      <c r="B419" s="408"/>
      <c r="C419" s="398" t="s">
        <v>1652</v>
      </c>
      <c r="D419" s="410" t="s">
        <v>1653</v>
      </c>
      <c r="E419" s="401"/>
      <c r="F419" s="388">
        <v>0</v>
      </c>
      <c r="G419" s="367"/>
      <c r="H419" s="356"/>
      <c r="I419" s="389">
        <f t="shared" si="6"/>
        <v>0</v>
      </c>
    </row>
    <row r="420" spans="2:9" x14ac:dyDescent="0.3">
      <c r="B420" s="408" t="s">
        <v>1654</v>
      </c>
      <c r="C420" s="398" t="s">
        <v>1655</v>
      </c>
      <c r="D420" s="406" t="s">
        <v>1656</v>
      </c>
      <c r="E420" s="401" t="s">
        <v>641</v>
      </c>
      <c r="F420" s="388">
        <v>7</v>
      </c>
      <c r="G420" s="367"/>
      <c r="H420" s="356"/>
      <c r="I420" s="389">
        <f t="shared" si="6"/>
        <v>0</v>
      </c>
    </row>
    <row r="421" spans="2:9" x14ac:dyDescent="0.3">
      <c r="B421" s="408"/>
      <c r="C421" s="398" t="s">
        <v>1657</v>
      </c>
      <c r="D421" s="410" t="s">
        <v>1658</v>
      </c>
      <c r="E421" s="401"/>
      <c r="F421" s="388">
        <v>0</v>
      </c>
      <c r="G421" s="367"/>
      <c r="H421" s="356"/>
      <c r="I421" s="389">
        <f t="shared" si="6"/>
        <v>0</v>
      </c>
    </row>
    <row r="422" spans="2:9" ht="26.4" x14ac:dyDescent="0.3">
      <c r="B422" s="408" t="s">
        <v>1659</v>
      </c>
      <c r="C422" s="398" t="s">
        <v>1660</v>
      </c>
      <c r="D422" s="406" t="s">
        <v>1661</v>
      </c>
      <c r="E422" s="401" t="s">
        <v>641</v>
      </c>
      <c r="F422" s="388">
        <v>7</v>
      </c>
      <c r="G422" s="367"/>
      <c r="H422" s="356"/>
      <c r="I422" s="389">
        <f t="shared" si="6"/>
        <v>0</v>
      </c>
    </row>
    <row r="423" spans="2:9" x14ac:dyDescent="0.3">
      <c r="B423" s="408"/>
      <c r="C423" s="398" t="s">
        <v>1662</v>
      </c>
      <c r="D423" s="410" t="s">
        <v>1663</v>
      </c>
      <c r="E423" s="401"/>
      <c r="F423" s="388">
        <v>0</v>
      </c>
      <c r="G423" s="367"/>
      <c r="H423" s="356"/>
      <c r="I423" s="389">
        <f t="shared" si="6"/>
        <v>0</v>
      </c>
    </row>
    <row r="424" spans="2:9" x14ac:dyDescent="0.3">
      <c r="B424" s="408"/>
      <c r="C424" s="398" t="s">
        <v>1664</v>
      </c>
      <c r="D424" s="406"/>
      <c r="E424" s="401"/>
      <c r="F424" s="388">
        <v>0</v>
      </c>
      <c r="G424" s="367"/>
      <c r="H424" s="356"/>
      <c r="I424" s="389">
        <f t="shared" si="6"/>
        <v>0</v>
      </c>
    </row>
    <row r="425" spans="2:9" ht="26.4" x14ac:dyDescent="0.3">
      <c r="B425" s="408" t="s">
        <v>1665</v>
      </c>
      <c r="C425" s="398" t="s">
        <v>1666</v>
      </c>
      <c r="D425" s="406" t="s">
        <v>1667</v>
      </c>
      <c r="E425" s="401" t="s">
        <v>641</v>
      </c>
      <c r="F425" s="388">
        <v>18</v>
      </c>
      <c r="G425" s="367"/>
      <c r="H425" s="356"/>
      <c r="I425" s="389">
        <f t="shared" si="6"/>
        <v>0</v>
      </c>
    </row>
    <row r="426" spans="2:9" x14ac:dyDescent="0.3">
      <c r="B426" s="408" t="s">
        <v>1668</v>
      </c>
      <c r="C426" s="398" t="s">
        <v>1669</v>
      </c>
      <c r="D426" s="406" t="s">
        <v>1670</v>
      </c>
      <c r="E426" s="401" t="s">
        <v>641</v>
      </c>
      <c r="F426" s="388">
        <v>18</v>
      </c>
      <c r="G426" s="367"/>
      <c r="H426" s="356"/>
      <c r="I426" s="389">
        <f t="shared" si="6"/>
        <v>0</v>
      </c>
    </row>
    <row r="427" spans="2:9" x14ac:dyDescent="0.3">
      <c r="B427" s="408" t="s">
        <v>1671</v>
      </c>
      <c r="C427" s="398" t="s">
        <v>1672</v>
      </c>
      <c r="D427" s="406" t="s">
        <v>1673</v>
      </c>
      <c r="E427" s="401" t="s">
        <v>641</v>
      </c>
      <c r="F427" s="388">
        <v>18</v>
      </c>
      <c r="G427" s="367"/>
      <c r="H427" s="356"/>
      <c r="I427" s="389">
        <f t="shared" si="6"/>
        <v>0</v>
      </c>
    </row>
    <row r="428" spans="2:9" x14ac:dyDescent="0.3">
      <c r="B428" s="408"/>
      <c r="C428" s="398" t="s">
        <v>1674</v>
      </c>
      <c r="D428" s="410" t="s">
        <v>1675</v>
      </c>
      <c r="E428" s="401"/>
      <c r="F428" s="388">
        <v>0</v>
      </c>
      <c r="G428" s="367"/>
      <c r="H428" s="356"/>
      <c r="I428" s="389">
        <f t="shared" si="6"/>
        <v>0</v>
      </c>
    </row>
    <row r="429" spans="2:9" x14ac:dyDescent="0.3">
      <c r="B429" s="408"/>
      <c r="C429" s="398" t="s">
        <v>1676</v>
      </c>
      <c r="D429" s="406"/>
      <c r="E429" s="401" t="s">
        <v>641</v>
      </c>
      <c r="F429" s="388">
        <v>0</v>
      </c>
      <c r="G429" s="367"/>
      <c r="H429" s="356"/>
      <c r="I429" s="389">
        <f t="shared" si="6"/>
        <v>0</v>
      </c>
    </row>
    <row r="430" spans="2:9" x14ac:dyDescent="0.3">
      <c r="B430" s="408" t="s">
        <v>1677</v>
      </c>
      <c r="C430" s="398" t="s">
        <v>1678</v>
      </c>
      <c r="D430" s="406" t="s">
        <v>1679</v>
      </c>
      <c r="E430" s="401" t="s">
        <v>641</v>
      </c>
      <c r="F430" s="388">
        <v>7</v>
      </c>
      <c r="G430" s="367"/>
      <c r="H430" s="356"/>
      <c r="I430" s="389">
        <f t="shared" si="6"/>
        <v>0</v>
      </c>
    </row>
    <row r="431" spans="2:9" x14ac:dyDescent="0.3">
      <c r="B431" s="408" t="s">
        <v>1680</v>
      </c>
      <c r="C431" s="398" t="s">
        <v>1681</v>
      </c>
      <c r="D431" s="406" t="s">
        <v>1682</v>
      </c>
      <c r="E431" s="401" t="s">
        <v>641</v>
      </c>
      <c r="F431" s="388">
        <v>7</v>
      </c>
      <c r="G431" s="367"/>
      <c r="H431" s="356"/>
      <c r="I431" s="389">
        <f t="shared" si="6"/>
        <v>0</v>
      </c>
    </row>
    <row r="432" spans="2:9" x14ac:dyDescent="0.3">
      <c r="B432" s="408" t="s">
        <v>1683</v>
      </c>
      <c r="C432" s="398" t="s">
        <v>1684</v>
      </c>
      <c r="D432" s="406" t="s">
        <v>1685</v>
      </c>
      <c r="E432" s="401" t="s">
        <v>641</v>
      </c>
      <c r="F432" s="388">
        <v>7</v>
      </c>
      <c r="G432" s="367"/>
      <c r="H432" s="356"/>
      <c r="I432" s="389">
        <f t="shared" si="6"/>
        <v>0</v>
      </c>
    </row>
    <row r="433" spans="1:10" x14ac:dyDescent="0.3">
      <c r="B433" s="408" t="s">
        <v>1686</v>
      </c>
      <c r="C433" s="398" t="s">
        <v>1687</v>
      </c>
      <c r="D433" s="406" t="s">
        <v>1688</v>
      </c>
      <c r="E433" s="401" t="s">
        <v>641</v>
      </c>
      <c r="F433" s="388">
        <v>7</v>
      </c>
      <c r="G433" s="367"/>
      <c r="H433" s="356"/>
      <c r="I433" s="389">
        <f t="shared" si="6"/>
        <v>0</v>
      </c>
    </row>
    <row r="434" spans="1:10" x14ac:dyDescent="0.3">
      <c r="B434" s="408" t="s">
        <v>1689</v>
      </c>
      <c r="C434" s="398" t="s">
        <v>1690</v>
      </c>
      <c r="D434" s="406" t="s">
        <v>1691</v>
      </c>
      <c r="E434" s="401" t="s">
        <v>641</v>
      </c>
      <c r="F434" s="388">
        <v>7</v>
      </c>
      <c r="G434" s="367"/>
      <c r="H434" s="356"/>
      <c r="I434" s="389">
        <f t="shared" si="6"/>
        <v>0</v>
      </c>
    </row>
    <row r="435" spans="1:10" ht="26.4" x14ac:dyDescent="0.3">
      <c r="B435" s="408"/>
      <c r="C435" s="398" t="s">
        <v>1692</v>
      </c>
      <c r="D435" s="410" t="s">
        <v>1693</v>
      </c>
      <c r="E435" s="401"/>
      <c r="F435" s="388">
        <v>0</v>
      </c>
      <c r="G435" s="367"/>
      <c r="H435" s="356"/>
      <c r="I435" s="389">
        <f t="shared" si="6"/>
        <v>0</v>
      </c>
    </row>
    <row r="436" spans="1:10" x14ac:dyDescent="0.3">
      <c r="B436" s="408"/>
      <c r="C436" s="398" t="s">
        <v>1694</v>
      </c>
      <c r="D436" s="406"/>
      <c r="E436" s="401"/>
      <c r="F436" s="388">
        <v>0</v>
      </c>
      <c r="G436" s="367"/>
      <c r="H436" s="356"/>
      <c r="I436" s="389">
        <f t="shared" si="6"/>
        <v>0</v>
      </c>
    </row>
    <row r="437" spans="1:10" x14ac:dyDescent="0.3">
      <c r="B437" s="408" t="s">
        <v>1695</v>
      </c>
      <c r="C437" s="398" t="s">
        <v>1696</v>
      </c>
      <c r="D437" s="406" t="s">
        <v>1697</v>
      </c>
      <c r="E437" s="401" t="s">
        <v>641</v>
      </c>
      <c r="F437" s="388">
        <v>7</v>
      </c>
      <c r="G437" s="367"/>
      <c r="H437" s="356"/>
      <c r="I437" s="389">
        <f t="shared" si="6"/>
        <v>0</v>
      </c>
    </row>
    <row r="438" spans="1:10" x14ac:dyDescent="0.3">
      <c r="B438" s="408" t="s">
        <v>1698</v>
      </c>
      <c r="C438" s="398" t="s">
        <v>1699</v>
      </c>
      <c r="D438" s="406" t="s">
        <v>1700</v>
      </c>
      <c r="E438" s="401" t="s">
        <v>641</v>
      </c>
      <c r="F438" s="388">
        <v>7</v>
      </c>
      <c r="G438" s="367"/>
      <c r="H438" s="356"/>
      <c r="I438" s="389">
        <f t="shared" si="6"/>
        <v>0</v>
      </c>
    </row>
    <row r="439" spans="1:10" x14ac:dyDescent="0.3">
      <c r="B439" s="408" t="s">
        <v>1701</v>
      </c>
      <c r="C439" s="398" t="s">
        <v>1702</v>
      </c>
      <c r="D439" s="406" t="s">
        <v>1703</v>
      </c>
      <c r="E439" s="401" t="s">
        <v>641</v>
      </c>
      <c r="F439" s="388">
        <v>7</v>
      </c>
      <c r="G439" s="367"/>
      <c r="H439" s="356"/>
      <c r="I439" s="389">
        <f t="shared" si="6"/>
        <v>0</v>
      </c>
    </row>
    <row r="440" spans="1:10" x14ac:dyDescent="0.3">
      <c r="B440" s="408" t="s">
        <v>1704</v>
      </c>
      <c r="C440" s="398" t="s">
        <v>1705</v>
      </c>
      <c r="D440" s="406" t="s">
        <v>1706</v>
      </c>
      <c r="E440" s="401" t="s">
        <v>641</v>
      </c>
      <c r="F440" s="388">
        <v>7</v>
      </c>
      <c r="G440" s="367"/>
      <c r="H440" s="356"/>
      <c r="I440" s="389">
        <f t="shared" si="6"/>
        <v>0</v>
      </c>
    </row>
    <row r="441" spans="1:10" x14ac:dyDescent="0.3">
      <c r="B441" s="408" t="s">
        <v>1707</v>
      </c>
      <c r="C441" s="398" t="s">
        <v>1708</v>
      </c>
      <c r="D441" s="406" t="s">
        <v>1709</v>
      </c>
      <c r="E441" s="401" t="s">
        <v>641</v>
      </c>
      <c r="F441" s="388">
        <v>7</v>
      </c>
      <c r="G441" s="367"/>
      <c r="H441" s="356"/>
      <c r="I441" s="389">
        <f t="shared" si="6"/>
        <v>0</v>
      </c>
    </row>
    <row r="442" spans="1:10" x14ac:dyDescent="0.3">
      <c r="B442" s="408"/>
      <c r="C442" s="398" t="s">
        <v>1710</v>
      </c>
      <c r="D442" s="410" t="s">
        <v>1711</v>
      </c>
      <c r="E442" s="401"/>
      <c r="F442" s="388">
        <v>0</v>
      </c>
      <c r="G442" s="367"/>
      <c r="H442" s="356"/>
      <c r="I442" s="389">
        <f t="shared" si="6"/>
        <v>0</v>
      </c>
    </row>
    <row r="443" spans="1:10" x14ac:dyDescent="0.3">
      <c r="B443" s="408" t="s">
        <v>1712</v>
      </c>
      <c r="C443" s="398" t="s">
        <v>1713</v>
      </c>
      <c r="D443" s="406" t="s">
        <v>1714</v>
      </c>
      <c r="E443" s="401" t="s">
        <v>641</v>
      </c>
      <c r="F443" s="388">
        <v>18</v>
      </c>
      <c r="G443" s="367"/>
      <c r="H443" s="356"/>
      <c r="I443" s="389">
        <f t="shared" si="6"/>
        <v>0</v>
      </c>
    </row>
    <row r="444" spans="1:10" ht="26.4" x14ac:dyDescent="0.3">
      <c r="B444" s="408"/>
      <c r="C444" s="398" t="s">
        <v>1715</v>
      </c>
      <c r="D444" s="410" t="s">
        <v>1716</v>
      </c>
      <c r="E444" s="401"/>
      <c r="F444" s="388">
        <v>0</v>
      </c>
      <c r="G444" s="367"/>
      <c r="H444" s="356"/>
      <c r="I444" s="389">
        <f t="shared" si="6"/>
        <v>0</v>
      </c>
    </row>
    <row r="445" spans="1:10" x14ac:dyDescent="0.3">
      <c r="B445" s="408"/>
      <c r="C445" s="398" t="s">
        <v>1717</v>
      </c>
      <c r="D445" s="406"/>
      <c r="E445" s="401"/>
      <c r="F445" s="388">
        <v>0</v>
      </c>
      <c r="G445" s="367"/>
      <c r="H445" s="356"/>
      <c r="I445" s="389">
        <f t="shared" si="6"/>
        <v>0</v>
      </c>
    </row>
    <row r="446" spans="1:10" x14ac:dyDescent="0.3">
      <c r="B446" s="408" t="s">
        <v>1718</v>
      </c>
      <c r="C446" s="398" t="s">
        <v>1719</v>
      </c>
      <c r="D446" s="406" t="s">
        <v>1720</v>
      </c>
      <c r="E446" s="401" t="s">
        <v>642</v>
      </c>
      <c r="F446" s="388">
        <v>60</v>
      </c>
      <c r="G446" s="367"/>
      <c r="H446" s="356"/>
      <c r="I446" s="389">
        <f t="shared" si="6"/>
        <v>0</v>
      </c>
    </row>
    <row r="447" spans="1:10" x14ac:dyDescent="0.3">
      <c r="B447" s="408"/>
      <c r="C447" s="398" t="s">
        <v>1721</v>
      </c>
      <c r="D447" s="404" t="s">
        <v>1722</v>
      </c>
      <c r="E447" s="401"/>
      <c r="F447" s="388">
        <v>0</v>
      </c>
      <c r="G447" s="367"/>
      <c r="H447" s="356"/>
      <c r="I447" s="389">
        <f t="shared" si="6"/>
        <v>0</v>
      </c>
    </row>
    <row r="448" spans="1:10" s="444" customFormat="1" ht="26.4" x14ac:dyDescent="0.3">
      <c r="A448" s="435"/>
      <c r="B448" s="436" t="s">
        <v>1723</v>
      </c>
      <c r="C448" s="437" t="s">
        <v>1724</v>
      </c>
      <c r="D448" s="438" t="s">
        <v>1725</v>
      </c>
      <c r="E448" s="439" t="s">
        <v>641</v>
      </c>
      <c r="F448" s="440">
        <v>18</v>
      </c>
      <c r="G448" s="441"/>
      <c r="H448" s="442"/>
      <c r="I448" s="443">
        <f t="shared" si="6"/>
        <v>0</v>
      </c>
      <c r="J448"/>
    </row>
    <row r="449" spans="1:10" x14ac:dyDescent="0.3">
      <c r="B449" s="408"/>
      <c r="C449" s="398"/>
      <c r="D449" s="406"/>
      <c r="E449" s="401"/>
      <c r="F449" s="388"/>
      <c r="G449" s="367"/>
      <c r="H449" s="356"/>
      <c r="I449" s="389">
        <f t="shared" si="6"/>
        <v>0</v>
      </c>
    </row>
    <row r="450" spans="1:10" x14ac:dyDescent="0.3">
      <c r="B450" s="408"/>
      <c r="C450" s="398" t="s">
        <v>1726</v>
      </c>
      <c r="D450" s="410" t="s">
        <v>1727</v>
      </c>
      <c r="E450" s="401"/>
      <c r="F450" s="388">
        <v>0</v>
      </c>
      <c r="G450" s="367"/>
      <c r="H450" s="356"/>
      <c r="I450" s="389">
        <f t="shared" si="6"/>
        <v>0</v>
      </c>
    </row>
    <row r="451" spans="1:10" x14ac:dyDescent="0.3">
      <c r="B451" s="408"/>
      <c r="C451" s="398" t="s">
        <v>1728</v>
      </c>
      <c r="D451" s="406"/>
      <c r="E451" s="401"/>
      <c r="F451" s="388">
        <v>0</v>
      </c>
      <c r="G451" s="367"/>
      <c r="H451" s="356"/>
      <c r="I451" s="389">
        <f t="shared" si="6"/>
        <v>0</v>
      </c>
    </row>
    <row r="452" spans="1:10" ht="92.4" x14ac:dyDescent="0.3">
      <c r="B452" s="408" t="s">
        <v>1729</v>
      </c>
      <c r="C452" s="398" t="s">
        <v>1730</v>
      </c>
      <c r="D452" s="406" t="s">
        <v>3947</v>
      </c>
      <c r="E452" s="401" t="s">
        <v>641</v>
      </c>
      <c r="F452" s="452">
        <v>7</v>
      </c>
      <c r="G452" s="453"/>
      <c r="H452" s="454"/>
      <c r="I452" s="455">
        <f t="shared" si="6"/>
        <v>0</v>
      </c>
    </row>
    <row r="453" spans="1:10" x14ac:dyDescent="0.3">
      <c r="B453" s="408" t="s">
        <v>1731</v>
      </c>
      <c r="C453" s="398" t="s">
        <v>1732</v>
      </c>
      <c r="D453" s="406" t="s">
        <v>1733</v>
      </c>
      <c r="E453" s="401" t="s">
        <v>641</v>
      </c>
      <c r="F453" s="452">
        <v>1</v>
      </c>
      <c r="G453" s="367"/>
      <c r="H453" s="356"/>
      <c r="I453" s="389">
        <f t="shared" si="6"/>
        <v>0</v>
      </c>
    </row>
    <row r="454" spans="1:10" x14ac:dyDescent="0.3">
      <c r="B454" s="408" t="s">
        <v>1734</v>
      </c>
      <c r="C454" s="398" t="s">
        <v>1735</v>
      </c>
      <c r="D454" s="406" t="s">
        <v>1736</v>
      </c>
      <c r="E454" s="401" t="s">
        <v>641</v>
      </c>
      <c r="F454" s="452">
        <v>1</v>
      </c>
      <c r="G454" s="367"/>
      <c r="H454" s="356"/>
      <c r="I454" s="389">
        <f t="shared" si="6"/>
        <v>0</v>
      </c>
    </row>
    <row r="455" spans="1:10" x14ac:dyDescent="0.3">
      <c r="B455" s="408" t="s">
        <v>1737</v>
      </c>
      <c r="C455" s="398" t="s">
        <v>1738</v>
      </c>
      <c r="D455" s="406" t="s">
        <v>1739</v>
      </c>
      <c r="E455" s="401" t="s">
        <v>641</v>
      </c>
      <c r="F455" s="452">
        <v>1</v>
      </c>
      <c r="G455" s="367"/>
      <c r="H455" s="356"/>
      <c r="I455" s="389">
        <f t="shared" si="6"/>
        <v>0</v>
      </c>
    </row>
    <row r="456" spans="1:10" x14ac:dyDescent="0.3">
      <c r="B456" s="408" t="s">
        <v>1740</v>
      </c>
      <c r="C456" s="398" t="s">
        <v>1741</v>
      </c>
      <c r="D456" s="406" t="s">
        <v>1742</v>
      </c>
      <c r="E456" s="401" t="s">
        <v>641</v>
      </c>
      <c r="F456" s="452">
        <v>1</v>
      </c>
      <c r="G456" s="367"/>
      <c r="H456" s="356"/>
      <c r="I456" s="389">
        <f t="shared" si="6"/>
        <v>0</v>
      </c>
    </row>
    <row r="457" spans="1:10" s="457" customFormat="1" x14ac:dyDescent="0.3">
      <c r="A457" s="456"/>
      <c r="B457" s="408" t="s">
        <v>1746</v>
      </c>
      <c r="C457" s="398" t="s">
        <v>1741</v>
      </c>
      <c r="D457" s="406" t="s">
        <v>1742</v>
      </c>
      <c r="E457" s="401" t="s">
        <v>641</v>
      </c>
      <c r="F457" s="452">
        <v>1</v>
      </c>
      <c r="G457" s="453"/>
      <c r="H457" s="454"/>
      <c r="I457" s="455">
        <f t="shared" si="6"/>
        <v>0</v>
      </c>
      <c r="J457" s="336"/>
    </row>
    <row r="458" spans="1:10" ht="26.4" x14ac:dyDescent="0.3">
      <c r="B458" s="425"/>
      <c r="C458" s="398" t="s">
        <v>1743</v>
      </c>
      <c r="D458" s="410" t="s">
        <v>1744</v>
      </c>
      <c r="E458" s="401"/>
      <c r="F458" s="388">
        <v>0</v>
      </c>
      <c r="G458" s="367"/>
      <c r="H458" s="356"/>
      <c r="I458" s="389">
        <f t="shared" si="6"/>
        <v>0</v>
      </c>
    </row>
    <row r="459" spans="1:10" x14ac:dyDescent="0.3">
      <c r="B459" s="408"/>
      <c r="C459" s="398" t="s">
        <v>1745</v>
      </c>
      <c r="D459" s="406"/>
      <c r="E459" s="401"/>
      <c r="F459" s="388">
        <v>0</v>
      </c>
      <c r="G459" s="367"/>
      <c r="H459" s="356"/>
      <c r="I459" s="389">
        <f t="shared" si="6"/>
        <v>0</v>
      </c>
    </row>
    <row r="460" spans="1:10" x14ac:dyDescent="0.3">
      <c r="B460" s="408" t="s">
        <v>1746</v>
      </c>
      <c r="C460" s="398" t="s">
        <v>1747</v>
      </c>
      <c r="D460" s="426" t="s">
        <v>1748</v>
      </c>
      <c r="E460" s="401" t="s">
        <v>641</v>
      </c>
      <c r="F460" s="388">
        <v>7</v>
      </c>
      <c r="G460" s="367"/>
      <c r="H460" s="356"/>
      <c r="I460" s="389">
        <f t="shared" si="6"/>
        <v>0</v>
      </c>
    </row>
    <row r="461" spans="1:10" x14ac:dyDescent="0.3">
      <c r="B461" s="408" t="s">
        <v>1749</v>
      </c>
      <c r="C461" s="398" t="s">
        <v>1750</v>
      </c>
      <c r="D461" s="426" t="s">
        <v>1751</v>
      </c>
      <c r="E461" s="401" t="s">
        <v>641</v>
      </c>
      <c r="F461" s="388">
        <v>18</v>
      </c>
      <c r="G461" s="367"/>
      <c r="H461" s="356"/>
      <c r="I461" s="389">
        <f t="shared" si="6"/>
        <v>0</v>
      </c>
    </row>
    <row r="462" spans="1:10" x14ac:dyDescent="0.3">
      <c r="B462" s="408" t="s">
        <v>1752</v>
      </c>
      <c r="C462" s="398" t="s">
        <v>1753</v>
      </c>
      <c r="D462" s="422" t="s">
        <v>1754</v>
      </c>
      <c r="E462" s="401" t="s">
        <v>641</v>
      </c>
      <c r="F462" s="388">
        <v>18</v>
      </c>
      <c r="G462" s="367"/>
      <c r="H462" s="356"/>
      <c r="I462" s="389">
        <f t="shared" si="6"/>
        <v>0</v>
      </c>
    </row>
    <row r="463" spans="1:10" x14ac:dyDescent="0.3">
      <c r="B463" s="408" t="s">
        <v>1755</v>
      </c>
      <c r="C463" s="398" t="s">
        <v>1756</v>
      </c>
      <c r="D463" s="426" t="s">
        <v>1757</v>
      </c>
      <c r="E463" s="401" t="s">
        <v>641</v>
      </c>
      <c r="F463" s="388">
        <v>18</v>
      </c>
      <c r="G463" s="367"/>
      <c r="H463" s="356"/>
      <c r="I463" s="389">
        <f t="shared" si="6"/>
        <v>0</v>
      </c>
    </row>
    <row r="464" spans="1:10" ht="26.4" x14ac:dyDescent="0.3">
      <c r="B464" s="423"/>
      <c r="C464" s="398" t="s">
        <v>1758</v>
      </c>
      <c r="D464" s="410" t="s">
        <v>1759</v>
      </c>
      <c r="E464" s="401"/>
      <c r="F464" s="388">
        <v>0</v>
      </c>
      <c r="G464" s="367"/>
      <c r="H464" s="356"/>
      <c r="I464" s="389">
        <f t="shared" ref="I464:I527" si="7">(G464+H464)*$F464</f>
        <v>0</v>
      </c>
    </row>
    <row r="465" spans="2:9" x14ac:dyDescent="0.3">
      <c r="B465" s="408" t="s">
        <v>1760</v>
      </c>
      <c r="C465" s="398" t="s">
        <v>1761</v>
      </c>
      <c r="D465" s="406" t="s">
        <v>1762</v>
      </c>
      <c r="E465" s="401" t="s">
        <v>641</v>
      </c>
      <c r="F465" s="388">
        <v>33</v>
      </c>
      <c r="G465" s="367"/>
      <c r="H465" s="356"/>
      <c r="I465" s="389">
        <f t="shared" si="7"/>
        <v>0</v>
      </c>
    </row>
    <row r="466" spans="2:9" ht="26.4" x14ac:dyDescent="0.3">
      <c r="B466" s="408" t="s">
        <v>1763</v>
      </c>
      <c r="C466" s="398" t="s">
        <v>1764</v>
      </c>
      <c r="D466" s="406" t="s">
        <v>1765</v>
      </c>
      <c r="E466" s="401" t="s">
        <v>641</v>
      </c>
      <c r="F466" s="388">
        <v>33</v>
      </c>
      <c r="G466" s="367"/>
      <c r="H466" s="356"/>
      <c r="I466" s="389">
        <f t="shared" si="7"/>
        <v>0</v>
      </c>
    </row>
    <row r="467" spans="2:9" x14ac:dyDescent="0.3">
      <c r="B467" s="408" t="s">
        <v>1766</v>
      </c>
      <c r="C467" s="398" t="s">
        <v>1767</v>
      </c>
      <c r="D467" s="406" t="s">
        <v>1768</v>
      </c>
      <c r="E467" s="401" t="s">
        <v>641</v>
      </c>
      <c r="F467" s="388">
        <v>33</v>
      </c>
      <c r="G467" s="367"/>
      <c r="H467" s="356"/>
      <c r="I467" s="389">
        <f t="shared" si="7"/>
        <v>0</v>
      </c>
    </row>
    <row r="468" spans="2:9" x14ac:dyDescent="0.3">
      <c r="B468" s="408" t="s">
        <v>1769</v>
      </c>
      <c r="C468" s="398" t="s">
        <v>1770</v>
      </c>
      <c r="D468" s="406" t="s">
        <v>1771</v>
      </c>
      <c r="E468" s="401" t="s">
        <v>641</v>
      </c>
      <c r="F468" s="388">
        <v>33</v>
      </c>
      <c r="G468" s="367"/>
      <c r="H468" s="356"/>
      <c r="I468" s="389">
        <f t="shared" si="7"/>
        <v>0</v>
      </c>
    </row>
    <row r="469" spans="2:9" x14ac:dyDescent="0.3">
      <c r="B469" s="408"/>
      <c r="C469" s="398" t="s">
        <v>1772</v>
      </c>
      <c r="D469" s="410" t="s">
        <v>1773</v>
      </c>
      <c r="E469" s="401"/>
      <c r="F469" s="388">
        <v>0</v>
      </c>
      <c r="G469" s="367"/>
      <c r="H469" s="356"/>
      <c r="I469" s="389">
        <f t="shared" si="7"/>
        <v>0</v>
      </c>
    </row>
    <row r="470" spans="2:9" x14ac:dyDescent="0.3">
      <c r="B470" s="408" t="s">
        <v>1774</v>
      </c>
      <c r="C470" s="398" t="s">
        <v>1775</v>
      </c>
      <c r="D470" s="406" t="s">
        <v>1776</v>
      </c>
      <c r="E470" s="401" t="s">
        <v>641</v>
      </c>
      <c r="F470" s="388">
        <v>33</v>
      </c>
      <c r="G470" s="367"/>
      <c r="H470" s="356"/>
      <c r="I470" s="389">
        <f t="shared" si="7"/>
        <v>0</v>
      </c>
    </row>
    <row r="471" spans="2:9" x14ac:dyDescent="0.3">
      <c r="B471" s="408"/>
      <c r="C471" s="398" t="s">
        <v>1777</v>
      </c>
      <c r="D471" s="410" t="s">
        <v>1778</v>
      </c>
      <c r="E471" s="401"/>
      <c r="F471" s="388">
        <v>0</v>
      </c>
      <c r="G471" s="367"/>
      <c r="H471" s="356"/>
      <c r="I471" s="389">
        <f t="shared" si="7"/>
        <v>0</v>
      </c>
    </row>
    <row r="472" spans="2:9" x14ac:dyDescent="0.3">
      <c r="B472" s="408"/>
      <c r="C472" s="398" t="s">
        <v>1779</v>
      </c>
      <c r="D472" s="406" t="s">
        <v>1780</v>
      </c>
      <c r="E472" s="401"/>
      <c r="F472" s="388">
        <v>0</v>
      </c>
      <c r="G472" s="367"/>
      <c r="H472" s="356"/>
      <c r="I472" s="389">
        <f t="shared" si="7"/>
        <v>0</v>
      </c>
    </row>
    <row r="473" spans="2:9" hidden="1" x14ac:dyDescent="0.3">
      <c r="B473" s="408" t="s">
        <v>1781</v>
      </c>
      <c r="C473" s="398" t="s">
        <v>1782</v>
      </c>
      <c r="D473" s="406" t="s">
        <v>1783</v>
      </c>
      <c r="E473" s="401" t="s">
        <v>641</v>
      </c>
      <c r="F473" s="388">
        <v>33</v>
      </c>
      <c r="G473" s="367"/>
      <c r="H473" s="356"/>
      <c r="I473" s="389">
        <f t="shared" si="7"/>
        <v>0</v>
      </c>
    </row>
    <row r="474" spans="2:9" hidden="1" x14ac:dyDescent="0.3">
      <c r="B474" s="408" t="s">
        <v>1784</v>
      </c>
      <c r="C474" s="398" t="s">
        <v>1785</v>
      </c>
      <c r="D474" s="406" t="s">
        <v>1786</v>
      </c>
      <c r="E474" s="401" t="s">
        <v>641</v>
      </c>
      <c r="F474" s="388">
        <v>33</v>
      </c>
      <c r="G474" s="367"/>
      <c r="H474" s="356"/>
      <c r="I474" s="389">
        <f t="shared" si="7"/>
        <v>0</v>
      </c>
    </row>
    <row r="475" spans="2:9" hidden="1" x14ac:dyDescent="0.3">
      <c r="B475" s="408" t="s">
        <v>1787</v>
      </c>
      <c r="C475" s="398" t="s">
        <v>1788</v>
      </c>
      <c r="D475" s="406" t="s">
        <v>1789</v>
      </c>
      <c r="E475" s="401" t="s">
        <v>641</v>
      </c>
      <c r="F475" s="388">
        <v>33</v>
      </c>
      <c r="G475" s="367"/>
      <c r="H475" s="356"/>
      <c r="I475" s="389">
        <f t="shared" si="7"/>
        <v>0</v>
      </c>
    </row>
    <row r="476" spans="2:9" hidden="1" x14ac:dyDescent="0.3">
      <c r="B476" s="408" t="s">
        <v>1790</v>
      </c>
      <c r="C476" s="398" t="s">
        <v>1791</v>
      </c>
      <c r="D476" s="406" t="s">
        <v>1792</v>
      </c>
      <c r="E476" s="401" t="s">
        <v>641</v>
      </c>
      <c r="F476" s="388">
        <v>33</v>
      </c>
      <c r="G476" s="367"/>
      <c r="H476" s="356"/>
      <c r="I476" s="389">
        <f t="shared" si="7"/>
        <v>0</v>
      </c>
    </row>
    <row r="477" spans="2:9" hidden="1" x14ac:dyDescent="0.3">
      <c r="B477" s="408" t="s">
        <v>1793</v>
      </c>
      <c r="C477" s="398" t="s">
        <v>1794</v>
      </c>
      <c r="D477" s="406" t="s">
        <v>1795</v>
      </c>
      <c r="E477" s="401" t="s">
        <v>641</v>
      </c>
      <c r="F477" s="388">
        <v>33</v>
      </c>
      <c r="G477" s="367"/>
      <c r="H477" s="356"/>
      <c r="I477" s="389">
        <f t="shared" si="7"/>
        <v>0</v>
      </c>
    </row>
    <row r="478" spans="2:9" hidden="1" x14ac:dyDescent="0.3">
      <c r="B478" s="408" t="s">
        <v>1796</v>
      </c>
      <c r="C478" s="398" t="s">
        <v>1797</v>
      </c>
      <c r="D478" s="406" t="s">
        <v>1798</v>
      </c>
      <c r="E478" s="401" t="s">
        <v>641</v>
      </c>
      <c r="F478" s="388">
        <v>33</v>
      </c>
      <c r="G478" s="367"/>
      <c r="H478" s="356"/>
      <c r="I478" s="389">
        <f t="shared" si="7"/>
        <v>0</v>
      </c>
    </row>
    <row r="479" spans="2:9" x14ac:dyDescent="0.3">
      <c r="B479" s="408"/>
      <c r="C479" s="398" t="s">
        <v>1799</v>
      </c>
      <c r="D479" s="410" t="s">
        <v>1800</v>
      </c>
      <c r="E479" s="401"/>
      <c r="F479" s="388">
        <v>0</v>
      </c>
      <c r="G479" s="355"/>
      <c r="H479" s="356"/>
      <c r="I479" s="389">
        <f t="shared" si="7"/>
        <v>0</v>
      </c>
    </row>
    <row r="480" spans="2:9" x14ac:dyDescent="0.3">
      <c r="B480" s="408"/>
      <c r="C480" s="398" t="s">
        <v>1801</v>
      </c>
      <c r="D480" s="406"/>
      <c r="E480" s="401"/>
      <c r="F480" s="388">
        <v>0</v>
      </c>
      <c r="G480" s="355"/>
      <c r="H480" s="356"/>
      <c r="I480" s="389">
        <f t="shared" si="7"/>
        <v>0</v>
      </c>
    </row>
    <row r="481" spans="2:9" x14ac:dyDescent="0.3">
      <c r="B481" s="408" t="s">
        <v>1802</v>
      </c>
      <c r="C481" s="398" t="s">
        <v>1803</v>
      </c>
      <c r="D481" s="406" t="s">
        <v>1804</v>
      </c>
      <c r="E481" s="401" t="s">
        <v>641</v>
      </c>
      <c r="F481" s="388">
        <v>0</v>
      </c>
      <c r="G481" s="355"/>
      <c r="H481" s="356"/>
      <c r="I481" s="389">
        <f t="shared" si="7"/>
        <v>0</v>
      </c>
    </row>
    <row r="482" spans="2:9" x14ac:dyDescent="0.3">
      <c r="B482" s="408" t="s">
        <v>1805</v>
      </c>
      <c r="C482" s="398" t="s">
        <v>1806</v>
      </c>
      <c r="D482" s="406" t="s">
        <v>1807</v>
      </c>
      <c r="E482" s="401" t="s">
        <v>641</v>
      </c>
      <c r="F482" s="388">
        <v>0</v>
      </c>
      <c r="G482" s="355"/>
      <c r="H482" s="356"/>
      <c r="I482" s="389">
        <f t="shared" si="7"/>
        <v>0</v>
      </c>
    </row>
    <row r="483" spans="2:9" x14ac:dyDescent="0.3">
      <c r="B483" s="408" t="s">
        <v>1808</v>
      </c>
      <c r="C483" s="398" t="s">
        <v>1809</v>
      </c>
      <c r="D483" s="406" t="s">
        <v>1810</v>
      </c>
      <c r="E483" s="401" t="s">
        <v>641</v>
      </c>
      <c r="F483" s="388">
        <v>0</v>
      </c>
      <c r="G483" s="355"/>
      <c r="H483" s="356"/>
      <c r="I483" s="389">
        <f t="shared" si="7"/>
        <v>0</v>
      </c>
    </row>
    <row r="484" spans="2:9" x14ac:dyDescent="0.3">
      <c r="B484" s="408" t="s">
        <v>1811</v>
      </c>
      <c r="C484" s="398" t="s">
        <v>1812</v>
      </c>
      <c r="D484" s="406" t="s">
        <v>1813</v>
      </c>
      <c r="E484" s="401" t="s">
        <v>641</v>
      </c>
      <c r="F484" s="388">
        <v>0</v>
      </c>
      <c r="G484" s="355"/>
      <c r="H484" s="356"/>
      <c r="I484" s="389">
        <f t="shared" si="7"/>
        <v>0</v>
      </c>
    </row>
    <row r="485" spans="2:9" x14ac:dyDescent="0.3">
      <c r="B485" s="408" t="s">
        <v>1814</v>
      </c>
      <c r="C485" s="398" t="s">
        <v>1815</v>
      </c>
      <c r="D485" s="406" t="s">
        <v>1816</v>
      </c>
      <c r="E485" s="401" t="s">
        <v>641</v>
      </c>
      <c r="F485" s="388">
        <v>0</v>
      </c>
      <c r="G485" s="355"/>
      <c r="H485" s="356"/>
      <c r="I485" s="389">
        <f t="shared" si="7"/>
        <v>0</v>
      </c>
    </row>
    <row r="486" spans="2:9" x14ac:dyDescent="0.3">
      <c r="B486" s="408"/>
      <c r="C486" s="398" t="s">
        <v>1817</v>
      </c>
      <c r="D486" s="427" t="s">
        <v>1818</v>
      </c>
      <c r="E486" s="407"/>
      <c r="F486" s="388">
        <v>0</v>
      </c>
      <c r="G486" s="355"/>
      <c r="H486" s="356"/>
      <c r="I486" s="389">
        <f t="shared" si="7"/>
        <v>0</v>
      </c>
    </row>
    <row r="487" spans="2:9" ht="30" customHeight="1" x14ac:dyDescent="0.3">
      <c r="B487" s="408" t="s">
        <v>1819</v>
      </c>
      <c r="C487" s="398" t="s">
        <v>1820</v>
      </c>
      <c r="D487" s="428" t="s">
        <v>3649</v>
      </c>
      <c r="E487" s="407" t="s">
        <v>641</v>
      </c>
      <c r="F487" s="388">
        <v>153</v>
      </c>
      <c r="G487" s="355"/>
      <c r="H487" s="356"/>
      <c r="I487" s="389">
        <f t="shared" si="7"/>
        <v>0</v>
      </c>
    </row>
    <row r="488" spans="2:9" ht="26.4" x14ac:dyDescent="0.3">
      <c r="B488" s="408"/>
      <c r="C488" s="398"/>
      <c r="D488" s="428" t="s">
        <v>1821</v>
      </c>
      <c r="E488" s="407" t="s">
        <v>641</v>
      </c>
      <c r="F488" s="388">
        <v>153</v>
      </c>
      <c r="G488" s="355"/>
      <c r="H488" s="356"/>
      <c r="I488" s="389">
        <f t="shared" si="7"/>
        <v>0</v>
      </c>
    </row>
    <row r="489" spans="2:9" ht="26.4" x14ac:dyDescent="0.3">
      <c r="B489" s="408"/>
      <c r="C489" s="398" t="s">
        <v>1822</v>
      </c>
      <c r="D489" s="427" t="s">
        <v>1823</v>
      </c>
      <c r="E489" s="407"/>
      <c r="F489" s="388">
        <v>0</v>
      </c>
      <c r="G489" s="355"/>
      <c r="H489" s="356"/>
      <c r="I489" s="389">
        <f t="shared" si="7"/>
        <v>0</v>
      </c>
    </row>
    <row r="490" spans="2:9" x14ac:dyDescent="0.3">
      <c r="B490" s="408"/>
      <c r="C490" s="398" t="s">
        <v>1824</v>
      </c>
      <c r="D490" s="428" t="s">
        <v>1825</v>
      </c>
      <c r="E490" s="407"/>
      <c r="F490" s="388">
        <v>0</v>
      </c>
      <c r="G490" s="355"/>
      <c r="H490" s="356"/>
      <c r="I490" s="389">
        <f t="shared" si="7"/>
        <v>0</v>
      </c>
    </row>
    <row r="491" spans="2:9" x14ac:dyDescent="0.3">
      <c r="B491" s="408" t="s">
        <v>1826</v>
      </c>
      <c r="C491" s="398" t="s">
        <v>1827</v>
      </c>
      <c r="D491" s="428" t="s">
        <v>1828</v>
      </c>
      <c r="E491" s="401" t="s">
        <v>641</v>
      </c>
      <c r="F491" s="388">
        <v>153</v>
      </c>
      <c r="G491" s="355"/>
      <c r="H491" s="356"/>
      <c r="I491" s="389">
        <f t="shared" si="7"/>
        <v>0</v>
      </c>
    </row>
    <row r="492" spans="2:9" x14ac:dyDescent="0.3">
      <c r="B492" s="408" t="s">
        <v>1829</v>
      </c>
      <c r="C492" s="398" t="s">
        <v>1830</v>
      </c>
      <c r="D492" s="428" t="s">
        <v>1831</v>
      </c>
      <c r="E492" s="401" t="s">
        <v>641</v>
      </c>
      <c r="F492" s="388">
        <v>153</v>
      </c>
      <c r="G492" s="355"/>
      <c r="H492" s="356"/>
      <c r="I492" s="389">
        <f t="shared" si="7"/>
        <v>0</v>
      </c>
    </row>
    <row r="493" spans="2:9" x14ac:dyDescent="0.3">
      <c r="B493" s="408"/>
      <c r="C493" s="398" t="s">
        <v>1832</v>
      </c>
      <c r="D493" s="458" t="s">
        <v>3948</v>
      </c>
      <c r="E493" s="407"/>
      <c r="F493" s="388">
        <v>0</v>
      </c>
      <c r="G493" s="355"/>
      <c r="H493" s="356"/>
      <c r="I493" s="389">
        <f t="shared" si="7"/>
        <v>0</v>
      </c>
    </row>
    <row r="494" spans="2:9" ht="26.4" x14ac:dyDescent="0.3">
      <c r="B494" s="408" t="s">
        <v>1833</v>
      </c>
      <c r="C494" s="398" t="s">
        <v>1834</v>
      </c>
      <c r="D494" s="428" t="s">
        <v>1835</v>
      </c>
      <c r="E494" s="407" t="s">
        <v>641</v>
      </c>
      <c r="F494" s="388">
        <v>453</v>
      </c>
      <c r="G494" s="355"/>
      <c r="H494" s="356"/>
      <c r="I494" s="389">
        <f t="shared" si="7"/>
        <v>0</v>
      </c>
    </row>
    <row r="495" spans="2:9" x14ac:dyDescent="0.3">
      <c r="B495" s="408"/>
      <c r="C495" s="398" t="s">
        <v>1836</v>
      </c>
      <c r="D495" s="404" t="s">
        <v>1837</v>
      </c>
      <c r="E495" s="401"/>
      <c r="F495" s="388">
        <v>0</v>
      </c>
      <c r="G495" s="355"/>
      <c r="H495" s="356"/>
      <c r="I495" s="389">
        <f t="shared" si="7"/>
        <v>0</v>
      </c>
    </row>
    <row r="496" spans="2:9" x14ac:dyDescent="0.3">
      <c r="B496" s="408"/>
      <c r="C496" s="398" t="s">
        <v>1838</v>
      </c>
      <c r="D496" s="406"/>
      <c r="E496" s="401"/>
      <c r="F496" s="388">
        <v>0</v>
      </c>
      <c r="G496" s="355"/>
      <c r="H496" s="356"/>
      <c r="I496" s="389">
        <f t="shared" si="7"/>
        <v>0</v>
      </c>
    </row>
    <row r="497" spans="2:9" x14ac:dyDescent="0.3">
      <c r="B497" s="408"/>
      <c r="C497" s="398" t="s">
        <v>1839</v>
      </c>
      <c r="D497" s="416"/>
      <c r="E497" s="401"/>
      <c r="F497" s="388">
        <v>0</v>
      </c>
      <c r="G497" s="355"/>
      <c r="H497" s="356"/>
      <c r="I497" s="389">
        <f t="shared" si="7"/>
        <v>0</v>
      </c>
    </row>
    <row r="498" spans="2:9" x14ac:dyDescent="0.3">
      <c r="B498" s="408" t="s">
        <v>1840</v>
      </c>
      <c r="C498" s="398" t="s">
        <v>1841</v>
      </c>
      <c r="D498" s="406" t="s">
        <v>1842</v>
      </c>
      <c r="E498" s="401" t="s">
        <v>643</v>
      </c>
      <c r="F498" s="388">
        <v>33</v>
      </c>
      <c r="G498" s="355"/>
      <c r="H498" s="356"/>
      <c r="I498" s="389">
        <f t="shared" si="7"/>
        <v>0</v>
      </c>
    </row>
    <row r="499" spans="2:9" x14ac:dyDescent="0.3">
      <c r="B499" s="408" t="s">
        <v>1843</v>
      </c>
      <c r="C499" s="398" t="s">
        <v>1844</v>
      </c>
      <c r="D499" s="406" t="s">
        <v>1845</v>
      </c>
      <c r="E499" s="401" t="s">
        <v>643</v>
      </c>
      <c r="F499" s="388">
        <v>93</v>
      </c>
      <c r="G499" s="355"/>
      <c r="H499" s="356"/>
      <c r="I499" s="389">
        <f t="shared" si="7"/>
        <v>0</v>
      </c>
    </row>
    <row r="500" spans="2:9" x14ac:dyDescent="0.3">
      <c r="B500" s="408" t="s">
        <v>1846</v>
      </c>
      <c r="C500" s="398" t="s">
        <v>1847</v>
      </c>
      <c r="D500" s="406" t="s">
        <v>1848</v>
      </c>
      <c r="E500" s="401" t="s">
        <v>643</v>
      </c>
      <c r="F500" s="388">
        <v>105</v>
      </c>
      <c r="G500" s="355"/>
      <c r="H500" s="356"/>
      <c r="I500" s="389">
        <f t="shared" si="7"/>
        <v>0</v>
      </c>
    </row>
    <row r="501" spans="2:9" x14ac:dyDescent="0.3">
      <c r="B501" s="408"/>
      <c r="C501" s="398" t="s">
        <v>1849</v>
      </c>
      <c r="D501" s="428"/>
      <c r="E501" s="407"/>
      <c r="F501" s="388">
        <v>0</v>
      </c>
      <c r="G501" s="355"/>
      <c r="H501" s="356"/>
      <c r="I501" s="389">
        <f t="shared" si="7"/>
        <v>0</v>
      </c>
    </row>
    <row r="502" spans="2:9" x14ac:dyDescent="0.3">
      <c r="B502" s="408" t="s">
        <v>1850</v>
      </c>
      <c r="C502" s="398" t="s">
        <v>1851</v>
      </c>
      <c r="D502" s="406" t="s">
        <v>1852</v>
      </c>
      <c r="E502" s="401" t="s">
        <v>643</v>
      </c>
      <c r="F502" s="388">
        <v>93</v>
      </c>
      <c r="G502" s="355"/>
      <c r="H502" s="356"/>
      <c r="I502" s="389">
        <f t="shared" si="7"/>
        <v>0</v>
      </c>
    </row>
    <row r="503" spans="2:9" x14ac:dyDescent="0.3">
      <c r="B503" s="408" t="s">
        <v>1853</v>
      </c>
      <c r="C503" s="398" t="s">
        <v>1854</v>
      </c>
      <c r="D503" s="406" t="s">
        <v>1855</v>
      </c>
      <c r="E503" s="401" t="s">
        <v>643</v>
      </c>
      <c r="F503" s="388">
        <v>93</v>
      </c>
      <c r="G503" s="355"/>
      <c r="H503" s="356"/>
      <c r="I503" s="389">
        <f t="shared" si="7"/>
        <v>0</v>
      </c>
    </row>
    <row r="504" spans="2:9" x14ac:dyDescent="0.3">
      <c r="B504" s="408" t="s">
        <v>1856</v>
      </c>
      <c r="C504" s="398" t="s">
        <v>1857</v>
      </c>
      <c r="D504" s="406" t="s">
        <v>1858</v>
      </c>
      <c r="E504" s="401" t="s">
        <v>643</v>
      </c>
      <c r="F504" s="388">
        <v>120</v>
      </c>
      <c r="G504" s="355"/>
      <c r="H504" s="356"/>
      <c r="I504" s="389">
        <f t="shared" si="7"/>
        <v>0</v>
      </c>
    </row>
    <row r="505" spans="2:9" x14ac:dyDescent="0.3">
      <c r="B505" s="408" t="s">
        <v>1859</v>
      </c>
      <c r="C505" s="398" t="s">
        <v>1860</v>
      </c>
      <c r="D505" s="406" t="s">
        <v>1861</v>
      </c>
      <c r="E505" s="401" t="s">
        <v>643</v>
      </c>
      <c r="F505" s="388">
        <v>600</v>
      </c>
      <c r="G505" s="355"/>
      <c r="H505" s="356"/>
      <c r="I505" s="389">
        <f t="shared" si="7"/>
        <v>0</v>
      </c>
    </row>
    <row r="506" spans="2:9" x14ac:dyDescent="0.3">
      <c r="B506" s="408"/>
      <c r="C506" s="398" t="s">
        <v>1862</v>
      </c>
      <c r="D506" s="406" t="s">
        <v>1863</v>
      </c>
      <c r="E506" s="401"/>
      <c r="F506" s="388">
        <v>0</v>
      </c>
      <c r="G506" s="355"/>
      <c r="H506" s="356"/>
      <c r="I506" s="389">
        <f t="shared" si="7"/>
        <v>0</v>
      </c>
    </row>
    <row r="507" spans="2:9" x14ac:dyDescent="0.3">
      <c r="B507" s="408" t="s">
        <v>1864</v>
      </c>
      <c r="C507" s="398" t="s">
        <v>1865</v>
      </c>
      <c r="D507" s="406" t="s">
        <v>1866</v>
      </c>
      <c r="E507" s="401" t="s">
        <v>643</v>
      </c>
      <c r="F507" s="388">
        <v>60</v>
      </c>
      <c r="G507" s="355"/>
      <c r="H507" s="356"/>
      <c r="I507" s="389">
        <f t="shared" si="7"/>
        <v>0</v>
      </c>
    </row>
    <row r="508" spans="2:9" x14ac:dyDescent="0.3">
      <c r="B508" s="408" t="s">
        <v>1867</v>
      </c>
      <c r="C508" s="398" t="s">
        <v>1868</v>
      </c>
      <c r="D508" s="406" t="s">
        <v>1869</v>
      </c>
      <c r="E508" s="401" t="s">
        <v>643</v>
      </c>
      <c r="F508" s="388">
        <v>105</v>
      </c>
      <c r="G508" s="355"/>
      <c r="H508" s="356"/>
      <c r="I508" s="389">
        <f t="shared" si="7"/>
        <v>0</v>
      </c>
    </row>
    <row r="509" spans="2:9" x14ac:dyDescent="0.3">
      <c r="B509" s="408" t="s">
        <v>1870</v>
      </c>
      <c r="C509" s="398" t="s">
        <v>1871</v>
      </c>
      <c r="D509" s="406" t="s">
        <v>1872</v>
      </c>
      <c r="E509" s="401" t="s">
        <v>643</v>
      </c>
      <c r="F509" s="388">
        <v>213</v>
      </c>
      <c r="G509" s="355"/>
      <c r="H509" s="356"/>
      <c r="I509" s="389">
        <f t="shared" si="7"/>
        <v>0</v>
      </c>
    </row>
    <row r="510" spans="2:9" x14ac:dyDescent="0.3">
      <c r="B510" s="408"/>
      <c r="C510" s="398" t="s">
        <v>1873</v>
      </c>
      <c r="D510" s="406" t="s">
        <v>1874</v>
      </c>
      <c r="E510" s="401"/>
      <c r="F510" s="388">
        <v>0</v>
      </c>
      <c r="G510" s="355"/>
      <c r="H510" s="356"/>
      <c r="I510" s="389">
        <f t="shared" si="7"/>
        <v>0</v>
      </c>
    </row>
    <row r="511" spans="2:9" x14ac:dyDescent="0.3">
      <c r="B511" s="408" t="s">
        <v>1875</v>
      </c>
      <c r="C511" s="398" t="s">
        <v>1876</v>
      </c>
      <c r="D511" s="406" t="s">
        <v>1877</v>
      </c>
      <c r="E511" s="401" t="s">
        <v>643</v>
      </c>
      <c r="F511" s="388">
        <v>33</v>
      </c>
      <c r="G511" s="355"/>
      <c r="H511" s="356"/>
      <c r="I511" s="389">
        <f t="shared" si="7"/>
        <v>0</v>
      </c>
    </row>
    <row r="512" spans="2:9" x14ac:dyDescent="0.3">
      <c r="B512" s="408" t="s">
        <v>1878</v>
      </c>
      <c r="C512" s="398" t="s">
        <v>1879</v>
      </c>
      <c r="D512" s="406" t="s">
        <v>1880</v>
      </c>
      <c r="E512" s="401" t="s">
        <v>643</v>
      </c>
      <c r="F512" s="388">
        <v>60</v>
      </c>
      <c r="G512" s="355"/>
      <c r="H512" s="356"/>
      <c r="I512" s="389">
        <f t="shared" si="7"/>
        <v>0</v>
      </c>
    </row>
    <row r="513" spans="2:9" x14ac:dyDescent="0.3">
      <c r="B513" s="408" t="s">
        <v>1881</v>
      </c>
      <c r="C513" s="398" t="s">
        <v>1882</v>
      </c>
      <c r="D513" s="406" t="s">
        <v>1883</v>
      </c>
      <c r="E513" s="401" t="s">
        <v>643</v>
      </c>
      <c r="F513" s="388">
        <v>60</v>
      </c>
      <c r="G513" s="355"/>
      <c r="H513" s="356"/>
      <c r="I513" s="389">
        <f t="shared" si="7"/>
        <v>0</v>
      </c>
    </row>
    <row r="514" spans="2:9" x14ac:dyDescent="0.3">
      <c r="B514" s="408"/>
      <c r="C514" s="398" t="s">
        <v>1884</v>
      </c>
      <c r="D514" s="416" t="s">
        <v>1885</v>
      </c>
      <c r="E514" s="401"/>
      <c r="F514" s="388">
        <v>0</v>
      </c>
      <c r="G514" s="355"/>
      <c r="H514" s="356"/>
      <c r="I514" s="389">
        <f t="shared" si="7"/>
        <v>0</v>
      </c>
    </row>
    <row r="515" spans="2:9" ht="26.4" x14ac:dyDescent="0.3">
      <c r="B515" s="408" t="s">
        <v>1886</v>
      </c>
      <c r="C515" s="398" t="s">
        <v>1887</v>
      </c>
      <c r="D515" s="406" t="s">
        <v>1888</v>
      </c>
      <c r="E515" s="401" t="s">
        <v>642</v>
      </c>
      <c r="F515" s="388">
        <v>7</v>
      </c>
      <c r="G515" s="355"/>
      <c r="H515" s="356"/>
      <c r="I515" s="389">
        <f t="shared" si="7"/>
        <v>0</v>
      </c>
    </row>
    <row r="516" spans="2:9" x14ac:dyDescent="0.3">
      <c r="B516" s="408" t="s">
        <v>1889</v>
      </c>
      <c r="C516" s="398" t="s">
        <v>1890</v>
      </c>
      <c r="D516" s="406" t="s">
        <v>1891</v>
      </c>
      <c r="E516" s="401" t="s">
        <v>642</v>
      </c>
      <c r="F516" s="388">
        <v>7</v>
      </c>
      <c r="G516" s="355"/>
      <c r="H516" s="356"/>
      <c r="I516" s="389">
        <f t="shared" si="7"/>
        <v>0</v>
      </c>
    </row>
    <row r="517" spans="2:9" x14ac:dyDescent="0.3">
      <c r="B517" s="408" t="s">
        <v>1892</v>
      </c>
      <c r="C517" s="398" t="s">
        <v>1893</v>
      </c>
      <c r="D517" s="406" t="s">
        <v>1894</v>
      </c>
      <c r="E517" s="401" t="s">
        <v>642</v>
      </c>
      <c r="F517" s="388">
        <v>7</v>
      </c>
      <c r="G517" s="355"/>
      <c r="H517" s="356"/>
      <c r="I517" s="389">
        <f t="shared" si="7"/>
        <v>0</v>
      </c>
    </row>
    <row r="518" spans="2:9" ht="26.4" x14ac:dyDescent="0.3">
      <c r="B518" s="408" t="s">
        <v>1895</v>
      </c>
      <c r="C518" s="398" t="s">
        <v>1896</v>
      </c>
      <c r="D518" s="406" t="s">
        <v>1897</v>
      </c>
      <c r="E518" s="401" t="s">
        <v>642</v>
      </c>
      <c r="F518" s="388">
        <v>7</v>
      </c>
      <c r="G518" s="355"/>
      <c r="H518" s="356"/>
      <c r="I518" s="389">
        <f t="shared" si="7"/>
        <v>0</v>
      </c>
    </row>
    <row r="519" spans="2:9" ht="26.4" x14ac:dyDescent="0.3">
      <c r="B519" s="408" t="s">
        <v>1898</v>
      </c>
      <c r="C519" s="398" t="s">
        <v>1899</v>
      </c>
      <c r="D519" s="406" t="s">
        <v>1900</v>
      </c>
      <c r="E519" s="401" t="s">
        <v>642</v>
      </c>
      <c r="F519" s="388">
        <v>7</v>
      </c>
      <c r="G519" s="355"/>
      <c r="H519" s="356"/>
      <c r="I519" s="389">
        <f t="shared" si="7"/>
        <v>0</v>
      </c>
    </row>
    <row r="520" spans="2:9" x14ac:dyDescent="0.3">
      <c r="B520" s="408"/>
      <c r="C520" s="398" t="s">
        <v>1901</v>
      </c>
      <c r="D520" s="406" t="s">
        <v>1902</v>
      </c>
      <c r="E520" s="401"/>
      <c r="F520" s="388">
        <v>0</v>
      </c>
      <c r="G520" s="355"/>
      <c r="H520" s="356"/>
      <c r="I520" s="389">
        <f t="shared" si="7"/>
        <v>0</v>
      </c>
    </row>
    <row r="521" spans="2:9" ht="26.4" x14ac:dyDescent="0.3">
      <c r="B521" s="408" t="s">
        <v>1903</v>
      </c>
      <c r="C521" s="398" t="s">
        <v>1904</v>
      </c>
      <c r="D521" s="406" t="s">
        <v>1905</v>
      </c>
      <c r="E521" s="401" t="s">
        <v>643</v>
      </c>
      <c r="F521" s="388">
        <v>18</v>
      </c>
      <c r="G521" s="355"/>
      <c r="H521" s="356"/>
      <c r="I521" s="389">
        <f t="shared" si="7"/>
        <v>0</v>
      </c>
    </row>
    <row r="522" spans="2:9" ht="26.4" x14ac:dyDescent="0.3">
      <c r="B522" s="408" t="s">
        <v>1906</v>
      </c>
      <c r="C522" s="398" t="s">
        <v>1907</v>
      </c>
      <c r="D522" s="406" t="s">
        <v>1908</v>
      </c>
      <c r="E522" s="401" t="s">
        <v>643</v>
      </c>
      <c r="F522" s="388">
        <v>33</v>
      </c>
      <c r="G522" s="355"/>
      <c r="H522" s="356"/>
      <c r="I522" s="389">
        <f t="shared" si="7"/>
        <v>0</v>
      </c>
    </row>
    <row r="523" spans="2:9" ht="26.4" x14ac:dyDescent="0.3">
      <c r="B523" s="408" t="s">
        <v>1909</v>
      </c>
      <c r="C523" s="398" t="s">
        <v>1910</v>
      </c>
      <c r="D523" s="406" t="s">
        <v>1911</v>
      </c>
      <c r="E523" s="401" t="s">
        <v>643</v>
      </c>
      <c r="F523" s="388">
        <v>45</v>
      </c>
      <c r="G523" s="355"/>
      <c r="H523" s="356"/>
      <c r="I523" s="389">
        <f t="shared" si="7"/>
        <v>0</v>
      </c>
    </row>
    <row r="524" spans="2:9" x14ac:dyDescent="0.3">
      <c r="B524" s="408"/>
      <c r="C524" s="398" t="s">
        <v>1912</v>
      </c>
      <c r="D524" s="406" t="s">
        <v>1913</v>
      </c>
      <c r="E524" s="401"/>
      <c r="F524" s="388">
        <v>0</v>
      </c>
      <c r="G524" s="355"/>
      <c r="H524" s="356"/>
      <c r="I524" s="389">
        <f t="shared" si="7"/>
        <v>0</v>
      </c>
    </row>
    <row r="525" spans="2:9" ht="26.4" x14ac:dyDescent="0.3">
      <c r="B525" s="408" t="s">
        <v>1914</v>
      </c>
      <c r="C525" s="398" t="s">
        <v>1915</v>
      </c>
      <c r="D525" s="406" t="s">
        <v>1916</v>
      </c>
      <c r="E525" s="401" t="s">
        <v>642</v>
      </c>
      <c r="F525" s="388">
        <v>7</v>
      </c>
      <c r="G525" s="355"/>
      <c r="H525" s="356"/>
      <c r="I525" s="389">
        <f t="shared" si="7"/>
        <v>0</v>
      </c>
    </row>
    <row r="526" spans="2:9" ht="26.4" x14ac:dyDescent="0.3">
      <c r="B526" s="408" t="s">
        <v>1917</v>
      </c>
      <c r="C526" s="398" t="s">
        <v>1918</v>
      </c>
      <c r="D526" s="406" t="s">
        <v>1919</v>
      </c>
      <c r="E526" s="401" t="s">
        <v>641</v>
      </c>
      <c r="F526" s="388">
        <v>7</v>
      </c>
      <c r="G526" s="355"/>
      <c r="H526" s="356"/>
      <c r="I526" s="389">
        <f t="shared" si="7"/>
        <v>0</v>
      </c>
    </row>
    <row r="527" spans="2:9" ht="26.4" x14ac:dyDescent="0.3">
      <c r="B527" s="408" t="s">
        <v>1920</v>
      </c>
      <c r="C527" s="398" t="s">
        <v>1921</v>
      </c>
      <c r="D527" s="406" t="s">
        <v>1922</v>
      </c>
      <c r="E527" s="401" t="s">
        <v>641</v>
      </c>
      <c r="F527" s="388">
        <v>18</v>
      </c>
      <c r="G527" s="355"/>
      <c r="H527" s="356"/>
      <c r="I527" s="389">
        <f t="shared" si="7"/>
        <v>0</v>
      </c>
    </row>
    <row r="528" spans="2:9" x14ac:dyDescent="0.3">
      <c r="B528" s="408"/>
      <c r="C528" s="398" t="s">
        <v>1923</v>
      </c>
      <c r="D528" s="404" t="s">
        <v>1924</v>
      </c>
      <c r="E528" s="401"/>
      <c r="F528" s="388">
        <v>0</v>
      </c>
      <c r="G528" s="355"/>
      <c r="H528" s="356"/>
      <c r="I528" s="389">
        <f t="shared" ref="I528:I591" si="8">(G528+H528)*$F528</f>
        <v>0</v>
      </c>
    </row>
    <row r="529" spans="2:9" x14ac:dyDescent="0.3">
      <c r="B529" s="408"/>
      <c r="C529" s="398" t="s">
        <v>1925</v>
      </c>
      <c r="D529" s="406"/>
      <c r="E529" s="401"/>
      <c r="F529" s="388">
        <v>0</v>
      </c>
      <c r="G529" s="355"/>
      <c r="H529" s="356"/>
      <c r="I529" s="389">
        <f t="shared" si="8"/>
        <v>0</v>
      </c>
    </row>
    <row r="530" spans="2:9" x14ac:dyDescent="0.3">
      <c r="B530" s="408"/>
      <c r="C530" s="398" t="s">
        <v>1926</v>
      </c>
      <c r="D530" s="416"/>
      <c r="E530" s="401"/>
      <c r="F530" s="388">
        <v>0</v>
      </c>
      <c r="G530" s="355"/>
      <c r="H530" s="356"/>
      <c r="I530" s="389">
        <f t="shared" si="8"/>
        <v>0</v>
      </c>
    </row>
    <row r="531" spans="2:9" ht="26.4" x14ac:dyDescent="0.3">
      <c r="B531" s="408" t="s">
        <v>1927</v>
      </c>
      <c r="C531" s="398" t="s">
        <v>1928</v>
      </c>
      <c r="D531" s="406" t="s">
        <v>1929</v>
      </c>
      <c r="E531" s="401" t="s">
        <v>641</v>
      </c>
      <c r="F531" s="388">
        <v>78</v>
      </c>
      <c r="G531" s="355"/>
      <c r="H531" s="356"/>
      <c r="I531" s="389">
        <f t="shared" si="8"/>
        <v>0</v>
      </c>
    </row>
    <row r="532" spans="2:9" x14ac:dyDescent="0.3">
      <c r="B532" s="408" t="s">
        <v>1930</v>
      </c>
      <c r="C532" s="398" t="s">
        <v>1931</v>
      </c>
      <c r="D532" s="406" t="s">
        <v>1932</v>
      </c>
      <c r="E532" s="401" t="s">
        <v>641</v>
      </c>
      <c r="F532" s="388">
        <v>240</v>
      </c>
      <c r="G532" s="355"/>
      <c r="H532" s="356"/>
      <c r="I532" s="389">
        <f t="shared" si="8"/>
        <v>0</v>
      </c>
    </row>
    <row r="533" spans="2:9" x14ac:dyDescent="0.3">
      <c r="B533" s="408" t="s">
        <v>1933</v>
      </c>
      <c r="C533" s="398" t="s">
        <v>1934</v>
      </c>
      <c r="D533" s="406" t="s">
        <v>1935</v>
      </c>
      <c r="E533" s="401" t="s">
        <v>641</v>
      </c>
      <c r="F533" s="388">
        <v>180</v>
      </c>
      <c r="G533" s="355"/>
      <c r="H533" s="356"/>
      <c r="I533" s="389">
        <f t="shared" si="8"/>
        <v>0</v>
      </c>
    </row>
    <row r="534" spans="2:9" x14ac:dyDescent="0.3">
      <c r="B534" s="414"/>
      <c r="C534" s="398" t="s">
        <v>1936</v>
      </c>
      <c r="D534" s="416"/>
      <c r="E534" s="401"/>
      <c r="F534" s="388">
        <v>0</v>
      </c>
      <c r="G534" s="355"/>
      <c r="H534" s="356"/>
      <c r="I534" s="389">
        <f t="shared" si="8"/>
        <v>0</v>
      </c>
    </row>
    <row r="535" spans="2:9" ht="26.4" x14ac:dyDescent="0.3">
      <c r="B535" s="408" t="s">
        <v>1937</v>
      </c>
      <c r="C535" s="398" t="s">
        <v>1938</v>
      </c>
      <c r="D535" s="428" t="s">
        <v>1939</v>
      </c>
      <c r="E535" s="401" t="s">
        <v>641</v>
      </c>
      <c r="F535" s="388">
        <v>45</v>
      </c>
      <c r="G535" s="355"/>
      <c r="H535" s="356"/>
      <c r="I535" s="389">
        <f t="shared" si="8"/>
        <v>0</v>
      </c>
    </row>
    <row r="536" spans="2:9" x14ac:dyDescent="0.3">
      <c r="B536" s="408" t="s">
        <v>1940</v>
      </c>
      <c r="C536" s="398" t="s">
        <v>1941</v>
      </c>
      <c r="D536" s="406" t="s">
        <v>1942</v>
      </c>
      <c r="E536" s="401" t="s">
        <v>641</v>
      </c>
      <c r="F536" s="388">
        <v>45</v>
      </c>
      <c r="G536" s="355"/>
      <c r="H536" s="356"/>
      <c r="I536" s="389">
        <f t="shared" si="8"/>
        <v>0</v>
      </c>
    </row>
    <row r="537" spans="2:9" x14ac:dyDescent="0.3">
      <c r="B537" s="408" t="s">
        <v>1943</v>
      </c>
      <c r="C537" s="398" t="s">
        <v>1944</v>
      </c>
      <c r="D537" s="406" t="s">
        <v>1945</v>
      </c>
      <c r="E537" s="401" t="s">
        <v>641</v>
      </c>
      <c r="F537" s="388">
        <v>45</v>
      </c>
      <c r="G537" s="355"/>
      <c r="H537" s="356"/>
      <c r="I537" s="389">
        <f t="shared" si="8"/>
        <v>0</v>
      </c>
    </row>
    <row r="538" spans="2:9" ht="26.4" x14ac:dyDescent="0.3">
      <c r="B538" s="408" t="s">
        <v>1946</v>
      </c>
      <c r="C538" s="398" t="s">
        <v>1947</v>
      </c>
      <c r="D538" s="406" t="s">
        <v>1948</v>
      </c>
      <c r="E538" s="401" t="s">
        <v>641</v>
      </c>
      <c r="F538" s="388">
        <v>7</v>
      </c>
      <c r="G538" s="355"/>
      <c r="H538" s="356"/>
      <c r="I538" s="389">
        <f t="shared" si="8"/>
        <v>0</v>
      </c>
    </row>
    <row r="539" spans="2:9" ht="26.4" x14ac:dyDescent="0.3">
      <c r="B539" s="408" t="s">
        <v>1949</v>
      </c>
      <c r="C539" s="398" t="s">
        <v>1950</v>
      </c>
      <c r="D539" s="406" t="s">
        <v>1951</v>
      </c>
      <c r="E539" s="401" t="s">
        <v>641</v>
      </c>
      <c r="F539" s="388">
        <v>60</v>
      </c>
      <c r="G539" s="355"/>
      <c r="H539" s="356"/>
      <c r="I539" s="389">
        <f t="shared" si="8"/>
        <v>0</v>
      </c>
    </row>
    <row r="540" spans="2:9" ht="26.4" x14ac:dyDescent="0.3">
      <c r="B540" s="408" t="s">
        <v>1952</v>
      </c>
      <c r="C540" s="398" t="s">
        <v>1953</v>
      </c>
      <c r="D540" s="406" t="s">
        <v>1954</v>
      </c>
      <c r="E540" s="401" t="s">
        <v>641</v>
      </c>
      <c r="F540" s="388">
        <v>18</v>
      </c>
      <c r="G540" s="355"/>
      <c r="H540" s="356"/>
      <c r="I540" s="389">
        <f t="shared" si="8"/>
        <v>0</v>
      </c>
    </row>
    <row r="541" spans="2:9" x14ac:dyDescent="0.3">
      <c r="B541" s="414"/>
      <c r="C541" s="398" t="s">
        <v>1955</v>
      </c>
      <c r="D541" s="416"/>
      <c r="E541" s="401"/>
      <c r="F541" s="388">
        <v>0</v>
      </c>
      <c r="G541" s="355"/>
      <c r="H541" s="356"/>
      <c r="I541" s="389">
        <f t="shared" si="8"/>
        <v>0</v>
      </c>
    </row>
    <row r="542" spans="2:9" ht="26.4" x14ac:dyDescent="0.3">
      <c r="B542" s="408" t="s">
        <v>1956</v>
      </c>
      <c r="C542" s="398" t="s">
        <v>1957</v>
      </c>
      <c r="D542" s="406" t="s">
        <v>1958</v>
      </c>
      <c r="E542" s="401" t="s">
        <v>641</v>
      </c>
      <c r="F542" s="388">
        <v>60</v>
      </c>
      <c r="G542" s="355"/>
      <c r="H542" s="356"/>
      <c r="I542" s="389">
        <f t="shared" si="8"/>
        <v>0</v>
      </c>
    </row>
    <row r="543" spans="2:9" x14ac:dyDescent="0.3">
      <c r="B543" s="408" t="s">
        <v>1959</v>
      </c>
      <c r="C543" s="398" t="s">
        <v>1960</v>
      </c>
      <c r="D543" s="406" t="s">
        <v>1961</v>
      </c>
      <c r="E543" s="401" t="s">
        <v>641</v>
      </c>
      <c r="F543" s="388">
        <v>33</v>
      </c>
      <c r="G543" s="355"/>
      <c r="H543" s="356"/>
      <c r="I543" s="389">
        <f t="shared" si="8"/>
        <v>0</v>
      </c>
    </row>
    <row r="544" spans="2:9" x14ac:dyDescent="0.3">
      <c r="B544" s="408" t="s">
        <v>1962</v>
      </c>
      <c r="C544" s="398" t="s">
        <v>1963</v>
      </c>
      <c r="D544" s="406" t="s">
        <v>1964</v>
      </c>
      <c r="E544" s="401" t="s">
        <v>641</v>
      </c>
      <c r="F544" s="388">
        <v>45</v>
      </c>
      <c r="G544" s="355"/>
      <c r="H544" s="356"/>
      <c r="I544" s="389">
        <f t="shared" si="8"/>
        <v>0</v>
      </c>
    </row>
    <row r="545" spans="2:9" x14ac:dyDescent="0.3">
      <c r="B545" s="408"/>
      <c r="C545" s="398" t="s">
        <v>1965</v>
      </c>
      <c r="D545" s="416"/>
      <c r="E545" s="401"/>
      <c r="F545" s="388">
        <v>0</v>
      </c>
      <c r="G545" s="355"/>
      <c r="H545" s="356"/>
      <c r="I545" s="389">
        <f t="shared" si="8"/>
        <v>0</v>
      </c>
    </row>
    <row r="546" spans="2:9" x14ac:dyDescent="0.3">
      <c r="B546" s="408" t="s">
        <v>1966</v>
      </c>
      <c r="C546" s="398" t="s">
        <v>1967</v>
      </c>
      <c r="D546" s="406" t="s">
        <v>1968</v>
      </c>
      <c r="E546" s="401" t="s">
        <v>641</v>
      </c>
      <c r="F546" s="388">
        <v>45</v>
      </c>
      <c r="G546" s="355"/>
      <c r="H546" s="356"/>
      <c r="I546" s="389">
        <f t="shared" si="8"/>
        <v>0</v>
      </c>
    </row>
    <row r="547" spans="2:9" x14ac:dyDescent="0.3">
      <c r="B547" s="408" t="s">
        <v>1969</v>
      </c>
      <c r="C547" s="398" t="s">
        <v>1970</v>
      </c>
      <c r="D547" s="406" t="s">
        <v>1971</v>
      </c>
      <c r="E547" s="401" t="s">
        <v>641</v>
      </c>
      <c r="F547" s="388">
        <v>60</v>
      </c>
      <c r="G547" s="355"/>
      <c r="H547" s="356"/>
      <c r="I547" s="389">
        <f t="shared" si="8"/>
        <v>0</v>
      </c>
    </row>
    <row r="548" spans="2:9" x14ac:dyDescent="0.3">
      <c r="B548" s="408" t="s">
        <v>1972</v>
      </c>
      <c r="C548" s="398" t="s">
        <v>1973</v>
      </c>
      <c r="D548" s="406" t="s">
        <v>1974</v>
      </c>
      <c r="E548" s="401" t="s">
        <v>641</v>
      </c>
      <c r="F548" s="388">
        <v>120</v>
      </c>
      <c r="G548" s="355"/>
      <c r="H548" s="356"/>
      <c r="I548" s="389">
        <f t="shared" si="8"/>
        <v>0</v>
      </c>
    </row>
    <row r="549" spans="2:9" x14ac:dyDescent="0.3">
      <c r="B549" s="408"/>
      <c r="C549" s="398" t="s">
        <v>1975</v>
      </c>
      <c r="D549" s="416"/>
      <c r="E549" s="401"/>
      <c r="F549" s="388">
        <v>0</v>
      </c>
      <c r="G549" s="355"/>
      <c r="H549" s="356"/>
      <c r="I549" s="389">
        <f t="shared" si="8"/>
        <v>0</v>
      </c>
    </row>
    <row r="550" spans="2:9" x14ac:dyDescent="0.3">
      <c r="B550" s="408" t="s">
        <v>1976</v>
      </c>
      <c r="C550" s="398" t="s">
        <v>1977</v>
      </c>
      <c r="D550" s="428" t="s">
        <v>1978</v>
      </c>
      <c r="E550" s="401" t="s">
        <v>641</v>
      </c>
      <c r="F550" s="388">
        <v>300</v>
      </c>
      <c r="G550" s="355"/>
      <c r="H550" s="356"/>
      <c r="I550" s="389">
        <f t="shared" si="8"/>
        <v>0</v>
      </c>
    </row>
    <row r="551" spans="2:9" x14ac:dyDescent="0.3">
      <c r="B551" s="408" t="s">
        <v>1979</v>
      </c>
      <c r="C551" s="398" t="s">
        <v>1980</v>
      </c>
      <c r="D551" s="406" t="s">
        <v>1981</v>
      </c>
      <c r="E551" s="401" t="s">
        <v>641</v>
      </c>
      <c r="F551" s="388">
        <v>60</v>
      </c>
      <c r="G551" s="355"/>
      <c r="H551" s="356"/>
      <c r="I551" s="389">
        <f t="shared" si="8"/>
        <v>0</v>
      </c>
    </row>
    <row r="552" spans="2:9" x14ac:dyDescent="0.3">
      <c r="B552" s="408" t="s">
        <v>1982</v>
      </c>
      <c r="C552" s="398" t="s">
        <v>1983</v>
      </c>
      <c r="D552" s="406" t="s">
        <v>1984</v>
      </c>
      <c r="E552" s="401" t="s">
        <v>641</v>
      </c>
      <c r="F552" s="388">
        <v>60</v>
      </c>
      <c r="G552" s="355"/>
      <c r="H552" s="356"/>
      <c r="I552" s="389">
        <f t="shared" si="8"/>
        <v>0</v>
      </c>
    </row>
    <row r="553" spans="2:9" x14ac:dyDescent="0.3">
      <c r="B553" s="408"/>
      <c r="C553" s="398" t="s">
        <v>1985</v>
      </c>
      <c r="D553" s="416"/>
      <c r="E553" s="401"/>
      <c r="F553" s="388">
        <v>0</v>
      </c>
      <c r="G553" s="355"/>
      <c r="H553" s="356"/>
      <c r="I553" s="389">
        <f t="shared" si="8"/>
        <v>0</v>
      </c>
    </row>
    <row r="554" spans="2:9" ht="26.4" x14ac:dyDescent="0.3">
      <c r="B554" s="408" t="s">
        <v>1986</v>
      </c>
      <c r="C554" s="398" t="s">
        <v>1987</v>
      </c>
      <c r="D554" s="406" t="s">
        <v>1988</v>
      </c>
      <c r="E554" s="401" t="s">
        <v>641</v>
      </c>
      <c r="F554" s="388">
        <v>60</v>
      </c>
      <c r="G554" s="355"/>
      <c r="H554" s="356"/>
      <c r="I554" s="389">
        <f t="shared" si="8"/>
        <v>0</v>
      </c>
    </row>
    <row r="555" spans="2:9" x14ac:dyDescent="0.3">
      <c r="B555" s="408" t="s">
        <v>1989</v>
      </c>
      <c r="C555" s="398" t="s">
        <v>1990</v>
      </c>
      <c r="D555" s="406" t="s">
        <v>1991</v>
      </c>
      <c r="E555" s="401" t="s">
        <v>641</v>
      </c>
      <c r="F555" s="388">
        <v>60</v>
      </c>
      <c r="G555" s="355"/>
      <c r="H555" s="356"/>
      <c r="I555" s="389">
        <f t="shared" si="8"/>
        <v>0</v>
      </c>
    </row>
    <row r="556" spans="2:9" x14ac:dyDescent="0.3">
      <c r="B556" s="408" t="s">
        <v>1992</v>
      </c>
      <c r="C556" s="398" t="s">
        <v>1993</v>
      </c>
      <c r="D556" s="406" t="s">
        <v>1994</v>
      </c>
      <c r="E556" s="401" t="s">
        <v>641</v>
      </c>
      <c r="F556" s="388">
        <v>93</v>
      </c>
      <c r="G556" s="355"/>
      <c r="H556" s="356"/>
      <c r="I556" s="389">
        <f t="shared" si="8"/>
        <v>0</v>
      </c>
    </row>
    <row r="557" spans="2:9" x14ac:dyDescent="0.3">
      <c r="B557" s="408"/>
      <c r="C557" s="398" t="s">
        <v>1995</v>
      </c>
      <c r="D557" s="410" t="s">
        <v>1996</v>
      </c>
      <c r="E557" s="401"/>
      <c r="F557" s="388">
        <v>0</v>
      </c>
      <c r="G557" s="355"/>
      <c r="H557" s="356"/>
      <c r="I557" s="389">
        <f t="shared" si="8"/>
        <v>0</v>
      </c>
    </row>
    <row r="558" spans="2:9" x14ac:dyDescent="0.3">
      <c r="B558" s="408"/>
      <c r="C558" s="398" t="s">
        <v>1997</v>
      </c>
      <c r="D558" s="406"/>
      <c r="E558" s="401"/>
      <c r="F558" s="388">
        <v>0</v>
      </c>
      <c r="G558" s="355"/>
      <c r="H558" s="356"/>
      <c r="I558" s="389">
        <f t="shared" si="8"/>
        <v>0</v>
      </c>
    </row>
    <row r="559" spans="2:9" x14ac:dyDescent="0.3">
      <c r="B559" s="408" t="s">
        <v>1998</v>
      </c>
      <c r="C559" s="398" t="s">
        <v>1999</v>
      </c>
      <c r="D559" s="406" t="s">
        <v>2000</v>
      </c>
      <c r="E559" s="401" t="s">
        <v>641</v>
      </c>
      <c r="F559" s="388">
        <v>78</v>
      </c>
      <c r="G559" s="355"/>
      <c r="H559" s="356"/>
      <c r="I559" s="389">
        <f t="shared" si="8"/>
        <v>0</v>
      </c>
    </row>
    <row r="560" spans="2:9" x14ac:dyDescent="0.3">
      <c r="B560" s="408" t="s">
        <v>2001</v>
      </c>
      <c r="C560" s="398" t="s">
        <v>2002</v>
      </c>
      <c r="D560" s="406" t="s">
        <v>2003</v>
      </c>
      <c r="E560" s="401" t="s">
        <v>641</v>
      </c>
      <c r="F560" s="388">
        <v>78</v>
      </c>
      <c r="G560" s="355"/>
      <c r="H560" s="356"/>
      <c r="I560" s="389">
        <f t="shared" si="8"/>
        <v>0</v>
      </c>
    </row>
    <row r="561" spans="2:9" x14ac:dyDescent="0.3">
      <c r="B561" s="408"/>
      <c r="C561" s="398" t="s">
        <v>2004</v>
      </c>
      <c r="D561" s="406"/>
      <c r="E561" s="401"/>
      <c r="F561" s="388">
        <v>0</v>
      </c>
      <c r="G561" s="355"/>
      <c r="H561" s="356"/>
      <c r="I561" s="389">
        <f t="shared" si="8"/>
        <v>0</v>
      </c>
    </row>
    <row r="562" spans="2:9" x14ac:dyDescent="0.3">
      <c r="B562" s="408" t="s">
        <v>2005</v>
      </c>
      <c r="C562" s="398" t="s">
        <v>2006</v>
      </c>
      <c r="D562" s="406" t="s">
        <v>2007</v>
      </c>
      <c r="E562" s="401" t="s">
        <v>641</v>
      </c>
      <c r="F562" s="388">
        <v>93</v>
      </c>
      <c r="G562" s="355"/>
      <c r="H562" s="356"/>
      <c r="I562" s="389">
        <f t="shared" si="8"/>
        <v>0</v>
      </c>
    </row>
    <row r="563" spans="2:9" x14ac:dyDescent="0.3">
      <c r="B563" s="408" t="s">
        <v>2008</v>
      </c>
      <c r="C563" s="398" t="s">
        <v>2009</v>
      </c>
      <c r="D563" s="406" t="s">
        <v>2010</v>
      </c>
      <c r="E563" s="401" t="s">
        <v>641</v>
      </c>
      <c r="F563" s="388">
        <v>93</v>
      </c>
      <c r="G563" s="355"/>
      <c r="H563" s="356"/>
      <c r="I563" s="389">
        <f t="shared" si="8"/>
        <v>0</v>
      </c>
    </row>
    <row r="564" spans="2:9" x14ac:dyDescent="0.3">
      <c r="B564" s="408"/>
      <c r="C564" s="398" t="s">
        <v>2011</v>
      </c>
      <c r="D564" s="404" t="s">
        <v>2012</v>
      </c>
      <c r="E564" s="401"/>
      <c r="F564" s="388">
        <v>0</v>
      </c>
      <c r="G564" s="355"/>
      <c r="H564" s="356"/>
      <c r="I564" s="389">
        <f t="shared" si="8"/>
        <v>0</v>
      </c>
    </row>
    <row r="565" spans="2:9" x14ac:dyDescent="0.3">
      <c r="B565" s="408"/>
      <c r="C565" s="398" t="s">
        <v>2013</v>
      </c>
      <c r="D565" s="406"/>
      <c r="E565" s="401"/>
      <c r="F565" s="388">
        <v>0</v>
      </c>
      <c r="G565" s="355"/>
      <c r="H565" s="356"/>
      <c r="I565" s="389">
        <f t="shared" si="8"/>
        <v>0</v>
      </c>
    </row>
    <row r="566" spans="2:9" x14ac:dyDescent="0.3">
      <c r="B566" s="408" t="s">
        <v>2014</v>
      </c>
      <c r="C566" s="398" t="s">
        <v>2015</v>
      </c>
      <c r="D566" s="406" t="s">
        <v>2016</v>
      </c>
      <c r="E566" s="401" t="s">
        <v>641</v>
      </c>
      <c r="F566" s="388">
        <v>45</v>
      </c>
      <c r="G566" s="355"/>
      <c r="H566" s="356"/>
      <c r="I566" s="389">
        <f t="shared" si="8"/>
        <v>0</v>
      </c>
    </row>
    <row r="567" spans="2:9" x14ac:dyDescent="0.3">
      <c r="B567" s="408" t="s">
        <v>2017</v>
      </c>
      <c r="C567" s="398" t="s">
        <v>2018</v>
      </c>
      <c r="D567" s="406" t="s">
        <v>2019</v>
      </c>
      <c r="E567" s="401" t="s">
        <v>641</v>
      </c>
      <c r="F567" s="388">
        <v>93</v>
      </c>
      <c r="G567" s="355"/>
      <c r="H567" s="356"/>
      <c r="I567" s="389">
        <f t="shared" si="8"/>
        <v>0</v>
      </c>
    </row>
    <row r="568" spans="2:9" x14ac:dyDescent="0.3">
      <c r="B568" s="408" t="s">
        <v>2020</v>
      </c>
      <c r="C568" s="398" t="s">
        <v>2021</v>
      </c>
      <c r="D568" s="406" t="s">
        <v>2022</v>
      </c>
      <c r="E568" s="401" t="s">
        <v>641</v>
      </c>
      <c r="F568" s="388">
        <v>93</v>
      </c>
      <c r="G568" s="355"/>
      <c r="H568" s="356"/>
      <c r="I568" s="389">
        <f t="shared" si="8"/>
        <v>0</v>
      </c>
    </row>
    <row r="569" spans="2:9" x14ac:dyDescent="0.3">
      <c r="B569" s="408" t="s">
        <v>2023</v>
      </c>
      <c r="C569" s="398" t="s">
        <v>2024</v>
      </c>
      <c r="D569" s="406" t="s">
        <v>2025</v>
      </c>
      <c r="E569" s="401" t="s">
        <v>641</v>
      </c>
      <c r="F569" s="388">
        <v>33</v>
      </c>
      <c r="G569" s="355"/>
      <c r="H569" s="356"/>
      <c r="I569" s="389">
        <f t="shared" si="8"/>
        <v>0</v>
      </c>
    </row>
    <row r="570" spans="2:9" ht="26.4" x14ac:dyDescent="0.3">
      <c r="B570" s="408" t="s">
        <v>2026</v>
      </c>
      <c r="C570" s="398" t="s">
        <v>2027</v>
      </c>
      <c r="D570" s="406" t="s">
        <v>2028</v>
      </c>
      <c r="E570" s="401" t="s">
        <v>641</v>
      </c>
      <c r="F570" s="388">
        <v>33</v>
      </c>
      <c r="G570" s="355"/>
      <c r="H570" s="356"/>
      <c r="I570" s="389">
        <f t="shared" si="8"/>
        <v>0</v>
      </c>
    </row>
    <row r="571" spans="2:9" x14ac:dyDescent="0.3">
      <c r="B571" s="408" t="s">
        <v>2029</v>
      </c>
      <c r="C571" s="398" t="s">
        <v>2030</v>
      </c>
      <c r="D571" s="406" t="s">
        <v>2031</v>
      </c>
      <c r="E571" s="401" t="s">
        <v>641</v>
      </c>
      <c r="F571" s="388">
        <v>33</v>
      </c>
      <c r="G571" s="355"/>
      <c r="H571" s="356"/>
      <c r="I571" s="389">
        <f t="shared" si="8"/>
        <v>0</v>
      </c>
    </row>
    <row r="572" spans="2:9" ht="26.4" x14ac:dyDescent="0.3">
      <c r="B572" s="408" t="s">
        <v>2032</v>
      </c>
      <c r="C572" s="398" t="s">
        <v>2033</v>
      </c>
      <c r="D572" s="406" t="s">
        <v>2034</v>
      </c>
      <c r="E572" s="401" t="s">
        <v>641</v>
      </c>
      <c r="F572" s="388">
        <v>60</v>
      </c>
      <c r="G572" s="355"/>
      <c r="H572" s="356"/>
      <c r="I572" s="389">
        <f t="shared" si="8"/>
        <v>0</v>
      </c>
    </row>
    <row r="573" spans="2:9" ht="26.4" x14ac:dyDescent="0.3">
      <c r="B573" s="408" t="s">
        <v>2035</v>
      </c>
      <c r="C573" s="398" t="s">
        <v>2036</v>
      </c>
      <c r="D573" s="406" t="s">
        <v>2037</v>
      </c>
      <c r="E573" s="401" t="s">
        <v>641</v>
      </c>
      <c r="F573" s="388">
        <v>93</v>
      </c>
      <c r="G573" s="355"/>
      <c r="H573" s="356"/>
      <c r="I573" s="389">
        <f t="shared" si="8"/>
        <v>0</v>
      </c>
    </row>
    <row r="574" spans="2:9" ht="29.25" customHeight="1" x14ac:dyDescent="0.3">
      <c r="B574" s="408"/>
      <c r="C574" s="398" t="s">
        <v>2038</v>
      </c>
      <c r="D574" s="427" t="s">
        <v>2039</v>
      </c>
      <c r="E574" s="407"/>
      <c r="F574" s="388">
        <v>0</v>
      </c>
      <c r="G574" s="355"/>
      <c r="H574" s="356"/>
      <c r="I574" s="389">
        <f t="shared" si="8"/>
        <v>0</v>
      </c>
    </row>
    <row r="575" spans="2:9" x14ac:dyDescent="0.3">
      <c r="B575" s="408"/>
      <c r="C575" s="398" t="s">
        <v>2040</v>
      </c>
      <c r="D575" s="427" t="s">
        <v>2041</v>
      </c>
      <c r="E575" s="407"/>
      <c r="F575" s="388">
        <v>0</v>
      </c>
      <c r="G575" s="355"/>
      <c r="H575" s="356"/>
      <c r="I575" s="389">
        <f t="shared" si="8"/>
        <v>0</v>
      </c>
    </row>
    <row r="576" spans="2:9" ht="39.6" x14ac:dyDescent="0.3">
      <c r="B576" s="408"/>
      <c r="C576" s="398" t="s">
        <v>2042</v>
      </c>
      <c r="D576" s="429" t="s">
        <v>3797</v>
      </c>
      <c r="E576" s="407"/>
      <c r="F576" s="388">
        <v>0</v>
      </c>
      <c r="G576" s="355"/>
      <c r="H576" s="356"/>
      <c r="I576" s="389">
        <f t="shared" si="8"/>
        <v>0</v>
      </c>
    </row>
    <row r="577" spans="2:9" x14ac:dyDescent="0.3">
      <c r="B577" s="408" t="s">
        <v>2043</v>
      </c>
      <c r="C577" s="398" t="s">
        <v>2044</v>
      </c>
      <c r="D577" s="428" t="s">
        <v>2045</v>
      </c>
      <c r="E577" s="407" t="s">
        <v>643</v>
      </c>
      <c r="F577" s="388">
        <v>60</v>
      </c>
      <c r="G577" s="355"/>
      <c r="H577" s="356"/>
      <c r="I577" s="389">
        <f t="shared" si="8"/>
        <v>0</v>
      </c>
    </row>
    <row r="578" spans="2:9" x14ac:dyDescent="0.3">
      <c r="B578" s="408" t="s">
        <v>2046</v>
      </c>
      <c r="C578" s="398" t="s">
        <v>2047</v>
      </c>
      <c r="D578" s="428" t="s">
        <v>2048</v>
      </c>
      <c r="E578" s="407" t="s">
        <v>643</v>
      </c>
      <c r="F578" s="388">
        <v>153</v>
      </c>
      <c r="G578" s="355"/>
      <c r="H578" s="356"/>
      <c r="I578" s="389">
        <f t="shared" si="8"/>
        <v>0</v>
      </c>
    </row>
    <row r="579" spans="2:9" x14ac:dyDescent="0.3">
      <c r="B579" s="408" t="s">
        <v>2049</v>
      </c>
      <c r="C579" s="398" t="s">
        <v>2050</v>
      </c>
      <c r="D579" s="428" t="s">
        <v>2051</v>
      </c>
      <c r="E579" s="407" t="s">
        <v>643</v>
      </c>
      <c r="F579" s="388">
        <v>60</v>
      </c>
      <c r="G579" s="355"/>
      <c r="H579" s="356"/>
      <c r="I579" s="389">
        <f t="shared" si="8"/>
        <v>0</v>
      </c>
    </row>
    <row r="580" spans="2:9" x14ac:dyDescent="0.3">
      <c r="B580" s="408" t="s">
        <v>2052</v>
      </c>
      <c r="C580" s="398" t="s">
        <v>2053</v>
      </c>
      <c r="D580" s="428" t="s">
        <v>2054</v>
      </c>
      <c r="E580" s="407" t="s">
        <v>643</v>
      </c>
      <c r="F580" s="388">
        <v>60</v>
      </c>
      <c r="G580" s="355"/>
      <c r="H580" s="356"/>
      <c r="I580" s="389">
        <f t="shared" si="8"/>
        <v>0</v>
      </c>
    </row>
    <row r="581" spans="2:9" x14ac:dyDescent="0.3">
      <c r="B581" s="408" t="s">
        <v>2055</v>
      </c>
      <c r="C581" s="398" t="s">
        <v>2056</v>
      </c>
      <c r="D581" s="428" t="s">
        <v>2057</v>
      </c>
      <c r="E581" s="407" t="s">
        <v>643</v>
      </c>
      <c r="F581" s="388">
        <v>153</v>
      </c>
      <c r="G581" s="355"/>
      <c r="H581" s="356"/>
      <c r="I581" s="389">
        <f t="shared" si="8"/>
        <v>0</v>
      </c>
    </row>
    <row r="582" spans="2:9" ht="26.4" x14ac:dyDescent="0.3">
      <c r="B582" s="408"/>
      <c r="C582" s="398" t="s">
        <v>2058</v>
      </c>
      <c r="D582" s="428" t="s">
        <v>2059</v>
      </c>
      <c r="E582" s="407"/>
      <c r="F582" s="388">
        <v>0</v>
      </c>
      <c r="G582" s="355"/>
      <c r="H582" s="356"/>
      <c r="I582" s="389">
        <f t="shared" si="8"/>
        <v>0</v>
      </c>
    </row>
    <row r="583" spans="2:9" x14ac:dyDescent="0.3">
      <c r="B583" s="408" t="s">
        <v>2060</v>
      </c>
      <c r="C583" s="398" t="s">
        <v>2061</v>
      </c>
      <c r="D583" s="429" t="s">
        <v>2062</v>
      </c>
      <c r="E583" s="407" t="s">
        <v>641</v>
      </c>
      <c r="F583" s="388">
        <v>18</v>
      </c>
      <c r="G583" s="355"/>
      <c r="H583" s="356"/>
      <c r="I583" s="389">
        <f t="shared" si="8"/>
        <v>0</v>
      </c>
    </row>
    <row r="584" spans="2:9" x14ac:dyDescent="0.3">
      <c r="B584" s="408" t="s">
        <v>2063</v>
      </c>
      <c r="C584" s="398" t="s">
        <v>2064</v>
      </c>
      <c r="D584" s="429" t="s">
        <v>2065</v>
      </c>
      <c r="E584" s="407" t="s">
        <v>641</v>
      </c>
      <c r="F584" s="388">
        <v>18</v>
      </c>
      <c r="G584" s="355"/>
      <c r="H584" s="356"/>
      <c r="I584" s="389">
        <f t="shared" si="8"/>
        <v>0</v>
      </c>
    </row>
    <row r="585" spans="2:9" x14ac:dyDescent="0.3">
      <c r="B585" s="408" t="s">
        <v>2066</v>
      </c>
      <c r="C585" s="398" t="s">
        <v>2067</v>
      </c>
      <c r="D585" s="429" t="s">
        <v>2068</v>
      </c>
      <c r="E585" s="407" t="s">
        <v>641</v>
      </c>
      <c r="F585" s="388">
        <v>18</v>
      </c>
      <c r="G585" s="355"/>
      <c r="H585" s="356"/>
      <c r="I585" s="389">
        <f t="shared" si="8"/>
        <v>0</v>
      </c>
    </row>
    <row r="586" spans="2:9" x14ac:dyDescent="0.3">
      <c r="B586" s="408" t="s">
        <v>2069</v>
      </c>
      <c r="C586" s="398" t="s">
        <v>2070</v>
      </c>
      <c r="D586" s="429" t="s">
        <v>2071</v>
      </c>
      <c r="E586" s="407" t="s">
        <v>641</v>
      </c>
      <c r="F586" s="388">
        <v>18</v>
      </c>
      <c r="G586" s="355"/>
      <c r="H586" s="356"/>
      <c r="I586" s="389">
        <f t="shared" si="8"/>
        <v>0</v>
      </c>
    </row>
    <row r="587" spans="2:9" ht="52.8" x14ac:dyDescent="0.3">
      <c r="B587" s="408"/>
      <c r="C587" s="398" t="s">
        <v>2072</v>
      </c>
      <c r="D587" s="428" t="s">
        <v>2073</v>
      </c>
      <c r="E587" s="407"/>
      <c r="F587" s="388">
        <v>0</v>
      </c>
      <c r="G587" s="355"/>
      <c r="H587" s="356"/>
      <c r="I587" s="389">
        <f t="shared" si="8"/>
        <v>0</v>
      </c>
    </row>
    <row r="588" spans="2:9" x14ac:dyDescent="0.3">
      <c r="B588" s="408" t="s">
        <v>2074</v>
      </c>
      <c r="C588" s="398" t="s">
        <v>2075</v>
      </c>
      <c r="D588" s="429" t="s">
        <v>2076</v>
      </c>
      <c r="E588" s="407" t="s">
        <v>641</v>
      </c>
      <c r="F588" s="388">
        <v>18</v>
      </c>
      <c r="G588" s="355"/>
      <c r="H588" s="356"/>
      <c r="I588" s="389">
        <f t="shared" si="8"/>
        <v>0</v>
      </c>
    </row>
    <row r="589" spans="2:9" x14ac:dyDescent="0.3">
      <c r="B589" s="408" t="s">
        <v>2077</v>
      </c>
      <c r="C589" s="398" t="s">
        <v>2078</v>
      </c>
      <c r="D589" s="429" t="s">
        <v>2079</v>
      </c>
      <c r="E589" s="407" t="s">
        <v>641</v>
      </c>
      <c r="F589" s="388">
        <v>18</v>
      </c>
      <c r="G589" s="355"/>
      <c r="H589" s="356"/>
      <c r="I589" s="389">
        <f t="shared" si="8"/>
        <v>0</v>
      </c>
    </row>
    <row r="590" spans="2:9" x14ac:dyDescent="0.3">
      <c r="B590" s="408" t="s">
        <v>2080</v>
      </c>
      <c r="C590" s="398" t="s">
        <v>2081</v>
      </c>
      <c r="D590" s="429" t="s">
        <v>2082</v>
      </c>
      <c r="E590" s="407" t="s">
        <v>641</v>
      </c>
      <c r="F590" s="388">
        <v>18</v>
      </c>
      <c r="G590" s="355"/>
      <c r="H590" s="356"/>
      <c r="I590" s="389">
        <f t="shared" si="8"/>
        <v>0</v>
      </c>
    </row>
    <row r="591" spans="2:9" x14ac:dyDescent="0.3">
      <c r="B591" s="408" t="s">
        <v>2083</v>
      </c>
      <c r="C591" s="398" t="s">
        <v>2084</v>
      </c>
      <c r="D591" s="429" t="s">
        <v>2085</v>
      </c>
      <c r="E591" s="407" t="s">
        <v>641</v>
      </c>
      <c r="F591" s="388">
        <v>18</v>
      </c>
      <c r="G591" s="355"/>
      <c r="H591" s="356"/>
      <c r="I591" s="389">
        <f t="shared" si="8"/>
        <v>0</v>
      </c>
    </row>
    <row r="592" spans="2:9" ht="39.6" x14ac:dyDescent="0.3">
      <c r="B592" s="408"/>
      <c r="C592" s="398" t="s">
        <v>2086</v>
      </c>
      <c r="D592" s="428" t="s">
        <v>2087</v>
      </c>
      <c r="E592" s="407"/>
      <c r="F592" s="388">
        <v>0</v>
      </c>
      <c r="G592" s="355"/>
      <c r="H592" s="356"/>
      <c r="I592" s="389">
        <f t="shared" ref="I592:I656" si="9">(G592+H592)*$F592</f>
        <v>0</v>
      </c>
    </row>
    <row r="593" spans="2:9" x14ac:dyDescent="0.3">
      <c r="B593" s="408" t="s">
        <v>2088</v>
      </c>
      <c r="C593" s="398" t="s">
        <v>2089</v>
      </c>
      <c r="D593" s="429" t="s">
        <v>2090</v>
      </c>
      <c r="E593" s="407" t="s">
        <v>641</v>
      </c>
      <c r="F593" s="388">
        <v>33</v>
      </c>
      <c r="G593" s="355"/>
      <c r="H593" s="356"/>
      <c r="I593" s="389">
        <f t="shared" si="9"/>
        <v>0</v>
      </c>
    </row>
    <row r="594" spans="2:9" x14ac:dyDescent="0.3">
      <c r="B594" s="408" t="s">
        <v>2091</v>
      </c>
      <c r="C594" s="398" t="s">
        <v>2092</v>
      </c>
      <c r="D594" s="429" t="s">
        <v>2093</v>
      </c>
      <c r="E594" s="407" t="s">
        <v>641</v>
      </c>
      <c r="F594" s="388">
        <v>33</v>
      </c>
      <c r="G594" s="355"/>
      <c r="H594" s="356"/>
      <c r="I594" s="389">
        <f t="shared" si="9"/>
        <v>0</v>
      </c>
    </row>
    <row r="595" spans="2:9" x14ac:dyDescent="0.3">
      <c r="B595" s="408" t="s">
        <v>2094</v>
      </c>
      <c r="C595" s="398" t="s">
        <v>2095</v>
      </c>
      <c r="D595" s="429" t="s">
        <v>2096</v>
      </c>
      <c r="E595" s="407" t="s">
        <v>641</v>
      </c>
      <c r="F595" s="388">
        <v>33</v>
      </c>
      <c r="G595" s="355"/>
      <c r="H595" s="356"/>
      <c r="I595" s="389">
        <f t="shared" si="9"/>
        <v>0</v>
      </c>
    </row>
    <row r="596" spans="2:9" x14ac:dyDescent="0.3">
      <c r="B596" s="408" t="s">
        <v>2097</v>
      </c>
      <c r="C596" s="398" t="s">
        <v>2098</v>
      </c>
      <c r="D596" s="429" t="s">
        <v>2099</v>
      </c>
      <c r="E596" s="407" t="s">
        <v>641</v>
      </c>
      <c r="F596" s="388">
        <v>33</v>
      </c>
      <c r="G596" s="355"/>
      <c r="H596" s="356"/>
      <c r="I596" s="389">
        <f t="shared" si="9"/>
        <v>0</v>
      </c>
    </row>
    <row r="597" spans="2:9" x14ac:dyDescent="0.3">
      <c r="B597" s="408"/>
      <c r="C597" s="398" t="s">
        <v>2100</v>
      </c>
      <c r="D597" s="427" t="s">
        <v>2101</v>
      </c>
      <c r="E597" s="407"/>
      <c r="F597" s="388">
        <v>0</v>
      </c>
      <c r="G597" s="355"/>
      <c r="H597" s="356"/>
      <c r="I597" s="389">
        <f t="shared" si="9"/>
        <v>0</v>
      </c>
    </row>
    <row r="598" spans="2:9" x14ac:dyDescent="0.3">
      <c r="B598" s="408"/>
      <c r="C598" s="398" t="s">
        <v>2102</v>
      </c>
      <c r="D598" s="429" t="s">
        <v>2103</v>
      </c>
      <c r="E598" s="407"/>
      <c r="F598" s="388">
        <v>0</v>
      </c>
      <c r="G598" s="355"/>
      <c r="H598" s="356"/>
      <c r="I598" s="389">
        <f t="shared" si="9"/>
        <v>0</v>
      </c>
    </row>
    <row r="599" spans="2:9" ht="39.6" x14ac:dyDescent="0.3">
      <c r="B599" s="408"/>
      <c r="C599" s="398"/>
      <c r="D599" s="429" t="s">
        <v>3797</v>
      </c>
      <c r="E599" s="407"/>
      <c r="F599" s="388">
        <v>0</v>
      </c>
      <c r="G599" s="355"/>
      <c r="H599" s="356"/>
      <c r="I599" s="389"/>
    </row>
    <row r="600" spans="2:9" x14ac:dyDescent="0.3">
      <c r="B600" s="408" t="s">
        <v>2104</v>
      </c>
      <c r="C600" s="398" t="s">
        <v>2105</v>
      </c>
      <c r="D600" s="428" t="s">
        <v>2106</v>
      </c>
      <c r="E600" s="407" t="s">
        <v>643</v>
      </c>
      <c r="F600" s="388">
        <v>153</v>
      </c>
      <c r="G600" s="355"/>
      <c r="H600" s="356"/>
      <c r="I600" s="389">
        <f t="shared" si="9"/>
        <v>0</v>
      </c>
    </row>
    <row r="601" spans="2:9" x14ac:dyDescent="0.3">
      <c r="B601" s="408" t="s">
        <v>2107</v>
      </c>
      <c r="C601" s="398" t="s">
        <v>2108</v>
      </c>
      <c r="D601" s="428" t="s">
        <v>2109</v>
      </c>
      <c r="E601" s="407" t="s">
        <v>643</v>
      </c>
      <c r="F601" s="388">
        <v>153</v>
      </c>
      <c r="G601" s="355"/>
      <c r="H601" s="356"/>
      <c r="I601" s="389">
        <f t="shared" si="9"/>
        <v>0</v>
      </c>
    </row>
    <row r="602" spans="2:9" ht="26.4" x14ac:dyDescent="0.3">
      <c r="B602" s="408"/>
      <c r="C602" s="398" t="s">
        <v>2110</v>
      </c>
      <c r="D602" s="428" t="s">
        <v>2111</v>
      </c>
      <c r="E602" s="407"/>
      <c r="F602" s="388">
        <v>0</v>
      </c>
      <c r="G602" s="355"/>
      <c r="H602" s="356"/>
      <c r="I602" s="389">
        <f t="shared" si="9"/>
        <v>0</v>
      </c>
    </row>
    <row r="603" spans="2:9" ht="26.4" x14ac:dyDescent="0.3">
      <c r="B603" s="408" t="s">
        <v>2112</v>
      </c>
      <c r="C603" s="398" t="s">
        <v>2113</v>
      </c>
      <c r="D603" s="428" t="s">
        <v>2114</v>
      </c>
      <c r="E603" s="407" t="s">
        <v>641</v>
      </c>
      <c r="F603" s="388">
        <v>78</v>
      </c>
      <c r="G603" s="355"/>
      <c r="H603" s="356"/>
      <c r="I603" s="389">
        <f t="shared" si="9"/>
        <v>0</v>
      </c>
    </row>
    <row r="604" spans="2:9" ht="26.4" x14ac:dyDescent="0.3">
      <c r="B604" s="408" t="s">
        <v>2115</v>
      </c>
      <c r="C604" s="398" t="s">
        <v>2116</v>
      </c>
      <c r="D604" s="428" t="s">
        <v>2117</v>
      </c>
      <c r="E604" s="407" t="s">
        <v>641</v>
      </c>
      <c r="F604" s="388">
        <v>93</v>
      </c>
      <c r="G604" s="355"/>
      <c r="H604" s="356"/>
      <c r="I604" s="389">
        <f t="shared" si="9"/>
        <v>0</v>
      </c>
    </row>
    <row r="605" spans="2:9" x14ac:dyDescent="0.3">
      <c r="B605" s="408"/>
      <c r="C605" s="398" t="s">
        <v>2118</v>
      </c>
      <c r="D605" s="429" t="s">
        <v>2119</v>
      </c>
      <c r="E605" s="407"/>
      <c r="F605" s="388">
        <v>0</v>
      </c>
      <c r="G605" s="355"/>
      <c r="H605" s="356"/>
      <c r="I605" s="389">
        <f t="shared" si="9"/>
        <v>0</v>
      </c>
    </row>
    <row r="606" spans="2:9" ht="26.4" x14ac:dyDescent="0.3">
      <c r="B606" s="408" t="s">
        <v>2120</v>
      </c>
      <c r="C606" s="398" t="s">
        <v>2121</v>
      </c>
      <c r="D606" s="428" t="s">
        <v>2122</v>
      </c>
      <c r="E606" s="407" t="s">
        <v>641</v>
      </c>
      <c r="F606" s="388">
        <v>60</v>
      </c>
      <c r="G606" s="355"/>
      <c r="H606" s="356"/>
      <c r="I606" s="389">
        <f t="shared" si="9"/>
        <v>0</v>
      </c>
    </row>
    <row r="607" spans="2:9" ht="26.4" x14ac:dyDescent="0.3">
      <c r="B607" s="408" t="s">
        <v>2123</v>
      </c>
      <c r="C607" s="398" t="s">
        <v>2124</v>
      </c>
      <c r="D607" s="428" t="s">
        <v>2125</v>
      </c>
      <c r="E607" s="407" t="s">
        <v>641</v>
      </c>
      <c r="F607" s="388">
        <v>60</v>
      </c>
      <c r="G607" s="355"/>
      <c r="H607" s="356"/>
      <c r="I607" s="389">
        <f t="shared" si="9"/>
        <v>0</v>
      </c>
    </row>
    <row r="608" spans="2:9" ht="26.4" x14ac:dyDescent="0.3">
      <c r="B608" s="408"/>
      <c r="C608" s="398" t="s">
        <v>2126</v>
      </c>
      <c r="D608" s="427" t="s">
        <v>2127</v>
      </c>
      <c r="E608" s="407"/>
      <c r="F608" s="388">
        <v>0</v>
      </c>
      <c r="G608" s="355"/>
      <c r="H608" s="356"/>
      <c r="I608" s="389">
        <f t="shared" si="9"/>
        <v>0</v>
      </c>
    </row>
    <row r="609" spans="2:9" x14ac:dyDescent="0.3">
      <c r="B609" s="408"/>
      <c r="C609" s="398" t="s">
        <v>2128</v>
      </c>
      <c r="D609" s="428"/>
      <c r="E609" s="407"/>
      <c r="F609" s="388">
        <v>0</v>
      </c>
      <c r="G609" s="355"/>
      <c r="H609" s="356"/>
      <c r="I609" s="389">
        <f t="shared" si="9"/>
        <v>0</v>
      </c>
    </row>
    <row r="610" spans="2:9" x14ac:dyDescent="0.3">
      <c r="B610" s="408" t="s">
        <v>2129</v>
      </c>
      <c r="C610" s="398" t="s">
        <v>2130</v>
      </c>
      <c r="D610" s="428" t="s">
        <v>2131</v>
      </c>
      <c r="E610" s="407" t="s">
        <v>641</v>
      </c>
      <c r="F610" s="388">
        <v>33</v>
      </c>
      <c r="G610" s="355"/>
      <c r="H610" s="356"/>
      <c r="I610" s="389">
        <f t="shared" si="9"/>
        <v>0</v>
      </c>
    </row>
    <row r="611" spans="2:9" x14ac:dyDescent="0.3">
      <c r="B611" s="408" t="s">
        <v>2132</v>
      </c>
      <c r="C611" s="398" t="s">
        <v>2133</v>
      </c>
      <c r="D611" s="428" t="s">
        <v>2134</v>
      </c>
      <c r="E611" s="407" t="s">
        <v>641</v>
      </c>
      <c r="F611" s="388">
        <v>33</v>
      </c>
      <c r="G611" s="355"/>
      <c r="H611" s="356"/>
      <c r="I611" s="389">
        <f t="shared" si="9"/>
        <v>0</v>
      </c>
    </row>
    <row r="612" spans="2:9" x14ac:dyDescent="0.3">
      <c r="B612" s="423"/>
      <c r="C612" s="398" t="s">
        <v>2135</v>
      </c>
      <c r="D612" s="427" t="s">
        <v>2136</v>
      </c>
      <c r="E612" s="407"/>
      <c r="F612" s="388">
        <v>0</v>
      </c>
      <c r="G612" s="355"/>
      <c r="H612" s="356"/>
      <c r="I612" s="389">
        <f t="shared" si="9"/>
        <v>0</v>
      </c>
    </row>
    <row r="613" spans="2:9" ht="39.6" x14ac:dyDescent="0.3">
      <c r="B613" s="408"/>
      <c r="C613" s="398" t="s">
        <v>2137</v>
      </c>
      <c r="D613" s="429" t="s">
        <v>3797</v>
      </c>
      <c r="E613" s="407"/>
      <c r="F613" s="388">
        <v>0</v>
      </c>
      <c r="G613" s="355"/>
      <c r="H613" s="356"/>
      <c r="I613" s="389">
        <f t="shared" si="9"/>
        <v>0</v>
      </c>
    </row>
    <row r="614" spans="2:9" x14ac:dyDescent="0.3">
      <c r="B614" s="408" t="s">
        <v>2138</v>
      </c>
      <c r="C614" s="398" t="s">
        <v>2139</v>
      </c>
      <c r="D614" s="428" t="s">
        <v>2140</v>
      </c>
      <c r="E614" s="407" t="s">
        <v>643</v>
      </c>
      <c r="F614" s="388">
        <v>153</v>
      </c>
      <c r="G614" s="355"/>
      <c r="H614" s="356"/>
      <c r="I614" s="389">
        <f t="shared" si="9"/>
        <v>0</v>
      </c>
    </row>
    <row r="615" spans="2:9" x14ac:dyDescent="0.3">
      <c r="B615" s="408" t="s">
        <v>2141</v>
      </c>
      <c r="C615" s="398" t="s">
        <v>2142</v>
      </c>
      <c r="D615" s="428" t="s">
        <v>2143</v>
      </c>
      <c r="E615" s="407" t="s">
        <v>643</v>
      </c>
      <c r="F615" s="388">
        <v>153</v>
      </c>
      <c r="G615" s="355"/>
      <c r="H615" s="356"/>
      <c r="I615" s="389">
        <f t="shared" si="9"/>
        <v>0</v>
      </c>
    </row>
    <row r="616" spans="2:9" x14ac:dyDescent="0.3">
      <c r="B616" s="408" t="s">
        <v>2144</v>
      </c>
      <c r="C616" s="398" t="s">
        <v>2145</v>
      </c>
      <c r="D616" s="428" t="s">
        <v>2146</v>
      </c>
      <c r="E616" s="407" t="s">
        <v>643</v>
      </c>
      <c r="F616" s="388">
        <v>153</v>
      </c>
      <c r="G616" s="355"/>
      <c r="H616" s="356"/>
      <c r="I616" s="389">
        <f t="shared" si="9"/>
        <v>0</v>
      </c>
    </row>
    <row r="617" spans="2:9" x14ac:dyDescent="0.3">
      <c r="B617" s="408" t="s">
        <v>2147</v>
      </c>
      <c r="C617" s="398" t="s">
        <v>2148</v>
      </c>
      <c r="D617" s="428" t="s">
        <v>2149</v>
      </c>
      <c r="E617" s="407" t="s">
        <v>643</v>
      </c>
      <c r="F617" s="388">
        <v>153</v>
      </c>
      <c r="G617" s="355"/>
      <c r="H617" s="356"/>
      <c r="I617" s="389">
        <f t="shared" si="9"/>
        <v>0</v>
      </c>
    </row>
    <row r="618" spans="2:9" x14ac:dyDescent="0.3">
      <c r="B618" s="408" t="s">
        <v>2150</v>
      </c>
      <c r="C618" s="398" t="s">
        <v>2151</v>
      </c>
      <c r="D618" s="428" t="s">
        <v>2152</v>
      </c>
      <c r="E618" s="407" t="s">
        <v>643</v>
      </c>
      <c r="F618" s="388">
        <v>60</v>
      </c>
      <c r="G618" s="355"/>
      <c r="H618" s="356"/>
      <c r="I618" s="389">
        <f t="shared" si="9"/>
        <v>0</v>
      </c>
    </row>
    <row r="619" spans="2:9" x14ac:dyDescent="0.3">
      <c r="B619" s="408"/>
      <c r="C619" s="398" t="s">
        <v>2153</v>
      </c>
      <c r="D619" s="429" t="s">
        <v>2154</v>
      </c>
      <c r="E619" s="407"/>
      <c r="F619" s="388">
        <v>0</v>
      </c>
      <c r="G619" s="355"/>
      <c r="H619" s="356"/>
      <c r="I619" s="389">
        <f t="shared" si="9"/>
        <v>0</v>
      </c>
    </row>
    <row r="620" spans="2:9" x14ac:dyDescent="0.3">
      <c r="B620" s="408" t="s">
        <v>2155</v>
      </c>
      <c r="C620" s="398" t="s">
        <v>2156</v>
      </c>
      <c r="D620" s="428" t="s">
        <v>2157</v>
      </c>
      <c r="E620" s="407" t="s">
        <v>641</v>
      </c>
      <c r="F620" s="388">
        <v>60</v>
      </c>
      <c r="G620" s="355"/>
      <c r="H620" s="356"/>
      <c r="I620" s="389">
        <f t="shared" si="9"/>
        <v>0</v>
      </c>
    </row>
    <row r="621" spans="2:9" x14ac:dyDescent="0.3">
      <c r="B621" s="408" t="s">
        <v>2158</v>
      </c>
      <c r="C621" s="398" t="s">
        <v>2159</v>
      </c>
      <c r="D621" s="428" t="s">
        <v>2160</v>
      </c>
      <c r="E621" s="407" t="s">
        <v>641</v>
      </c>
      <c r="F621" s="388">
        <v>60</v>
      </c>
      <c r="G621" s="355"/>
      <c r="H621" s="356"/>
      <c r="I621" s="389">
        <f t="shared" si="9"/>
        <v>0</v>
      </c>
    </row>
    <row r="622" spans="2:9" x14ac:dyDescent="0.3">
      <c r="B622" s="408" t="s">
        <v>2161</v>
      </c>
      <c r="C622" s="398" t="s">
        <v>2162</v>
      </c>
      <c r="D622" s="428" t="s">
        <v>2163</v>
      </c>
      <c r="E622" s="407" t="s">
        <v>641</v>
      </c>
      <c r="F622" s="388">
        <v>60</v>
      </c>
      <c r="G622" s="355"/>
      <c r="H622" s="356"/>
      <c r="I622" s="389">
        <f t="shared" si="9"/>
        <v>0</v>
      </c>
    </row>
    <row r="623" spans="2:9" x14ac:dyDescent="0.3">
      <c r="B623" s="408" t="s">
        <v>2164</v>
      </c>
      <c r="C623" s="398" t="s">
        <v>2165</v>
      </c>
      <c r="D623" s="428" t="s">
        <v>2166</v>
      </c>
      <c r="E623" s="407" t="s">
        <v>641</v>
      </c>
      <c r="F623" s="388">
        <v>60</v>
      </c>
      <c r="G623" s="355"/>
      <c r="H623" s="356"/>
      <c r="I623" s="389">
        <f t="shared" si="9"/>
        <v>0</v>
      </c>
    </row>
    <row r="624" spans="2:9" x14ac:dyDescent="0.3">
      <c r="B624" s="408" t="s">
        <v>2167</v>
      </c>
      <c r="C624" s="398" t="s">
        <v>2168</v>
      </c>
      <c r="D624" s="428" t="s">
        <v>2169</v>
      </c>
      <c r="E624" s="407" t="s">
        <v>641</v>
      </c>
      <c r="F624" s="388">
        <v>18</v>
      </c>
      <c r="G624" s="355"/>
      <c r="H624" s="356"/>
      <c r="I624" s="389">
        <f t="shared" si="9"/>
        <v>0</v>
      </c>
    </row>
    <row r="625" spans="2:9" x14ac:dyDescent="0.3">
      <c r="B625" s="414"/>
      <c r="C625" s="398" t="s">
        <v>2170</v>
      </c>
      <c r="D625" s="413" t="s">
        <v>2171</v>
      </c>
      <c r="E625" s="407"/>
      <c r="F625" s="388">
        <v>0</v>
      </c>
      <c r="G625" s="355"/>
      <c r="H625" s="356"/>
      <c r="I625" s="389">
        <f t="shared" si="9"/>
        <v>0</v>
      </c>
    </row>
    <row r="626" spans="2:9" x14ac:dyDescent="0.3">
      <c r="B626" s="408"/>
      <c r="C626" s="398" t="s">
        <v>2172</v>
      </c>
      <c r="D626" s="428" t="s">
        <v>2173</v>
      </c>
      <c r="E626" s="407"/>
      <c r="F626" s="388">
        <v>0</v>
      </c>
      <c r="G626" s="355"/>
      <c r="H626" s="356"/>
      <c r="I626" s="389">
        <f t="shared" si="9"/>
        <v>0</v>
      </c>
    </row>
    <row r="627" spans="2:9" x14ac:dyDescent="0.3">
      <c r="B627" s="408" t="s">
        <v>2174</v>
      </c>
      <c r="C627" s="398" t="s">
        <v>2175</v>
      </c>
      <c r="D627" s="428" t="s">
        <v>2176</v>
      </c>
      <c r="E627" s="407" t="s">
        <v>643</v>
      </c>
      <c r="F627" s="388">
        <v>240</v>
      </c>
      <c r="G627" s="355"/>
      <c r="H627" s="356"/>
      <c r="I627" s="389">
        <f t="shared" si="9"/>
        <v>0</v>
      </c>
    </row>
    <row r="628" spans="2:9" x14ac:dyDescent="0.3">
      <c r="B628" s="408" t="s">
        <v>2177</v>
      </c>
      <c r="C628" s="398" t="s">
        <v>2178</v>
      </c>
      <c r="D628" s="428" t="s">
        <v>2179</v>
      </c>
      <c r="E628" s="407" t="s">
        <v>643</v>
      </c>
      <c r="F628" s="388">
        <v>240</v>
      </c>
      <c r="G628" s="355"/>
      <c r="H628" s="356"/>
      <c r="I628" s="389">
        <f t="shared" si="9"/>
        <v>0</v>
      </c>
    </row>
    <row r="629" spans="2:9" x14ac:dyDescent="0.3">
      <c r="B629" s="408" t="s">
        <v>2180</v>
      </c>
      <c r="C629" s="398" t="s">
        <v>2181</v>
      </c>
      <c r="D629" s="428" t="s">
        <v>2182</v>
      </c>
      <c r="E629" s="407" t="s">
        <v>643</v>
      </c>
      <c r="F629" s="388">
        <v>240</v>
      </c>
      <c r="G629" s="355"/>
      <c r="H629" s="356"/>
      <c r="I629" s="389">
        <f t="shared" si="9"/>
        <v>0</v>
      </c>
    </row>
    <row r="630" spans="2:9" x14ac:dyDescent="0.3">
      <c r="B630" s="408" t="s">
        <v>2183</v>
      </c>
      <c r="C630" s="398" t="s">
        <v>2184</v>
      </c>
      <c r="D630" s="428" t="s">
        <v>2185</v>
      </c>
      <c r="E630" s="407" t="s">
        <v>643</v>
      </c>
      <c r="F630" s="388">
        <v>240</v>
      </c>
      <c r="G630" s="355"/>
      <c r="H630" s="356"/>
      <c r="I630" s="389">
        <f t="shared" si="9"/>
        <v>0</v>
      </c>
    </row>
    <row r="631" spans="2:9" x14ac:dyDescent="0.3">
      <c r="B631" s="408" t="s">
        <v>2186</v>
      </c>
      <c r="C631" s="398" t="s">
        <v>2187</v>
      </c>
      <c r="D631" s="428" t="s">
        <v>2188</v>
      </c>
      <c r="E631" s="407" t="s">
        <v>643</v>
      </c>
      <c r="F631" s="388">
        <v>240</v>
      </c>
      <c r="G631" s="355"/>
      <c r="H631" s="356"/>
      <c r="I631" s="389">
        <f t="shared" si="9"/>
        <v>0</v>
      </c>
    </row>
    <row r="632" spans="2:9" x14ac:dyDescent="0.3">
      <c r="B632" s="408"/>
      <c r="C632" s="398" t="s">
        <v>2189</v>
      </c>
      <c r="D632" s="413" t="s">
        <v>2190</v>
      </c>
      <c r="E632" s="407"/>
      <c r="F632" s="388">
        <v>0</v>
      </c>
      <c r="G632" s="355"/>
      <c r="H632" s="356"/>
      <c r="I632" s="389">
        <f t="shared" si="9"/>
        <v>0</v>
      </c>
    </row>
    <row r="633" spans="2:9" x14ac:dyDescent="0.3">
      <c r="B633" s="408"/>
      <c r="C633" s="398" t="s">
        <v>2191</v>
      </c>
      <c r="D633" s="428"/>
      <c r="E633" s="407"/>
      <c r="F633" s="388">
        <v>0</v>
      </c>
      <c r="G633" s="355"/>
      <c r="H633" s="356"/>
      <c r="I633" s="389">
        <f t="shared" si="9"/>
        <v>0</v>
      </c>
    </row>
    <row r="634" spans="2:9" x14ac:dyDescent="0.3">
      <c r="B634" s="408" t="s">
        <v>2192</v>
      </c>
      <c r="C634" s="398" t="s">
        <v>2193</v>
      </c>
      <c r="D634" s="430" t="s">
        <v>2194</v>
      </c>
      <c r="E634" s="407" t="s">
        <v>643</v>
      </c>
      <c r="F634" s="388">
        <v>180</v>
      </c>
      <c r="G634" s="355"/>
      <c r="H634" s="356"/>
      <c r="I634" s="389">
        <f t="shared" si="9"/>
        <v>0</v>
      </c>
    </row>
    <row r="635" spans="2:9" x14ac:dyDescent="0.3">
      <c r="B635" s="408" t="s">
        <v>2195</v>
      </c>
      <c r="C635" s="398" t="s">
        <v>2196</v>
      </c>
      <c r="D635" s="430" t="s">
        <v>2197</v>
      </c>
      <c r="E635" s="407" t="s">
        <v>643</v>
      </c>
      <c r="F635" s="388">
        <v>180</v>
      </c>
      <c r="G635" s="355"/>
      <c r="H635" s="356"/>
      <c r="I635" s="389">
        <f t="shared" si="9"/>
        <v>0</v>
      </c>
    </row>
    <row r="636" spans="2:9" x14ac:dyDescent="0.3">
      <c r="B636" s="408" t="s">
        <v>2198</v>
      </c>
      <c r="C636" s="398" t="s">
        <v>2199</v>
      </c>
      <c r="D636" s="430" t="s">
        <v>2200</v>
      </c>
      <c r="E636" s="407" t="s">
        <v>643</v>
      </c>
      <c r="F636" s="388">
        <v>180</v>
      </c>
      <c r="G636" s="355"/>
      <c r="H636" s="356"/>
      <c r="I636" s="389">
        <f t="shared" si="9"/>
        <v>0</v>
      </c>
    </row>
    <row r="637" spans="2:9" x14ac:dyDescent="0.3">
      <c r="B637" s="408" t="s">
        <v>2201</v>
      </c>
      <c r="C637" s="398" t="s">
        <v>2202</v>
      </c>
      <c r="D637" s="430" t="s">
        <v>2203</v>
      </c>
      <c r="E637" s="407" t="s">
        <v>643</v>
      </c>
      <c r="F637" s="388">
        <v>180</v>
      </c>
      <c r="G637" s="355"/>
      <c r="H637" s="356"/>
      <c r="I637" s="389">
        <f t="shared" si="9"/>
        <v>0</v>
      </c>
    </row>
    <row r="638" spans="2:9" x14ac:dyDescent="0.3">
      <c r="B638" s="408" t="s">
        <v>2204</v>
      </c>
      <c r="C638" s="398" t="s">
        <v>2205</v>
      </c>
      <c r="D638" s="430" t="s">
        <v>2206</v>
      </c>
      <c r="E638" s="407" t="s">
        <v>643</v>
      </c>
      <c r="F638" s="388">
        <v>180</v>
      </c>
      <c r="G638" s="355"/>
      <c r="H638" s="356"/>
      <c r="I638" s="389">
        <f t="shared" si="9"/>
        <v>0</v>
      </c>
    </row>
    <row r="639" spans="2:9" x14ac:dyDescent="0.3">
      <c r="B639" s="408" t="s">
        <v>2207</v>
      </c>
      <c r="C639" s="398" t="s">
        <v>2208</v>
      </c>
      <c r="D639" s="430" t="s">
        <v>2209</v>
      </c>
      <c r="E639" s="407" t="s">
        <v>643</v>
      </c>
      <c r="F639" s="388">
        <v>240</v>
      </c>
      <c r="G639" s="355"/>
      <c r="H639" s="356"/>
      <c r="I639" s="389">
        <f t="shared" si="9"/>
        <v>0</v>
      </c>
    </row>
    <row r="640" spans="2:9" x14ac:dyDescent="0.3">
      <c r="B640" s="408" t="s">
        <v>2210</v>
      </c>
      <c r="C640" s="398" t="s">
        <v>2211</v>
      </c>
      <c r="D640" s="430" t="s">
        <v>2212</v>
      </c>
      <c r="E640" s="407" t="s">
        <v>643</v>
      </c>
      <c r="F640" s="388">
        <v>1800</v>
      </c>
      <c r="G640" s="355"/>
      <c r="H640" s="356"/>
      <c r="I640" s="389">
        <f t="shared" si="9"/>
        <v>0</v>
      </c>
    </row>
    <row r="641" spans="2:9" x14ac:dyDescent="0.3">
      <c r="B641" s="408" t="s">
        <v>2213</v>
      </c>
      <c r="C641" s="398" t="s">
        <v>2214</v>
      </c>
      <c r="D641" s="430" t="s">
        <v>2215</v>
      </c>
      <c r="E641" s="407" t="s">
        <v>643</v>
      </c>
      <c r="F641" s="388">
        <v>1800</v>
      </c>
      <c r="G641" s="355"/>
      <c r="H641" s="356"/>
      <c r="I641" s="389">
        <f t="shared" si="9"/>
        <v>0</v>
      </c>
    </row>
    <row r="642" spans="2:9" x14ac:dyDescent="0.3">
      <c r="B642" s="431"/>
      <c r="C642" s="398" t="s">
        <v>2216</v>
      </c>
      <c r="D642" s="413" t="s">
        <v>2217</v>
      </c>
      <c r="E642" s="407"/>
      <c r="F642" s="388">
        <v>0</v>
      </c>
      <c r="G642" s="355"/>
      <c r="H642" s="356"/>
      <c r="I642" s="389">
        <f t="shared" si="9"/>
        <v>0</v>
      </c>
    </row>
    <row r="643" spans="2:9" x14ac:dyDescent="0.3">
      <c r="B643" s="408"/>
      <c r="C643" s="398" t="s">
        <v>2218</v>
      </c>
      <c r="D643" s="428"/>
      <c r="E643" s="407"/>
      <c r="F643" s="388">
        <v>0</v>
      </c>
      <c r="G643" s="355"/>
      <c r="H643" s="356"/>
      <c r="I643" s="389">
        <f t="shared" si="9"/>
        <v>0</v>
      </c>
    </row>
    <row r="644" spans="2:9" x14ac:dyDescent="0.3">
      <c r="B644" s="408" t="s">
        <v>2219</v>
      </c>
      <c r="C644" s="398" t="s">
        <v>2220</v>
      </c>
      <c r="D644" s="430" t="s">
        <v>2221</v>
      </c>
      <c r="E644" s="407" t="s">
        <v>643</v>
      </c>
      <c r="F644" s="388">
        <v>300</v>
      </c>
      <c r="G644" s="355"/>
      <c r="H644" s="356"/>
      <c r="I644" s="389">
        <f t="shared" si="9"/>
        <v>0</v>
      </c>
    </row>
    <row r="645" spans="2:9" x14ac:dyDescent="0.3">
      <c r="B645" s="408" t="s">
        <v>2222</v>
      </c>
      <c r="C645" s="398" t="s">
        <v>2223</v>
      </c>
      <c r="D645" s="430" t="s">
        <v>2224</v>
      </c>
      <c r="E645" s="407" t="s">
        <v>643</v>
      </c>
      <c r="F645" s="388">
        <v>300</v>
      </c>
      <c r="G645" s="355"/>
      <c r="H645" s="356"/>
      <c r="I645" s="389">
        <f t="shared" si="9"/>
        <v>0</v>
      </c>
    </row>
    <row r="646" spans="2:9" x14ac:dyDescent="0.3">
      <c r="B646" s="408" t="s">
        <v>2225</v>
      </c>
      <c r="C646" s="398" t="s">
        <v>2226</v>
      </c>
      <c r="D646" s="430" t="s">
        <v>2227</v>
      </c>
      <c r="E646" s="407" t="s">
        <v>643</v>
      </c>
      <c r="F646" s="388">
        <v>600</v>
      </c>
      <c r="G646" s="355"/>
      <c r="H646" s="356"/>
      <c r="I646" s="389">
        <f t="shared" si="9"/>
        <v>0</v>
      </c>
    </row>
    <row r="647" spans="2:9" x14ac:dyDescent="0.3">
      <c r="B647" s="408" t="s">
        <v>2228</v>
      </c>
      <c r="C647" s="398" t="s">
        <v>2229</v>
      </c>
      <c r="D647" s="430" t="s">
        <v>2230</v>
      </c>
      <c r="E647" s="407" t="s">
        <v>643</v>
      </c>
      <c r="F647" s="388">
        <v>300</v>
      </c>
      <c r="G647" s="355"/>
      <c r="H647" s="356"/>
      <c r="I647" s="389">
        <f t="shared" si="9"/>
        <v>0</v>
      </c>
    </row>
    <row r="648" spans="2:9" x14ac:dyDescent="0.3">
      <c r="B648" s="408" t="s">
        <v>2231</v>
      </c>
      <c r="C648" s="398" t="s">
        <v>2232</v>
      </c>
      <c r="D648" s="430" t="s">
        <v>2233</v>
      </c>
      <c r="E648" s="407" t="s">
        <v>643</v>
      </c>
      <c r="F648" s="388">
        <v>600</v>
      </c>
      <c r="G648" s="355"/>
      <c r="H648" s="356"/>
      <c r="I648" s="389">
        <f t="shared" si="9"/>
        <v>0</v>
      </c>
    </row>
    <row r="649" spans="2:9" x14ac:dyDescent="0.3">
      <c r="B649" s="408" t="s">
        <v>2234</v>
      </c>
      <c r="C649" s="398" t="s">
        <v>2235</v>
      </c>
      <c r="D649" s="430" t="s">
        <v>2236</v>
      </c>
      <c r="E649" s="407" t="s">
        <v>643</v>
      </c>
      <c r="F649" s="388">
        <v>6000</v>
      </c>
      <c r="G649" s="355"/>
      <c r="H649" s="356"/>
      <c r="I649" s="389">
        <f t="shared" si="9"/>
        <v>0</v>
      </c>
    </row>
    <row r="650" spans="2:9" x14ac:dyDescent="0.3">
      <c r="B650" s="408"/>
      <c r="C650" s="398" t="s">
        <v>2237</v>
      </c>
      <c r="D650" s="413" t="s">
        <v>2238</v>
      </c>
      <c r="E650" s="407"/>
      <c r="F650" s="388">
        <v>0</v>
      </c>
      <c r="G650" s="355"/>
      <c r="H650" s="356"/>
      <c r="I650" s="389">
        <f t="shared" si="9"/>
        <v>0</v>
      </c>
    </row>
    <row r="651" spans="2:9" x14ac:dyDescent="0.3">
      <c r="B651" s="408"/>
      <c r="C651" s="398" t="s">
        <v>2239</v>
      </c>
      <c r="D651" s="428"/>
      <c r="E651" s="407"/>
      <c r="F651" s="388">
        <v>0</v>
      </c>
      <c r="G651" s="355"/>
      <c r="H651" s="356"/>
      <c r="I651" s="389">
        <f t="shared" si="9"/>
        <v>0</v>
      </c>
    </row>
    <row r="652" spans="2:9" x14ac:dyDescent="0.3">
      <c r="B652" s="408" t="s">
        <v>2240</v>
      </c>
      <c r="C652" s="398" t="s">
        <v>2241</v>
      </c>
      <c r="D652" s="430" t="s">
        <v>2242</v>
      </c>
      <c r="E652" s="407" t="s">
        <v>643</v>
      </c>
      <c r="F652" s="388">
        <v>300</v>
      </c>
      <c r="G652" s="355"/>
      <c r="H652" s="356"/>
      <c r="I652" s="389">
        <f t="shared" si="9"/>
        <v>0</v>
      </c>
    </row>
    <row r="653" spans="2:9" x14ac:dyDescent="0.3">
      <c r="B653" s="408" t="s">
        <v>2243</v>
      </c>
      <c r="C653" s="398" t="s">
        <v>2244</v>
      </c>
      <c r="D653" s="430" t="s">
        <v>2245</v>
      </c>
      <c r="E653" s="407" t="s">
        <v>643</v>
      </c>
      <c r="F653" s="388">
        <v>300</v>
      </c>
      <c r="G653" s="355"/>
      <c r="H653" s="356"/>
      <c r="I653" s="389">
        <f t="shared" si="9"/>
        <v>0</v>
      </c>
    </row>
    <row r="654" spans="2:9" x14ac:dyDescent="0.3">
      <c r="B654" s="408" t="s">
        <v>2246</v>
      </c>
      <c r="C654" s="398" t="s">
        <v>2247</v>
      </c>
      <c r="D654" s="430" t="s">
        <v>2248</v>
      </c>
      <c r="E654" s="407" t="s">
        <v>643</v>
      </c>
      <c r="F654" s="388">
        <v>600</v>
      </c>
      <c r="G654" s="355"/>
      <c r="H654" s="356"/>
      <c r="I654" s="389">
        <f t="shared" si="9"/>
        <v>0</v>
      </c>
    </row>
    <row r="655" spans="2:9" x14ac:dyDescent="0.3">
      <c r="B655" s="408" t="s">
        <v>2249</v>
      </c>
      <c r="C655" s="398" t="s">
        <v>2250</v>
      </c>
      <c r="D655" s="430" t="s">
        <v>2251</v>
      </c>
      <c r="E655" s="407" t="s">
        <v>643</v>
      </c>
      <c r="F655" s="388">
        <v>600</v>
      </c>
      <c r="G655" s="355"/>
      <c r="H655" s="356"/>
      <c r="I655" s="389">
        <f t="shared" si="9"/>
        <v>0</v>
      </c>
    </row>
    <row r="656" spans="2:9" x14ac:dyDescent="0.3">
      <c r="B656" s="408"/>
      <c r="C656" s="398" t="s">
        <v>2252</v>
      </c>
      <c r="D656" s="404" t="s">
        <v>2253</v>
      </c>
      <c r="E656" s="401"/>
      <c r="F656" s="388">
        <v>0</v>
      </c>
      <c r="G656" s="355"/>
      <c r="H656" s="356"/>
      <c r="I656" s="389">
        <f t="shared" si="9"/>
        <v>0</v>
      </c>
    </row>
    <row r="657" spans="2:9" x14ac:dyDescent="0.3">
      <c r="B657" s="408" t="s">
        <v>2254</v>
      </c>
      <c r="C657" s="398" t="s">
        <v>2255</v>
      </c>
      <c r="D657" s="406" t="s">
        <v>2256</v>
      </c>
      <c r="E657" s="407" t="s">
        <v>643</v>
      </c>
      <c r="F657" s="388">
        <v>300</v>
      </c>
      <c r="G657" s="355"/>
      <c r="H657" s="356"/>
      <c r="I657" s="389">
        <f t="shared" ref="I657:I720" si="10">(G657+H657)*$F657</f>
        <v>0</v>
      </c>
    </row>
    <row r="658" spans="2:9" x14ac:dyDescent="0.3">
      <c r="B658" s="408" t="s">
        <v>2257</v>
      </c>
      <c r="C658" s="398" t="s">
        <v>2258</v>
      </c>
      <c r="D658" s="406" t="s">
        <v>2259</v>
      </c>
      <c r="E658" s="407" t="s">
        <v>643</v>
      </c>
      <c r="F658" s="388">
        <v>300</v>
      </c>
      <c r="G658" s="355"/>
      <c r="H658" s="356"/>
      <c r="I658" s="389">
        <f t="shared" si="10"/>
        <v>0</v>
      </c>
    </row>
    <row r="659" spans="2:9" x14ac:dyDescent="0.3">
      <c r="B659" s="408"/>
      <c r="C659" s="398" t="s">
        <v>2260</v>
      </c>
      <c r="D659" s="404" t="s">
        <v>2261</v>
      </c>
      <c r="E659" s="401"/>
      <c r="F659" s="388">
        <v>0</v>
      </c>
      <c r="G659" s="355"/>
      <c r="H659" s="356"/>
      <c r="I659" s="389">
        <f t="shared" si="10"/>
        <v>0</v>
      </c>
    </row>
    <row r="660" spans="2:9" x14ac:dyDescent="0.3">
      <c r="B660" s="408"/>
      <c r="C660" s="398" t="s">
        <v>2262</v>
      </c>
      <c r="D660" s="406"/>
      <c r="E660" s="401"/>
      <c r="F660" s="388">
        <v>0</v>
      </c>
      <c r="G660" s="355"/>
      <c r="H660" s="356"/>
      <c r="I660" s="389">
        <f t="shared" si="10"/>
        <v>0</v>
      </c>
    </row>
    <row r="661" spans="2:9" x14ac:dyDescent="0.3">
      <c r="B661" s="408" t="s">
        <v>2263</v>
      </c>
      <c r="C661" s="398" t="s">
        <v>2264</v>
      </c>
      <c r="D661" s="428" t="s">
        <v>2265</v>
      </c>
      <c r="E661" s="407" t="s">
        <v>643</v>
      </c>
      <c r="F661" s="388">
        <v>0</v>
      </c>
      <c r="G661" s="355"/>
      <c r="H661" s="356"/>
      <c r="I661" s="389">
        <f t="shared" si="10"/>
        <v>0</v>
      </c>
    </row>
    <row r="662" spans="2:9" x14ac:dyDescent="0.3">
      <c r="B662" s="408" t="s">
        <v>2266</v>
      </c>
      <c r="C662" s="398" t="s">
        <v>2267</v>
      </c>
      <c r="D662" s="428" t="s">
        <v>2268</v>
      </c>
      <c r="E662" s="407" t="s">
        <v>643</v>
      </c>
      <c r="F662" s="388">
        <v>0</v>
      </c>
      <c r="G662" s="355"/>
      <c r="H662" s="356"/>
      <c r="I662" s="389">
        <f t="shared" si="10"/>
        <v>0</v>
      </c>
    </row>
    <row r="663" spans="2:9" x14ac:dyDescent="0.3">
      <c r="B663" s="408" t="s">
        <v>2269</v>
      </c>
      <c r="C663" s="398" t="s">
        <v>2270</v>
      </c>
      <c r="D663" s="428" t="s">
        <v>2271</v>
      </c>
      <c r="E663" s="407" t="s">
        <v>643</v>
      </c>
      <c r="F663" s="388">
        <v>0</v>
      </c>
      <c r="G663" s="355"/>
      <c r="H663" s="356"/>
      <c r="I663" s="389">
        <f t="shared" si="10"/>
        <v>0</v>
      </c>
    </row>
    <row r="664" spans="2:9" x14ac:dyDescent="0.3">
      <c r="B664" s="408" t="s">
        <v>2272</v>
      </c>
      <c r="C664" s="398" t="s">
        <v>2273</v>
      </c>
      <c r="D664" s="428" t="s">
        <v>2274</v>
      </c>
      <c r="E664" s="407" t="s">
        <v>643</v>
      </c>
      <c r="F664" s="388">
        <v>0</v>
      </c>
      <c r="G664" s="355"/>
      <c r="H664" s="356"/>
      <c r="I664" s="389">
        <f t="shared" si="10"/>
        <v>0</v>
      </c>
    </row>
    <row r="665" spans="2:9" x14ac:dyDescent="0.3">
      <c r="B665" s="408" t="s">
        <v>2275</v>
      </c>
      <c r="C665" s="398" t="s">
        <v>2276</v>
      </c>
      <c r="D665" s="428" t="s">
        <v>2277</v>
      </c>
      <c r="E665" s="407" t="s">
        <v>643</v>
      </c>
      <c r="F665" s="388">
        <v>0</v>
      </c>
      <c r="G665" s="355"/>
      <c r="H665" s="356"/>
      <c r="I665" s="389">
        <f t="shared" si="10"/>
        <v>0</v>
      </c>
    </row>
    <row r="666" spans="2:9" x14ac:dyDescent="0.3">
      <c r="B666" s="408"/>
      <c r="C666" s="398" t="s">
        <v>2278</v>
      </c>
      <c r="D666" s="406"/>
      <c r="E666" s="401"/>
      <c r="F666" s="388">
        <v>0</v>
      </c>
      <c r="G666" s="355"/>
      <c r="H666" s="356"/>
      <c r="I666" s="389">
        <f t="shared" si="10"/>
        <v>0</v>
      </c>
    </row>
    <row r="667" spans="2:9" x14ac:dyDescent="0.3">
      <c r="B667" s="408" t="s">
        <v>2279</v>
      </c>
      <c r="C667" s="398" t="s">
        <v>2280</v>
      </c>
      <c r="D667" s="430" t="s">
        <v>2281</v>
      </c>
      <c r="E667" s="407" t="s">
        <v>641</v>
      </c>
      <c r="F667" s="388">
        <v>0</v>
      </c>
      <c r="G667" s="355"/>
      <c r="H667" s="356"/>
      <c r="I667" s="389">
        <f t="shared" si="10"/>
        <v>0</v>
      </c>
    </row>
    <row r="668" spans="2:9" x14ac:dyDescent="0.3">
      <c r="B668" s="408" t="s">
        <v>2282</v>
      </c>
      <c r="C668" s="398" t="s">
        <v>2283</v>
      </c>
      <c r="D668" s="430" t="s">
        <v>2284</v>
      </c>
      <c r="E668" s="407" t="s">
        <v>642</v>
      </c>
      <c r="F668" s="388">
        <v>0</v>
      </c>
      <c r="G668" s="355"/>
      <c r="H668" s="356"/>
      <c r="I668" s="389">
        <f t="shared" si="10"/>
        <v>0</v>
      </c>
    </row>
    <row r="669" spans="2:9" x14ac:dyDescent="0.3">
      <c r="B669" s="408" t="s">
        <v>2285</v>
      </c>
      <c r="C669" s="398" t="s">
        <v>2286</v>
      </c>
      <c r="D669" s="430" t="s">
        <v>2287</v>
      </c>
      <c r="E669" s="407" t="s">
        <v>641</v>
      </c>
      <c r="F669" s="388">
        <v>0</v>
      </c>
      <c r="G669" s="355"/>
      <c r="H669" s="356"/>
      <c r="I669" s="389">
        <f t="shared" si="10"/>
        <v>0</v>
      </c>
    </row>
    <row r="670" spans="2:9" x14ac:dyDescent="0.3">
      <c r="B670" s="408" t="s">
        <v>2288</v>
      </c>
      <c r="C670" s="398" t="s">
        <v>2289</v>
      </c>
      <c r="D670" s="430" t="s">
        <v>2290</v>
      </c>
      <c r="E670" s="407" t="s">
        <v>641</v>
      </c>
      <c r="F670" s="388">
        <v>0</v>
      </c>
      <c r="G670" s="355"/>
      <c r="H670" s="356"/>
      <c r="I670" s="389">
        <f t="shared" si="10"/>
        <v>0</v>
      </c>
    </row>
    <row r="671" spans="2:9" x14ac:dyDescent="0.3">
      <c r="B671" s="408" t="s">
        <v>2291</v>
      </c>
      <c r="C671" s="398" t="s">
        <v>2292</v>
      </c>
      <c r="D671" s="430" t="s">
        <v>2293</v>
      </c>
      <c r="E671" s="407" t="s">
        <v>641</v>
      </c>
      <c r="F671" s="388">
        <v>0</v>
      </c>
      <c r="G671" s="355"/>
      <c r="H671" s="356"/>
      <c r="I671" s="389">
        <f t="shared" si="10"/>
        <v>0</v>
      </c>
    </row>
    <row r="672" spans="2:9" x14ac:dyDescent="0.3">
      <c r="B672" s="408"/>
      <c r="C672" s="398" t="s">
        <v>2294</v>
      </c>
      <c r="D672" s="410" t="s">
        <v>2295</v>
      </c>
      <c r="E672" s="401"/>
      <c r="F672" s="388">
        <v>0</v>
      </c>
      <c r="G672" s="355"/>
      <c r="H672" s="356"/>
      <c r="I672" s="389">
        <f t="shared" si="10"/>
        <v>0</v>
      </c>
    </row>
    <row r="673" spans="2:9" x14ac:dyDescent="0.3">
      <c r="B673" s="408"/>
      <c r="C673" s="398" t="s">
        <v>2296</v>
      </c>
      <c r="D673" s="406"/>
      <c r="E673" s="401"/>
      <c r="F673" s="388">
        <v>0</v>
      </c>
      <c r="G673" s="355"/>
      <c r="H673" s="356"/>
      <c r="I673" s="389">
        <f t="shared" si="10"/>
        <v>0</v>
      </c>
    </row>
    <row r="674" spans="2:9" x14ac:dyDescent="0.3">
      <c r="B674" s="408" t="s">
        <v>2297</v>
      </c>
      <c r="C674" s="398" t="s">
        <v>2298</v>
      </c>
      <c r="D674" s="406" t="s">
        <v>2299</v>
      </c>
      <c r="E674" s="407" t="s">
        <v>643</v>
      </c>
      <c r="F674" s="388">
        <v>300</v>
      </c>
      <c r="G674" s="355"/>
      <c r="H674" s="356"/>
      <c r="I674" s="389">
        <f t="shared" si="10"/>
        <v>0</v>
      </c>
    </row>
    <row r="675" spans="2:9" x14ac:dyDescent="0.3">
      <c r="B675" s="408" t="s">
        <v>2300</v>
      </c>
      <c r="C675" s="398" t="s">
        <v>2301</v>
      </c>
      <c r="D675" s="406" t="s">
        <v>2302</v>
      </c>
      <c r="E675" s="407" t="s">
        <v>643</v>
      </c>
      <c r="F675" s="388">
        <v>153</v>
      </c>
      <c r="G675" s="355"/>
      <c r="H675" s="356"/>
      <c r="I675" s="389">
        <f t="shared" si="10"/>
        <v>0</v>
      </c>
    </row>
    <row r="676" spans="2:9" x14ac:dyDescent="0.3">
      <c r="B676" s="408" t="s">
        <v>2303</v>
      </c>
      <c r="C676" s="398" t="s">
        <v>2304</v>
      </c>
      <c r="D676" s="406" t="s">
        <v>2305</v>
      </c>
      <c r="E676" s="407" t="s">
        <v>643</v>
      </c>
      <c r="F676" s="388">
        <v>453</v>
      </c>
      <c r="G676" s="355"/>
      <c r="H676" s="356"/>
      <c r="I676" s="389">
        <f t="shared" si="10"/>
        <v>0</v>
      </c>
    </row>
    <row r="677" spans="2:9" x14ac:dyDescent="0.3">
      <c r="B677" s="408" t="s">
        <v>2306</v>
      </c>
      <c r="C677" s="398" t="s">
        <v>2307</v>
      </c>
      <c r="D677" s="406" t="s">
        <v>2308</v>
      </c>
      <c r="E677" s="407" t="s">
        <v>643</v>
      </c>
      <c r="F677" s="388">
        <v>240</v>
      </c>
      <c r="G677" s="355"/>
      <c r="H677" s="356"/>
      <c r="I677" s="389">
        <f t="shared" si="10"/>
        <v>0</v>
      </c>
    </row>
    <row r="678" spans="2:9" x14ac:dyDescent="0.3">
      <c r="B678" s="408" t="s">
        <v>2309</v>
      </c>
      <c r="C678" s="398" t="s">
        <v>2310</v>
      </c>
      <c r="D678" s="406" t="s">
        <v>2311</v>
      </c>
      <c r="E678" s="407" t="s">
        <v>643</v>
      </c>
      <c r="F678" s="388">
        <v>240</v>
      </c>
      <c r="G678" s="355"/>
      <c r="H678" s="356"/>
      <c r="I678" s="389">
        <f t="shared" si="10"/>
        <v>0</v>
      </c>
    </row>
    <row r="679" spans="2:9" x14ac:dyDescent="0.3">
      <c r="B679" s="408" t="s">
        <v>2312</v>
      </c>
      <c r="C679" s="398" t="s">
        <v>2313</v>
      </c>
      <c r="D679" s="406" t="s">
        <v>2314</v>
      </c>
      <c r="E679" s="407" t="s">
        <v>643</v>
      </c>
      <c r="F679" s="388">
        <v>240</v>
      </c>
      <c r="G679" s="355"/>
      <c r="H679" s="356"/>
      <c r="I679" s="389">
        <f t="shared" si="10"/>
        <v>0</v>
      </c>
    </row>
    <row r="680" spans="2:9" x14ac:dyDescent="0.3">
      <c r="B680" s="408"/>
      <c r="C680" s="398" t="s">
        <v>2315</v>
      </c>
      <c r="D680" s="406"/>
      <c r="E680" s="401"/>
      <c r="F680" s="388">
        <v>0</v>
      </c>
      <c r="G680" s="355"/>
      <c r="H680" s="356"/>
      <c r="I680" s="389">
        <f t="shared" si="10"/>
        <v>0</v>
      </c>
    </row>
    <row r="681" spans="2:9" ht="26.4" x14ac:dyDescent="0.3">
      <c r="B681" s="408" t="s">
        <v>2316</v>
      </c>
      <c r="C681" s="398" t="s">
        <v>2317</v>
      </c>
      <c r="D681" s="406" t="s">
        <v>2318</v>
      </c>
      <c r="E681" s="407" t="s">
        <v>642</v>
      </c>
      <c r="F681" s="388">
        <v>93</v>
      </c>
      <c r="G681" s="355"/>
      <c r="H681" s="356"/>
      <c r="I681" s="389">
        <f t="shared" si="10"/>
        <v>0</v>
      </c>
    </row>
    <row r="682" spans="2:9" ht="26.4" x14ac:dyDescent="0.3">
      <c r="B682" s="408" t="s">
        <v>2319</v>
      </c>
      <c r="C682" s="398" t="s">
        <v>2320</v>
      </c>
      <c r="D682" s="406" t="s">
        <v>2321</v>
      </c>
      <c r="E682" s="407" t="s">
        <v>642</v>
      </c>
      <c r="F682" s="388">
        <v>18</v>
      </c>
      <c r="G682" s="355"/>
      <c r="H682" s="356"/>
      <c r="I682" s="389">
        <f t="shared" si="10"/>
        <v>0</v>
      </c>
    </row>
    <row r="683" spans="2:9" ht="26.4" x14ac:dyDescent="0.3">
      <c r="B683" s="408" t="s">
        <v>2322</v>
      </c>
      <c r="C683" s="398" t="s">
        <v>2323</v>
      </c>
      <c r="D683" s="406" t="s">
        <v>2324</v>
      </c>
      <c r="E683" s="407" t="s">
        <v>642</v>
      </c>
      <c r="F683" s="388">
        <v>93</v>
      </c>
      <c r="G683" s="355"/>
      <c r="H683" s="356"/>
      <c r="I683" s="389">
        <f t="shared" si="10"/>
        <v>0</v>
      </c>
    </row>
    <row r="684" spans="2:9" ht="26.4" x14ac:dyDescent="0.3">
      <c r="B684" s="408" t="s">
        <v>2325</v>
      </c>
      <c r="C684" s="398" t="s">
        <v>2326</v>
      </c>
      <c r="D684" s="406" t="s">
        <v>2327</v>
      </c>
      <c r="E684" s="407" t="s">
        <v>642</v>
      </c>
      <c r="F684" s="388">
        <v>60</v>
      </c>
      <c r="G684" s="355"/>
      <c r="H684" s="356"/>
      <c r="I684" s="389">
        <f t="shared" si="10"/>
        <v>0</v>
      </c>
    </row>
    <row r="685" spans="2:9" ht="26.4" x14ac:dyDescent="0.3">
      <c r="B685" s="408" t="s">
        <v>2328</v>
      </c>
      <c r="C685" s="398" t="s">
        <v>2329</v>
      </c>
      <c r="D685" s="406" t="s">
        <v>2330</v>
      </c>
      <c r="E685" s="407" t="s">
        <v>642</v>
      </c>
      <c r="F685" s="388">
        <v>60</v>
      </c>
      <c r="G685" s="355"/>
      <c r="H685" s="356"/>
      <c r="I685" s="389">
        <f t="shared" si="10"/>
        <v>0</v>
      </c>
    </row>
    <row r="686" spans="2:9" ht="26.4" x14ac:dyDescent="0.3">
      <c r="B686" s="408" t="s">
        <v>2331</v>
      </c>
      <c r="C686" s="398" t="s">
        <v>2332</v>
      </c>
      <c r="D686" s="406" t="s">
        <v>2333</v>
      </c>
      <c r="E686" s="407" t="s">
        <v>642</v>
      </c>
      <c r="F686" s="388">
        <v>60</v>
      </c>
      <c r="G686" s="355"/>
      <c r="H686" s="356"/>
      <c r="I686" s="389">
        <f t="shared" si="10"/>
        <v>0</v>
      </c>
    </row>
    <row r="687" spans="2:9" x14ac:dyDescent="0.3">
      <c r="B687" s="408"/>
      <c r="C687" s="398" t="s">
        <v>2334</v>
      </c>
      <c r="D687" s="410" t="s">
        <v>2335</v>
      </c>
      <c r="E687" s="401"/>
      <c r="F687" s="388">
        <v>0</v>
      </c>
      <c r="G687" s="355"/>
      <c r="H687" s="356"/>
      <c r="I687" s="389">
        <f t="shared" si="10"/>
        <v>0</v>
      </c>
    </row>
    <row r="688" spans="2:9" x14ac:dyDescent="0.3">
      <c r="B688" s="408"/>
      <c r="C688" s="398" t="s">
        <v>2336</v>
      </c>
      <c r="D688" s="406"/>
      <c r="E688" s="401"/>
      <c r="F688" s="388">
        <v>0</v>
      </c>
      <c r="G688" s="355"/>
      <c r="H688" s="356"/>
      <c r="I688" s="389">
        <f t="shared" si="10"/>
        <v>0</v>
      </c>
    </row>
    <row r="689" spans="2:9" x14ac:dyDescent="0.3">
      <c r="B689" s="408" t="s">
        <v>2337</v>
      </c>
      <c r="C689" s="398" t="s">
        <v>2338</v>
      </c>
      <c r="D689" s="406" t="s">
        <v>2339</v>
      </c>
      <c r="E689" s="407" t="s">
        <v>643</v>
      </c>
      <c r="F689" s="388">
        <v>900</v>
      </c>
      <c r="G689" s="355"/>
      <c r="H689" s="356"/>
      <c r="I689" s="389">
        <f t="shared" si="10"/>
        <v>0</v>
      </c>
    </row>
    <row r="690" spans="2:9" x14ac:dyDescent="0.3">
      <c r="B690" s="408" t="s">
        <v>2340</v>
      </c>
      <c r="C690" s="398" t="s">
        <v>2341</v>
      </c>
      <c r="D690" s="406" t="s">
        <v>2342</v>
      </c>
      <c r="E690" s="407" t="s">
        <v>643</v>
      </c>
      <c r="F690" s="388">
        <v>1500</v>
      </c>
      <c r="G690" s="355"/>
      <c r="H690" s="356"/>
      <c r="I690" s="389">
        <f t="shared" si="10"/>
        <v>0</v>
      </c>
    </row>
    <row r="691" spans="2:9" x14ac:dyDescent="0.3">
      <c r="B691" s="408" t="s">
        <v>2343</v>
      </c>
      <c r="C691" s="398" t="s">
        <v>2344</v>
      </c>
      <c r="D691" s="406" t="s">
        <v>2345</v>
      </c>
      <c r="E691" s="407" t="s">
        <v>643</v>
      </c>
      <c r="F691" s="388">
        <v>1200</v>
      </c>
      <c r="G691" s="355"/>
      <c r="H691" s="356"/>
      <c r="I691" s="389">
        <f t="shared" si="10"/>
        <v>0</v>
      </c>
    </row>
    <row r="692" spans="2:9" x14ac:dyDescent="0.3">
      <c r="B692" s="408"/>
      <c r="C692" s="398" t="s">
        <v>2346</v>
      </c>
      <c r="D692" s="406"/>
      <c r="E692" s="401"/>
      <c r="F692" s="388">
        <v>0</v>
      </c>
      <c r="G692" s="355"/>
      <c r="H692" s="356"/>
      <c r="I692" s="389">
        <f t="shared" si="10"/>
        <v>0</v>
      </c>
    </row>
    <row r="693" spans="2:9" ht="26.4" x14ac:dyDescent="0.3">
      <c r="B693" s="408" t="s">
        <v>2347</v>
      </c>
      <c r="C693" s="398" t="s">
        <v>2348</v>
      </c>
      <c r="D693" s="406" t="s">
        <v>2349</v>
      </c>
      <c r="E693" s="407" t="s">
        <v>641</v>
      </c>
      <c r="F693" s="388">
        <v>93</v>
      </c>
      <c r="G693" s="355"/>
      <c r="H693" s="356"/>
      <c r="I693" s="389">
        <f t="shared" si="10"/>
        <v>0</v>
      </c>
    </row>
    <row r="694" spans="2:9" ht="26.4" x14ac:dyDescent="0.3">
      <c r="B694" s="408" t="s">
        <v>2350</v>
      </c>
      <c r="C694" s="398" t="s">
        <v>2351</v>
      </c>
      <c r="D694" s="406" t="s">
        <v>2352</v>
      </c>
      <c r="E694" s="407" t="s">
        <v>641</v>
      </c>
      <c r="F694" s="388">
        <v>180</v>
      </c>
      <c r="G694" s="355"/>
      <c r="H694" s="356"/>
      <c r="I694" s="389">
        <f t="shared" si="10"/>
        <v>0</v>
      </c>
    </row>
    <row r="695" spans="2:9" ht="26.4" x14ac:dyDescent="0.3">
      <c r="B695" s="408" t="s">
        <v>2353</v>
      </c>
      <c r="C695" s="398" t="s">
        <v>2354</v>
      </c>
      <c r="D695" s="406" t="s">
        <v>2355</v>
      </c>
      <c r="E695" s="407" t="s">
        <v>641</v>
      </c>
      <c r="F695" s="388">
        <v>60</v>
      </c>
      <c r="G695" s="355"/>
      <c r="H695" s="356"/>
      <c r="I695" s="389">
        <f t="shared" si="10"/>
        <v>0</v>
      </c>
    </row>
    <row r="696" spans="2:9" x14ac:dyDescent="0.3">
      <c r="B696" s="408"/>
      <c r="C696" s="398" t="s">
        <v>2356</v>
      </c>
      <c r="D696" s="413" t="s">
        <v>2357</v>
      </c>
      <c r="E696" s="407"/>
      <c r="F696" s="388">
        <v>0</v>
      </c>
      <c r="G696" s="355"/>
      <c r="H696" s="356"/>
      <c r="I696" s="389">
        <f t="shared" si="10"/>
        <v>0</v>
      </c>
    </row>
    <row r="697" spans="2:9" ht="39.6" x14ac:dyDescent="0.3">
      <c r="B697" s="408"/>
      <c r="C697" s="398" t="s">
        <v>2358</v>
      </c>
      <c r="D697" s="429" t="s">
        <v>3797</v>
      </c>
      <c r="E697" s="407"/>
      <c r="F697" s="388">
        <v>0</v>
      </c>
      <c r="G697" s="355"/>
      <c r="H697" s="356"/>
      <c r="I697" s="389">
        <f t="shared" si="10"/>
        <v>0</v>
      </c>
    </row>
    <row r="698" spans="2:9" x14ac:dyDescent="0.3">
      <c r="B698" s="408" t="s">
        <v>2359</v>
      </c>
      <c r="C698" s="398" t="s">
        <v>2360</v>
      </c>
      <c r="D698" s="406" t="s">
        <v>2361</v>
      </c>
      <c r="E698" s="407" t="s">
        <v>643</v>
      </c>
      <c r="F698" s="388">
        <v>18</v>
      </c>
      <c r="G698" s="355"/>
      <c r="H698" s="356"/>
      <c r="I698" s="389">
        <f t="shared" si="10"/>
        <v>0</v>
      </c>
    </row>
    <row r="699" spans="2:9" x14ac:dyDescent="0.3">
      <c r="B699" s="408" t="s">
        <v>2362</v>
      </c>
      <c r="C699" s="398" t="s">
        <v>2363</v>
      </c>
      <c r="D699" s="406" t="s">
        <v>2364</v>
      </c>
      <c r="E699" s="407" t="s">
        <v>643</v>
      </c>
      <c r="F699" s="388">
        <v>18</v>
      </c>
      <c r="G699" s="355"/>
      <c r="H699" s="356"/>
      <c r="I699" s="389">
        <f t="shared" si="10"/>
        <v>0</v>
      </c>
    </row>
    <row r="700" spans="2:9" x14ac:dyDescent="0.3">
      <c r="B700" s="408" t="s">
        <v>2365</v>
      </c>
      <c r="C700" s="398" t="s">
        <v>2366</v>
      </c>
      <c r="D700" s="406" t="s">
        <v>2367</v>
      </c>
      <c r="E700" s="407" t="s">
        <v>643</v>
      </c>
      <c r="F700" s="388">
        <v>18</v>
      </c>
      <c r="G700" s="355"/>
      <c r="H700" s="356"/>
      <c r="I700" s="389">
        <f t="shared" si="10"/>
        <v>0</v>
      </c>
    </row>
    <row r="701" spans="2:9" x14ac:dyDescent="0.3">
      <c r="B701" s="408" t="s">
        <v>2368</v>
      </c>
      <c r="C701" s="398" t="s">
        <v>2369</v>
      </c>
      <c r="D701" s="406" t="s">
        <v>2370</v>
      </c>
      <c r="E701" s="407" t="s">
        <v>643</v>
      </c>
      <c r="F701" s="388">
        <v>18</v>
      </c>
      <c r="G701" s="355"/>
      <c r="H701" s="356"/>
      <c r="I701" s="389">
        <f t="shared" si="10"/>
        <v>0</v>
      </c>
    </row>
    <row r="702" spans="2:9" x14ac:dyDescent="0.3">
      <c r="B702" s="408" t="s">
        <v>2371</v>
      </c>
      <c r="C702" s="398" t="s">
        <v>2372</v>
      </c>
      <c r="D702" s="406" t="s">
        <v>2373</v>
      </c>
      <c r="E702" s="407" t="s">
        <v>643</v>
      </c>
      <c r="F702" s="388">
        <v>18</v>
      </c>
      <c r="G702" s="355"/>
      <c r="H702" s="356"/>
      <c r="I702" s="389">
        <f t="shared" si="10"/>
        <v>0</v>
      </c>
    </row>
    <row r="703" spans="2:9" x14ac:dyDescent="0.3">
      <c r="B703" s="408" t="s">
        <v>2374</v>
      </c>
      <c r="C703" s="398" t="s">
        <v>2375</v>
      </c>
      <c r="D703" s="406" t="s">
        <v>2376</v>
      </c>
      <c r="E703" s="407" t="s">
        <v>643</v>
      </c>
      <c r="F703" s="388">
        <v>18</v>
      </c>
      <c r="G703" s="355"/>
      <c r="H703" s="356"/>
      <c r="I703" s="389">
        <f t="shared" si="10"/>
        <v>0</v>
      </c>
    </row>
    <row r="704" spans="2:9" x14ac:dyDescent="0.3">
      <c r="B704" s="408"/>
      <c r="C704" s="398" t="s">
        <v>2377</v>
      </c>
      <c r="D704" s="404" t="s">
        <v>2378</v>
      </c>
      <c r="E704" s="407"/>
      <c r="F704" s="388">
        <v>0</v>
      </c>
      <c r="G704" s="355"/>
      <c r="H704" s="356"/>
      <c r="I704" s="389">
        <f t="shared" si="10"/>
        <v>0</v>
      </c>
    </row>
    <row r="705" spans="2:9" x14ac:dyDescent="0.3">
      <c r="B705" s="408"/>
      <c r="C705" s="398" t="s">
        <v>2379</v>
      </c>
      <c r="D705" s="406"/>
      <c r="E705" s="407"/>
      <c r="F705" s="388">
        <v>0</v>
      </c>
      <c r="G705" s="355"/>
      <c r="H705" s="356"/>
      <c r="I705" s="389">
        <f t="shared" si="10"/>
        <v>0</v>
      </c>
    </row>
    <row r="706" spans="2:9" x14ac:dyDescent="0.3">
      <c r="B706" s="408" t="s">
        <v>2380</v>
      </c>
      <c r="C706" s="398" t="s">
        <v>2381</v>
      </c>
      <c r="D706" s="406" t="s">
        <v>2382</v>
      </c>
      <c r="E706" s="407" t="s">
        <v>643</v>
      </c>
      <c r="F706" s="388">
        <v>0</v>
      </c>
      <c r="G706" s="355"/>
      <c r="H706" s="356"/>
      <c r="I706" s="389">
        <f t="shared" si="10"/>
        <v>0</v>
      </c>
    </row>
    <row r="707" spans="2:9" x14ac:dyDescent="0.3">
      <c r="B707" s="408" t="s">
        <v>2383</v>
      </c>
      <c r="C707" s="398" t="s">
        <v>2384</v>
      </c>
      <c r="D707" s="406" t="s">
        <v>2385</v>
      </c>
      <c r="E707" s="407" t="s">
        <v>643</v>
      </c>
      <c r="F707" s="388">
        <v>0</v>
      </c>
      <c r="G707" s="355"/>
      <c r="H707" s="356"/>
      <c r="I707" s="389">
        <f t="shared" si="10"/>
        <v>0</v>
      </c>
    </row>
    <row r="708" spans="2:9" x14ac:dyDescent="0.3">
      <c r="B708" s="408" t="s">
        <v>2386</v>
      </c>
      <c r="C708" s="398" t="s">
        <v>2387</v>
      </c>
      <c r="D708" s="406" t="s">
        <v>2388</v>
      </c>
      <c r="E708" s="407" t="s">
        <v>643</v>
      </c>
      <c r="F708" s="388">
        <v>0</v>
      </c>
      <c r="G708" s="355"/>
      <c r="H708" s="356"/>
      <c r="I708" s="389">
        <f t="shared" si="10"/>
        <v>0</v>
      </c>
    </row>
    <row r="709" spans="2:9" x14ac:dyDescent="0.3">
      <c r="B709" s="408"/>
      <c r="C709" s="398" t="s">
        <v>2389</v>
      </c>
      <c r="D709" s="404" t="s">
        <v>2390</v>
      </c>
      <c r="E709" s="401"/>
      <c r="F709" s="388">
        <v>0</v>
      </c>
      <c r="G709" s="355"/>
      <c r="H709" s="356"/>
      <c r="I709" s="389">
        <f t="shared" si="10"/>
        <v>0</v>
      </c>
    </row>
    <row r="710" spans="2:9" ht="39.6" x14ac:dyDescent="0.3">
      <c r="B710" s="408"/>
      <c r="C710" s="398" t="s">
        <v>2391</v>
      </c>
      <c r="D710" s="416" t="s">
        <v>3797</v>
      </c>
      <c r="E710" s="401"/>
      <c r="F710" s="388">
        <v>0</v>
      </c>
      <c r="G710" s="355"/>
      <c r="H710" s="356"/>
      <c r="I710" s="389">
        <f t="shared" si="10"/>
        <v>0</v>
      </c>
    </row>
    <row r="711" spans="2:9" x14ac:dyDescent="0.3">
      <c r="B711" s="408"/>
      <c r="C711" s="398" t="s">
        <v>2392</v>
      </c>
      <c r="D711" s="432" t="s">
        <v>2393</v>
      </c>
      <c r="E711" s="401"/>
      <c r="F711" s="388">
        <v>0</v>
      </c>
      <c r="G711" s="355"/>
      <c r="H711" s="356"/>
      <c r="I711" s="389">
        <f t="shared" si="10"/>
        <v>0</v>
      </c>
    </row>
    <row r="712" spans="2:9" ht="26.4" x14ac:dyDescent="0.3">
      <c r="B712" s="408" t="s">
        <v>2394</v>
      </c>
      <c r="C712" s="398" t="s">
        <v>2395</v>
      </c>
      <c r="D712" s="428" t="s">
        <v>2396</v>
      </c>
      <c r="E712" s="401" t="s">
        <v>641</v>
      </c>
      <c r="F712" s="388"/>
      <c r="G712" s="355"/>
      <c r="H712" s="356"/>
      <c r="I712" s="389">
        <f t="shared" si="10"/>
        <v>0</v>
      </c>
    </row>
    <row r="713" spans="2:9" x14ac:dyDescent="0.3">
      <c r="B713" s="431"/>
      <c r="C713" s="398" t="s">
        <v>2397</v>
      </c>
      <c r="D713" s="428" t="s">
        <v>2398</v>
      </c>
      <c r="E713" s="401"/>
      <c r="F713" s="388">
        <v>0</v>
      </c>
      <c r="G713" s="355"/>
      <c r="H713" s="356"/>
      <c r="I713" s="389">
        <f t="shared" si="10"/>
        <v>0</v>
      </c>
    </row>
    <row r="714" spans="2:9" ht="26.4" x14ac:dyDescent="0.3">
      <c r="B714" s="408" t="s">
        <v>2399</v>
      </c>
      <c r="C714" s="398" t="s">
        <v>2400</v>
      </c>
      <c r="D714" s="428" t="s">
        <v>2401</v>
      </c>
      <c r="E714" s="401" t="s">
        <v>641</v>
      </c>
      <c r="F714" s="388">
        <v>180</v>
      </c>
      <c r="G714" s="355"/>
      <c r="H714" s="356"/>
      <c r="I714" s="389">
        <f t="shared" si="10"/>
        <v>0</v>
      </c>
    </row>
    <row r="715" spans="2:9" x14ac:dyDescent="0.3">
      <c r="B715" s="431"/>
      <c r="C715" s="398" t="s">
        <v>2402</v>
      </c>
      <c r="D715" s="432" t="s">
        <v>2403</v>
      </c>
      <c r="E715" s="401"/>
      <c r="F715" s="388">
        <v>0</v>
      </c>
      <c r="G715" s="355"/>
      <c r="H715" s="356"/>
      <c r="I715" s="389">
        <f t="shared" si="10"/>
        <v>0</v>
      </c>
    </row>
    <row r="716" spans="2:9" ht="26.4" x14ac:dyDescent="0.3">
      <c r="B716" s="408" t="s">
        <v>2404</v>
      </c>
      <c r="C716" s="398" t="s">
        <v>2405</v>
      </c>
      <c r="D716" s="428" t="s">
        <v>2406</v>
      </c>
      <c r="E716" s="401" t="s">
        <v>641</v>
      </c>
      <c r="F716" s="388"/>
      <c r="G716" s="355"/>
      <c r="H716" s="356"/>
      <c r="I716" s="389">
        <f t="shared" si="10"/>
        <v>0</v>
      </c>
    </row>
    <row r="717" spans="2:9" x14ac:dyDescent="0.3">
      <c r="B717" s="408"/>
      <c r="C717" s="398" t="s">
        <v>2407</v>
      </c>
      <c r="D717" s="428" t="s">
        <v>2408</v>
      </c>
      <c r="E717" s="401"/>
      <c r="F717" s="388">
        <v>0</v>
      </c>
      <c r="G717" s="355"/>
      <c r="H717" s="356"/>
      <c r="I717" s="389">
        <f t="shared" si="10"/>
        <v>0</v>
      </c>
    </row>
    <row r="718" spans="2:9" ht="26.4" x14ac:dyDescent="0.3">
      <c r="B718" s="408" t="s">
        <v>2409</v>
      </c>
      <c r="C718" s="398" t="s">
        <v>2410</v>
      </c>
      <c r="D718" s="428" t="s">
        <v>2411</v>
      </c>
      <c r="E718" s="401" t="s">
        <v>641</v>
      </c>
      <c r="F718" s="388">
        <v>93</v>
      </c>
      <c r="G718" s="355"/>
      <c r="H718" s="356"/>
      <c r="I718" s="389">
        <f t="shared" si="10"/>
        <v>0</v>
      </c>
    </row>
    <row r="719" spans="2:9" x14ac:dyDescent="0.3">
      <c r="B719" s="431"/>
      <c r="C719" s="398" t="s">
        <v>2412</v>
      </c>
      <c r="D719" s="432" t="s">
        <v>2413</v>
      </c>
      <c r="E719" s="401"/>
      <c r="F719" s="388">
        <v>0</v>
      </c>
      <c r="G719" s="355"/>
      <c r="H719" s="356"/>
      <c r="I719" s="389">
        <f t="shared" si="10"/>
        <v>0</v>
      </c>
    </row>
    <row r="720" spans="2:9" ht="26.4" x14ac:dyDescent="0.3">
      <c r="B720" s="408" t="s">
        <v>2414</v>
      </c>
      <c r="C720" s="398" t="s">
        <v>2415</v>
      </c>
      <c r="D720" s="428" t="s">
        <v>2416</v>
      </c>
      <c r="E720" s="401" t="s">
        <v>641</v>
      </c>
      <c r="F720" s="388"/>
      <c r="G720" s="355"/>
      <c r="H720" s="356"/>
      <c r="I720" s="389">
        <f t="shared" si="10"/>
        <v>0</v>
      </c>
    </row>
    <row r="721" spans="2:9" x14ac:dyDescent="0.3">
      <c r="B721" s="431"/>
      <c r="C721" s="398" t="s">
        <v>2417</v>
      </c>
      <c r="D721" s="432" t="s">
        <v>2418</v>
      </c>
      <c r="E721" s="401"/>
      <c r="F721" s="388">
        <v>0</v>
      </c>
      <c r="G721" s="355"/>
      <c r="H721" s="356"/>
      <c r="I721" s="389">
        <f t="shared" ref="I721:I784" si="11">(G721+H721)*$F721</f>
        <v>0</v>
      </c>
    </row>
    <row r="722" spans="2:9" ht="26.4" x14ac:dyDescent="0.3">
      <c r="B722" s="408" t="s">
        <v>2419</v>
      </c>
      <c r="C722" s="398" t="s">
        <v>2420</v>
      </c>
      <c r="D722" s="428" t="s">
        <v>2421</v>
      </c>
      <c r="E722" s="401" t="s">
        <v>641</v>
      </c>
      <c r="F722" s="388">
        <v>93</v>
      </c>
      <c r="G722" s="355"/>
      <c r="H722" s="356"/>
      <c r="I722" s="389">
        <f t="shared" si="11"/>
        <v>0</v>
      </c>
    </row>
    <row r="723" spans="2:9" x14ac:dyDescent="0.3">
      <c r="B723" s="431"/>
      <c r="C723" s="398" t="s">
        <v>2422</v>
      </c>
      <c r="D723" s="432" t="s">
        <v>2423</v>
      </c>
      <c r="E723" s="401"/>
      <c r="F723" s="388">
        <v>0</v>
      </c>
      <c r="G723" s="355"/>
      <c r="H723" s="356"/>
      <c r="I723" s="389">
        <f t="shared" si="11"/>
        <v>0</v>
      </c>
    </row>
    <row r="724" spans="2:9" ht="26.4" x14ac:dyDescent="0.3">
      <c r="B724" s="408" t="s">
        <v>2424</v>
      </c>
      <c r="C724" s="398" t="s">
        <v>2425</v>
      </c>
      <c r="D724" s="428" t="s">
        <v>2426</v>
      </c>
      <c r="E724" s="401" t="s">
        <v>641</v>
      </c>
      <c r="F724" s="388"/>
      <c r="G724" s="355"/>
      <c r="H724" s="356"/>
      <c r="I724" s="389">
        <f t="shared" si="11"/>
        <v>0</v>
      </c>
    </row>
    <row r="725" spans="2:9" x14ac:dyDescent="0.3">
      <c r="B725" s="431"/>
      <c r="C725" s="398" t="s">
        <v>2427</v>
      </c>
      <c r="D725" s="432" t="s">
        <v>2428</v>
      </c>
      <c r="E725" s="401"/>
      <c r="F725" s="388">
        <v>0</v>
      </c>
      <c r="G725" s="355"/>
      <c r="H725" s="356"/>
      <c r="I725" s="389">
        <f t="shared" si="11"/>
        <v>0</v>
      </c>
    </row>
    <row r="726" spans="2:9" ht="26.4" x14ac:dyDescent="0.3">
      <c r="B726" s="408" t="s">
        <v>2429</v>
      </c>
      <c r="C726" s="398" t="s">
        <v>2430</v>
      </c>
      <c r="D726" s="428" t="s">
        <v>2431</v>
      </c>
      <c r="E726" s="401" t="s">
        <v>641</v>
      </c>
      <c r="F726" s="388">
        <v>93</v>
      </c>
      <c r="G726" s="355"/>
      <c r="H726" s="356"/>
      <c r="I726" s="389">
        <f t="shared" si="11"/>
        <v>0</v>
      </c>
    </row>
    <row r="727" spans="2:9" x14ac:dyDescent="0.3">
      <c r="B727" s="431"/>
      <c r="C727" s="398" t="s">
        <v>2432</v>
      </c>
      <c r="D727" s="432" t="s">
        <v>2433</v>
      </c>
      <c r="E727" s="401"/>
      <c r="F727" s="388">
        <v>0</v>
      </c>
      <c r="G727" s="355"/>
      <c r="H727" s="356"/>
      <c r="I727" s="389">
        <f t="shared" si="11"/>
        <v>0</v>
      </c>
    </row>
    <row r="728" spans="2:9" ht="26.4" x14ac:dyDescent="0.3">
      <c r="B728" s="408" t="s">
        <v>2434</v>
      </c>
      <c r="C728" s="398" t="s">
        <v>2435</v>
      </c>
      <c r="D728" s="428" t="s">
        <v>2436</v>
      </c>
      <c r="E728" s="401" t="s">
        <v>641</v>
      </c>
      <c r="F728" s="388"/>
      <c r="G728" s="355"/>
      <c r="H728" s="356"/>
      <c r="I728" s="389">
        <f t="shared" si="11"/>
        <v>0</v>
      </c>
    </row>
    <row r="729" spans="2:9" x14ac:dyDescent="0.3">
      <c r="B729" s="431"/>
      <c r="C729" s="398" t="s">
        <v>2437</v>
      </c>
      <c r="D729" s="432" t="s">
        <v>2438</v>
      </c>
      <c r="E729" s="401"/>
      <c r="F729" s="388">
        <v>0</v>
      </c>
      <c r="G729" s="355"/>
      <c r="H729" s="356"/>
      <c r="I729" s="389">
        <f t="shared" si="11"/>
        <v>0</v>
      </c>
    </row>
    <row r="730" spans="2:9" ht="26.4" x14ac:dyDescent="0.3">
      <c r="B730" s="408" t="s">
        <v>2439</v>
      </c>
      <c r="C730" s="398" t="s">
        <v>2440</v>
      </c>
      <c r="D730" s="428" t="s">
        <v>2441</v>
      </c>
      <c r="E730" s="401" t="s">
        <v>641</v>
      </c>
      <c r="F730" s="388">
        <v>93</v>
      </c>
      <c r="G730" s="355"/>
      <c r="H730" s="356"/>
      <c r="I730" s="389">
        <f t="shared" si="11"/>
        <v>0</v>
      </c>
    </row>
    <row r="731" spans="2:9" x14ac:dyDescent="0.3">
      <c r="B731" s="431"/>
      <c r="C731" s="398" t="s">
        <v>2442</v>
      </c>
      <c r="D731" s="432" t="s">
        <v>2443</v>
      </c>
      <c r="E731" s="401"/>
      <c r="F731" s="388">
        <v>0</v>
      </c>
      <c r="G731" s="355"/>
      <c r="H731" s="356"/>
      <c r="I731" s="389">
        <f t="shared" si="11"/>
        <v>0</v>
      </c>
    </row>
    <row r="732" spans="2:9" ht="26.4" x14ac:dyDescent="0.3">
      <c r="B732" s="408" t="s">
        <v>2444</v>
      </c>
      <c r="C732" s="398" t="s">
        <v>2445</v>
      </c>
      <c r="D732" s="428" t="s">
        <v>2446</v>
      </c>
      <c r="E732" s="401" t="s">
        <v>641</v>
      </c>
      <c r="F732" s="388"/>
      <c r="G732" s="355"/>
      <c r="H732" s="356"/>
      <c r="I732" s="389">
        <f t="shared" si="11"/>
        <v>0</v>
      </c>
    </row>
    <row r="733" spans="2:9" x14ac:dyDescent="0.3">
      <c r="B733" s="408"/>
      <c r="C733" s="398" t="s">
        <v>2447</v>
      </c>
      <c r="D733" s="432" t="s">
        <v>2448</v>
      </c>
      <c r="E733" s="407"/>
      <c r="F733" s="388">
        <v>0</v>
      </c>
      <c r="G733" s="355"/>
      <c r="H733" s="356"/>
      <c r="I733" s="389">
        <f t="shared" si="11"/>
        <v>0</v>
      </c>
    </row>
    <row r="734" spans="2:9" ht="26.4" x14ac:dyDescent="0.3">
      <c r="B734" s="408" t="s">
        <v>2449</v>
      </c>
      <c r="C734" s="398" t="s">
        <v>2450</v>
      </c>
      <c r="D734" s="428" t="s">
        <v>2451</v>
      </c>
      <c r="E734" s="401" t="s">
        <v>641</v>
      </c>
      <c r="F734" s="388">
        <v>18</v>
      </c>
      <c r="G734" s="355"/>
      <c r="H734" s="356"/>
      <c r="I734" s="389">
        <f t="shared" si="11"/>
        <v>0</v>
      </c>
    </row>
    <row r="735" spans="2:9" x14ac:dyDescent="0.3">
      <c r="B735" s="408"/>
      <c r="C735" s="398" t="s">
        <v>2452</v>
      </c>
      <c r="D735" s="432" t="s">
        <v>2453</v>
      </c>
      <c r="E735" s="401"/>
      <c r="F735" s="388">
        <v>0</v>
      </c>
      <c r="G735" s="355"/>
      <c r="H735" s="356"/>
      <c r="I735" s="389">
        <f t="shared" si="11"/>
        <v>0</v>
      </c>
    </row>
    <row r="736" spans="2:9" ht="26.4" x14ac:dyDescent="0.3">
      <c r="B736" s="408" t="s">
        <v>2454</v>
      </c>
      <c r="C736" s="398" t="s">
        <v>2455</v>
      </c>
      <c r="D736" s="428" t="s">
        <v>2456</v>
      </c>
      <c r="E736" s="401" t="s">
        <v>641</v>
      </c>
      <c r="F736" s="388"/>
      <c r="G736" s="355"/>
      <c r="H736" s="356"/>
      <c r="I736" s="389">
        <f t="shared" si="11"/>
        <v>0</v>
      </c>
    </row>
    <row r="737" spans="2:9" x14ac:dyDescent="0.3">
      <c r="B737" s="408"/>
      <c r="C737" s="398" t="s">
        <v>2457</v>
      </c>
      <c r="D737" s="432" t="s">
        <v>2458</v>
      </c>
      <c r="E737" s="401"/>
      <c r="F737" s="388">
        <v>0</v>
      </c>
      <c r="G737" s="355"/>
      <c r="H737" s="356"/>
      <c r="I737" s="389">
        <f t="shared" si="11"/>
        <v>0</v>
      </c>
    </row>
    <row r="738" spans="2:9" ht="26.4" x14ac:dyDescent="0.3">
      <c r="B738" s="408" t="s">
        <v>2459</v>
      </c>
      <c r="C738" s="398" t="s">
        <v>2460</v>
      </c>
      <c r="D738" s="428" t="s">
        <v>2461</v>
      </c>
      <c r="E738" s="401" t="s">
        <v>641</v>
      </c>
      <c r="F738" s="388">
        <v>33</v>
      </c>
      <c r="G738" s="355"/>
      <c r="H738" s="356"/>
      <c r="I738" s="389">
        <f t="shared" si="11"/>
        <v>0</v>
      </c>
    </row>
    <row r="739" spans="2:9" x14ac:dyDescent="0.3">
      <c r="B739" s="408"/>
      <c r="C739" s="398" t="s">
        <v>2462</v>
      </c>
      <c r="D739" s="432" t="s">
        <v>2463</v>
      </c>
      <c r="E739" s="401"/>
      <c r="F739" s="388">
        <v>0</v>
      </c>
      <c r="G739" s="355"/>
      <c r="H739" s="356"/>
      <c r="I739" s="389">
        <f t="shared" si="11"/>
        <v>0</v>
      </c>
    </row>
    <row r="740" spans="2:9" ht="26.4" x14ac:dyDescent="0.3">
      <c r="B740" s="408" t="s">
        <v>2464</v>
      </c>
      <c r="C740" s="398" t="s">
        <v>2465</v>
      </c>
      <c r="D740" s="428" t="s">
        <v>2466</v>
      </c>
      <c r="E740" s="401" t="s">
        <v>641</v>
      </c>
      <c r="F740" s="388">
        <v>7</v>
      </c>
      <c r="G740" s="355"/>
      <c r="H740" s="356"/>
      <c r="I740" s="389">
        <f t="shared" si="11"/>
        <v>0</v>
      </c>
    </row>
    <row r="741" spans="2:9" x14ac:dyDescent="0.3">
      <c r="B741" s="408"/>
      <c r="C741" s="398" t="s">
        <v>2467</v>
      </c>
      <c r="D741" s="432" t="s">
        <v>2468</v>
      </c>
      <c r="E741" s="401"/>
      <c r="F741" s="388">
        <v>0</v>
      </c>
      <c r="G741" s="355"/>
      <c r="H741" s="356"/>
      <c r="I741" s="389">
        <f t="shared" si="11"/>
        <v>0</v>
      </c>
    </row>
    <row r="742" spans="2:9" ht="26.4" x14ac:dyDescent="0.3">
      <c r="B742" s="408" t="s">
        <v>2469</v>
      </c>
      <c r="C742" s="398" t="s">
        <v>2470</v>
      </c>
      <c r="D742" s="428" t="s">
        <v>2471</v>
      </c>
      <c r="E742" s="401" t="s">
        <v>641</v>
      </c>
      <c r="F742" s="388">
        <v>18</v>
      </c>
      <c r="G742" s="355"/>
      <c r="H742" s="356"/>
      <c r="I742" s="389">
        <f t="shared" si="11"/>
        <v>0</v>
      </c>
    </row>
    <row r="743" spans="2:9" x14ac:dyDescent="0.3">
      <c r="B743" s="408"/>
      <c r="C743" s="398" t="s">
        <v>2472</v>
      </c>
      <c r="D743" s="428" t="s">
        <v>2473</v>
      </c>
      <c r="E743" s="401"/>
      <c r="F743" s="388">
        <v>0</v>
      </c>
      <c r="G743" s="355"/>
      <c r="H743" s="356"/>
      <c r="I743" s="389">
        <f t="shared" si="11"/>
        <v>0</v>
      </c>
    </row>
    <row r="744" spans="2:9" ht="26.4" x14ac:dyDescent="0.3">
      <c r="B744" s="408" t="s">
        <v>2474</v>
      </c>
      <c r="C744" s="398" t="s">
        <v>2475</v>
      </c>
      <c r="D744" s="428" t="s">
        <v>2476</v>
      </c>
      <c r="E744" s="401" t="s">
        <v>641</v>
      </c>
      <c r="F744" s="388">
        <v>18</v>
      </c>
      <c r="G744" s="355"/>
      <c r="H744" s="356"/>
      <c r="I744" s="389">
        <f t="shared" si="11"/>
        <v>0</v>
      </c>
    </row>
    <row r="745" spans="2:9" x14ac:dyDescent="0.3">
      <c r="B745" s="408"/>
      <c r="C745" s="398" t="s">
        <v>2477</v>
      </c>
      <c r="D745" s="428" t="s">
        <v>2478</v>
      </c>
      <c r="E745" s="401"/>
      <c r="F745" s="388">
        <v>0</v>
      </c>
      <c r="G745" s="355"/>
      <c r="H745" s="356"/>
      <c r="I745" s="389">
        <f t="shared" si="11"/>
        <v>0</v>
      </c>
    </row>
    <row r="746" spans="2:9" ht="26.4" x14ac:dyDescent="0.3">
      <c r="B746" s="408" t="s">
        <v>2479</v>
      </c>
      <c r="C746" s="398" t="s">
        <v>2480</v>
      </c>
      <c r="D746" s="428" t="s">
        <v>2481</v>
      </c>
      <c r="E746" s="401" t="s">
        <v>641</v>
      </c>
      <c r="F746" s="388"/>
      <c r="G746" s="355"/>
      <c r="H746" s="356"/>
      <c r="I746" s="389">
        <f t="shared" si="11"/>
        <v>0</v>
      </c>
    </row>
    <row r="747" spans="2:9" x14ac:dyDescent="0.3">
      <c r="B747" s="408"/>
      <c r="C747" s="398" t="s">
        <v>2482</v>
      </c>
      <c r="D747" s="432" t="s">
        <v>2483</v>
      </c>
      <c r="E747" s="401"/>
      <c r="F747" s="388">
        <v>0</v>
      </c>
      <c r="G747" s="355"/>
      <c r="H747" s="356"/>
      <c r="I747" s="389">
        <f t="shared" si="11"/>
        <v>0</v>
      </c>
    </row>
    <row r="748" spans="2:9" ht="26.4" x14ac:dyDescent="0.3">
      <c r="B748" s="408" t="s">
        <v>2484</v>
      </c>
      <c r="C748" s="398" t="s">
        <v>2485</v>
      </c>
      <c r="D748" s="428" t="s">
        <v>2486</v>
      </c>
      <c r="E748" s="401" t="s">
        <v>641</v>
      </c>
      <c r="F748" s="388">
        <v>45</v>
      </c>
      <c r="G748" s="355"/>
      <c r="H748" s="356"/>
      <c r="I748" s="389">
        <f t="shared" si="11"/>
        <v>0</v>
      </c>
    </row>
    <row r="749" spans="2:9" x14ac:dyDescent="0.3">
      <c r="B749" s="408"/>
      <c r="C749" s="398" t="s">
        <v>2487</v>
      </c>
      <c r="D749" s="432" t="s">
        <v>2488</v>
      </c>
      <c r="E749" s="401"/>
      <c r="F749" s="388">
        <v>0</v>
      </c>
      <c r="G749" s="355"/>
      <c r="H749" s="356"/>
      <c r="I749" s="389">
        <f t="shared" si="11"/>
        <v>0</v>
      </c>
    </row>
    <row r="750" spans="2:9" ht="26.4" x14ac:dyDescent="0.3">
      <c r="B750" s="408" t="s">
        <v>2489</v>
      </c>
      <c r="C750" s="398" t="s">
        <v>2490</v>
      </c>
      <c r="D750" s="428" t="s">
        <v>2491</v>
      </c>
      <c r="E750" s="401" t="s">
        <v>641</v>
      </c>
      <c r="F750" s="388"/>
      <c r="G750" s="355"/>
      <c r="H750" s="356"/>
      <c r="I750" s="389">
        <f t="shared" si="11"/>
        <v>0</v>
      </c>
    </row>
    <row r="751" spans="2:9" x14ac:dyDescent="0.3">
      <c r="B751" s="408"/>
      <c r="C751" s="398" t="s">
        <v>2492</v>
      </c>
      <c r="D751" s="432" t="s">
        <v>2493</v>
      </c>
      <c r="E751" s="401"/>
      <c r="F751" s="388">
        <v>0</v>
      </c>
      <c r="G751" s="355"/>
      <c r="H751" s="356"/>
      <c r="I751" s="389">
        <f t="shared" si="11"/>
        <v>0</v>
      </c>
    </row>
    <row r="752" spans="2:9" ht="26.4" x14ac:dyDescent="0.3">
      <c r="B752" s="408" t="s">
        <v>2494</v>
      </c>
      <c r="C752" s="398" t="s">
        <v>2495</v>
      </c>
      <c r="D752" s="428" t="s">
        <v>2496</v>
      </c>
      <c r="E752" s="401" t="s">
        <v>641</v>
      </c>
      <c r="F752" s="388">
        <v>18</v>
      </c>
      <c r="G752" s="355"/>
      <c r="H752" s="356"/>
      <c r="I752" s="389">
        <f t="shared" si="11"/>
        <v>0</v>
      </c>
    </row>
    <row r="753" spans="2:9" x14ac:dyDescent="0.3">
      <c r="B753" s="408"/>
      <c r="C753" s="398" t="s">
        <v>2497</v>
      </c>
      <c r="D753" s="432" t="s">
        <v>2498</v>
      </c>
      <c r="E753" s="401"/>
      <c r="F753" s="388">
        <v>0</v>
      </c>
      <c r="G753" s="355"/>
      <c r="H753" s="356"/>
      <c r="I753" s="389">
        <f t="shared" si="11"/>
        <v>0</v>
      </c>
    </row>
    <row r="754" spans="2:9" ht="26.4" x14ac:dyDescent="0.3">
      <c r="B754" s="408" t="s">
        <v>2499</v>
      </c>
      <c r="C754" s="398" t="s">
        <v>2500</v>
      </c>
      <c r="D754" s="428" t="s">
        <v>2501</v>
      </c>
      <c r="E754" s="401" t="s">
        <v>641</v>
      </c>
      <c r="F754" s="388"/>
      <c r="G754" s="355"/>
      <c r="H754" s="356"/>
      <c r="I754" s="389">
        <f t="shared" si="11"/>
        <v>0</v>
      </c>
    </row>
    <row r="755" spans="2:9" x14ac:dyDescent="0.3">
      <c r="B755" s="408"/>
      <c r="C755" s="398" t="s">
        <v>2502</v>
      </c>
      <c r="D755" s="432" t="s">
        <v>2503</v>
      </c>
      <c r="E755" s="401"/>
      <c r="F755" s="388">
        <v>0</v>
      </c>
      <c r="G755" s="355"/>
      <c r="H755" s="356"/>
      <c r="I755" s="389">
        <f t="shared" si="11"/>
        <v>0</v>
      </c>
    </row>
    <row r="756" spans="2:9" ht="26.4" x14ac:dyDescent="0.3">
      <c r="B756" s="408" t="s">
        <v>2504</v>
      </c>
      <c r="C756" s="398" t="s">
        <v>2505</v>
      </c>
      <c r="D756" s="428" t="s">
        <v>2506</v>
      </c>
      <c r="E756" s="401" t="s">
        <v>641</v>
      </c>
      <c r="F756" s="388">
        <v>45</v>
      </c>
      <c r="G756" s="355"/>
      <c r="H756" s="356"/>
      <c r="I756" s="389">
        <f t="shared" si="11"/>
        <v>0</v>
      </c>
    </row>
    <row r="757" spans="2:9" x14ac:dyDescent="0.3">
      <c r="B757" s="408"/>
      <c r="C757" s="398" t="s">
        <v>2507</v>
      </c>
      <c r="D757" s="432" t="s">
        <v>2508</v>
      </c>
      <c r="E757" s="401"/>
      <c r="F757" s="388">
        <v>0</v>
      </c>
      <c r="G757" s="355"/>
      <c r="H757" s="356"/>
      <c r="I757" s="389">
        <f t="shared" si="11"/>
        <v>0</v>
      </c>
    </row>
    <row r="758" spans="2:9" ht="26.4" x14ac:dyDescent="0.3">
      <c r="B758" s="408" t="s">
        <v>2509</v>
      </c>
      <c r="C758" s="398" t="s">
        <v>2510</v>
      </c>
      <c r="D758" s="428" t="s">
        <v>2511</v>
      </c>
      <c r="E758" s="401" t="s">
        <v>641</v>
      </c>
      <c r="F758" s="388"/>
      <c r="G758" s="355"/>
      <c r="H758" s="356"/>
      <c r="I758" s="389">
        <f t="shared" si="11"/>
        <v>0</v>
      </c>
    </row>
    <row r="759" spans="2:9" x14ac:dyDescent="0.3">
      <c r="B759" s="408"/>
      <c r="C759" s="398" t="s">
        <v>2512</v>
      </c>
      <c r="D759" s="432" t="s">
        <v>2513</v>
      </c>
      <c r="E759" s="401"/>
      <c r="F759" s="388">
        <v>0</v>
      </c>
      <c r="G759" s="355"/>
      <c r="H759" s="356"/>
      <c r="I759" s="389">
        <f t="shared" si="11"/>
        <v>0</v>
      </c>
    </row>
    <row r="760" spans="2:9" ht="26.4" x14ac:dyDescent="0.3">
      <c r="B760" s="408" t="s">
        <v>2514</v>
      </c>
      <c r="C760" s="398" t="s">
        <v>2515</v>
      </c>
      <c r="D760" s="428" t="s">
        <v>2516</v>
      </c>
      <c r="E760" s="401" t="s">
        <v>641</v>
      </c>
      <c r="F760" s="388">
        <v>33</v>
      </c>
      <c r="G760" s="355"/>
      <c r="H760" s="356"/>
      <c r="I760" s="389">
        <f t="shared" si="11"/>
        <v>0</v>
      </c>
    </row>
    <row r="761" spans="2:9" x14ac:dyDescent="0.3">
      <c r="B761" s="408"/>
      <c r="C761" s="398" t="s">
        <v>2517</v>
      </c>
      <c r="D761" s="432" t="s">
        <v>2518</v>
      </c>
      <c r="E761" s="401"/>
      <c r="F761" s="388">
        <v>0</v>
      </c>
      <c r="G761" s="355"/>
      <c r="H761" s="356"/>
      <c r="I761" s="389">
        <f t="shared" si="11"/>
        <v>0</v>
      </c>
    </row>
    <row r="762" spans="2:9" ht="26.4" x14ac:dyDescent="0.3">
      <c r="B762" s="408" t="s">
        <v>2519</v>
      </c>
      <c r="C762" s="398" t="s">
        <v>2520</v>
      </c>
      <c r="D762" s="428" t="s">
        <v>2521</v>
      </c>
      <c r="E762" s="401" t="s">
        <v>641</v>
      </c>
      <c r="F762" s="388">
        <v>18</v>
      </c>
      <c r="G762" s="355"/>
      <c r="H762" s="356"/>
      <c r="I762" s="389">
        <f t="shared" si="11"/>
        <v>0</v>
      </c>
    </row>
    <row r="763" spans="2:9" x14ac:dyDescent="0.3">
      <c r="B763" s="408"/>
      <c r="C763" s="398" t="s">
        <v>2522</v>
      </c>
      <c r="D763" s="432" t="s">
        <v>2523</v>
      </c>
      <c r="E763" s="401"/>
      <c r="F763" s="388">
        <v>0</v>
      </c>
      <c r="G763" s="355"/>
      <c r="H763" s="356"/>
      <c r="I763" s="389">
        <f t="shared" si="11"/>
        <v>0</v>
      </c>
    </row>
    <row r="764" spans="2:9" ht="26.4" x14ac:dyDescent="0.3">
      <c r="B764" s="408" t="s">
        <v>2524</v>
      </c>
      <c r="C764" s="398" t="s">
        <v>2525</v>
      </c>
      <c r="D764" s="428" t="s">
        <v>2526</v>
      </c>
      <c r="E764" s="401" t="s">
        <v>641</v>
      </c>
      <c r="F764" s="388"/>
      <c r="G764" s="355"/>
      <c r="H764" s="356"/>
      <c r="I764" s="389">
        <f t="shared" si="11"/>
        <v>0</v>
      </c>
    </row>
    <row r="765" spans="2:9" x14ac:dyDescent="0.3">
      <c r="B765" s="408"/>
      <c r="C765" s="398" t="s">
        <v>2527</v>
      </c>
      <c r="D765" s="432" t="s">
        <v>2528</v>
      </c>
      <c r="E765" s="401"/>
      <c r="F765" s="388">
        <v>0</v>
      </c>
      <c r="G765" s="355"/>
      <c r="H765" s="356"/>
      <c r="I765" s="389">
        <f t="shared" si="11"/>
        <v>0</v>
      </c>
    </row>
    <row r="766" spans="2:9" ht="26.4" x14ac:dyDescent="0.3">
      <c r="B766" s="408" t="s">
        <v>2529</v>
      </c>
      <c r="C766" s="398" t="s">
        <v>2530</v>
      </c>
      <c r="D766" s="428" t="s">
        <v>2531</v>
      </c>
      <c r="E766" s="401" t="s">
        <v>641</v>
      </c>
      <c r="F766" s="388">
        <v>60</v>
      </c>
      <c r="G766" s="355"/>
      <c r="H766" s="356"/>
      <c r="I766" s="389">
        <f t="shared" si="11"/>
        <v>0</v>
      </c>
    </row>
    <row r="767" spans="2:9" x14ac:dyDescent="0.3">
      <c r="B767" s="408"/>
      <c r="C767" s="398" t="s">
        <v>2532</v>
      </c>
      <c r="D767" s="432" t="s">
        <v>2533</v>
      </c>
      <c r="E767" s="401"/>
      <c r="F767" s="388">
        <v>0</v>
      </c>
      <c r="G767" s="355"/>
      <c r="H767" s="356"/>
      <c r="I767" s="389">
        <f t="shared" si="11"/>
        <v>0</v>
      </c>
    </row>
    <row r="768" spans="2:9" ht="39.6" x14ac:dyDescent="0.3">
      <c r="B768" s="408" t="s">
        <v>2534</v>
      </c>
      <c r="C768" s="398" t="s">
        <v>2535</v>
      </c>
      <c r="D768" s="428" t="s">
        <v>2536</v>
      </c>
      <c r="E768" s="401" t="s">
        <v>641</v>
      </c>
      <c r="F768" s="388"/>
      <c r="G768" s="355"/>
      <c r="H768" s="356"/>
      <c r="I768" s="389">
        <f t="shared" si="11"/>
        <v>0</v>
      </c>
    </row>
    <row r="769" spans="2:9" x14ac:dyDescent="0.3">
      <c r="B769" s="408"/>
      <c r="C769" s="398" t="s">
        <v>2537</v>
      </c>
      <c r="D769" s="432" t="s">
        <v>2538</v>
      </c>
      <c r="E769" s="401"/>
      <c r="F769" s="388">
        <v>0</v>
      </c>
      <c r="G769" s="355"/>
      <c r="H769" s="356"/>
      <c r="I769" s="389">
        <f t="shared" si="11"/>
        <v>0</v>
      </c>
    </row>
    <row r="770" spans="2:9" ht="26.4" x14ac:dyDescent="0.3">
      <c r="B770" s="408" t="s">
        <v>2539</v>
      </c>
      <c r="C770" s="398" t="s">
        <v>2540</v>
      </c>
      <c r="D770" s="428" t="s">
        <v>2541</v>
      </c>
      <c r="E770" s="401" t="s">
        <v>641</v>
      </c>
      <c r="F770" s="388">
        <v>33</v>
      </c>
      <c r="G770" s="355"/>
      <c r="H770" s="356"/>
      <c r="I770" s="389">
        <f t="shared" si="11"/>
        <v>0</v>
      </c>
    </row>
    <row r="771" spans="2:9" x14ac:dyDescent="0.3">
      <c r="B771" s="408"/>
      <c r="C771" s="398" t="s">
        <v>2542</v>
      </c>
      <c r="D771" s="432" t="s">
        <v>2543</v>
      </c>
      <c r="E771" s="401"/>
      <c r="F771" s="388">
        <v>0</v>
      </c>
      <c r="G771" s="355"/>
      <c r="H771" s="356"/>
      <c r="I771" s="389">
        <f t="shared" si="11"/>
        <v>0</v>
      </c>
    </row>
    <row r="772" spans="2:9" ht="39.6" x14ac:dyDescent="0.3">
      <c r="B772" s="408" t="s">
        <v>2544</v>
      </c>
      <c r="C772" s="398" t="s">
        <v>2545</v>
      </c>
      <c r="D772" s="428" t="s">
        <v>2546</v>
      </c>
      <c r="E772" s="401" t="s">
        <v>641</v>
      </c>
      <c r="F772" s="388">
        <v>33</v>
      </c>
      <c r="G772" s="355"/>
      <c r="H772" s="356"/>
      <c r="I772" s="389">
        <f t="shared" si="11"/>
        <v>0</v>
      </c>
    </row>
    <row r="773" spans="2:9" x14ac:dyDescent="0.3">
      <c r="B773" s="408"/>
      <c r="C773" s="398" t="s">
        <v>2547</v>
      </c>
      <c r="D773" s="432" t="s">
        <v>2548</v>
      </c>
      <c r="E773" s="401"/>
      <c r="F773" s="388">
        <v>0</v>
      </c>
      <c r="G773" s="355"/>
      <c r="H773" s="356"/>
      <c r="I773" s="389">
        <f t="shared" si="11"/>
        <v>0</v>
      </c>
    </row>
    <row r="774" spans="2:9" ht="39.6" x14ac:dyDescent="0.3">
      <c r="B774" s="408" t="s">
        <v>2549</v>
      </c>
      <c r="C774" s="398" t="s">
        <v>2550</v>
      </c>
      <c r="D774" s="428" t="s">
        <v>2551</v>
      </c>
      <c r="E774" s="401" t="s">
        <v>641</v>
      </c>
      <c r="F774" s="388">
        <v>78</v>
      </c>
      <c r="G774" s="355"/>
      <c r="H774" s="356"/>
      <c r="I774" s="389">
        <f t="shared" si="11"/>
        <v>0</v>
      </c>
    </row>
    <row r="775" spans="2:9" x14ac:dyDescent="0.3">
      <c r="B775" s="408"/>
      <c r="C775" s="398" t="s">
        <v>2552</v>
      </c>
      <c r="D775" s="432" t="s">
        <v>2553</v>
      </c>
      <c r="E775" s="401"/>
      <c r="F775" s="388">
        <v>0</v>
      </c>
      <c r="G775" s="355"/>
      <c r="H775" s="356"/>
      <c r="I775" s="389">
        <f t="shared" si="11"/>
        <v>0</v>
      </c>
    </row>
    <row r="776" spans="2:9" ht="39.6" x14ac:dyDescent="0.3">
      <c r="B776" s="408" t="s">
        <v>2554</v>
      </c>
      <c r="C776" s="398" t="s">
        <v>2555</v>
      </c>
      <c r="D776" s="428" t="s">
        <v>2556</v>
      </c>
      <c r="E776" s="401" t="s">
        <v>641</v>
      </c>
      <c r="F776" s="388"/>
      <c r="G776" s="355"/>
      <c r="H776" s="356"/>
      <c r="I776" s="389">
        <f t="shared" si="11"/>
        <v>0</v>
      </c>
    </row>
    <row r="777" spans="2:9" x14ac:dyDescent="0.3">
      <c r="B777" s="408"/>
      <c r="C777" s="398" t="s">
        <v>2557</v>
      </c>
      <c r="D777" s="432" t="s">
        <v>2558</v>
      </c>
      <c r="E777" s="401"/>
      <c r="F777" s="388">
        <v>0</v>
      </c>
      <c r="G777" s="355"/>
      <c r="H777" s="356"/>
      <c r="I777" s="389">
        <f t="shared" si="11"/>
        <v>0</v>
      </c>
    </row>
    <row r="778" spans="2:9" ht="39.6" x14ac:dyDescent="0.3">
      <c r="B778" s="408" t="s">
        <v>2559</v>
      </c>
      <c r="C778" s="398" t="s">
        <v>2560</v>
      </c>
      <c r="D778" s="428" t="s">
        <v>2561</v>
      </c>
      <c r="E778" s="401" t="s">
        <v>641</v>
      </c>
      <c r="F778" s="388">
        <v>45</v>
      </c>
      <c r="G778" s="355"/>
      <c r="H778" s="356"/>
      <c r="I778" s="389">
        <f t="shared" si="11"/>
        <v>0</v>
      </c>
    </row>
    <row r="779" spans="2:9" x14ac:dyDescent="0.3">
      <c r="B779" s="408"/>
      <c r="C779" s="398" t="s">
        <v>2562</v>
      </c>
      <c r="D779" s="432" t="s">
        <v>2563</v>
      </c>
      <c r="E779" s="401"/>
      <c r="F779" s="388">
        <v>0</v>
      </c>
      <c r="G779" s="355"/>
      <c r="H779" s="356"/>
      <c r="I779" s="389">
        <f t="shared" si="11"/>
        <v>0</v>
      </c>
    </row>
    <row r="780" spans="2:9" ht="39.6" x14ac:dyDescent="0.3">
      <c r="B780" s="408" t="s">
        <v>2564</v>
      </c>
      <c r="C780" s="398" t="s">
        <v>2565</v>
      </c>
      <c r="D780" s="428" t="s">
        <v>2566</v>
      </c>
      <c r="E780" s="401" t="s">
        <v>641</v>
      </c>
      <c r="F780" s="388"/>
      <c r="G780" s="355"/>
      <c r="H780" s="356"/>
      <c r="I780" s="389">
        <f t="shared" si="11"/>
        <v>0</v>
      </c>
    </row>
    <row r="781" spans="2:9" x14ac:dyDescent="0.3">
      <c r="B781" s="408"/>
      <c r="C781" s="398" t="s">
        <v>2567</v>
      </c>
      <c r="D781" s="432" t="s">
        <v>2568</v>
      </c>
      <c r="E781" s="401"/>
      <c r="F781" s="388">
        <v>0</v>
      </c>
      <c r="G781" s="355"/>
      <c r="H781" s="356"/>
      <c r="I781" s="389">
        <f t="shared" si="11"/>
        <v>0</v>
      </c>
    </row>
    <row r="782" spans="2:9" ht="39.6" x14ac:dyDescent="0.3">
      <c r="B782" s="408" t="s">
        <v>2569</v>
      </c>
      <c r="C782" s="398" t="s">
        <v>2570</v>
      </c>
      <c r="D782" s="428" t="s">
        <v>2571</v>
      </c>
      <c r="E782" s="401" t="s">
        <v>641</v>
      </c>
      <c r="F782" s="388">
        <v>33</v>
      </c>
      <c r="G782" s="355"/>
      <c r="H782" s="356"/>
      <c r="I782" s="389">
        <f t="shared" si="11"/>
        <v>0</v>
      </c>
    </row>
    <row r="783" spans="2:9" x14ac:dyDescent="0.3">
      <c r="B783" s="408"/>
      <c r="C783" s="398" t="s">
        <v>2572</v>
      </c>
      <c r="D783" s="432" t="s">
        <v>2573</v>
      </c>
      <c r="E783" s="401"/>
      <c r="F783" s="388">
        <v>0</v>
      </c>
      <c r="G783" s="355"/>
      <c r="H783" s="356"/>
      <c r="I783" s="389">
        <f t="shared" si="11"/>
        <v>0</v>
      </c>
    </row>
    <row r="784" spans="2:9" ht="26.4" x14ac:dyDescent="0.3">
      <c r="B784" s="408" t="s">
        <v>2574</v>
      </c>
      <c r="C784" s="398" t="s">
        <v>2575</v>
      </c>
      <c r="D784" s="428" t="s">
        <v>2576</v>
      </c>
      <c r="E784" s="401" t="s">
        <v>641</v>
      </c>
      <c r="F784" s="388"/>
      <c r="G784" s="355"/>
      <c r="H784" s="356"/>
      <c r="I784" s="389">
        <f t="shared" si="11"/>
        <v>0</v>
      </c>
    </row>
    <row r="785" spans="2:9" x14ac:dyDescent="0.3">
      <c r="B785" s="408"/>
      <c r="C785" s="398" t="s">
        <v>2577</v>
      </c>
      <c r="D785" s="432" t="s">
        <v>2578</v>
      </c>
      <c r="E785" s="401"/>
      <c r="F785" s="388">
        <v>0</v>
      </c>
      <c r="G785" s="355"/>
      <c r="H785" s="356"/>
      <c r="I785" s="389">
        <f t="shared" ref="I785:I848" si="12">(G785+H785)*$F785</f>
        <v>0</v>
      </c>
    </row>
    <row r="786" spans="2:9" ht="26.4" x14ac:dyDescent="0.3">
      <c r="B786" s="408" t="s">
        <v>2579</v>
      </c>
      <c r="C786" s="398" t="s">
        <v>2580</v>
      </c>
      <c r="D786" s="428" t="s">
        <v>2581</v>
      </c>
      <c r="E786" s="401" t="s">
        <v>641</v>
      </c>
      <c r="F786" s="388">
        <v>60</v>
      </c>
      <c r="G786" s="355"/>
      <c r="H786" s="356"/>
      <c r="I786" s="389">
        <f t="shared" si="12"/>
        <v>0</v>
      </c>
    </row>
    <row r="787" spans="2:9" x14ac:dyDescent="0.3">
      <c r="B787" s="408"/>
      <c r="C787" s="398" t="s">
        <v>2582</v>
      </c>
      <c r="D787" s="432" t="s">
        <v>2583</v>
      </c>
      <c r="E787" s="401"/>
      <c r="F787" s="388">
        <v>0</v>
      </c>
      <c r="G787" s="355"/>
      <c r="H787" s="356"/>
      <c r="I787" s="389">
        <f t="shared" si="12"/>
        <v>0</v>
      </c>
    </row>
    <row r="788" spans="2:9" ht="26.4" x14ac:dyDescent="0.3">
      <c r="B788" s="408" t="s">
        <v>2584</v>
      </c>
      <c r="C788" s="398" t="s">
        <v>2585</v>
      </c>
      <c r="D788" s="428" t="s">
        <v>2586</v>
      </c>
      <c r="E788" s="401" t="s">
        <v>641</v>
      </c>
      <c r="F788" s="388"/>
      <c r="G788" s="355"/>
      <c r="H788" s="356"/>
      <c r="I788" s="389">
        <f t="shared" si="12"/>
        <v>0</v>
      </c>
    </row>
    <row r="789" spans="2:9" x14ac:dyDescent="0.3">
      <c r="B789" s="408"/>
      <c r="C789" s="398" t="s">
        <v>2587</v>
      </c>
      <c r="D789" s="432" t="s">
        <v>2588</v>
      </c>
      <c r="E789" s="401"/>
      <c r="F789" s="388">
        <v>0</v>
      </c>
      <c r="G789" s="355"/>
      <c r="H789" s="356"/>
      <c r="I789" s="389">
        <f t="shared" si="12"/>
        <v>0</v>
      </c>
    </row>
    <row r="790" spans="2:9" ht="26.4" x14ac:dyDescent="0.3">
      <c r="B790" s="408" t="s">
        <v>2589</v>
      </c>
      <c r="C790" s="398" t="s">
        <v>2590</v>
      </c>
      <c r="D790" s="428" t="s">
        <v>2591</v>
      </c>
      <c r="E790" s="401" t="s">
        <v>641</v>
      </c>
      <c r="F790" s="388">
        <v>45</v>
      </c>
      <c r="G790" s="355"/>
      <c r="H790" s="356"/>
      <c r="I790" s="389">
        <f t="shared" si="12"/>
        <v>0</v>
      </c>
    </row>
    <row r="791" spans="2:9" x14ac:dyDescent="0.3">
      <c r="B791" s="408"/>
      <c r="C791" s="398" t="s">
        <v>2592</v>
      </c>
      <c r="D791" s="432" t="s">
        <v>2593</v>
      </c>
      <c r="E791" s="401"/>
      <c r="F791" s="388">
        <v>0</v>
      </c>
      <c r="G791" s="355"/>
      <c r="H791" s="356"/>
      <c r="I791" s="389">
        <f t="shared" si="12"/>
        <v>0</v>
      </c>
    </row>
    <row r="792" spans="2:9" ht="26.4" x14ac:dyDescent="0.3">
      <c r="B792" s="408" t="s">
        <v>2594</v>
      </c>
      <c r="C792" s="398" t="s">
        <v>2595</v>
      </c>
      <c r="D792" s="428" t="s">
        <v>2596</v>
      </c>
      <c r="E792" s="401" t="s">
        <v>641</v>
      </c>
      <c r="F792" s="388"/>
      <c r="G792" s="355"/>
      <c r="H792" s="356"/>
      <c r="I792" s="389">
        <f t="shared" si="12"/>
        <v>0</v>
      </c>
    </row>
    <row r="793" spans="2:9" x14ac:dyDescent="0.3">
      <c r="B793" s="408"/>
      <c r="C793" s="398" t="s">
        <v>2597</v>
      </c>
      <c r="D793" s="428" t="s">
        <v>2598</v>
      </c>
      <c r="E793" s="401"/>
      <c r="F793" s="388">
        <v>0</v>
      </c>
      <c r="G793" s="355"/>
      <c r="H793" s="356"/>
      <c r="I793" s="389">
        <f t="shared" si="12"/>
        <v>0</v>
      </c>
    </row>
    <row r="794" spans="2:9" ht="26.4" x14ac:dyDescent="0.3">
      <c r="B794" s="408" t="s">
        <v>2599</v>
      </c>
      <c r="C794" s="398" t="s">
        <v>2600</v>
      </c>
      <c r="D794" s="428" t="s">
        <v>2601</v>
      </c>
      <c r="E794" s="401" t="s">
        <v>641</v>
      </c>
      <c r="F794" s="388">
        <v>33</v>
      </c>
      <c r="G794" s="355"/>
      <c r="H794" s="356"/>
      <c r="I794" s="389">
        <f t="shared" si="12"/>
        <v>0</v>
      </c>
    </row>
    <row r="795" spans="2:9" x14ac:dyDescent="0.3">
      <c r="B795" s="408"/>
      <c r="C795" s="398" t="s">
        <v>2602</v>
      </c>
      <c r="D795" s="428" t="s">
        <v>2603</v>
      </c>
      <c r="E795" s="401"/>
      <c r="F795" s="388">
        <v>0</v>
      </c>
      <c r="G795" s="355"/>
      <c r="H795" s="356"/>
      <c r="I795" s="389">
        <f t="shared" si="12"/>
        <v>0</v>
      </c>
    </row>
    <row r="796" spans="2:9" ht="26.4" x14ac:dyDescent="0.3">
      <c r="B796" s="408" t="s">
        <v>2604</v>
      </c>
      <c r="C796" s="398" t="s">
        <v>2605</v>
      </c>
      <c r="D796" s="428" t="s">
        <v>2606</v>
      </c>
      <c r="E796" s="401" t="s">
        <v>641</v>
      </c>
      <c r="F796" s="388"/>
      <c r="G796" s="355"/>
      <c r="H796" s="356"/>
      <c r="I796" s="389">
        <f t="shared" si="12"/>
        <v>0</v>
      </c>
    </row>
    <row r="797" spans="2:9" x14ac:dyDescent="0.3">
      <c r="B797" s="408"/>
      <c r="C797" s="398" t="s">
        <v>2607</v>
      </c>
      <c r="D797" s="432" t="s">
        <v>2608</v>
      </c>
      <c r="E797" s="401"/>
      <c r="F797" s="388">
        <v>0</v>
      </c>
      <c r="G797" s="355"/>
      <c r="H797" s="356"/>
      <c r="I797" s="389">
        <f t="shared" si="12"/>
        <v>0</v>
      </c>
    </row>
    <row r="798" spans="2:9" ht="26.4" x14ac:dyDescent="0.3">
      <c r="B798" s="408" t="s">
        <v>2609</v>
      </c>
      <c r="C798" s="398" t="s">
        <v>2610</v>
      </c>
      <c r="D798" s="428" t="s">
        <v>2611</v>
      </c>
      <c r="E798" s="401" t="s">
        <v>641</v>
      </c>
      <c r="F798" s="388">
        <v>33</v>
      </c>
      <c r="G798" s="355"/>
      <c r="H798" s="356"/>
      <c r="I798" s="389">
        <f t="shared" si="12"/>
        <v>0</v>
      </c>
    </row>
    <row r="799" spans="2:9" x14ac:dyDescent="0.3">
      <c r="B799" s="408"/>
      <c r="C799" s="398" t="s">
        <v>2612</v>
      </c>
      <c r="D799" s="428" t="s">
        <v>2613</v>
      </c>
      <c r="E799" s="401"/>
      <c r="F799" s="388">
        <v>0</v>
      </c>
      <c r="G799" s="355"/>
      <c r="H799" s="356"/>
      <c r="I799" s="389">
        <f t="shared" si="12"/>
        <v>0</v>
      </c>
    </row>
    <row r="800" spans="2:9" ht="26.4" x14ac:dyDescent="0.3">
      <c r="B800" s="408" t="s">
        <v>2614</v>
      </c>
      <c r="C800" s="398" t="s">
        <v>2615</v>
      </c>
      <c r="D800" s="428" t="s">
        <v>2616</v>
      </c>
      <c r="E800" s="401" t="s">
        <v>641</v>
      </c>
      <c r="F800" s="388"/>
      <c r="G800" s="355"/>
      <c r="H800" s="356"/>
      <c r="I800" s="389">
        <f t="shared" si="12"/>
        <v>0</v>
      </c>
    </row>
    <row r="801" spans="2:9" x14ac:dyDescent="0.3">
      <c r="B801" s="408"/>
      <c r="C801" s="398" t="s">
        <v>2617</v>
      </c>
      <c r="D801" s="428" t="s">
        <v>2618</v>
      </c>
      <c r="E801" s="401"/>
      <c r="F801" s="388">
        <v>0</v>
      </c>
      <c r="G801" s="355"/>
      <c r="H801" s="356"/>
      <c r="I801" s="389">
        <f t="shared" si="12"/>
        <v>0</v>
      </c>
    </row>
    <row r="802" spans="2:9" ht="26.4" x14ac:dyDescent="0.3">
      <c r="B802" s="408" t="s">
        <v>2619</v>
      </c>
      <c r="C802" s="398" t="s">
        <v>2620</v>
      </c>
      <c r="D802" s="428" t="s">
        <v>2621</v>
      </c>
      <c r="E802" s="401" t="s">
        <v>641</v>
      </c>
      <c r="F802" s="388">
        <v>45</v>
      </c>
      <c r="G802" s="355"/>
      <c r="H802" s="356"/>
      <c r="I802" s="389">
        <f t="shared" si="12"/>
        <v>0</v>
      </c>
    </row>
    <row r="803" spans="2:9" x14ac:dyDescent="0.3">
      <c r="B803" s="408"/>
      <c r="C803" s="398" t="s">
        <v>2622</v>
      </c>
      <c r="D803" s="432" t="s">
        <v>2623</v>
      </c>
      <c r="E803" s="401"/>
      <c r="F803" s="388">
        <v>0</v>
      </c>
      <c r="G803" s="355"/>
      <c r="H803" s="356"/>
      <c r="I803" s="389">
        <f t="shared" si="12"/>
        <v>0</v>
      </c>
    </row>
    <row r="804" spans="2:9" ht="26.4" x14ac:dyDescent="0.3">
      <c r="B804" s="408" t="s">
        <v>2624</v>
      </c>
      <c r="C804" s="398" t="s">
        <v>2625</v>
      </c>
      <c r="D804" s="428" t="s">
        <v>2626</v>
      </c>
      <c r="E804" s="401" t="s">
        <v>641</v>
      </c>
      <c r="F804" s="388">
        <v>18</v>
      </c>
      <c r="G804" s="355"/>
      <c r="H804" s="356"/>
      <c r="I804" s="389">
        <f t="shared" si="12"/>
        <v>0</v>
      </c>
    </row>
    <row r="805" spans="2:9" x14ac:dyDescent="0.3">
      <c r="B805" s="408"/>
      <c r="C805" s="398" t="s">
        <v>2627</v>
      </c>
      <c r="D805" s="432" t="s">
        <v>2628</v>
      </c>
      <c r="E805" s="401"/>
      <c r="F805" s="388">
        <v>0</v>
      </c>
      <c r="G805" s="355"/>
      <c r="H805" s="356"/>
      <c r="I805" s="389">
        <f t="shared" si="12"/>
        <v>0</v>
      </c>
    </row>
    <row r="806" spans="2:9" ht="26.4" x14ac:dyDescent="0.3">
      <c r="B806" s="408" t="s">
        <v>2629</v>
      </c>
      <c r="C806" s="398" t="s">
        <v>2630</v>
      </c>
      <c r="D806" s="428" t="s">
        <v>2631</v>
      </c>
      <c r="E806" s="401" t="s">
        <v>641</v>
      </c>
      <c r="F806" s="388">
        <v>18</v>
      </c>
      <c r="G806" s="355"/>
      <c r="H806" s="356"/>
      <c r="I806" s="389">
        <f t="shared" si="12"/>
        <v>0</v>
      </c>
    </row>
    <row r="807" spans="2:9" x14ac:dyDescent="0.3">
      <c r="B807" s="408"/>
      <c r="C807" s="398" t="s">
        <v>2632</v>
      </c>
      <c r="D807" s="432" t="s">
        <v>2633</v>
      </c>
      <c r="E807" s="401"/>
      <c r="F807" s="388">
        <v>0</v>
      </c>
      <c r="G807" s="355"/>
      <c r="H807" s="356"/>
      <c r="I807" s="389">
        <f t="shared" si="12"/>
        <v>0</v>
      </c>
    </row>
    <row r="808" spans="2:9" ht="26.4" x14ac:dyDescent="0.3">
      <c r="B808" s="408" t="s">
        <v>2634</v>
      </c>
      <c r="C808" s="398" t="s">
        <v>2635</v>
      </c>
      <c r="D808" s="428" t="s">
        <v>2636</v>
      </c>
      <c r="E808" s="401" t="s">
        <v>641</v>
      </c>
      <c r="F808" s="388">
        <v>60</v>
      </c>
      <c r="G808" s="355"/>
      <c r="H808" s="356"/>
      <c r="I808" s="389">
        <f t="shared" si="12"/>
        <v>0</v>
      </c>
    </row>
    <row r="809" spans="2:9" x14ac:dyDescent="0.3">
      <c r="B809" s="408"/>
      <c r="C809" s="398" t="s">
        <v>2637</v>
      </c>
      <c r="D809" s="432" t="s">
        <v>2638</v>
      </c>
      <c r="E809" s="401"/>
      <c r="F809" s="388">
        <v>0</v>
      </c>
      <c r="G809" s="355"/>
      <c r="H809" s="356"/>
      <c r="I809" s="389">
        <f t="shared" si="12"/>
        <v>0</v>
      </c>
    </row>
    <row r="810" spans="2:9" ht="26.4" x14ac:dyDescent="0.3">
      <c r="B810" s="408" t="s">
        <v>2639</v>
      </c>
      <c r="C810" s="398" t="s">
        <v>2640</v>
      </c>
      <c r="D810" s="428" t="s">
        <v>2641</v>
      </c>
      <c r="E810" s="401" t="s">
        <v>641</v>
      </c>
      <c r="F810" s="388">
        <v>60</v>
      </c>
      <c r="G810" s="355"/>
      <c r="H810" s="356"/>
      <c r="I810" s="389">
        <f t="shared" si="12"/>
        <v>0</v>
      </c>
    </row>
    <row r="811" spans="2:9" x14ac:dyDescent="0.3">
      <c r="B811" s="408"/>
      <c r="C811" s="398" t="s">
        <v>2642</v>
      </c>
      <c r="D811" s="432" t="s">
        <v>2643</v>
      </c>
      <c r="E811" s="401"/>
      <c r="F811" s="388">
        <v>0</v>
      </c>
      <c r="G811" s="355"/>
      <c r="H811" s="356"/>
      <c r="I811" s="389">
        <f t="shared" si="12"/>
        <v>0</v>
      </c>
    </row>
    <row r="812" spans="2:9" ht="26.4" x14ac:dyDescent="0.3">
      <c r="B812" s="408" t="s">
        <v>2644</v>
      </c>
      <c r="C812" s="398" t="s">
        <v>2645</v>
      </c>
      <c r="D812" s="428" t="s">
        <v>2646</v>
      </c>
      <c r="E812" s="401" t="s">
        <v>641</v>
      </c>
      <c r="F812" s="388">
        <v>60</v>
      </c>
      <c r="G812" s="355"/>
      <c r="H812" s="356"/>
      <c r="I812" s="389">
        <f t="shared" si="12"/>
        <v>0</v>
      </c>
    </row>
    <row r="813" spans="2:9" x14ac:dyDescent="0.3">
      <c r="B813" s="408"/>
      <c r="C813" s="398" t="s">
        <v>2647</v>
      </c>
      <c r="D813" s="432" t="s">
        <v>2648</v>
      </c>
      <c r="E813" s="401"/>
      <c r="F813" s="388">
        <v>0</v>
      </c>
      <c r="G813" s="355"/>
      <c r="H813" s="356"/>
      <c r="I813" s="389">
        <f t="shared" si="12"/>
        <v>0</v>
      </c>
    </row>
    <row r="814" spans="2:9" ht="26.4" x14ac:dyDescent="0.3">
      <c r="B814" s="408" t="s">
        <v>2649</v>
      </c>
      <c r="C814" s="398" t="s">
        <v>2650</v>
      </c>
      <c r="D814" s="428" t="s">
        <v>2651</v>
      </c>
      <c r="E814" s="401" t="s">
        <v>641</v>
      </c>
      <c r="F814" s="388">
        <v>7</v>
      </c>
      <c r="G814" s="355"/>
      <c r="H814" s="356"/>
      <c r="I814" s="389">
        <f t="shared" si="12"/>
        <v>0</v>
      </c>
    </row>
    <row r="815" spans="2:9" x14ac:dyDescent="0.3">
      <c r="B815" s="408"/>
      <c r="C815" s="398" t="s">
        <v>2652</v>
      </c>
      <c r="D815" s="432" t="s">
        <v>2653</v>
      </c>
      <c r="E815" s="401"/>
      <c r="F815" s="388">
        <v>0</v>
      </c>
      <c r="G815" s="355"/>
      <c r="H815" s="356"/>
      <c r="I815" s="389">
        <f t="shared" si="12"/>
        <v>0</v>
      </c>
    </row>
    <row r="816" spans="2:9" ht="26.4" x14ac:dyDescent="0.3">
      <c r="B816" s="408" t="s">
        <v>2654</v>
      </c>
      <c r="C816" s="398" t="s">
        <v>2655</v>
      </c>
      <c r="D816" s="428" t="s">
        <v>2656</v>
      </c>
      <c r="E816" s="401" t="s">
        <v>641</v>
      </c>
      <c r="F816" s="388">
        <v>7</v>
      </c>
      <c r="G816" s="355"/>
      <c r="H816" s="356"/>
      <c r="I816" s="389">
        <f t="shared" si="12"/>
        <v>0</v>
      </c>
    </row>
    <row r="817" spans="2:9" x14ac:dyDescent="0.3">
      <c r="B817" s="408"/>
      <c r="C817" s="398" t="s">
        <v>2657</v>
      </c>
      <c r="D817" s="432" t="s">
        <v>2658</v>
      </c>
      <c r="E817" s="401"/>
      <c r="F817" s="388">
        <v>0</v>
      </c>
      <c r="G817" s="355"/>
      <c r="H817" s="356"/>
      <c r="I817" s="389">
        <f t="shared" si="12"/>
        <v>0</v>
      </c>
    </row>
    <row r="818" spans="2:9" ht="26.4" x14ac:dyDescent="0.3">
      <c r="B818" s="408" t="s">
        <v>2659</v>
      </c>
      <c r="C818" s="398" t="s">
        <v>2660</v>
      </c>
      <c r="D818" s="428" t="s">
        <v>2661</v>
      </c>
      <c r="E818" s="401" t="s">
        <v>641</v>
      </c>
      <c r="F818" s="388">
        <v>7</v>
      </c>
      <c r="G818" s="355"/>
      <c r="H818" s="356"/>
      <c r="I818" s="389">
        <f t="shared" si="12"/>
        <v>0</v>
      </c>
    </row>
    <row r="819" spans="2:9" x14ac:dyDescent="0.3">
      <c r="B819" s="408"/>
      <c r="C819" s="398" t="s">
        <v>2662</v>
      </c>
      <c r="D819" s="432" t="s">
        <v>2663</v>
      </c>
      <c r="E819" s="401"/>
      <c r="F819" s="388">
        <v>0</v>
      </c>
      <c r="G819" s="355"/>
      <c r="H819" s="356"/>
      <c r="I819" s="389">
        <f t="shared" si="12"/>
        <v>0</v>
      </c>
    </row>
    <row r="820" spans="2:9" ht="39.6" x14ac:dyDescent="0.3">
      <c r="B820" s="408" t="s">
        <v>2664</v>
      </c>
      <c r="C820" s="398" t="s">
        <v>2665</v>
      </c>
      <c r="D820" s="428" t="s">
        <v>2666</v>
      </c>
      <c r="E820" s="401" t="s">
        <v>641</v>
      </c>
      <c r="F820" s="388">
        <v>7</v>
      </c>
      <c r="G820" s="355"/>
      <c r="H820" s="356"/>
      <c r="I820" s="389">
        <f t="shared" si="12"/>
        <v>0</v>
      </c>
    </row>
    <row r="821" spans="2:9" x14ac:dyDescent="0.3">
      <c r="B821" s="408"/>
      <c r="C821" s="398" t="s">
        <v>2667</v>
      </c>
      <c r="D821" s="432" t="s">
        <v>2668</v>
      </c>
      <c r="E821" s="401"/>
      <c r="F821" s="388">
        <v>0</v>
      </c>
      <c r="G821" s="355"/>
      <c r="H821" s="356"/>
      <c r="I821" s="389">
        <f t="shared" si="12"/>
        <v>0</v>
      </c>
    </row>
    <row r="822" spans="2:9" ht="26.4" x14ac:dyDescent="0.3">
      <c r="B822" s="408" t="s">
        <v>2669</v>
      </c>
      <c r="C822" s="398" t="s">
        <v>2670</v>
      </c>
      <c r="D822" s="428" t="s">
        <v>2671</v>
      </c>
      <c r="E822" s="401" t="s">
        <v>641</v>
      </c>
      <c r="F822" s="388">
        <v>180</v>
      </c>
      <c r="G822" s="355"/>
      <c r="H822" s="356"/>
      <c r="I822" s="389">
        <f t="shared" si="12"/>
        <v>0</v>
      </c>
    </row>
    <row r="823" spans="2:9" x14ac:dyDescent="0.3">
      <c r="B823" s="408"/>
      <c r="C823" s="398" t="s">
        <v>2672</v>
      </c>
      <c r="D823" s="432" t="s">
        <v>2673</v>
      </c>
      <c r="E823" s="401"/>
      <c r="F823" s="388">
        <v>0</v>
      </c>
      <c r="G823" s="355"/>
      <c r="H823" s="356"/>
      <c r="I823" s="389">
        <f t="shared" si="12"/>
        <v>0</v>
      </c>
    </row>
    <row r="824" spans="2:9" x14ac:dyDescent="0.3">
      <c r="B824" s="408" t="s">
        <v>2674</v>
      </c>
      <c r="C824" s="398" t="s">
        <v>2675</v>
      </c>
      <c r="D824" s="428" t="s">
        <v>2676</v>
      </c>
      <c r="E824" s="401" t="s">
        <v>641</v>
      </c>
      <c r="F824" s="388">
        <v>18</v>
      </c>
      <c r="G824" s="355"/>
      <c r="H824" s="356"/>
      <c r="I824" s="389">
        <f t="shared" si="12"/>
        <v>0</v>
      </c>
    </row>
    <row r="825" spans="2:9" x14ac:dyDescent="0.3">
      <c r="B825" s="408"/>
      <c r="C825" s="398" t="s">
        <v>2677</v>
      </c>
      <c r="D825" s="432" t="s">
        <v>2678</v>
      </c>
      <c r="E825" s="401"/>
      <c r="F825" s="388">
        <v>0</v>
      </c>
      <c r="G825" s="355"/>
      <c r="H825" s="356"/>
      <c r="I825" s="389">
        <f t="shared" si="12"/>
        <v>0</v>
      </c>
    </row>
    <row r="826" spans="2:9" ht="26.4" x14ac:dyDescent="0.3">
      <c r="B826" s="408" t="s">
        <v>2679</v>
      </c>
      <c r="C826" s="398" t="s">
        <v>2680</v>
      </c>
      <c r="D826" s="428" t="s">
        <v>2681</v>
      </c>
      <c r="E826" s="401" t="s">
        <v>641</v>
      </c>
      <c r="F826" s="388">
        <v>18</v>
      </c>
      <c r="G826" s="355"/>
      <c r="H826" s="356"/>
      <c r="I826" s="389">
        <f t="shared" si="12"/>
        <v>0</v>
      </c>
    </row>
    <row r="827" spans="2:9" x14ac:dyDescent="0.3">
      <c r="B827" s="408"/>
      <c r="C827" s="398" t="s">
        <v>2682</v>
      </c>
      <c r="D827" s="432" t="s">
        <v>2683</v>
      </c>
      <c r="E827" s="401"/>
      <c r="F827" s="388">
        <v>0</v>
      </c>
      <c r="G827" s="355"/>
      <c r="H827" s="356"/>
      <c r="I827" s="389">
        <f t="shared" si="12"/>
        <v>0</v>
      </c>
    </row>
    <row r="828" spans="2:9" ht="26.4" x14ac:dyDescent="0.3">
      <c r="B828" s="408" t="s">
        <v>2684</v>
      </c>
      <c r="C828" s="398" t="s">
        <v>2685</v>
      </c>
      <c r="D828" s="428" t="s">
        <v>2686</v>
      </c>
      <c r="E828" s="401" t="s">
        <v>641</v>
      </c>
      <c r="F828" s="388">
        <v>18</v>
      </c>
      <c r="G828" s="355"/>
      <c r="H828" s="356"/>
      <c r="I828" s="389">
        <f t="shared" si="12"/>
        <v>0</v>
      </c>
    </row>
    <row r="829" spans="2:9" x14ac:dyDescent="0.3">
      <c r="B829" s="408"/>
      <c r="C829" s="398" t="s">
        <v>2687</v>
      </c>
      <c r="D829" s="432" t="s">
        <v>2688</v>
      </c>
      <c r="E829" s="401"/>
      <c r="F829" s="388">
        <v>0</v>
      </c>
      <c r="G829" s="355"/>
      <c r="H829" s="356"/>
      <c r="I829" s="389">
        <f t="shared" si="12"/>
        <v>0</v>
      </c>
    </row>
    <row r="830" spans="2:9" ht="26.4" x14ac:dyDescent="0.3">
      <c r="B830" s="408" t="s">
        <v>2689</v>
      </c>
      <c r="C830" s="398" t="s">
        <v>2690</v>
      </c>
      <c r="D830" s="428" t="s">
        <v>2691</v>
      </c>
      <c r="E830" s="401" t="s">
        <v>641</v>
      </c>
      <c r="F830" s="388">
        <v>45</v>
      </c>
      <c r="G830" s="355"/>
      <c r="H830" s="356"/>
      <c r="I830" s="389">
        <f t="shared" si="12"/>
        <v>0</v>
      </c>
    </row>
    <row r="831" spans="2:9" x14ac:dyDescent="0.3">
      <c r="B831" s="408"/>
      <c r="C831" s="398" t="s">
        <v>2692</v>
      </c>
      <c r="D831" s="432" t="s">
        <v>2693</v>
      </c>
      <c r="E831" s="401"/>
      <c r="F831" s="388">
        <v>0</v>
      </c>
      <c r="G831" s="355"/>
      <c r="H831" s="356"/>
      <c r="I831" s="389">
        <f t="shared" si="12"/>
        <v>0</v>
      </c>
    </row>
    <row r="832" spans="2:9" ht="26.4" x14ac:dyDescent="0.3">
      <c r="B832" s="408" t="s">
        <v>2694</v>
      </c>
      <c r="C832" s="398" t="s">
        <v>2695</v>
      </c>
      <c r="D832" s="428" t="s">
        <v>2696</v>
      </c>
      <c r="E832" s="401" t="s">
        <v>641</v>
      </c>
      <c r="F832" s="388">
        <v>18</v>
      </c>
      <c r="G832" s="355"/>
      <c r="H832" s="356"/>
      <c r="I832" s="389">
        <f t="shared" si="12"/>
        <v>0</v>
      </c>
    </row>
    <row r="833" spans="2:9" x14ac:dyDescent="0.3">
      <c r="B833" s="408"/>
      <c r="C833" s="398" t="s">
        <v>2697</v>
      </c>
      <c r="D833" s="432" t="s">
        <v>2698</v>
      </c>
      <c r="E833" s="401"/>
      <c r="F833" s="388">
        <v>0</v>
      </c>
      <c r="G833" s="355"/>
      <c r="H833" s="356"/>
      <c r="I833" s="389">
        <f t="shared" si="12"/>
        <v>0</v>
      </c>
    </row>
    <row r="834" spans="2:9" ht="26.4" x14ac:dyDescent="0.3">
      <c r="B834" s="408" t="s">
        <v>2699</v>
      </c>
      <c r="C834" s="398" t="s">
        <v>2700</v>
      </c>
      <c r="D834" s="428" t="s">
        <v>2701</v>
      </c>
      <c r="E834" s="401" t="s">
        <v>641</v>
      </c>
      <c r="F834" s="388">
        <v>60</v>
      </c>
      <c r="G834" s="355"/>
      <c r="H834" s="356"/>
      <c r="I834" s="389">
        <f t="shared" si="12"/>
        <v>0</v>
      </c>
    </row>
    <row r="835" spans="2:9" x14ac:dyDescent="0.3">
      <c r="B835" s="408"/>
      <c r="C835" s="398" t="s">
        <v>2702</v>
      </c>
      <c r="D835" s="432" t="s">
        <v>2703</v>
      </c>
      <c r="E835" s="401"/>
      <c r="F835" s="388">
        <v>0</v>
      </c>
      <c r="G835" s="355"/>
      <c r="H835" s="356"/>
      <c r="I835" s="389">
        <f t="shared" si="12"/>
        <v>0</v>
      </c>
    </row>
    <row r="836" spans="2:9" ht="26.4" x14ac:dyDescent="0.3">
      <c r="B836" s="408" t="s">
        <v>2704</v>
      </c>
      <c r="C836" s="398" t="s">
        <v>2705</v>
      </c>
      <c r="D836" s="428" t="s">
        <v>2706</v>
      </c>
      <c r="E836" s="401" t="s">
        <v>641</v>
      </c>
      <c r="F836" s="388">
        <v>7</v>
      </c>
      <c r="G836" s="355"/>
      <c r="H836" s="356"/>
      <c r="I836" s="389">
        <f t="shared" si="12"/>
        <v>0</v>
      </c>
    </row>
    <row r="837" spans="2:9" x14ac:dyDescent="0.3">
      <c r="B837" s="408"/>
      <c r="C837" s="398" t="s">
        <v>2707</v>
      </c>
      <c r="D837" s="432" t="s">
        <v>2708</v>
      </c>
      <c r="E837" s="401"/>
      <c r="F837" s="388">
        <v>0</v>
      </c>
      <c r="G837" s="355"/>
      <c r="H837" s="356"/>
      <c r="I837" s="389">
        <f t="shared" si="12"/>
        <v>0</v>
      </c>
    </row>
    <row r="838" spans="2:9" ht="26.4" x14ac:dyDescent="0.3">
      <c r="B838" s="408" t="s">
        <v>2709</v>
      </c>
      <c r="C838" s="398" t="s">
        <v>2710</v>
      </c>
      <c r="D838" s="428" t="s">
        <v>2711</v>
      </c>
      <c r="E838" s="401" t="s">
        <v>641</v>
      </c>
      <c r="F838" s="388">
        <v>7</v>
      </c>
      <c r="G838" s="355"/>
      <c r="H838" s="356"/>
      <c r="I838" s="389">
        <f t="shared" si="12"/>
        <v>0</v>
      </c>
    </row>
    <row r="839" spans="2:9" x14ac:dyDescent="0.3">
      <c r="B839" s="408"/>
      <c r="C839" s="398" t="s">
        <v>2712</v>
      </c>
      <c r="D839" s="432" t="s">
        <v>2713</v>
      </c>
      <c r="E839" s="401"/>
      <c r="F839" s="388">
        <v>0</v>
      </c>
      <c r="G839" s="355"/>
      <c r="H839" s="356"/>
      <c r="I839" s="389">
        <f t="shared" si="12"/>
        <v>0</v>
      </c>
    </row>
    <row r="840" spans="2:9" ht="26.4" x14ac:dyDescent="0.3">
      <c r="B840" s="408" t="s">
        <v>2714</v>
      </c>
      <c r="C840" s="398" t="s">
        <v>2715</v>
      </c>
      <c r="D840" s="428" t="s">
        <v>2716</v>
      </c>
      <c r="E840" s="401" t="s">
        <v>641</v>
      </c>
      <c r="F840" s="388">
        <v>7</v>
      </c>
      <c r="G840" s="355"/>
      <c r="H840" s="356"/>
      <c r="I840" s="389">
        <f t="shared" si="12"/>
        <v>0</v>
      </c>
    </row>
    <row r="841" spans="2:9" x14ac:dyDescent="0.3">
      <c r="B841" s="408"/>
      <c r="C841" s="398" t="s">
        <v>2717</v>
      </c>
      <c r="D841" s="432" t="s">
        <v>2718</v>
      </c>
      <c r="E841" s="401"/>
      <c r="F841" s="388">
        <v>0</v>
      </c>
      <c r="G841" s="355"/>
      <c r="H841" s="356"/>
      <c r="I841" s="389">
        <f t="shared" si="12"/>
        <v>0</v>
      </c>
    </row>
    <row r="842" spans="2:9" ht="26.4" x14ac:dyDescent="0.3">
      <c r="B842" s="408" t="s">
        <v>2719</v>
      </c>
      <c r="C842" s="398" t="s">
        <v>2720</v>
      </c>
      <c r="D842" s="428" t="s">
        <v>2721</v>
      </c>
      <c r="E842" s="401" t="s">
        <v>641</v>
      </c>
      <c r="F842" s="388">
        <v>18</v>
      </c>
      <c r="G842" s="355"/>
      <c r="H842" s="356"/>
      <c r="I842" s="389">
        <f t="shared" si="12"/>
        <v>0</v>
      </c>
    </row>
    <row r="843" spans="2:9" x14ac:dyDescent="0.3">
      <c r="B843" s="408"/>
      <c r="C843" s="398" t="s">
        <v>2722</v>
      </c>
      <c r="D843" s="432" t="s">
        <v>2723</v>
      </c>
      <c r="E843" s="401"/>
      <c r="F843" s="388">
        <v>0</v>
      </c>
      <c r="G843" s="355"/>
      <c r="H843" s="356"/>
      <c r="I843" s="389">
        <f t="shared" si="12"/>
        <v>0</v>
      </c>
    </row>
    <row r="844" spans="2:9" ht="26.4" x14ac:dyDescent="0.3">
      <c r="B844" s="408" t="s">
        <v>2724</v>
      </c>
      <c r="C844" s="398" t="s">
        <v>2725</v>
      </c>
      <c r="D844" s="428" t="s">
        <v>2726</v>
      </c>
      <c r="E844" s="401" t="s">
        <v>641</v>
      </c>
      <c r="F844" s="388">
        <v>7</v>
      </c>
      <c r="G844" s="355"/>
      <c r="H844" s="356"/>
      <c r="I844" s="389">
        <f t="shared" si="12"/>
        <v>0</v>
      </c>
    </row>
    <row r="845" spans="2:9" x14ac:dyDescent="0.3">
      <c r="B845" s="408"/>
      <c r="C845" s="398" t="s">
        <v>2727</v>
      </c>
      <c r="D845" s="432" t="s">
        <v>2728</v>
      </c>
      <c r="E845" s="401"/>
      <c r="F845" s="388">
        <v>0</v>
      </c>
      <c r="G845" s="355"/>
      <c r="H845" s="356"/>
      <c r="I845" s="389">
        <f t="shared" si="12"/>
        <v>0</v>
      </c>
    </row>
    <row r="846" spans="2:9" x14ac:dyDescent="0.3">
      <c r="B846" s="408" t="s">
        <v>2729</v>
      </c>
      <c r="C846" s="398" t="s">
        <v>2730</v>
      </c>
      <c r="D846" s="428" t="s">
        <v>2731</v>
      </c>
      <c r="E846" s="401" t="s">
        <v>641</v>
      </c>
      <c r="F846" s="388">
        <v>18</v>
      </c>
      <c r="G846" s="355"/>
      <c r="H846" s="356"/>
      <c r="I846" s="389">
        <f t="shared" si="12"/>
        <v>0</v>
      </c>
    </row>
    <row r="847" spans="2:9" x14ac:dyDescent="0.3">
      <c r="B847" s="408"/>
      <c r="C847" s="398" t="s">
        <v>2732</v>
      </c>
      <c r="D847" s="432" t="s">
        <v>2733</v>
      </c>
      <c r="E847" s="401"/>
      <c r="F847" s="388">
        <v>0</v>
      </c>
      <c r="G847" s="355"/>
      <c r="H847" s="356"/>
      <c r="I847" s="389">
        <f t="shared" si="12"/>
        <v>0</v>
      </c>
    </row>
    <row r="848" spans="2:9" ht="26.4" x14ac:dyDescent="0.3">
      <c r="B848" s="408" t="s">
        <v>2734</v>
      </c>
      <c r="C848" s="398" t="s">
        <v>2735</v>
      </c>
      <c r="D848" s="426" t="s">
        <v>2736</v>
      </c>
      <c r="E848" s="401" t="s">
        <v>641</v>
      </c>
      <c r="F848" s="388"/>
      <c r="G848" s="355"/>
      <c r="H848" s="356"/>
      <c r="I848" s="389">
        <f t="shared" si="12"/>
        <v>0</v>
      </c>
    </row>
    <row r="849" spans="2:9" x14ac:dyDescent="0.3">
      <c r="B849" s="408"/>
      <c r="C849" s="398" t="s">
        <v>2737</v>
      </c>
      <c r="D849" s="432" t="s">
        <v>2738</v>
      </c>
      <c r="E849" s="401"/>
      <c r="F849" s="388"/>
      <c r="G849" s="355"/>
      <c r="H849" s="356"/>
      <c r="I849" s="389">
        <f t="shared" ref="I849:I912" si="13">(G849+H849)*$F849</f>
        <v>0</v>
      </c>
    </row>
    <row r="850" spans="2:9" ht="26.4" x14ac:dyDescent="0.3">
      <c r="B850" s="408" t="s">
        <v>2739</v>
      </c>
      <c r="C850" s="398" t="s">
        <v>2740</v>
      </c>
      <c r="D850" s="426" t="s">
        <v>2741</v>
      </c>
      <c r="E850" s="401" t="s">
        <v>641</v>
      </c>
      <c r="F850" s="388"/>
      <c r="G850" s="355"/>
      <c r="H850" s="356"/>
      <c r="I850" s="389">
        <f t="shared" si="13"/>
        <v>0</v>
      </c>
    </row>
    <row r="851" spans="2:9" x14ac:dyDescent="0.3">
      <c r="B851" s="408"/>
      <c r="C851" s="398" t="s">
        <v>2742</v>
      </c>
      <c r="D851" s="432" t="s">
        <v>2743</v>
      </c>
      <c r="E851" s="401"/>
      <c r="F851" s="388"/>
      <c r="G851" s="355"/>
      <c r="H851" s="356"/>
      <c r="I851" s="389">
        <f t="shared" si="13"/>
        <v>0</v>
      </c>
    </row>
    <row r="852" spans="2:9" x14ac:dyDescent="0.3">
      <c r="B852" s="408" t="s">
        <v>2744</v>
      </c>
      <c r="C852" s="398" t="s">
        <v>2745</v>
      </c>
      <c r="D852" s="426" t="s">
        <v>2746</v>
      </c>
      <c r="E852" s="401" t="s">
        <v>641</v>
      </c>
      <c r="F852" s="388"/>
      <c r="G852" s="355"/>
      <c r="H852" s="356"/>
      <c r="I852" s="389">
        <f t="shared" si="13"/>
        <v>0</v>
      </c>
    </row>
    <row r="853" spans="2:9" x14ac:dyDescent="0.3">
      <c r="B853" s="408"/>
      <c r="C853" s="398" t="s">
        <v>2747</v>
      </c>
      <c r="D853" s="432" t="s">
        <v>2748</v>
      </c>
      <c r="E853" s="401"/>
      <c r="F853" s="388"/>
      <c r="G853" s="355"/>
      <c r="H853" s="356"/>
      <c r="I853" s="389">
        <f t="shared" si="13"/>
        <v>0</v>
      </c>
    </row>
    <row r="854" spans="2:9" ht="26.4" x14ac:dyDescent="0.3">
      <c r="B854" s="408" t="s">
        <v>2749</v>
      </c>
      <c r="C854" s="398" t="s">
        <v>2750</v>
      </c>
      <c r="D854" s="428" t="s">
        <v>2751</v>
      </c>
      <c r="E854" s="401" t="s">
        <v>641</v>
      </c>
      <c r="F854" s="388"/>
      <c r="G854" s="355"/>
      <c r="H854" s="356"/>
      <c r="I854" s="389">
        <f t="shared" si="13"/>
        <v>0</v>
      </c>
    </row>
    <row r="855" spans="2:9" x14ac:dyDescent="0.3">
      <c r="B855" s="408"/>
      <c r="C855" s="398" t="s">
        <v>2752</v>
      </c>
      <c r="D855" s="432" t="s">
        <v>2753</v>
      </c>
      <c r="E855" s="401"/>
      <c r="F855" s="388"/>
      <c r="G855" s="355"/>
      <c r="H855" s="356"/>
      <c r="I855" s="389">
        <f t="shared" si="13"/>
        <v>0</v>
      </c>
    </row>
    <row r="856" spans="2:9" ht="26.4" x14ac:dyDescent="0.3">
      <c r="B856" s="408" t="s">
        <v>2754</v>
      </c>
      <c r="C856" s="398" t="s">
        <v>2755</v>
      </c>
      <c r="D856" s="428" t="s">
        <v>2756</v>
      </c>
      <c r="E856" s="401" t="s">
        <v>641</v>
      </c>
      <c r="F856" s="388"/>
      <c r="G856" s="355"/>
      <c r="H856" s="356"/>
      <c r="I856" s="389">
        <f t="shared" si="13"/>
        <v>0</v>
      </c>
    </row>
    <row r="857" spans="2:9" x14ac:dyDescent="0.3">
      <c r="B857" s="408"/>
      <c r="C857" s="398" t="s">
        <v>2757</v>
      </c>
      <c r="D857" s="432" t="s">
        <v>2758</v>
      </c>
      <c r="E857" s="401"/>
      <c r="F857" s="388"/>
      <c r="G857" s="355"/>
      <c r="H857" s="356"/>
      <c r="I857" s="389">
        <f t="shared" si="13"/>
        <v>0</v>
      </c>
    </row>
    <row r="858" spans="2:9" ht="26.4" x14ac:dyDescent="0.3">
      <c r="B858" s="408" t="s">
        <v>2759</v>
      </c>
      <c r="C858" s="398" t="s">
        <v>2760</v>
      </c>
      <c r="D858" s="428" t="s">
        <v>2761</v>
      </c>
      <c r="E858" s="401" t="s">
        <v>641</v>
      </c>
      <c r="F858" s="388"/>
      <c r="G858" s="355"/>
      <c r="H858" s="356"/>
      <c r="I858" s="389">
        <f t="shared" si="13"/>
        <v>0</v>
      </c>
    </row>
    <row r="859" spans="2:9" x14ac:dyDescent="0.3">
      <c r="B859" s="408"/>
      <c r="C859" s="398" t="s">
        <v>2762</v>
      </c>
      <c r="D859" s="432" t="s">
        <v>2763</v>
      </c>
      <c r="E859" s="401"/>
      <c r="F859" s="388"/>
      <c r="G859" s="355"/>
      <c r="H859" s="356"/>
      <c r="I859" s="389">
        <f t="shared" si="13"/>
        <v>0</v>
      </c>
    </row>
    <row r="860" spans="2:9" ht="26.4" x14ac:dyDescent="0.3">
      <c r="B860" s="408" t="s">
        <v>2764</v>
      </c>
      <c r="C860" s="398" t="s">
        <v>2765</v>
      </c>
      <c r="D860" s="428" t="s">
        <v>2766</v>
      </c>
      <c r="E860" s="401" t="s">
        <v>641</v>
      </c>
      <c r="F860" s="388"/>
      <c r="G860" s="355"/>
      <c r="H860" s="356"/>
      <c r="I860" s="389">
        <f t="shared" si="13"/>
        <v>0</v>
      </c>
    </row>
    <row r="861" spans="2:9" x14ac:dyDescent="0.3">
      <c r="B861" s="408"/>
      <c r="C861" s="398" t="s">
        <v>2767</v>
      </c>
      <c r="D861" s="432" t="s">
        <v>2768</v>
      </c>
      <c r="E861" s="401"/>
      <c r="F861" s="388"/>
      <c r="G861" s="355"/>
      <c r="H861" s="356"/>
      <c r="I861" s="389">
        <f t="shared" si="13"/>
        <v>0</v>
      </c>
    </row>
    <row r="862" spans="2:9" ht="26.4" x14ac:dyDescent="0.3">
      <c r="B862" s="408" t="s">
        <v>2769</v>
      </c>
      <c r="C862" s="398" t="s">
        <v>2770</v>
      </c>
      <c r="D862" s="428" t="s">
        <v>2771</v>
      </c>
      <c r="E862" s="401" t="s">
        <v>641</v>
      </c>
      <c r="F862" s="388"/>
      <c r="G862" s="355"/>
      <c r="H862" s="356"/>
      <c r="I862" s="389">
        <f t="shared" si="13"/>
        <v>0</v>
      </c>
    </row>
    <row r="863" spans="2:9" x14ac:dyDescent="0.3">
      <c r="B863" s="408"/>
      <c r="C863" s="398" t="s">
        <v>2772</v>
      </c>
      <c r="D863" s="432" t="s">
        <v>2773</v>
      </c>
      <c r="E863" s="401"/>
      <c r="F863" s="388"/>
      <c r="G863" s="355"/>
      <c r="H863" s="356"/>
      <c r="I863" s="389">
        <f t="shared" si="13"/>
        <v>0</v>
      </c>
    </row>
    <row r="864" spans="2:9" ht="26.4" x14ac:dyDescent="0.3">
      <c r="B864" s="408" t="s">
        <v>2774</v>
      </c>
      <c r="C864" s="398" t="s">
        <v>2775</v>
      </c>
      <c r="D864" s="428" t="s">
        <v>2776</v>
      </c>
      <c r="E864" s="401" t="s">
        <v>641</v>
      </c>
      <c r="F864" s="388"/>
      <c r="G864" s="355"/>
      <c r="H864" s="356"/>
      <c r="I864" s="389">
        <f t="shared" si="13"/>
        <v>0</v>
      </c>
    </row>
    <row r="865" spans="2:9" x14ac:dyDescent="0.3">
      <c r="B865" s="408"/>
      <c r="C865" s="398" t="s">
        <v>2777</v>
      </c>
      <c r="D865" s="432" t="s">
        <v>2778</v>
      </c>
      <c r="E865" s="401"/>
      <c r="F865" s="388">
        <v>0</v>
      </c>
      <c r="G865" s="355"/>
      <c r="H865" s="356"/>
      <c r="I865" s="389">
        <f t="shared" si="13"/>
        <v>0</v>
      </c>
    </row>
    <row r="866" spans="2:9" x14ac:dyDescent="0.3">
      <c r="B866" s="408" t="s">
        <v>2779</v>
      </c>
      <c r="C866" s="398" t="s">
        <v>2780</v>
      </c>
      <c r="D866" s="428" t="s">
        <v>2781</v>
      </c>
      <c r="E866" s="401" t="s">
        <v>641</v>
      </c>
      <c r="F866" s="388"/>
      <c r="G866" s="355"/>
      <c r="H866" s="356"/>
      <c r="I866" s="389">
        <f t="shared" si="13"/>
        <v>0</v>
      </c>
    </row>
    <row r="867" spans="2:9" x14ac:dyDescent="0.3">
      <c r="B867" s="408"/>
      <c r="C867" s="398" t="s">
        <v>2782</v>
      </c>
      <c r="D867" s="432" t="s">
        <v>2783</v>
      </c>
      <c r="E867" s="401"/>
      <c r="F867" s="388"/>
      <c r="G867" s="355"/>
      <c r="H867" s="356"/>
      <c r="I867" s="389">
        <f t="shared" si="13"/>
        <v>0</v>
      </c>
    </row>
    <row r="868" spans="2:9" x14ac:dyDescent="0.3">
      <c r="B868" s="408" t="s">
        <v>2784</v>
      </c>
      <c r="C868" s="398" t="s">
        <v>2785</v>
      </c>
      <c r="D868" s="428" t="s">
        <v>2786</v>
      </c>
      <c r="E868" s="401" t="s">
        <v>641</v>
      </c>
      <c r="F868" s="388"/>
      <c r="G868" s="355"/>
      <c r="H868" s="356"/>
      <c r="I868" s="389">
        <f t="shared" si="13"/>
        <v>0</v>
      </c>
    </row>
    <row r="869" spans="2:9" x14ac:dyDescent="0.3">
      <c r="B869" s="408"/>
      <c r="C869" s="398" t="s">
        <v>2787</v>
      </c>
      <c r="D869" s="432" t="s">
        <v>2788</v>
      </c>
      <c r="E869" s="401"/>
      <c r="F869" s="388"/>
      <c r="G869" s="355"/>
      <c r="H869" s="356"/>
      <c r="I869" s="389">
        <f t="shared" si="13"/>
        <v>0</v>
      </c>
    </row>
    <row r="870" spans="2:9" x14ac:dyDescent="0.3">
      <c r="B870" s="408" t="s">
        <v>2789</v>
      </c>
      <c r="C870" s="398" t="s">
        <v>2790</v>
      </c>
      <c r="D870" s="428" t="s">
        <v>2791</v>
      </c>
      <c r="E870" s="401" t="s">
        <v>641</v>
      </c>
      <c r="F870" s="388"/>
      <c r="G870" s="355"/>
      <c r="H870" s="356"/>
      <c r="I870" s="389">
        <f t="shared" si="13"/>
        <v>0</v>
      </c>
    </row>
    <row r="871" spans="2:9" x14ac:dyDescent="0.3">
      <c r="B871" s="408"/>
      <c r="C871" s="398" t="s">
        <v>2792</v>
      </c>
      <c r="D871" s="432" t="s">
        <v>2793</v>
      </c>
      <c r="E871" s="401"/>
      <c r="F871" s="388"/>
      <c r="G871" s="355"/>
      <c r="H871" s="356"/>
      <c r="I871" s="389">
        <f t="shared" si="13"/>
        <v>0</v>
      </c>
    </row>
    <row r="872" spans="2:9" ht="26.4" x14ac:dyDescent="0.3">
      <c r="B872" s="408" t="s">
        <v>2794</v>
      </c>
      <c r="C872" s="398" t="s">
        <v>2795</v>
      </c>
      <c r="D872" s="428" t="s">
        <v>2796</v>
      </c>
      <c r="E872" s="401" t="s">
        <v>641</v>
      </c>
      <c r="F872" s="388"/>
      <c r="G872" s="355"/>
      <c r="H872" s="356"/>
      <c r="I872" s="389">
        <f t="shared" si="13"/>
        <v>0</v>
      </c>
    </row>
    <row r="873" spans="2:9" x14ac:dyDescent="0.3">
      <c r="B873" s="408"/>
      <c r="C873" s="398" t="s">
        <v>2797</v>
      </c>
      <c r="D873" s="432" t="s">
        <v>2798</v>
      </c>
      <c r="E873" s="401"/>
      <c r="F873" s="388"/>
      <c r="G873" s="355"/>
      <c r="H873" s="356"/>
      <c r="I873" s="389">
        <f t="shared" si="13"/>
        <v>0</v>
      </c>
    </row>
    <row r="874" spans="2:9" x14ac:dyDescent="0.3">
      <c r="B874" s="408" t="s">
        <v>2799</v>
      </c>
      <c r="C874" s="398" t="s">
        <v>2800</v>
      </c>
      <c r="D874" s="428" t="s">
        <v>2801</v>
      </c>
      <c r="E874" s="401" t="s">
        <v>641</v>
      </c>
      <c r="F874" s="388"/>
      <c r="G874" s="355"/>
      <c r="H874" s="356"/>
      <c r="I874" s="389">
        <f t="shared" si="13"/>
        <v>0</v>
      </c>
    </row>
    <row r="875" spans="2:9" x14ac:dyDescent="0.3">
      <c r="B875" s="408"/>
      <c r="C875" s="398" t="s">
        <v>2802</v>
      </c>
      <c r="D875" s="432" t="s">
        <v>2803</v>
      </c>
      <c r="E875" s="401"/>
      <c r="F875" s="388"/>
      <c r="G875" s="355"/>
      <c r="H875" s="356"/>
      <c r="I875" s="389">
        <f t="shared" si="13"/>
        <v>0</v>
      </c>
    </row>
    <row r="876" spans="2:9" x14ac:dyDescent="0.3">
      <c r="B876" s="408" t="s">
        <v>2804</v>
      </c>
      <c r="C876" s="398" t="s">
        <v>2805</v>
      </c>
      <c r="D876" s="428" t="s">
        <v>2806</v>
      </c>
      <c r="E876" s="401" t="s">
        <v>641</v>
      </c>
      <c r="F876" s="388"/>
      <c r="G876" s="355"/>
      <c r="H876" s="356"/>
      <c r="I876" s="389">
        <f t="shared" si="13"/>
        <v>0</v>
      </c>
    </row>
    <row r="877" spans="2:9" x14ac:dyDescent="0.3">
      <c r="B877" s="408"/>
      <c r="C877" s="398" t="s">
        <v>2807</v>
      </c>
      <c r="D877" s="432" t="s">
        <v>2808</v>
      </c>
      <c r="E877" s="401"/>
      <c r="F877" s="388"/>
      <c r="G877" s="355"/>
      <c r="H877" s="356"/>
      <c r="I877" s="389">
        <f t="shared" si="13"/>
        <v>0</v>
      </c>
    </row>
    <row r="878" spans="2:9" ht="26.4" x14ac:dyDescent="0.3">
      <c r="B878" s="408" t="s">
        <v>2809</v>
      </c>
      <c r="C878" s="398" t="s">
        <v>2810</v>
      </c>
      <c r="D878" s="428" t="s">
        <v>2811</v>
      </c>
      <c r="E878" s="401" t="s">
        <v>641</v>
      </c>
      <c r="F878" s="388"/>
      <c r="G878" s="355"/>
      <c r="H878" s="356"/>
      <c r="I878" s="389">
        <f t="shared" si="13"/>
        <v>0</v>
      </c>
    </row>
    <row r="879" spans="2:9" x14ac:dyDescent="0.3">
      <c r="B879" s="408"/>
      <c r="C879" s="398" t="s">
        <v>2812</v>
      </c>
      <c r="D879" s="432" t="s">
        <v>2813</v>
      </c>
      <c r="E879" s="401"/>
      <c r="F879" s="388"/>
      <c r="G879" s="355"/>
      <c r="H879" s="356"/>
      <c r="I879" s="389">
        <f t="shared" si="13"/>
        <v>0</v>
      </c>
    </row>
    <row r="880" spans="2:9" ht="39.6" x14ac:dyDescent="0.3">
      <c r="B880" s="408" t="s">
        <v>2814</v>
      </c>
      <c r="C880" s="398" t="s">
        <v>2815</v>
      </c>
      <c r="D880" s="428" t="s">
        <v>2816</v>
      </c>
      <c r="E880" s="401" t="s">
        <v>641</v>
      </c>
      <c r="F880" s="388"/>
      <c r="G880" s="355"/>
      <c r="H880" s="356"/>
      <c r="I880" s="389">
        <f t="shared" si="13"/>
        <v>0</v>
      </c>
    </row>
    <row r="881" spans="2:9" x14ac:dyDescent="0.3">
      <c r="B881" s="408"/>
      <c r="C881" s="398" t="s">
        <v>2817</v>
      </c>
      <c r="D881" s="432" t="s">
        <v>2818</v>
      </c>
      <c r="E881" s="401"/>
      <c r="F881" s="388"/>
      <c r="G881" s="355"/>
      <c r="H881" s="356"/>
      <c r="I881" s="389">
        <f t="shared" si="13"/>
        <v>0</v>
      </c>
    </row>
    <row r="882" spans="2:9" ht="39.6" x14ac:dyDescent="0.3">
      <c r="B882" s="408" t="s">
        <v>2819</v>
      </c>
      <c r="C882" s="398" t="s">
        <v>2820</v>
      </c>
      <c r="D882" s="428" t="s">
        <v>2821</v>
      </c>
      <c r="E882" s="401" t="s">
        <v>641</v>
      </c>
      <c r="F882" s="388"/>
      <c r="G882" s="355"/>
      <c r="H882" s="356"/>
      <c r="I882" s="389">
        <f t="shared" si="13"/>
        <v>0</v>
      </c>
    </row>
    <row r="883" spans="2:9" x14ac:dyDescent="0.3">
      <c r="B883" s="408"/>
      <c r="C883" s="398" t="s">
        <v>2822</v>
      </c>
      <c r="D883" s="432" t="s">
        <v>2823</v>
      </c>
      <c r="E883" s="401"/>
      <c r="F883" s="388"/>
      <c r="G883" s="355"/>
      <c r="H883" s="356"/>
      <c r="I883" s="389">
        <f t="shared" si="13"/>
        <v>0</v>
      </c>
    </row>
    <row r="884" spans="2:9" ht="39.6" x14ac:dyDescent="0.3">
      <c r="B884" s="408" t="s">
        <v>2824</v>
      </c>
      <c r="C884" s="398" t="s">
        <v>2825</v>
      </c>
      <c r="D884" s="428" t="s">
        <v>2826</v>
      </c>
      <c r="E884" s="401" t="s">
        <v>641</v>
      </c>
      <c r="F884" s="388"/>
      <c r="G884" s="355"/>
      <c r="H884" s="356"/>
      <c r="I884" s="389">
        <f t="shared" si="13"/>
        <v>0</v>
      </c>
    </row>
    <row r="885" spans="2:9" x14ac:dyDescent="0.3">
      <c r="B885" s="408"/>
      <c r="C885" s="398" t="s">
        <v>2827</v>
      </c>
      <c r="D885" s="432" t="s">
        <v>2828</v>
      </c>
      <c r="E885" s="401"/>
      <c r="F885" s="388"/>
      <c r="G885" s="355"/>
      <c r="H885" s="356"/>
      <c r="I885" s="389">
        <f t="shared" si="13"/>
        <v>0</v>
      </c>
    </row>
    <row r="886" spans="2:9" ht="26.4" x14ac:dyDescent="0.3">
      <c r="B886" s="408" t="s">
        <v>2829</v>
      </c>
      <c r="C886" s="398" t="s">
        <v>2830</v>
      </c>
      <c r="D886" s="428" t="s">
        <v>2831</v>
      </c>
      <c r="E886" s="401" t="s">
        <v>641</v>
      </c>
      <c r="F886" s="388"/>
      <c r="G886" s="355"/>
      <c r="H886" s="356"/>
      <c r="I886" s="389">
        <f t="shared" si="13"/>
        <v>0</v>
      </c>
    </row>
    <row r="887" spans="2:9" x14ac:dyDescent="0.3">
      <c r="B887" s="408"/>
      <c r="C887" s="398" t="s">
        <v>2832</v>
      </c>
      <c r="D887" s="432" t="s">
        <v>2833</v>
      </c>
      <c r="E887" s="401"/>
      <c r="F887" s="388"/>
      <c r="G887" s="355"/>
      <c r="H887" s="356"/>
      <c r="I887" s="389">
        <f t="shared" si="13"/>
        <v>0</v>
      </c>
    </row>
    <row r="888" spans="2:9" ht="26.4" x14ac:dyDescent="0.3">
      <c r="B888" s="408" t="s">
        <v>2834</v>
      </c>
      <c r="C888" s="398" t="s">
        <v>2835</v>
      </c>
      <c r="D888" s="428" t="s">
        <v>2836</v>
      </c>
      <c r="E888" s="401" t="s">
        <v>641</v>
      </c>
      <c r="F888" s="388"/>
      <c r="G888" s="355"/>
      <c r="H888" s="356"/>
      <c r="I888" s="389">
        <f t="shared" si="13"/>
        <v>0</v>
      </c>
    </row>
    <row r="889" spans="2:9" ht="26.4" x14ac:dyDescent="0.3">
      <c r="B889" s="408" t="s">
        <v>2837</v>
      </c>
      <c r="C889" s="398" t="s">
        <v>2838</v>
      </c>
      <c r="D889" s="428" t="s">
        <v>2839</v>
      </c>
      <c r="E889" s="401" t="s">
        <v>641</v>
      </c>
      <c r="F889" s="388"/>
      <c r="G889" s="355"/>
      <c r="H889" s="356"/>
      <c r="I889" s="389">
        <f t="shared" si="13"/>
        <v>0</v>
      </c>
    </row>
    <row r="890" spans="2:9" x14ac:dyDescent="0.3">
      <c r="B890" s="408"/>
      <c r="C890" s="398" t="s">
        <v>2840</v>
      </c>
      <c r="D890" s="432" t="s">
        <v>2841</v>
      </c>
      <c r="E890" s="401"/>
      <c r="F890" s="388"/>
      <c r="G890" s="355"/>
      <c r="H890" s="356"/>
      <c r="I890" s="389">
        <f t="shared" si="13"/>
        <v>0</v>
      </c>
    </row>
    <row r="891" spans="2:9" ht="26.4" x14ac:dyDescent="0.3">
      <c r="B891" s="408" t="s">
        <v>2842</v>
      </c>
      <c r="C891" s="398" t="s">
        <v>2843</v>
      </c>
      <c r="D891" s="428" t="s">
        <v>2844</v>
      </c>
      <c r="E891" s="401" t="s">
        <v>641</v>
      </c>
      <c r="F891" s="388"/>
      <c r="G891" s="355"/>
      <c r="H891" s="356"/>
      <c r="I891" s="389">
        <f t="shared" si="13"/>
        <v>0</v>
      </c>
    </row>
    <row r="892" spans="2:9" x14ac:dyDescent="0.3">
      <c r="B892" s="408"/>
      <c r="C892" s="398" t="s">
        <v>2845</v>
      </c>
      <c r="D892" s="428" t="s">
        <v>2846</v>
      </c>
      <c r="E892" s="401"/>
      <c r="F892" s="388">
        <v>0</v>
      </c>
      <c r="G892" s="355"/>
      <c r="H892" s="356"/>
      <c r="I892" s="389">
        <f t="shared" si="13"/>
        <v>0</v>
      </c>
    </row>
    <row r="893" spans="2:9" x14ac:dyDescent="0.3">
      <c r="B893" s="408" t="s">
        <v>2847</v>
      </c>
      <c r="C893" s="398" t="s">
        <v>2848</v>
      </c>
      <c r="D893" s="428" t="s">
        <v>2849</v>
      </c>
      <c r="E893" s="401" t="s">
        <v>641</v>
      </c>
      <c r="F893" s="388">
        <v>18</v>
      </c>
      <c r="G893" s="355"/>
      <c r="H893" s="356"/>
      <c r="I893" s="389">
        <f t="shared" si="13"/>
        <v>0</v>
      </c>
    </row>
    <row r="894" spans="2:9" x14ac:dyDescent="0.3">
      <c r="B894" s="408"/>
      <c r="C894" s="398" t="s">
        <v>2850</v>
      </c>
      <c r="D894" s="428" t="s">
        <v>2851</v>
      </c>
      <c r="E894" s="401"/>
      <c r="F894" s="388">
        <v>0</v>
      </c>
      <c r="G894" s="355"/>
      <c r="H894" s="356"/>
      <c r="I894" s="389">
        <f t="shared" si="13"/>
        <v>0</v>
      </c>
    </row>
    <row r="895" spans="2:9" x14ac:dyDescent="0.3">
      <c r="B895" s="408" t="s">
        <v>2852</v>
      </c>
      <c r="C895" s="398" t="s">
        <v>2853</v>
      </c>
      <c r="D895" s="406" t="s">
        <v>2854</v>
      </c>
      <c r="E895" s="401" t="s">
        <v>641</v>
      </c>
      <c r="F895" s="388">
        <v>18</v>
      </c>
      <c r="G895" s="355"/>
      <c r="H895" s="356"/>
      <c r="I895" s="389">
        <f t="shared" si="13"/>
        <v>0</v>
      </c>
    </row>
    <row r="896" spans="2:9" x14ac:dyDescent="0.3">
      <c r="B896" s="408"/>
      <c r="C896" s="398" t="s">
        <v>2855</v>
      </c>
      <c r="D896" s="428" t="s">
        <v>2856</v>
      </c>
      <c r="E896" s="401"/>
      <c r="F896" s="388">
        <v>0</v>
      </c>
      <c r="G896" s="355"/>
      <c r="H896" s="356"/>
      <c r="I896" s="389">
        <f t="shared" si="13"/>
        <v>0</v>
      </c>
    </row>
    <row r="897" spans="2:9" ht="26.4" x14ac:dyDescent="0.3">
      <c r="B897" s="408" t="s">
        <v>2857</v>
      </c>
      <c r="C897" s="398" t="s">
        <v>2858</v>
      </c>
      <c r="D897" s="406" t="s">
        <v>2859</v>
      </c>
      <c r="E897" s="401" t="s">
        <v>641</v>
      </c>
      <c r="F897" s="388">
        <v>18</v>
      </c>
      <c r="G897" s="355"/>
      <c r="H897" s="356"/>
      <c r="I897" s="389">
        <f t="shared" si="13"/>
        <v>0</v>
      </c>
    </row>
    <row r="898" spans="2:9" x14ac:dyDescent="0.3">
      <c r="B898" s="408"/>
      <c r="C898" s="398" t="s">
        <v>2860</v>
      </c>
      <c r="D898" s="428" t="s">
        <v>2861</v>
      </c>
      <c r="E898" s="401"/>
      <c r="F898" s="388">
        <v>0</v>
      </c>
      <c r="G898" s="355"/>
      <c r="H898" s="356"/>
      <c r="I898" s="389">
        <f t="shared" si="13"/>
        <v>0</v>
      </c>
    </row>
    <row r="899" spans="2:9" ht="39.6" x14ac:dyDescent="0.3">
      <c r="B899" s="408" t="s">
        <v>2862</v>
      </c>
      <c r="C899" s="398" t="s">
        <v>2863</v>
      </c>
      <c r="D899" s="406" t="s">
        <v>2864</v>
      </c>
      <c r="E899" s="401" t="s">
        <v>641</v>
      </c>
      <c r="F899" s="388">
        <v>7</v>
      </c>
      <c r="G899" s="355"/>
      <c r="H899" s="356"/>
      <c r="I899" s="389">
        <f t="shared" si="13"/>
        <v>0</v>
      </c>
    </row>
    <row r="900" spans="2:9" x14ac:dyDescent="0.3">
      <c r="B900" s="408"/>
      <c r="C900" s="398" t="s">
        <v>2860</v>
      </c>
      <c r="D900" s="428" t="s">
        <v>2861</v>
      </c>
      <c r="E900" s="401"/>
      <c r="F900" s="388">
        <v>0</v>
      </c>
      <c r="G900" s="355"/>
      <c r="H900" s="356"/>
      <c r="I900" s="389">
        <f t="shared" si="13"/>
        <v>0</v>
      </c>
    </row>
    <row r="901" spans="2:9" ht="39.6" x14ac:dyDescent="0.3">
      <c r="B901" s="408" t="s">
        <v>2865</v>
      </c>
      <c r="C901" s="398" t="s">
        <v>2863</v>
      </c>
      <c r="D901" s="406" t="s">
        <v>2864</v>
      </c>
      <c r="E901" s="401" t="s">
        <v>641</v>
      </c>
      <c r="F901" s="388">
        <v>7</v>
      </c>
      <c r="G901" s="355"/>
      <c r="H901" s="356"/>
      <c r="I901" s="389">
        <f t="shared" si="13"/>
        <v>0</v>
      </c>
    </row>
    <row r="902" spans="2:9" x14ac:dyDescent="0.3">
      <c r="B902" s="408"/>
      <c r="C902" s="398" t="s">
        <v>2866</v>
      </c>
      <c r="D902" s="406" t="s">
        <v>2867</v>
      </c>
      <c r="E902" s="401"/>
      <c r="F902" s="388">
        <v>0</v>
      </c>
      <c r="G902" s="355"/>
      <c r="H902" s="356"/>
      <c r="I902" s="389">
        <f t="shared" si="13"/>
        <v>0</v>
      </c>
    </row>
    <row r="903" spans="2:9" ht="26.4" x14ac:dyDescent="0.3">
      <c r="B903" s="408" t="s">
        <v>2868</v>
      </c>
      <c r="C903" s="398" t="s">
        <v>2869</v>
      </c>
      <c r="D903" s="406" t="s">
        <v>2870</v>
      </c>
      <c r="E903" s="401" t="s">
        <v>642</v>
      </c>
      <c r="F903" s="388">
        <v>7</v>
      </c>
      <c r="G903" s="355"/>
      <c r="H903" s="356"/>
      <c r="I903" s="389">
        <f t="shared" si="13"/>
        <v>0</v>
      </c>
    </row>
    <row r="904" spans="2:9" x14ac:dyDescent="0.3">
      <c r="B904" s="408"/>
      <c r="C904" s="398" t="s">
        <v>2871</v>
      </c>
      <c r="D904" s="406" t="s">
        <v>2872</v>
      </c>
      <c r="E904" s="401"/>
      <c r="F904" s="388">
        <v>0</v>
      </c>
      <c r="G904" s="355"/>
      <c r="H904" s="356"/>
      <c r="I904" s="389">
        <f t="shared" si="13"/>
        <v>0</v>
      </c>
    </row>
    <row r="905" spans="2:9" ht="26.4" x14ac:dyDescent="0.3">
      <c r="B905" s="408" t="s">
        <v>2873</v>
      </c>
      <c r="C905" s="398" t="s">
        <v>2874</v>
      </c>
      <c r="D905" s="406" t="s">
        <v>2875</v>
      </c>
      <c r="E905" s="401" t="s">
        <v>642</v>
      </c>
      <c r="F905" s="388">
        <v>7</v>
      </c>
      <c r="G905" s="355"/>
      <c r="H905" s="356"/>
      <c r="I905" s="389">
        <f t="shared" si="13"/>
        <v>0</v>
      </c>
    </row>
    <row r="906" spans="2:9" x14ac:dyDescent="0.3">
      <c r="B906" s="408"/>
      <c r="C906" s="398" t="s">
        <v>2876</v>
      </c>
      <c r="D906" s="406" t="s">
        <v>2877</v>
      </c>
      <c r="E906" s="401"/>
      <c r="F906" s="388">
        <v>0</v>
      </c>
      <c r="G906" s="355"/>
      <c r="H906" s="356"/>
      <c r="I906" s="389">
        <f t="shared" si="13"/>
        <v>0</v>
      </c>
    </row>
    <row r="907" spans="2:9" ht="26.4" x14ac:dyDescent="0.3">
      <c r="B907" s="408" t="s">
        <v>2878</v>
      </c>
      <c r="C907" s="398" t="s">
        <v>2879</v>
      </c>
      <c r="D907" s="406" t="s">
        <v>2880</v>
      </c>
      <c r="E907" s="401" t="s">
        <v>642</v>
      </c>
      <c r="F907" s="388">
        <v>7</v>
      </c>
      <c r="G907" s="355"/>
      <c r="H907" s="356"/>
      <c r="I907" s="389">
        <f t="shared" si="13"/>
        <v>0</v>
      </c>
    </row>
    <row r="908" spans="2:9" x14ac:dyDescent="0.3">
      <c r="B908" s="408"/>
      <c r="C908" s="398" t="s">
        <v>2881</v>
      </c>
      <c r="D908" s="406" t="s">
        <v>2882</v>
      </c>
      <c r="E908" s="401"/>
      <c r="F908" s="388">
        <v>0</v>
      </c>
      <c r="G908" s="355"/>
      <c r="H908" s="356"/>
      <c r="I908" s="389">
        <f t="shared" si="13"/>
        <v>0</v>
      </c>
    </row>
    <row r="909" spans="2:9" ht="26.4" x14ac:dyDescent="0.3">
      <c r="B909" s="408" t="s">
        <v>2883</v>
      </c>
      <c r="C909" s="398" t="s">
        <v>2884</v>
      </c>
      <c r="D909" s="406" t="s">
        <v>2885</v>
      </c>
      <c r="E909" s="401" t="s">
        <v>641</v>
      </c>
      <c r="F909" s="388">
        <v>7</v>
      </c>
      <c r="G909" s="355"/>
      <c r="H909" s="356"/>
      <c r="I909" s="389">
        <f t="shared" si="13"/>
        <v>0</v>
      </c>
    </row>
    <row r="910" spans="2:9" x14ac:dyDescent="0.3">
      <c r="B910" s="408"/>
      <c r="C910" s="398" t="s">
        <v>2886</v>
      </c>
      <c r="D910" s="406" t="s">
        <v>2887</v>
      </c>
      <c r="E910" s="401"/>
      <c r="F910" s="388">
        <v>0</v>
      </c>
      <c r="G910" s="355"/>
      <c r="H910" s="356"/>
      <c r="I910" s="389">
        <f t="shared" si="13"/>
        <v>0</v>
      </c>
    </row>
    <row r="911" spans="2:9" ht="26.4" x14ac:dyDescent="0.3">
      <c r="B911" s="408" t="s">
        <v>2888</v>
      </c>
      <c r="C911" s="398" t="s">
        <v>2889</v>
      </c>
      <c r="D911" s="406" t="s">
        <v>2890</v>
      </c>
      <c r="E911" s="401" t="s">
        <v>641</v>
      </c>
      <c r="F911" s="388">
        <v>18</v>
      </c>
      <c r="G911" s="355"/>
      <c r="H911" s="356"/>
      <c r="I911" s="389">
        <f t="shared" si="13"/>
        <v>0</v>
      </c>
    </row>
    <row r="912" spans="2:9" ht="25.5" customHeight="1" x14ac:dyDescent="0.3">
      <c r="B912" s="408"/>
      <c r="C912" s="398"/>
      <c r="D912" s="416" t="s">
        <v>3647</v>
      </c>
      <c r="E912" s="401"/>
      <c r="F912" s="388">
        <v>0</v>
      </c>
      <c r="G912" s="355"/>
      <c r="H912" s="356"/>
      <c r="I912" s="389">
        <f t="shared" si="13"/>
        <v>0</v>
      </c>
    </row>
    <row r="913" spans="2:9" ht="51" customHeight="1" x14ac:dyDescent="0.3">
      <c r="B913" s="408"/>
      <c r="C913" s="398"/>
      <c r="D913" s="416" t="s">
        <v>3797</v>
      </c>
      <c r="E913" s="401"/>
      <c r="F913" s="388">
        <v>0</v>
      </c>
      <c r="G913" s="355"/>
      <c r="H913" s="356"/>
      <c r="I913" s="389"/>
    </row>
    <row r="914" spans="2:9" ht="39.6" x14ac:dyDescent="0.3">
      <c r="B914" s="408" t="s">
        <v>2891</v>
      </c>
      <c r="C914" s="398"/>
      <c r="D914" s="406" t="s">
        <v>3610</v>
      </c>
      <c r="E914" s="401" t="s">
        <v>641</v>
      </c>
      <c r="F914" s="388">
        <v>45</v>
      </c>
      <c r="G914" s="355"/>
      <c r="H914" s="356"/>
      <c r="I914" s="389">
        <f t="shared" ref="I914:I977" si="14">(G914+H914)*$F914</f>
        <v>0</v>
      </c>
    </row>
    <row r="915" spans="2:9" ht="39.6" x14ac:dyDescent="0.3">
      <c r="B915" s="408" t="s">
        <v>2892</v>
      </c>
      <c r="C915" s="398"/>
      <c r="D915" s="406" t="s">
        <v>3611</v>
      </c>
      <c r="E915" s="401" t="s">
        <v>641</v>
      </c>
      <c r="F915" s="388">
        <v>45</v>
      </c>
      <c r="G915" s="355"/>
      <c r="H915" s="356"/>
      <c r="I915" s="389">
        <f t="shared" si="14"/>
        <v>0</v>
      </c>
    </row>
    <row r="916" spans="2:9" ht="39.6" x14ac:dyDescent="0.3">
      <c r="B916" s="408" t="s">
        <v>2893</v>
      </c>
      <c r="C916" s="398"/>
      <c r="D916" s="406" t="s">
        <v>3612</v>
      </c>
      <c r="E916" s="401" t="s">
        <v>641</v>
      </c>
      <c r="F916" s="388">
        <v>45</v>
      </c>
      <c r="G916" s="355"/>
      <c r="H916" s="356"/>
      <c r="I916" s="389">
        <f t="shared" si="14"/>
        <v>0</v>
      </c>
    </row>
    <row r="917" spans="2:9" ht="39.6" x14ac:dyDescent="0.3">
      <c r="B917" s="408" t="s">
        <v>2894</v>
      </c>
      <c r="C917" s="398"/>
      <c r="D917" s="406" t="s">
        <v>3613</v>
      </c>
      <c r="E917" s="401" t="s">
        <v>641</v>
      </c>
      <c r="F917" s="388">
        <v>45</v>
      </c>
      <c r="G917" s="355"/>
      <c r="H917" s="356"/>
      <c r="I917" s="389">
        <f t="shared" si="14"/>
        <v>0</v>
      </c>
    </row>
    <row r="918" spans="2:9" ht="39.6" x14ac:dyDescent="0.3">
      <c r="B918" s="408" t="s">
        <v>2895</v>
      </c>
      <c r="C918" s="398"/>
      <c r="D918" s="406" t="s">
        <v>3614</v>
      </c>
      <c r="E918" s="401" t="s">
        <v>641</v>
      </c>
      <c r="F918" s="388">
        <v>45</v>
      </c>
      <c r="G918" s="355"/>
      <c r="H918" s="356"/>
      <c r="I918" s="389">
        <f t="shared" si="14"/>
        <v>0</v>
      </c>
    </row>
    <row r="919" spans="2:9" ht="25.5" customHeight="1" x14ac:dyDescent="0.3">
      <c r="B919" s="408" t="s">
        <v>2898</v>
      </c>
      <c r="C919" s="398"/>
      <c r="D919" s="406" t="s">
        <v>3615</v>
      </c>
      <c r="E919" s="401" t="s">
        <v>641</v>
      </c>
      <c r="F919" s="388">
        <v>45</v>
      </c>
      <c r="G919" s="355"/>
      <c r="H919" s="356"/>
      <c r="I919" s="389">
        <f t="shared" si="14"/>
        <v>0</v>
      </c>
    </row>
    <row r="920" spans="2:9" ht="39.6" x14ac:dyDescent="0.3">
      <c r="B920" s="408" t="s">
        <v>2903</v>
      </c>
      <c r="C920" s="398"/>
      <c r="D920" s="406" t="s">
        <v>3616</v>
      </c>
      <c r="E920" s="401" t="s">
        <v>641</v>
      </c>
      <c r="F920" s="388">
        <v>45</v>
      </c>
      <c r="G920" s="355"/>
      <c r="H920" s="356"/>
      <c r="I920" s="389">
        <f t="shared" si="14"/>
        <v>0</v>
      </c>
    </row>
    <row r="921" spans="2:9" ht="39.6" x14ac:dyDescent="0.3">
      <c r="B921" s="408" t="s">
        <v>2908</v>
      </c>
      <c r="C921" s="398"/>
      <c r="D921" s="406" t="s">
        <v>3617</v>
      </c>
      <c r="E921" s="401" t="s">
        <v>641</v>
      </c>
      <c r="F921" s="388">
        <v>45</v>
      </c>
      <c r="G921" s="355"/>
      <c r="H921" s="356"/>
      <c r="I921" s="389">
        <f t="shared" si="14"/>
        <v>0</v>
      </c>
    </row>
    <row r="922" spans="2:9" ht="39.6" x14ac:dyDescent="0.3">
      <c r="B922" s="408" t="s">
        <v>2913</v>
      </c>
      <c r="C922" s="398"/>
      <c r="D922" s="406" t="s">
        <v>3618</v>
      </c>
      <c r="E922" s="401" t="s">
        <v>641</v>
      </c>
      <c r="F922" s="388">
        <v>33</v>
      </c>
      <c r="G922" s="355"/>
      <c r="H922" s="356"/>
      <c r="I922" s="389">
        <f t="shared" si="14"/>
        <v>0</v>
      </c>
    </row>
    <row r="923" spans="2:9" ht="39.6" x14ac:dyDescent="0.3">
      <c r="B923" s="408" t="s">
        <v>2916</v>
      </c>
      <c r="C923" s="398"/>
      <c r="D923" s="406" t="s">
        <v>3619</v>
      </c>
      <c r="E923" s="401" t="s">
        <v>641</v>
      </c>
      <c r="F923" s="388">
        <v>33</v>
      </c>
      <c r="G923" s="355"/>
      <c r="H923" s="356"/>
      <c r="I923" s="389">
        <f t="shared" si="14"/>
        <v>0</v>
      </c>
    </row>
    <row r="924" spans="2:9" ht="39.6" x14ac:dyDescent="0.3">
      <c r="B924" s="408" t="s">
        <v>2924</v>
      </c>
      <c r="C924" s="398"/>
      <c r="D924" s="406" t="s">
        <v>3620</v>
      </c>
      <c r="E924" s="401" t="s">
        <v>641</v>
      </c>
      <c r="F924" s="388">
        <v>33</v>
      </c>
      <c r="G924" s="355"/>
      <c r="H924" s="356"/>
      <c r="I924" s="389">
        <f t="shared" si="14"/>
        <v>0</v>
      </c>
    </row>
    <row r="925" spans="2:9" ht="26.4" x14ac:dyDescent="0.3">
      <c r="B925" s="408" t="s">
        <v>2927</v>
      </c>
      <c r="C925" s="398"/>
      <c r="D925" s="406" t="s">
        <v>3621</v>
      </c>
      <c r="E925" s="401" t="s">
        <v>641</v>
      </c>
      <c r="F925" s="388">
        <v>33</v>
      </c>
      <c r="G925" s="355"/>
      <c r="H925" s="356"/>
      <c r="I925" s="389">
        <f t="shared" si="14"/>
        <v>0</v>
      </c>
    </row>
    <row r="926" spans="2:9" ht="26.4" x14ac:dyDescent="0.3">
      <c r="B926" s="408" t="s">
        <v>2930</v>
      </c>
      <c r="C926" s="398"/>
      <c r="D926" s="406" t="s">
        <v>3622</v>
      </c>
      <c r="E926" s="401" t="s">
        <v>641</v>
      </c>
      <c r="F926" s="388">
        <v>33</v>
      </c>
      <c r="G926" s="355"/>
      <c r="H926" s="356"/>
      <c r="I926" s="389">
        <f t="shared" si="14"/>
        <v>0</v>
      </c>
    </row>
    <row r="927" spans="2:9" ht="26.4" x14ac:dyDescent="0.3">
      <c r="B927" s="408" t="s">
        <v>2933</v>
      </c>
      <c r="C927" s="398"/>
      <c r="D927" s="406" t="s">
        <v>3623</v>
      </c>
      <c r="E927" s="401" t="s">
        <v>641</v>
      </c>
      <c r="F927" s="388">
        <v>33</v>
      </c>
      <c r="G927" s="355"/>
      <c r="H927" s="356"/>
      <c r="I927" s="389">
        <f t="shared" si="14"/>
        <v>0</v>
      </c>
    </row>
    <row r="928" spans="2:9" ht="26.4" x14ac:dyDescent="0.3">
      <c r="B928" s="408" t="s">
        <v>2936</v>
      </c>
      <c r="C928" s="398"/>
      <c r="D928" s="406" t="s">
        <v>3624</v>
      </c>
      <c r="E928" s="401" t="s">
        <v>641</v>
      </c>
      <c r="F928" s="388">
        <v>7</v>
      </c>
      <c r="G928" s="355"/>
      <c r="H928" s="356"/>
      <c r="I928" s="389">
        <f t="shared" si="14"/>
        <v>0</v>
      </c>
    </row>
    <row r="929" spans="2:9" ht="39.6" x14ac:dyDescent="0.3">
      <c r="B929" s="408" t="s">
        <v>2939</v>
      </c>
      <c r="C929" s="398"/>
      <c r="D929" s="406" t="s">
        <v>3625</v>
      </c>
      <c r="E929" s="401" t="s">
        <v>641</v>
      </c>
      <c r="F929" s="388">
        <v>33</v>
      </c>
      <c r="G929" s="355"/>
      <c r="H929" s="356"/>
      <c r="I929" s="389">
        <f t="shared" si="14"/>
        <v>0</v>
      </c>
    </row>
    <row r="930" spans="2:9" ht="39.6" x14ac:dyDescent="0.3">
      <c r="B930" s="408" t="s">
        <v>2942</v>
      </c>
      <c r="C930" s="398"/>
      <c r="D930" s="406" t="s">
        <v>3738</v>
      </c>
      <c r="E930" s="401" t="s">
        <v>641</v>
      </c>
      <c r="F930" s="388">
        <v>18</v>
      </c>
      <c r="G930" s="355"/>
      <c r="H930" s="356"/>
      <c r="I930" s="389">
        <f t="shared" si="14"/>
        <v>0</v>
      </c>
    </row>
    <row r="931" spans="2:9" ht="39.6" x14ac:dyDescent="0.3">
      <c r="B931" s="408" t="s">
        <v>2945</v>
      </c>
      <c r="C931" s="398"/>
      <c r="D931" s="406" t="s">
        <v>3626</v>
      </c>
      <c r="E931" s="401" t="s">
        <v>641</v>
      </c>
      <c r="F931" s="388">
        <v>18</v>
      </c>
      <c r="G931" s="355"/>
      <c r="H931" s="356"/>
      <c r="I931" s="389">
        <f t="shared" si="14"/>
        <v>0</v>
      </c>
    </row>
    <row r="932" spans="2:9" ht="26.4" x14ac:dyDescent="0.3">
      <c r="B932" s="408" t="s">
        <v>2947</v>
      </c>
      <c r="C932" s="398"/>
      <c r="D932" s="406" t="s">
        <v>3627</v>
      </c>
      <c r="E932" s="401" t="s">
        <v>641</v>
      </c>
      <c r="F932" s="388">
        <v>18</v>
      </c>
      <c r="G932" s="355"/>
      <c r="H932" s="356"/>
      <c r="I932" s="389">
        <f t="shared" si="14"/>
        <v>0</v>
      </c>
    </row>
    <row r="933" spans="2:9" ht="39.6" x14ac:dyDescent="0.3">
      <c r="B933" s="408" t="s">
        <v>2950</v>
      </c>
      <c r="C933" s="398"/>
      <c r="D933" s="406" t="s">
        <v>3739</v>
      </c>
      <c r="E933" s="401" t="s">
        <v>641</v>
      </c>
      <c r="F933" s="388">
        <v>7</v>
      </c>
      <c r="G933" s="355"/>
      <c r="H933" s="356"/>
      <c r="I933" s="389">
        <f t="shared" si="14"/>
        <v>0</v>
      </c>
    </row>
    <row r="934" spans="2:9" ht="39.6" x14ac:dyDescent="0.3">
      <c r="B934" s="408" t="s">
        <v>2953</v>
      </c>
      <c r="C934" s="398"/>
      <c r="D934" s="406" t="s">
        <v>3628</v>
      </c>
      <c r="E934" s="401" t="s">
        <v>641</v>
      </c>
      <c r="F934" s="388">
        <v>7</v>
      </c>
      <c r="G934" s="355"/>
      <c r="H934" s="356"/>
      <c r="I934" s="389">
        <f t="shared" si="14"/>
        <v>0</v>
      </c>
    </row>
    <row r="935" spans="2:9" ht="39.6" x14ac:dyDescent="0.3">
      <c r="B935" s="408" t="s">
        <v>2956</v>
      </c>
      <c r="C935" s="398"/>
      <c r="D935" s="406" t="s">
        <v>3629</v>
      </c>
      <c r="E935" s="401" t="s">
        <v>641</v>
      </c>
      <c r="F935" s="388">
        <v>7</v>
      </c>
      <c r="G935" s="355"/>
      <c r="H935" s="356"/>
      <c r="I935" s="389">
        <f t="shared" si="14"/>
        <v>0</v>
      </c>
    </row>
    <row r="936" spans="2:9" ht="39.6" x14ac:dyDescent="0.3">
      <c r="B936" s="408" t="s">
        <v>2959</v>
      </c>
      <c r="C936" s="398"/>
      <c r="D936" s="406" t="s">
        <v>3630</v>
      </c>
      <c r="E936" s="401" t="s">
        <v>641</v>
      </c>
      <c r="F936" s="388">
        <v>7</v>
      </c>
      <c r="G936" s="355"/>
      <c r="H936" s="356"/>
      <c r="I936" s="389">
        <f t="shared" si="14"/>
        <v>0</v>
      </c>
    </row>
    <row r="937" spans="2:9" ht="39.6" x14ac:dyDescent="0.3">
      <c r="B937" s="408" t="s">
        <v>2964</v>
      </c>
      <c r="C937" s="398"/>
      <c r="D937" s="406" t="s">
        <v>3631</v>
      </c>
      <c r="E937" s="401" t="s">
        <v>641</v>
      </c>
      <c r="F937" s="388">
        <v>7</v>
      </c>
      <c r="G937" s="355"/>
      <c r="H937" s="356"/>
      <c r="I937" s="389">
        <f t="shared" si="14"/>
        <v>0</v>
      </c>
    </row>
    <row r="938" spans="2:9" ht="39.6" x14ac:dyDescent="0.3">
      <c r="B938" s="408" t="s">
        <v>2967</v>
      </c>
      <c r="C938" s="398"/>
      <c r="D938" s="406" t="s">
        <v>3632</v>
      </c>
      <c r="E938" s="401" t="s">
        <v>641</v>
      </c>
      <c r="F938" s="388">
        <v>7</v>
      </c>
      <c r="G938" s="355"/>
      <c r="H938" s="356"/>
      <c r="I938" s="389">
        <f t="shared" si="14"/>
        <v>0</v>
      </c>
    </row>
    <row r="939" spans="2:9" ht="39.6" x14ac:dyDescent="0.3">
      <c r="B939" s="408" t="s">
        <v>2973</v>
      </c>
      <c r="C939" s="398"/>
      <c r="D939" s="406" t="s">
        <v>3633</v>
      </c>
      <c r="E939" s="401" t="s">
        <v>641</v>
      </c>
      <c r="F939" s="388">
        <v>7</v>
      </c>
      <c r="G939" s="355"/>
      <c r="H939" s="356"/>
      <c r="I939" s="389">
        <f t="shared" si="14"/>
        <v>0</v>
      </c>
    </row>
    <row r="940" spans="2:9" ht="39.6" x14ac:dyDescent="0.3">
      <c r="B940" s="408" t="s">
        <v>2976</v>
      </c>
      <c r="C940" s="398"/>
      <c r="D940" s="406" t="s">
        <v>3634</v>
      </c>
      <c r="E940" s="401" t="s">
        <v>641</v>
      </c>
      <c r="F940" s="388">
        <v>7</v>
      </c>
      <c r="G940" s="355"/>
      <c r="H940" s="356"/>
      <c r="I940" s="389">
        <f t="shared" si="14"/>
        <v>0</v>
      </c>
    </row>
    <row r="941" spans="2:9" ht="39.6" x14ac:dyDescent="0.3">
      <c r="B941" s="408" t="s">
        <v>2979</v>
      </c>
      <c r="C941" s="398"/>
      <c r="D941" s="406" t="s">
        <v>3635</v>
      </c>
      <c r="E941" s="401" t="s">
        <v>641</v>
      </c>
      <c r="F941" s="388">
        <v>7</v>
      </c>
      <c r="G941" s="355"/>
      <c r="H941" s="356"/>
      <c r="I941" s="389">
        <f t="shared" si="14"/>
        <v>0</v>
      </c>
    </row>
    <row r="942" spans="2:9" ht="39.6" x14ac:dyDescent="0.3">
      <c r="B942" s="408" t="s">
        <v>2982</v>
      </c>
      <c r="C942" s="398"/>
      <c r="D942" s="406" t="s">
        <v>3636</v>
      </c>
      <c r="E942" s="401" t="s">
        <v>641</v>
      </c>
      <c r="F942" s="388">
        <v>7</v>
      </c>
      <c r="G942" s="355"/>
      <c r="H942" s="356"/>
      <c r="I942" s="389">
        <f t="shared" si="14"/>
        <v>0</v>
      </c>
    </row>
    <row r="943" spans="2:9" ht="26.4" x14ac:dyDescent="0.3">
      <c r="B943" s="408" t="s">
        <v>2985</v>
      </c>
      <c r="C943" s="398"/>
      <c r="D943" s="406" t="s">
        <v>3637</v>
      </c>
      <c r="E943" s="401" t="s">
        <v>641</v>
      </c>
      <c r="F943" s="388">
        <v>7</v>
      </c>
      <c r="G943" s="355"/>
      <c r="H943" s="356"/>
      <c r="I943" s="389">
        <f t="shared" si="14"/>
        <v>0</v>
      </c>
    </row>
    <row r="944" spans="2:9" ht="26.4" x14ac:dyDescent="0.3">
      <c r="B944" s="408" t="s">
        <v>2988</v>
      </c>
      <c r="C944" s="398"/>
      <c r="D944" s="406" t="s">
        <v>3638</v>
      </c>
      <c r="E944" s="401" t="s">
        <v>641</v>
      </c>
      <c r="F944" s="388">
        <v>7</v>
      </c>
      <c r="G944" s="355"/>
      <c r="H944" s="356"/>
      <c r="I944" s="389">
        <f t="shared" si="14"/>
        <v>0</v>
      </c>
    </row>
    <row r="945" spans="2:9" ht="39.6" x14ac:dyDescent="0.3">
      <c r="B945" s="408" t="s">
        <v>2991</v>
      </c>
      <c r="C945" s="398"/>
      <c r="D945" s="406" t="s">
        <v>3639</v>
      </c>
      <c r="E945" s="401" t="s">
        <v>641</v>
      </c>
      <c r="F945" s="388">
        <v>7</v>
      </c>
      <c r="G945" s="355"/>
      <c r="H945" s="356"/>
      <c r="I945" s="389">
        <f t="shared" si="14"/>
        <v>0</v>
      </c>
    </row>
    <row r="946" spans="2:9" ht="26.4" x14ac:dyDescent="0.3">
      <c r="B946" s="408" t="s">
        <v>2994</v>
      </c>
      <c r="C946" s="398"/>
      <c r="D946" s="406" t="s">
        <v>3640</v>
      </c>
      <c r="E946" s="401" t="s">
        <v>641</v>
      </c>
      <c r="F946" s="388">
        <v>7</v>
      </c>
      <c r="G946" s="355"/>
      <c r="H946" s="356"/>
      <c r="I946" s="389">
        <f t="shared" si="14"/>
        <v>0</v>
      </c>
    </row>
    <row r="947" spans="2:9" ht="26.4" x14ac:dyDescent="0.3">
      <c r="B947" s="408" t="s">
        <v>2997</v>
      </c>
      <c r="C947" s="398"/>
      <c r="D947" s="406" t="s">
        <v>3641</v>
      </c>
      <c r="E947" s="401" t="s">
        <v>641</v>
      </c>
      <c r="F947" s="388">
        <v>7</v>
      </c>
      <c r="G947" s="355"/>
      <c r="H947" s="356"/>
      <c r="I947" s="389">
        <f t="shared" si="14"/>
        <v>0</v>
      </c>
    </row>
    <row r="948" spans="2:9" ht="39.6" x14ac:dyDescent="0.3">
      <c r="B948" s="408" t="s">
        <v>3000</v>
      </c>
      <c r="C948" s="398"/>
      <c r="D948" s="406" t="s">
        <v>3642</v>
      </c>
      <c r="E948" s="401" t="s">
        <v>641</v>
      </c>
      <c r="F948" s="388">
        <v>7</v>
      </c>
      <c r="G948" s="355"/>
      <c r="H948" s="356"/>
      <c r="I948" s="389">
        <f t="shared" si="14"/>
        <v>0</v>
      </c>
    </row>
    <row r="949" spans="2:9" ht="39.6" x14ac:dyDescent="0.3">
      <c r="B949" s="408" t="s">
        <v>3003</v>
      </c>
      <c r="C949" s="398"/>
      <c r="D949" s="406" t="s">
        <v>3643</v>
      </c>
      <c r="E949" s="401" t="s">
        <v>641</v>
      </c>
      <c r="F949" s="388">
        <v>7</v>
      </c>
      <c r="G949" s="355"/>
      <c r="H949" s="356"/>
      <c r="I949" s="389">
        <f t="shared" si="14"/>
        <v>0</v>
      </c>
    </row>
    <row r="950" spans="2:9" ht="39.6" x14ac:dyDescent="0.3">
      <c r="B950" s="408" t="s">
        <v>3006</v>
      </c>
      <c r="C950" s="398"/>
      <c r="D950" s="406" t="s">
        <v>3644</v>
      </c>
      <c r="E950" s="401" t="s">
        <v>641</v>
      </c>
      <c r="F950" s="388">
        <v>7</v>
      </c>
      <c r="G950" s="355"/>
      <c r="H950" s="356"/>
      <c r="I950" s="389">
        <f t="shared" si="14"/>
        <v>0</v>
      </c>
    </row>
    <row r="951" spans="2:9" ht="39.6" x14ac:dyDescent="0.3">
      <c r="B951" s="408" t="s">
        <v>3009</v>
      </c>
      <c r="C951" s="398"/>
      <c r="D951" s="406" t="s">
        <v>3645</v>
      </c>
      <c r="E951" s="401" t="s">
        <v>641</v>
      </c>
      <c r="F951" s="388">
        <v>7</v>
      </c>
      <c r="G951" s="355"/>
      <c r="H951" s="356"/>
      <c r="I951" s="389">
        <f t="shared" si="14"/>
        <v>0</v>
      </c>
    </row>
    <row r="952" spans="2:9" ht="39.6" x14ac:dyDescent="0.3">
      <c r="B952" s="408" t="s">
        <v>3012</v>
      </c>
      <c r="C952" s="398"/>
      <c r="D952" s="406" t="s">
        <v>3646</v>
      </c>
      <c r="E952" s="401" t="s">
        <v>641</v>
      </c>
      <c r="F952" s="388">
        <v>7</v>
      </c>
      <c r="G952" s="355"/>
      <c r="H952" s="356"/>
      <c r="I952" s="389">
        <f t="shared" si="14"/>
        <v>0</v>
      </c>
    </row>
    <row r="953" spans="2:9" x14ac:dyDescent="0.3">
      <c r="B953" s="408"/>
      <c r="C953" s="398"/>
      <c r="D953" s="406"/>
      <c r="E953" s="401"/>
      <c r="F953" s="388">
        <v>0</v>
      </c>
      <c r="G953" s="355"/>
      <c r="H953" s="356"/>
      <c r="I953" s="389">
        <f t="shared" si="14"/>
        <v>0</v>
      </c>
    </row>
    <row r="954" spans="2:9" ht="26.4" x14ac:dyDescent="0.3">
      <c r="B954" s="408"/>
      <c r="C954" s="398" t="s">
        <v>2896</v>
      </c>
      <c r="D954" s="427" t="s">
        <v>2897</v>
      </c>
      <c r="E954" s="401"/>
      <c r="F954" s="388">
        <v>0</v>
      </c>
      <c r="G954" s="355"/>
      <c r="H954" s="356"/>
      <c r="I954" s="389">
        <f t="shared" si="14"/>
        <v>0</v>
      </c>
    </row>
    <row r="955" spans="2:9" ht="26.4" x14ac:dyDescent="0.3">
      <c r="B955" s="408" t="s">
        <v>2898</v>
      </c>
      <c r="C955" s="398" t="s">
        <v>2899</v>
      </c>
      <c r="D955" s="428" t="s">
        <v>2900</v>
      </c>
      <c r="E955" s="401" t="s">
        <v>641</v>
      </c>
      <c r="F955" s="388">
        <v>18</v>
      </c>
      <c r="G955" s="355"/>
      <c r="H955" s="356"/>
      <c r="I955" s="389">
        <f t="shared" si="14"/>
        <v>0</v>
      </c>
    </row>
    <row r="956" spans="2:9" x14ac:dyDescent="0.3">
      <c r="B956" s="408"/>
      <c r="C956" s="398" t="s">
        <v>2901</v>
      </c>
      <c r="D956" s="427" t="s">
        <v>2902</v>
      </c>
      <c r="E956" s="401"/>
      <c r="F956" s="388">
        <v>0</v>
      </c>
      <c r="G956" s="355"/>
      <c r="H956" s="356"/>
      <c r="I956" s="389">
        <f t="shared" si="14"/>
        <v>0</v>
      </c>
    </row>
    <row r="957" spans="2:9" ht="26.4" x14ac:dyDescent="0.3">
      <c r="B957" s="408" t="s">
        <v>2903</v>
      </c>
      <c r="C957" s="398" t="s">
        <v>2904</v>
      </c>
      <c r="D957" s="428" t="s">
        <v>2905</v>
      </c>
      <c r="E957" s="401" t="s">
        <v>641</v>
      </c>
      <c r="F957" s="388">
        <v>7</v>
      </c>
      <c r="G957" s="355"/>
      <c r="H957" s="356"/>
      <c r="I957" s="389">
        <f t="shared" si="14"/>
        <v>0</v>
      </c>
    </row>
    <row r="958" spans="2:9" x14ac:dyDescent="0.3">
      <c r="B958" s="408"/>
      <c r="C958" s="398" t="s">
        <v>2906</v>
      </c>
      <c r="D958" s="427" t="s">
        <v>2907</v>
      </c>
      <c r="E958" s="401"/>
      <c r="F958" s="388">
        <v>0</v>
      </c>
      <c r="G958" s="355"/>
      <c r="H958" s="356"/>
      <c r="I958" s="389">
        <f t="shared" si="14"/>
        <v>0</v>
      </c>
    </row>
    <row r="959" spans="2:9" ht="26.4" x14ac:dyDescent="0.3">
      <c r="B959" s="408" t="s">
        <v>2908</v>
      </c>
      <c r="C959" s="398" t="s">
        <v>2909</v>
      </c>
      <c r="D959" s="428" t="s">
        <v>2910</v>
      </c>
      <c r="E959" s="407" t="s">
        <v>638</v>
      </c>
      <c r="F959" s="388">
        <v>7</v>
      </c>
      <c r="G959" s="355"/>
      <c r="H959" s="356"/>
      <c r="I959" s="389">
        <f t="shared" si="14"/>
        <v>0</v>
      </c>
    </row>
    <row r="960" spans="2:9" x14ac:dyDescent="0.3">
      <c r="B960" s="408"/>
      <c r="C960" s="398" t="s">
        <v>2911</v>
      </c>
      <c r="D960" s="427" t="s">
        <v>2912</v>
      </c>
      <c r="E960" s="401"/>
      <c r="F960" s="388">
        <v>0</v>
      </c>
      <c r="G960" s="355"/>
      <c r="H960" s="356"/>
      <c r="I960" s="389">
        <f t="shared" si="14"/>
        <v>0</v>
      </c>
    </row>
    <row r="961" spans="2:9" x14ac:dyDescent="0.3">
      <c r="B961" s="408" t="s">
        <v>2913</v>
      </c>
      <c r="C961" s="398" t="s">
        <v>2914</v>
      </c>
      <c r="D961" s="428" t="s">
        <v>2915</v>
      </c>
      <c r="E961" s="401" t="s">
        <v>638</v>
      </c>
      <c r="F961" s="388">
        <v>7</v>
      </c>
      <c r="G961" s="355"/>
      <c r="H961" s="356"/>
      <c r="I961" s="389">
        <f t="shared" si="14"/>
        <v>0</v>
      </c>
    </row>
    <row r="962" spans="2:9" ht="26.4" x14ac:dyDescent="0.3">
      <c r="B962" s="408" t="s">
        <v>2916</v>
      </c>
      <c r="C962" s="398" t="s">
        <v>2917</v>
      </c>
      <c r="D962" s="428" t="s">
        <v>2918</v>
      </c>
      <c r="E962" s="401" t="s">
        <v>638</v>
      </c>
      <c r="F962" s="388">
        <v>7</v>
      </c>
      <c r="G962" s="355"/>
      <c r="H962" s="356"/>
      <c r="I962" s="389">
        <f t="shared" si="14"/>
        <v>0</v>
      </c>
    </row>
    <row r="963" spans="2:9" x14ac:dyDescent="0.3">
      <c r="B963" s="408"/>
      <c r="C963" s="398" t="s">
        <v>2919</v>
      </c>
      <c r="D963" s="427" t="s">
        <v>2920</v>
      </c>
      <c r="E963" s="401"/>
      <c r="F963" s="388">
        <v>0</v>
      </c>
      <c r="G963" s="355"/>
      <c r="H963" s="356"/>
      <c r="I963" s="389">
        <f t="shared" si="14"/>
        <v>0</v>
      </c>
    </row>
    <row r="964" spans="2:9" x14ac:dyDescent="0.3">
      <c r="B964" s="408"/>
      <c r="C964" s="398" t="s">
        <v>2921</v>
      </c>
      <c r="D964" s="410" t="s">
        <v>2922</v>
      </c>
      <c r="E964" s="401"/>
      <c r="F964" s="388">
        <v>0</v>
      </c>
      <c r="G964" s="355"/>
      <c r="H964" s="356"/>
      <c r="I964" s="389">
        <f t="shared" si="14"/>
        <v>0</v>
      </c>
    </row>
    <row r="965" spans="2:9" x14ac:dyDescent="0.3">
      <c r="B965" s="408"/>
      <c r="C965" s="398" t="s">
        <v>2923</v>
      </c>
      <c r="D965" s="406"/>
      <c r="E965" s="401"/>
      <c r="F965" s="388">
        <v>0</v>
      </c>
      <c r="G965" s="355"/>
      <c r="H965" s="356"/>
      <c r="I965" s="389">
        <f t="shared" si="14"/>
        <v>0</v>
      </c>
    </row>
    <row r="966" spans="2:9" x14ac:dyDescent="0.3">
      <c r="B966" s="408" t="s">
        <v>2924</v>
      </c>
      <c r="C966" s="398" t="s">
        <v>2925</v>
      </c>
      <c r="D966" s="406" t="s">
        <v>2926</v>
      </c>
      <c r="E966" s="401" t="s">
        <v>641</v>
      </c>
      <c r="F966" s="388">
        <v>7</v>
      </c>
      <c r="G966" s="355"/>
      <c r="H966" s="356"/>
      <c r="I966" s="389">
        <f t="shared" si="14"/>
        <v>0</v>
      </c>
    </row>
    <row r="967" spans="2:9" x14ac:dyDescent="0.3">
      <c r="B967" s="408" t="s">
        <v>2927</v>
      </c>
      <c r="C967" s="398" t="s">
        <v>2928</v>
      </c>
      <c r="D967" s="406" t="s">
        <v>2929</v>
      </c>
      <c r="E967" s="401" t="s">
        <v>641</v>
      </c>
      <c r="F967" s="388">
        <v>7</v>
      </c>
      <c r="G967" s="355"/>
      <c r="H967" s="356"/>
      <c r="I967" s="389">
        <f t="shared" si="14"/>
        <v>0</v>
      </c>
    </row>
    <row r="968" spans="2:9" x14ac:dyDescent="0.3">
      <c r="B968" s="408" t="s">
        <v>2930</v>
      </c>
      <c r="C968" s="398" t="s">
        <v>2931</v>
      </c>
      <c r="D968" s="406" t="s">
        <v>2932</v>
      </c>
      <c r="E968" s="401" t="s">
        <v>641</v>
      </c>
      <c r="F968" s="388">
        <v>18</v>
      </c>
      <c r="G968" s="355"/>
      <c r="H968" s="356"/>
      <c r="I968" s="389">
        <f t="shared" si="14"/>
        <v>0</v>
      </c>
    </row>
    <row r="969" spans="2:9" x14ac:dyDescent="0.3">
      <c r="B969" s="408" t="s">
        <v>2933</v>
      </c>
      <c r="C969" s="398" t="s">
        <v>2934</v>
      </c>
      <c r="D969" s="406" t="s">
        <v>2935</v>
      </c>
      <c r="E969" s="401" t="s">
        <v>641</v>
      </c>
      <c r="F969" s="388">
        <v>18</v>
      </c>
      <c r="G969" s="355"/>
      <c r="H969" s="356"/>
      <c r="I969" s="389">
        <f t="shared" si="14"/>
        <v>0</v>
      </c>
    </row>
    <row r="970" spans="2:9" x14ac:dyDescent="0.3">
      <c r="B970" s="408" t="s">
        <v>2936</v>
      </c>
      <c r="C970" s="398" t="s">
        <v>2937</v>
      </c>
      <c r="D970" s="406" t="s">
        <v>2938</v>
      </c>
      <c r="E970" s="401" t="s">
        <v>641</v>
      </c>
      <c r="F970" s="388">
        <v>18</v>
      </c>
      <c r="G970" s="355"/>
      <c r="H970" s="356"/>
      <c r="I970" s="389">
        <f t="shared" si="14"/>
        <v>0</v>
      </c>
    </row>
    <row r="971" spans="2:9" x14ac:dyDescent="0.3">
      <c r="B971" s="408" t="s">
        <v>2939</v>
      </c>
      <c r="C971" s="398" t="s">
        <v>2940</v>
      </c>
      <c r="D971" s="406" t="s">
        <v>2941</v>
      </c>
      <c r="E971" s="401" t="s">
        <v>641</v>
      </c>
      <c r="F971" s="388">
        <v>18</v>
      </c>
      <c r="G971" s="355"/>
      <c r="H971" s="356"/>
      <c r="I971" s="389">
        <f t="shared" si="14"/>
        <v>0</v>
      </c>
    </row>
    <row r="972" spans="2:9" x14ac:dyDescent="0.3">
      <c r="B972" s="408" t="s">
        <v>2942</v>
      </c>
      <c r="C972" s="398" t="s">
        <v>2943</v>
      </c>
      <c r="D972" s="406" t="s">
        <v>2944</v>
      </c>
      <c r="E972" s="401" t="s">
        <v>641</v>
      </c>
      <c r="F972" s="388">
        <v>18</v>
      </c>
      <c r="G972" s="355"/>
      <c r="H972" s="356"/>
      <c r="I972" s="389">
        <f t="shared" si="14"/>
        <v>0</v>
      </c>
    </row>
    <row r="973" spans="2:9" x14ac:dyDescent="0.3">
      <c r="B973" s="408" t="s">
        <v>2945</v>
      </c>
      <c r="C973" s="398" t="s">
        <v>2946</v>
      </c>
      <c r="D973" s="406" t="s">
        <v>2941</v>
      </c>
      <c r="E973" s="401" t="s">
        <v>641</v>
      </c>
      <c r="F973" s="388">
        <v>33</v>
      </c>
      <c r="G973" s="355"/>
      <c r="H973" s="356"/>
      <c r="I973" s="389">
        <f t="shared" si="14"/>
        <v>0</v>
      </c>
    </row>
    <row r="974" spans="2:9" x14ac:dyDescent="0.3">
      <c r="B974" s="408" t="s">
        <v>2947</v>
      </c>
      <c r="C974" s="398" t="s">
        <v>2948</v>
      </c>
      <c r="D974" s="406" t="s">
        <v>2949</v>
      </c>
      <c r="E974" s="401" t="s">
        <v>641</v>
      </c>
      <c r="F974" s="388">
        <v>33</v>
      </c>
      <c r="G974" s="355"/>
      <c r="H974" s="356"/>
      <c r="I974" s="389">
        <f t="shared" si="14"/>
        <v>0</v>
      </c>
    </row>
    <row r="975" spans="2:9" x14ac:dyDescent="0.3">
      <c r="B975" s="408" t="s">
        <v>2950</v>
      </c>
      <c r="C975" s="398" t="s">
        <v>2951</v>
      </c>
      <c r="D975" s="406" t="s">
        <v>2952</v>
      </c>
      <c r="E975" s="401" t="s">
        <v>641</v>
      </c>
      <c r="F975" s="388">
        <v>18</v>
      </c>
      <c r="G975" s="355"/>
      <c r="H975" s="356"/>
      <c r="I975" s="389">
        <f t="shared" si="14"/>
        <v>0</v>
      </c>
    </row>
    <row r="976" spans="2:9" x14ac:dyDescent="0.3">
      <c r="B976" s="408" t="s">
        <v>2953</v>
      </c>
      <c r="C976" s="398" t="s">
        <v>2954</v>
      </c>
      <c r="D976" s="406" t="s">
        <v>2955</v>
      </c>
      <c r="E976" s="401" t="s">
        <v>641</v>
      </c>
      <c r="F976" s="388">
        <v>18</v>
      </c>
      <c r="G976" s="355"/>
      <c r="H976" s="356"/>
      <c r="I976" s="389">
        <f t="shared" si="14"/>
        <v>0</v>
      </c>
    </row>
    <row r="977" spans="2:9" x14ac:dyDescent="0.3">
      <c r="B977" s="408" t="s">
        <v>2956</v>
      </c>
      <c r="C977" s="398" t="s">
        <v>2957</v>
      </c>
      <c r="D977" s="406" t="s">
        <v>2958</v>
      </c>
      <c r="E977" s="401" t="s">
        <v>641</v>
      </c>
      <c r="F977" s="388">
        <v>18</v>
      </c>
      <c r="G977" s="355"/>
      <c r="H977" s="356"/>
      <c r="I977" s="389">
        <f t="shared" si="14"/>
        <v>0</v>
      </c>
    </row>
    <row r="978" spans="2:9" x14ac:dyDescent="0.3">
      <c r="B978" s="408" t="s">
        <v>2959</v>
      </c>
      <c r="C978" s="398" t="s">
        <v>2960</v>
      </c>
      <c r="D978" s="406" t="s">
        <v>2961</v>
      </c>
      <c r="E978" s="401" t="s">
        <v>641</v>
      </c>
      <c r="F978" s="388">
        <v>33</v>
      </c>
      <c r="G978" s="355"/>
      <c r="H978" s="356"/>
      <c r="I978" s="389">
        <f t="shared" ref="I978:I1041" si="15">(G978+H978)*$F978</f>
        <v>0</v>
      </c>
    </row>
    <row r="979" spans="2:9" x14ac:dyDescent="0.3">
      <c r="B979" s="408"/>
      <c r="C979" s="398" t="s">
        <v>2962</v>
      </c>
      <c r="D979" s="410" t="s">
        <v>2963</v>
      </c>
      <c r="E979" s="401"/>
      <c r="F979" s="388">
        <v>0</v>
      </c>
      <c r="G979" s="355"/>
      <c r="H979" s="356"/>
      <c r="I979" s="389">
        <f t="shared" si="15"/>
        <v>0</v>
      </c>
    </row>
    <row r="980" spans="2:9" ht="26.4" x14ac:dyDescent="0.3">
      <c r="B980" s="408" t="s">
        <v>2964</v>
      </c>
      <c r="C980" s="398" t="s">
        <v>2965</v>
      </c>
      <c r="D980" s="406" t="s">
        <v>2966</v>
      </c>
      <c r="E980" s="401" t="s">
        <v>641</v>
      </c>
      <c r="F980" s="388">
        <v>33</v>
      </c>
      <c r="G980" s="355"/>
      <c r="H980" s="356"/>
      <c r="I980" s="389">
        <f t="shared" si="15"/>
        <v>0</v>
      </c>
    </row>
    <row r="981" spans="2:9" ht="26.4" x14ac:dyDescent="0.3">
      <c r="B981" s="408" t="s">
        <v>2967</v>
      </c>
      <c r="C981" s="398" t="s">
        <v>2968</v>
      </c>
      <c r="D981" s="406" t="s">
        <v>2969</v>
      </c>
      <c r="E981" s="401" t="s">
        <v>642</v>
      </c>
      <c r="F981" s="388">
        <v>7</v>
      </c>
      <c r="G981" s="355"/>
      <c r="H981" s="356"/>
      <c r="I981" s="389">
        <f t="shared" si="15"/>
        <v>0</v>
      </c>
    </row>
    <row r="982" spans="2:9" x14ac:dyDescent="0.3">
      <c r="B982" s="408"/>
      <c r="C982" s="398" t="s">
        <v>2970</v>
      </c>
      <c r="D982" s="410" t="s">
        <v>2971</v>
      </c>
      <c r="E982" s="401"/>
      <c r="F982" s="388">
        <v>0</v>
      </c>
      <c r="G982" s="355"/>
      <c r="H982" s="356"/>
      <c r="I982" s="389">
        <f t="shared" si="15"/>
        <v>0</v>
      </c>
    </row>
    <row r="983" spans="2:9" x14ac:dyDescent="0.3">
      <c r="B983" s="408"/>
      <c r="C983" s="398" t="s">
        <v>2972</v>
      </c>
      <c r="D983" s="406"/>
      <c r="E983" s="401"/>
      <c r="F983" s="388">
        <v>0</v>
      </c>
      <c r="G983" s="355"/>
      <c r="H983" s="356"/>
      <c r="I983" s="389">
        <f t="shared" si="15"/>
        <v>0</v>
      </c>
    </row>
    <row r="984" spans="2:9" x14ac:dyDescent="0.3">
      <c r="B984" s="408" t="s">
        <v>2973</v>
      </c>
      <c r="C984" s="398" t="s">
        <v>2974</v>
      </c>
      <c r="D984" s="406" t="s">
        <v>2975</v>
      </c>
      <c r="E984" s="401" t="s">
        <v>641</v>
      </c>
      <c r="F984" s="388">
        <v>36</v>
      </c>
      <c r="G984" s="355"/>
      <c r="H984" s="356"/>
      <c r="I984" s="389">
        <f t="shared" si="15"/>
        <v>0</v>
      </c>
    </row>
    <row r="985" spans="2:9" ht="26.4" x14ac:dyDescent="0.3">
      <c r="B985" s="408" t="s">
        <v>2976</v>
      </c>
      <c r="C985" s="398" t="s">
        <v>2977</v>
      </c>
      <c r="D985" s="406" t="s">
        <v>2978</v>
      </c>
      <c r="E985" s="401" t="s">
        <v>641</v>
      </c>
      <c r="F985" s="388">
        <v>60</v>
      </c>
      <c r="G985" s="355"/>
      <c r="H985" s="356"/>
      <c r="I985" s="389">
        <f t="shared" si="15"/>
        <v>0</v>
      </c>
    </row>
    <row r="986" spans="2:9" x14ac:dyDescent="0.3">
      <c r="B986" s="408" t="s">
        <v>2979</v>
      </c>
      <c r="C986" s="398" t="s">
        <v>2980</v>
      </c>
      <c r="D986" s="406" t="s">
        <v>2981</v>
      </c>
      <c r="E986" s="401" t="s">
        <v>641</v>
      </c>
      <c r="F986" s="388">
        <v>60</v>
      </c>
      <c r="G986" s="355"/>
      <c r="H986" s="356"/>
      <c r="I986" s="389">
        <f t="shared" si="15"/>
        <v>0</v>
      </c>
    </row>
    <row r="987" spans="2:9" x14ac:dyDescent="0.3">
      <c r="B987" s="408" t="s">
        <v>2982</v>
      </c>
      <c r="C987" s="398" t="s">
        <v>2983</v>
      </c>
      <c r="D987" s="406" t="s">
        <v>2984</v>
      </c>
      <c r="E987" s="401" t="s">
        <v>641</v>
      </c>
      <c r="F987" s="388">
        <v>153</v>
      </c>
      <c r="G987" s="355"/>
      <c r="H987" s="356"/>
      <c r="I987" s="389">
        <f t="shared" si="15"/>
        <v>0</v>
      </c>
    </row>
    <row r="988" spans="2:9" x14ac:dyDescent="0.3">
      <c r="B988" s="408" t="s">
        <v>2985</v>
      </c>
      <c r="C988" s="398" t="s">
        <v>2986</v>
      </c>
      <c r="D988" s="406" t="s">
        <v>2987</v>
      </c>
      <c r="E988" s="401" t="s">
        <v>641</v>
      </c>
      <c r="F988" s="388">
        <v>153</v>
      </c>
      <c r="G988" s="355"/>
      <c r="H988" s="356"/>
      <c r="I988" s="389">
        <f t="shared" si="15"/>
        <v>0</v>
      </c>
    </row>
    <row r="989" spans="2:9" x14ac:dyDescent="0.3">
      <c r="B989" s="408" t="s">
        <v>2988</v>
      </c>
      <c r="C989" s="398" t="s">
        <v>2989</v>
      </c>
      <c r="D989" s="406" t="s">
        <v>2990</v>
      </c>
      <c r="E989" s="401" t="s">
        <v>641</v>
      </c>
      <c r="F989" s="388">
        <v>153</v>
      </c>
      <c r="G989" s="355"/>
      <c r="H989" s="356"/>
      <c r="I989" s="389">
        <f t="shared" si="15"/>
        <v>0</v>
      </c>
    </row>
    <row r="990" spans="2:9" x14ac:dyDescent="0.3">
      <c r="B990" s="408" t="s">
        <v>2991</v>
      </c>
      <c r="C990" s="398" t="s">
        <v>2992</v>
      </c>
      <c r="D990" s="406" t="s">
        <v>2993</v>
      </c>
      <c r="E990" s="401" t="s">
        <v>641</v>
      </c>
      <c r="F990" s="388">
        <v>93</v>
      </c>
      <c r="G990" s="355"/>
      <c r="H990" s="356"/>
      <c r="I990" s="389">
        <f t="shared" si="15"/>
        <v>0</v>
      </c>
    </row>
    <row r="991" spans="2:9" x14ac:dyDescent="0.3">
      <c r="B991" s="408" t="s">
        <v>2994</v>
      </c>
      <c r="C991" s="398" t="s">
        <v>2995</v>
      </c>
      <c r="D991" s="406" t="s">
        <v>2996</v>
      </c>
      <c r="E991" s="401" t="s">
        <v>641</v>
      </c>
      <c r="F991" s="388">
        <v>93</v>
      </c>
      <c r="G991" s="355"/>
      <c r="H991" s="356"/>
      <c r="I991" s="389">
        <f t="shared" si="15"/>
        <v>0</v>
      </c>
    </row>
    <row r="992" spans="2:9" x14ac:dyDescent="0.3">
      <c r="B992" s="408" t="s">
        <v>2997</v>
      </c>
      <c r="C992" s="398" t="s">
        <v>2998</v>
      </c>
      <c r="D992" s="406" t="s">
        <v>2999</v>
      </c>
      <c r="E992" s="401" t="s">
        <v>641</v>
      </c>
      <c r="F992" s="388">
        <v>33</v>
      </c>
      <c r="G992" s="355"/>
      <c r="H992" s="356"/>
      <c r="I992" s="389">
        <f t="shared" si="15"/>
        <v>0</v>
      </c>
    </row>
    <row r="993" spans="2:9" x14ac:dyDescent="0.3">
      <c r="B993" s="408" t="s">
        <v>3000</v>
      </c>
      <c r="C993" s="398" t="s">
        <v>3001</v>
      </c>
      <c r="D993" s="406" t="s">
        <v>3002</v>
      </c>
      <c r="E993" s="401" t="s">
        <v>641</v>
      </c>
      <c r="F993" s="388">
        <v>33</v>
      </c>
      <c r="G993" s="355"/>
      <c r="H993" s="356"/>
      <c r="I993" s="389">
        <f t="shared" si="15"/>
        <v>0</v>
      </c>
    </row>
    <row r="994" spans="2:9" x14ac:dyDescent="0.3">
      <c r="B994" s="408" t="s">
        <v>3003</v>
      </c>
      <c r="C994" s="398" t="s">
        <v>3004</v>
      </c>
      <c r="D994" s="406" t="s">
        <v>3005</v>
      </c>
      <c r="E994" s="401" t="s">
        <v>641</v>
      </c>
      <c r="F994" s="388">
        <v>33</v>
      </c>
      <c r="G994" s="355"/>
      <c r="H994" s="356"/>
      <c r="I994" s="389">
        <f t="shared" si="15"/>
        <v>0</v>
      </c>
    </row>
    <row r="995" spans="2:9" x14ac:dyDescent="0.3">
      <c r="B995" s="408" t="s">
        <v>3006</v>
      </c>
      <c r="C995" s="398" t="s">
        <v>3007</v>
      </c>
      <c r="D995" s="406" t="s">
        <v>3008</v>
      </c>
      <c r="E995" s="401" t="s">
        <v>641</v>
      </c>
      <c r="F995" s="388">
        <v>33</v>
      </c>
      <c r="G995" s="355"/>
      <c r="H995" s="356"/>
      <c r="I995" s="389">
        <f t="shared" si="15"/>
        <v>0</v>
      </c>
    </row>
    <row r="996" spans="2:9" x14ac:dyDescent="0.3">
      <c r="B996" s="408" t="s">
        <v>3009</v>
      </c>
      <c r="C996" s="398" t="s">
        <v>3010</v>
      </c>
      <c r="D996" s="406" t="s">
        <v>3011</v>
      </c>
      <c r="E996" s="401" t="s">
        <v>641</v>
      </c>
      <c r="F996" s="388">
        <v>240</v>
      </c>
      <c r="G996" s="355"/>
      <c r="H996" s="356"/>
      <c r="I996" s="389">
        <f t="shared" si="15"/>
        <v>0</v>
      </c>
    </row>
    <row r="997" spans="2:9" x14ac:dyDescent="0.3">
      <c r="B997" s="408" t="s">
        <v>3012</v>
      </c>
      <c r="C997" s="398" t="s">
        <v>3013</v>
      </c>
      <c r="D997" s="406" t="s">
        <v>3014</v>
      </c>
      <c r="E997" s="401" t="s">
        <v>641</v>
      </c>
      <c r="F997" s="388">
        <v>240</v>
      </c>
      <c r="G997" s="355"/>
      <c r="H997" s="356"/>
      <c r="I997" s="389">
        <f t="shared" si="15"/>
        <v>0</v>
      </c>
    </row>
    <row r="998" spans="2:9" x14ac:dyDescent="0.3">
      <c r="B998" s="408" t="s">
        <v>3015</v>
      </c>
      <c r="C998" s="398" t="s">
        <v>3016</v>
      </c>
      <c r="D998" s="406" t="s">
        <v>3017</v>
      </c>
      <c r="E998" s="401" t="s">
        <v>641</v>
      </c>
      <c r="F998" s="388">
        <v>240</v>
      </c>
      <c r="G998" s="355"/>
      <c r="H998" s="356"/>
      <c r="I998" s="389">
        <f t="shared" si="15"/>
        <v>0</v>
      </c>
    </row>
    <row r="999" spans="2:9" x14ac:dyDescent="0.3">
      <c r="B999" s="408" t="s">
        <v>3018</v>
      </c>
      <c r="C999" s="398" t="s">
        <v>3019</v>
      </c>
      <c r="D999" s="406" t="s">
        <v>3020</v>
      </c>
      <c r="E999" s="401" t="s">
        <v>641</v>
      </c>
      <c r="F999" s="388">
        <v>240</v>
      </c>
      <c r="G999" s="355"/>
      <c r="H999" s="356"/>
      <c r="I999" s="389">
        <f t="shared" si="15"/>
        <v>0</v>
      </c>
    </row>
    <row r="1000" spans="2:9" x14ac:dyDescent="0.3">
      <c r="B1000" s="408" t="s">
        <v>3021</v>
      </c>
      <c r="C1000" s="398" t="s">
        <v>3022</v>
      </c>
      <c r="D1000" s="406" t="s">
        <v>3023</v>
      </c>
      <c r="E1000" s="401" t="s">
        <v>641</v>
      </c>
      <c r="F1000" s="388">
        <v>240</v>
      </c>
      <c r="G1000" s="355"/>
      <c r="H1000" s="356"/>
      <c r="I1000" s="389">
        <f t="shared" si="15"/>
        <v>0</v>
      </c>
    </row>
    <row r="1001" spans="2:9" x14ac:dyDescent="0.3">
      <c r="B1001" s="408" t="s">
        <v>3024</v>
      </c>
      <c r="C1001" s="398" t="s">
        <v>3025</v>
      </c>
      <c r="D1001" s="406" t="s">
        <v>3799</v>
      </c>
      <c r="E1001" s="401" t="s">
        <v>641</v>
      </c>
      <c r="F1001" s="388">
        <v>600</v>
      </c>
      <c r="G1001" s="355"/>
      <c r="H1001" s="356"/>
      <c r="I1001" s="389">
        <f t="shared" si="15"/>
        <v>0</v>
      </c>
    </row>
    <row r="1002" spans="2:9" x14ac:dyDescent="0.3">
      <c r="B1002" s="408" t="s">
        <v>3026</v>
      </c>
      <c r="C1002" s="398" t="s">
        <v>3027</v>
      </c>
      <c r="D1002" s="406" t="s">
        <v>3798</v>
      </c>
      <c r="E1002" s="401" t="s">
        <v>641</v>
      </c>
      <c r="F1002" s="388">
        <v>600</v>
      </c>
      <c r="G1002" s="355"/>
      <c r="H1002" s="356"/>
      <c r="I1002" s="389">
        <f t="shared" si="15"/>
        <v>0</v>
      </c>
    </row>
    <row r="1003" spans="2:9" x14ac:dyDescent="0.3">
      <c r="B1003" s="408" t="s">
        <v>3028</v>
      </c>
      <c r="C1003" s="398" t="s">
        <v>3029</v>
      </c>
      <c r="D1003" s="406" t="s">
        <v>3800</v>
      </c>
      <c r="E1003" s="401" t="s">
        <v>641</v>
      </c>
      <c r="F1003" s="388">
        <v>240</v>
      </c>
      <c r="G1003" s="355"/>
      <c r="H1003" s="356"/>
      <c r="I1003" s="389">
        <f t="shared" si="15"/>
        <v>0</v>
      </c>
    </row>
    <row r="1004" spans="2:9" x14ac:dyDescent="0.3">
      <c r="B1004" s="408" t="s">
        <v>3030</v>
      </c>
      <c r="C1004" s="398" t="s">
        <v>3031</v>
      </c>
      <c r="D1004" s="406" t="s">
        <v>3032</v>
      </c>
      <c r="E1004" s="401" t="s">
        <v>641</v>
      </c>
      <c r="F1004" s="388">
        <v>240</v>
      </c>
      <c r="G1004" s="355"/>
      <c r="H1004" s="356"/>
      <c r="I1004" s="389">
        <f t="shared" si="15"/>
        <v>0</v>
      </c>
    </row>
    <row r="1005" spans="2:9" x14ac:dyDescent="0.3">
      <c r="B1005" s="408" t="s">
        <v>3033</v>
      </c>
      <c r="C1005" s="398" t="s">
        <v>3034</v>
      </c>
      <c r="D1005" s="406" t="s">
        <v>3035</v>
      </c>
      <c r="E1005" s="401" t="s">
        <v>641</v>
      </c>
      <c r="F1005" s="388">
        <v>240</v>
      </c>
      <c r="G1005" s="355"/>
      <c r="H1005" s="356"/>
      <c r="I1005" s="389">
        <f t="shared" si="15"/>
        <v>0</v>
      </c>
    </row>
    <row r="1006" spans="2:9" x14ac:dyDescent="0.3">
      <c r="B1006" s="408" t="s">
        <v>3036</v>
      </c>
      <c r="C1006" s="398" t="s">
        <v>3037</v>
      </c>
      <c r="D1006" s="406" t="s">
        <v>3038</v>
      </c>
      <c r="E1006" s="401" t="s">
        <v>641</v>
      </c>
      <c r="F1006" s="388">
        <v>180</v>
      </c>
      <c r="G1006" s="355"/>
      <c r="H1006" s="356"/>
      <c r="I1006" s="389">
        <f t="shared" si="15"/>
        <v>0</v>
      </c>
    </row>
    <row r="1007" spans="2:9" x14ac:dyDescent="0.3">
      <c r="B1007" s="408" t="s">
        <v>3039</v>
      </c>
      <c r="C1007" s="398" t="s">
        <v>3040</v>
      </c>
      <c r="D1007" s="406" t="s">
        <v>3041</v>
      </c>
      <c r="E1007" s="401" t="s">
        <v>641</v>
      </c>
      <c r="F1007" s="388">
        <v>180</v>
      </c>
      <c r="G1007" s="355"/>
      <c r="H1007" s="356"/>
      <c r="I1007" s="389">
        <f t="shared" si="15"/>
        <v>0</v>
      </c>
    </row>
    <row r="1008" spans="2:9" x14ac:dyDescent="0.3">
      <c r="B1008" s="408" t="s">
        <v>3042</v>
      </c>
      <c r="C1008" s="398" t="s">
        <v>3043</v>
      </c>
      <c r="D1008" s="406" t="s">
        <v>3044</v>
      </c>
      <c r="E1008" s="401" t="s">
        <v>641</v>
      </c>
      <c r="F1008" s="388">
        <v>18</v>
      </c>
      <c r="G1008" s="355"/>
      <c r="H1008" s="356"/>
      <c r="I1008" s="389">
        <f t="shared" si="15"/>
        <v>0</v>
      </c>
    </row>
    <row r="1009" spans="2:9" x14ac:dyDescent="0.3">
      <c r="B1009" s="408" t="s">
        <v>3045</v>
      </c>
      <c r="C1009" s="398" t="s">
        <v>3046</v>
      </c>
      <c r="D1009" s="406" t="s">
        <v>3047</v>
      </c>
      <c r="E1009" s="401" t="s">
        <v>641</v>
      </c>
      <c r="F1009" s="388">
        <v>7</v>
      </c>
      <c r="G1009" s="355"/>
      <c r="H1009" s="356"/>
      <c r="I1009" s="389">
        <f t="shared" si="15"/>
        <v>0</v>
      </c>
    </row>
    <row r="1010" spans="2:9" x14ac:dyDescent="0.3">
      <c r="B1010" s="408" t="s">
        <v>3048</v>
      </c>
      <c r="C1010" s="398" t="s">
        <v>3049</v>
      </c>
      <c r="D1010" s="406" t="s">
        <v>3050</v>
      </c>
      <c r="E1010" s="401" t="s">
        <v>641</v>
      </c>
      <c r="F1010" s="388">
        <v>7</v>
      </c>
      <c r="G1010" s="355"/>
      <c r="H1010" s="356"/>
      <c r="I1010" s="389">
        <f t="shared" si="15"/>
        <v>0</v>
      </c>
    </row>
    <row r="1011" spans="2:9" x14ac:dyDescent="0.3">
      <c r="B1011" s="408" t="s">
        <v>3051</v>
      </c>
      <c r="C1011" s="398" t="s">
        <v>3052</v>
      </c>
      <c r="D1011" s="406" t="s">
        <v>3053</v>
      </c>
      <c r="E1011" s="401" t="s">
        <v>641</v>
      </c>
      <c r="F1011" s="388">
        <v>7</v>
      </c>
      <c r="G1011" s="355"/>
      <c r="H1011" s="356"/>
      <c r="I1011" s="389">
        <f t="shared" si="15"/>
        <v>0</v>
      </c>
    </row>
    <row r="1012" spans="2:9" x14ac:dyDescent="0.3">
      <c r="B1012" s="408" t="s">
        <v>3054</v>
      </c>
      <c r="C1012" s="398" t="s">
        <v>3055</v>
      </c>
      <c r="D1012" s="406" t="s">
        <v>3056</v>
      </c>
      <c r="E1012" s="401" t="s">
        <v>641</v>
      </c>
      <c r="F1012" s="388">
        <v>7</v>
      </c>
      <c r="G1012" s="355"/>
      <c r="H1012" s="356"/>
      <c r="I1012" s="389">
        <f t="shared" si="15"/>
        <v>0</v>
      </c>
    </row>
    <row r="1013" spans="2:9" x14ac:dyDescent="0.3">
      <c r="B1013" s="408" t="s">
        <v>3057</v>
      </c>
      <c r="C1013" s="398" t="s">
        <v>3058</v>
      </c>
      <c r="D1013" s="406" t="s">
        <v>3059</v>
      </c>
      <c r="E1013" s="401" t="s">
        <v>641</v>
      </c>
      <c r="F1013" s="388">
        <v>7</v>
      </c>
      <c r="G1013" s="355"/>
      <c r="H1013" s="356"/>
      <c r="I1013" s="389">
        <f t="shared" si="15"/>
        <v>0</v>
      </c>
    </row>
    <row r="1014" spans="2:9" x14ac:dyDescent="0.3">
      <c r="B1014" s="408" t="s">
        <v>3060</v>
      </c>
      <c r="C1014" s="398" t="s">
        <v>3061</v>
      </c>
      <c r="D1014" s="406" t="s">
        <v>3062</v>
      </c>
      <c r="E1014" s="401" t="s">
        <v>641</v>
      </c>
      <c r="F1014" s="388">
        <v>7</v>
      </c>
      <c r="G1014" s="355"/>
      <c r="H1014" s="356"/>
      <c r="I1014" s="389">
        <f t="shared" si="15"/>
        <v>0</v>
      </c>
    </row>
    <row r="1015" spans="2:9" x14ac:dyDescent="0.3">
      <c r="B1015" s="408" t="s">
        <v>3063</v>
      </c>
      <c r="C1015" s="398" t="s">
        <v>3064</v>
      </c>
      <c r="D1015" s="406" t="s">
        <v>3065</v>
      </c>
      <c r="E1015" s="401" t="s">
        <v>641</v>
      </c>
      <c r="F1015" s="388">
        <v>7</v>
      </c>
      <c r="G1015" s="355"/>
      <c r="H1015" s="356"/>
      <c r="I1015" s="389">
        <f t="shared" si="15"/>
        <v>0</v>
      </c>
    </row>
    <row r="1016" spans="2:9" x14ac:dyDescent="0.3">
      <c r="B1016" s="408" t="s">
        <v>3066</v>
      </c>
      <c r="C1016" s="398" t="s">
        <v>3067</v>
      </c>
      <c r="D1016" s="406" t="s">
        <v>3068</v>
      </c>
      <c r="E1016" s="401" t="s">
        <v>641</v>
      </c>
      <c r="F1016" s="388">
        <v>7</v>
      </c>
      <c r="G1016" s="355"/>
      <c r="H1016" s="356"/>
      <c r="I1016" s="389">
        <f t="shared" si="15"/>
        <v>0</v>
      </c>
    </row>
    <row r="1017" spans="2:9" x14ac:dyDescent="0.3">
      <c r="B1017" s="408" t="s">
        <v>3069</v>
      </c>
      <c r="C1017" s="398" t="s">
        <v>3070</v>
      </c>
      <c r="D1017" s="406" t="s">
        <v>3071</v>
      </c>
      <c r="E1017" s="401" t="s">
        <v>641</v>
      </c>
      <c r="F1017" s="388">
        <v>7</v>
      </c>
      <c r="G1017" s="355"/>
      <c r="H1017" s="356"/>
      <c r="I1017" s="389">
        <f t="shared" si="15"/>
        <v>0</v>
      </c>
    </row>
    <row r="1018" spans="2:9" x14ac:dyDescent="0.3">
      <c r="B1018" s="408" t="s">
        <v>3072</v>
      </c>
      <c r="C1018" s="398" t="s">
        <v>3073</v>
      </c>
      <c r="D1018" s="406" t="s">
        <v>3074</v>
      </c>
      <c r="E1018" s="401" t="s">
        <v>641</v>
      </c>
      <c r="F1018" s="388">
        <v>7</v>
      </c>
      <c r="G1018" s="355"/>
      <c r="H1018" s="356"/>
      <c r="I1018" s="389">
        <f t="shared" si="15"/>
        <v>0</v>
      </c>
    </row>
    <row r="1019" spans="2:9" x14ac:dyDescent="0.3">
      <c r="B1019" s="408" t="s">
        <v>3075</v>
      </c>
      <c r="C1019" s="398" t="s">
        <v>3076</v>
      </c>
      <c r="D1019" s="406" t="s">
        <v>3077</v>
      </c>
      <c r="E1019" s="401" t="s">
        <v>641</v>
      </c>
      <c r="F1019" s="388">
        <v>7</v>
      </c>
      <c r="G1019" s="355"/>
      <c r="H1019" s="356"/>
      <c r="I1019" s="389">
        <f t="shared" si="15"/>
        <v>0</v>
      </c>
    </row>
    <row r="1020" spans="2:9" x14ac:dyDescent="0.3">
      <c r="B1020" s="408" t="s">
        <v>3078</v>
      </c>
      <c r="C1020" s="398" t="s">
        <v>3079</v>
      </c>
      <c r="D1020" s="406" t="s">
        <v>3080</v>
      </c>
      <c r="E1020" s="401" t="s">
        <v>641</v>
      </c>
      <c r="F1020" s="388">
        <v>7</v>
      </c>
      <c r="G1020" s="355"/>
      <c r="H1020" s="356"/>
      <c r="I1020" s="389">
        <f t="shared" si="15"/>
        <v>0</v>
      </c>
    </row>
    <row r="1021" spans="2:9" x14ac:dyDescent="0.3">
      <c r="B1021" s="408" t="s">
        <v>3081</v>
      </c>
      <c r="C1021" s="398" t="s">
        <v>3082</v>
      </c>
      <c r="D1021" s="406" t="s">
        <v>3083</v>
      </c>
      <c r="E1021" s="401" t="s">
        <v>641</v>
      </c>
      <c r="F1021" s="388">
        <v>7</v>
      </c>
      <c r="G1021" s="355"/>
      <c r="H1021" s="356"/>
      <c r="I1021" s="389">
        <f t="shared" si="15"/>
        <v>0</v>
      </c>
    </row>
    <row r="1022" spans="2:9" x14ac:dyDescent="0.3">
      <c r="B1022" s="408" t="s">
        <v>3084</v>
      </c>
      <c r="C1022" s="398" t="s">
        <v>3085</v>
      </c>
      <c r="D1022" s="406" t="s">
        <v>3086</v>
      </c>
      <c r="E1022" s="401" t="s">
        <v>641</v>
      </c>
      <c r="F1022" s="388">
        <v>7</v>
      </c>
      <c r="G1022" s="355"/>
      <c r="H1022" s="356"/>
      <c r="I1022" s="389">
        <f t="shared" si="15"/>
        <v>0</v>
      </c>
    </row>
    <row r="1023" spans="2:9" x14ac:dyDescent="0.3">
      <c r="B1023" s="408" t="s">
        <v>3087</v>
      </c>
      <c r="C1023" s="398" t="s">
        <v>3088</v>
      </c>
      <c r="D1023" s="406" t="s">
        <v>3089</v>
      </c>
      <c r="E1023" s="401" t="s">
        <v>641</v>
      </c>
      <c r="F1023" s="388">
        <v>7</v>
      </c>
      <c r="G1023" s="355"/>
      <c r="H1023" s="356"/>
      <c r="I1023" s="389">
        <f t="shared" si="15"/>
        <v>0</v>
      </c>
    </row>
    <row r="1024" spans="2:9" x14ac:dyDescent="0.3">
      <c r="B1024" s="408" t="s">
        <v>3090</v>
      </c>
      <c r="C1024" s="398" t="s">
        <v>3091</v>
      </c>
      <c r="D1024" s="406" t="s">
        <v>3092</v>
      </c>
      <c r="E1024" s="401" t="s">
        <v>641</v>
      </c>
      <c r="F1024" s="388">
        <v>7</v>
      </c>
      <c r="G1024" s="355"/>
      <c r="H1024" s="356"/>
      <c r="I1024" s="389">
        <f t="shared" si="15"/>
        <v>0</v>
      </c>
    </row>
    <row r="1025" spans="2:10" ht="13.2" x14ac:dyDescent="0.3">
      <c r="B1025" s="408" t="s">
        <v>3093</v>
      </c>
      <c r="C1025" s="398"/>
      <c r="D1025" s="438" t="s">
        <v>3094</v>
      </c>
      <c r="E1025" s="401" t="s">
        <v>641</v>
      </c>
      <c r="F1025" s="388">
        <v>300</v>
      </c>
      <c r="G1025" s="355"/>
      <c r="H1025" s="356"/>
      <c r="I1025" s="389">
        <f t="shared" si="15"/>
        <v>0</v>
      </c>
      <c r="J1025" s="335"/>
    </row>
    <row r="1026" spans="2:10" ht="13.2" x14ac:dyDescent="0.3">
      <c r="B1026" s="408" t="s">
        <v>3095</v>
      </c>
      <c r="C1026" s="398"/>
      <c r="D1026" s="406" t="s">
        <v>3096</v>
      </c>
      <c r="E1026" s="401" t="s">
        <v>641</v>
      </c>
      <c r="F1026" s="388">
        <v>300</v>
      </c>
      <c r="G1026" s="355"/>
      <c r="H1026" s="356"/>
      <c r="I1026" s="389">
        <f t="shared" si="15"/>
        <v>0</v>
      </c>
      <c r="J1026" s="335"/>
    </row>
    <row r="1027" spans="2:10" ht="13.2" x14ac:dyDescent="0.3">
      <c r="B1027" s="408" t="s">
        <v>3097</v>
      </c>
      <c r="C1027" s="398"/>
      <c r="D1027" s="406" t="s">
        <v>3098</v>
      </c>
      <c r="E1027" s="401" t="s">
        <v>641</v>
      </c>
      <c r="F1027" s="388">
        <v>300</v>
      </c>
      <c r="G1027" s="355"/>
      <c r="H1027" s="356"/>
      <c r="I1027" s="389">
        <f t="shared" si="15"/>
        <v>0</v>
      </c>
      <c r="J1027" s="335"/>
    </row>
    <row r="1028" spans="2:10" ht="13.2" x14ac:dyDescent="0.3">
      <c r="B1028" s="408" t="s">
        <v>3099</v>
      </c>
      <c r="C1028" s="398"/>
      <c r="D1028" s="406" t="s">
        <v>3100</v>
      </c>
      <c r="E1028" s="401" t="s">
        <v>641</v>
      </c>
      <c r="F1028" s="388">
        <v>300</v>
      </c>
      <c r="G1028" s="355"/>
      <c r="H1028" s="356"/>
      <c r="I1028" s="389">
        <f t="shared" si="15"/>
        <v>0</v>
      </c>
      <c r="J1028" s="335"/>
    </row>
    <row r="1029" spans="2:10" x14ac:dyDescent="0.3">
      <c r="B1029" s="408"/>
      <c r="C1029" s="398" t="s">
        <v>3101</v>
      </c>
      <c r="D1029" s="410" t="s">
        <v>3102</v>
      </c>
      <c r="E1029" s="401"/>
      <c r="F1029" s="388">
        <v>0</v>
      </c>
      <c r="G1029" s="355"/>
      <c r="H1029" s="356"/>
      <c r="I1029" s="389">
        <f t="shared" si="15"/>
        <v>0</v>
      </c>
    </row>
    <row r="1030" spans="2:10" x14ac:dyDescent="0.3">
      <c r="B1030" s="408" t="s">
        <v>3093</v>
      </c>
      <c r="C1030" s="398" t="s">
        <v>3103</v>
      </c>
      <c r="D1030" s="406" t="s">
        <v>3104</v>
      </c>
      <c r="E1030" s="401" t="s">
        <v>641</v>
      </c>
      <c r="F1030" s="388">
        <v>240</v>
      </c>
      <c r="G1030" s="355"/>
      <c r="H1030" s="356"/>
      <c r="I1030" s="389">
        <f t="shared" si="15"/>
        <v>0</v>
      </c>
    </row>
    <row r="1031" spans="2:10" x14ac:dyDescent="0.3">
      <c r="B1031" s="408"/>
      <c r="C1031" s="398" t="s">
        <v>3105</v>
      </c>
      <c r="D1031" s="410" t="s">
        <v>3106</v>
      </c>
      <c r="E1031" s="401"/>
      <c r="F1031" s="388">
        <v>0</v>
      </c>
      <c r="G1031" s="355"/>
      <c r="H1031" s="356"/>
      <c r="I1031" s="389">
        <f t="shared" si="15"/>
        <v>0</v>
      </c>
    </row>
    <row r="1032" spans="2:10" x14ac:dyDescent="0.3">
      <c r="B1032" s="408"/>
      <c r="C1032" s="398" t="s">
        <v>3107</v>
      </c>
      <c r="D1032" s="406"/>
      <c r="E1032" s="401"/>
      <c r="F1032" s="388">
        <v>0</v>
      </c>
      <c r="G1032" s="355"/>
      <c r="H1032" s="356"/>
      <c r="I1032" s="389">
        <f t="shared" si="15"/>
        <v>0</v>
      </c>
    </row>
    <row r="1033" spans="2:10" x14ac:dyDescent="0.3">
      <c r="B1033" s="408" t="s">
        <v>3095</v>
      </c>
      <c r="C1033" s="398" t="s">
        <v>3108</v>
      </c>
      <c r="D1033" s="406" t="s">
        <v>3109</v>
      </c>
      <c r="E1033" s="401" t="s">
        <v>641</v>
      </c>
      <c r="F1033" s="388">
        <v>240</v>
      </c>
      <c r="G1033" s="355"/>
      <c r="H1033" s="356"/>
      <c r="I1033" s="389">
        <f t="shared" si="15"/>
        <v>0</v>
      </c>
    </row>
    <row r="1034" spans="2:10" x14ac:dyDescent="0.3">
      <c r="B1034" s="408" t="s">
        <v>3097</v>
      </c>
      <c r="C1034" s="398" t="s">
        <v>3110</v>
      </c>
      <c r="D1034" s="406" t="s">
        <v>3111</v>
      </c>
      <c r="E1034" s="401" t="s">
        <v>641</v>
      </c>
      <c r="F1034" s="388">
        <v>240</v>
      </c>
      <c r="G1034" s="355"/>
      <c r="H1034" s="356"/>
      <c r="I1034" s="389">
        <f t="shared" si="15"/>
        <v>0</v>
      </c>
    </row>
    <row r="1035" spans="2:10" x14ac:dyDescent="0.3">
      <c r="B1035" s="408" t="s">
        <v>3099</v>
      </c>
      <c r="C1035" s="398" t="s">
        <v>3112</v>
      </c>
      <c r="D1035" s="406" t="s">
        <v>3113</v>
      </c>
      <c r="E1035" s="401" t="s">
        <v>641</v>
      </c>
      <c r="F1035" s="388">
        <v>240</v>
      </c>
      <c r="G1035" s="355"/>
      <c r="H1035" s="356"/>
      <c r="I1035" s="389">
        <f t="shared" si="15"/>
        <v>0</v>
      </c>
    </row>
    <row r="1036" spans="2:10" x14ac:dyDescent="0.3">
      <c r="B1036" s="408" t="s">
        <v>3114</v>
      </c>
      <c r="C1036" s="398" t="s">
        <v>3115</v>
      </c>
      <c r="D1036" s="406" t="s">
        <v>3116</v>
      </c>
      <c r="E1036" s="401" t="s">
        <v>641</v>
      </c>
      <c r="F1036" s="388">
        <v>240</v>
      </c>
      <c r="G1036" s="355"/>
      <c r="H1036" s="356"/>
      <c r="I1036" s="389">
        <f t="shared" si="15"/>
        <v>0</v>
      </c>
    </row>
    <row r="1037" spans="2:10" x14ac:dyDescent="0.3">
      <c r="B1037" s="408" t="s">
        <v>3117</v>
      </c>
      <c r="C1037" s="398" t="s">
        <v>3118</v>
      </c>
      <c r="D1037" s="406" t="s">
        <v>3119</v>
      </c>
      <c r="E1037" s="401" t="s">
        <v>641</v>
      </c>
      <c r="F1037" s="388">
        <v>180</v>
      </c>
      <c r="G1037" s="355"/>
      <c r="H1037" s="356"/>
      <c r="I1037" s="389">
        <f t="shared" si="15"/>
        <v>0</v>
      </c>
    </row>
    <row r="1038" spans="2:10" x14ac:dyDescent="0.3">
      <c r="B1038" s="408" t="s">
        <v>3120</v>
      </c>
      <c r="C1038" s="398" t="s">
        <v>3121</v>
      </c>
      <c r="D1038" s="406" t="s">
        <v>3122</v>
      </c>
      <c r="E1038" s="401" t="s">
        <v>641</v>
      </c>
      <c r="F1038" s="388">
        <v>180</v>
      </c>
      <c r="G1038" s="355"/>
      <c r="H1038" s="356"/>
      <c r="I1038" s="389">
        <f t="shared" si="15"/>
        <v>0</v>
      </c>
    </row>
    <row r="1039" spans="2:10" x14ac:dyDescent="0.3">
      <c r="B1039" s="408" t="s">
        <v>3123</v>
      </c>
      <c r="C1039" s="398" t="s">
        <v>3124</v>
      </c>
      <c r="D1039" s="406" t="s">
        <v>3125</v>
      </c>
      <c r="E1039" s="401" t="s">
        <v>641</v>
      </c>
      <c r="F1039" s="388">
        <v>33</v>
      </c>
      <c r="G1039" s="355"/>
      <c r="H1039" s="356"/>
      <c r="I1039" s="389">
        <f t="shared" si="15"/>
        <v>0</v>
      </c>
    </row>
    <row r="1040" spans="2:10" x14ac:dyDescent="0.3">
      <c r="B1040" s="408" t="s">
        <v>3126</v>
      </c>
      <c r="C1040" s="398" t="s">
        <v>3127</v>
      </c>
      <c r="D1040" s="406" t="s">
        <v>3128</v>
      </c>
      <c r="E1040" s="401" t="s">
        <v>641</v>
      </c>
      <c r="F1040" s="388">
        <v>7</v>
      </c>
      <c r="G1040" s="355"/>
      <c r="H1040" s="356"/>
      <c r="I1040" s="389">
        <f t="shared" si="15"/>
        <v>0</v>
      </c>
    </row>
    <row r="1041" spans="2:9" x14ac:dyDescent="0.3">
      <c r="B1041" s="408" t="s">
        <v>3129</v>
      </c>
      <c r="C1041" s="398" t="s">
        <v>3130</v>
      </c>
      <c r="D1041" s="406" t="s">
        <v>3131</v>
      </c>
      <c r="E1041" s="401" t="s">
        <v>641</v>
      </c>
      <c r="F1041" s="388">
        <v>18</v>
      </c>
      <c r="G1041" s="355"/>
      <c r="H1041" s="356"/>
      <c r="I1041" s="389">
        <f t="shared" si="15"/>
        <v>0</v>
      </c>
    </row>
    <row r="1042" spans="2:9" x14ac:dyDescent="0.3">
      <c r="B1042" s="408" t="s">
        <v>3132</v>
      </c>
      <c r="C1042" s="398" t="s">
        <v>3133</v>
      </c>
      <c r="D1042" s="406" t="s">
        <v>3134</v>
      </c>
      <c r="E1042" s="401" t="s">
        <v>641</v>
      </c>
      <c r="F1042" s="388">
        <v>18</v>
      </c>
      <c r="G1042" s="355"/>
      <c r="H1042" s="356"/>
      <c r="I1042" s="389">
        <f t="shared" ref="I1042:I1105" si="16">(G1042+H1042)*$F1042</f>
        <v>0</v>
      </c>
    </row>
    <row r="1043" spans="2:9" x14ac:dyDescent="0.3">
      <c r="B1043" s="408" t="s">
        <v>3135</v>
      </c>
      <c r="C1043" s="398" t="s">
        <v>3136</v>
      </c>
      <c r="D1043" s="406" t="s">
        <v>3137</v>
      </c>
      <c r="E1043" s="401" t="s">
        <v>641</v>
      </c>
      <c r="F1043" s="388">
        <v>7</v>
      </c>
      <c r="G1043" s="355"/>
      <c r="H1043" s="356"/>
      <c r="I1043" s="389">
        <f t="shared" si="16"/>
        <v>0</v>
      </c>
    </row>
    <row r="1044" spans="2:9" x14ac:dyDescent="0.3">
      <c r="B1044" s="408" t="s">
        <v>3138</v>
      </c>
      <c r="C1044" s="398" t="s">
        <v>3139</v>
      </c>
      <c r="D1044" s="406" t="s">
        <v>3140</v>
      </c>
      <c r="E1044" s="401" t="s">
        <v>641</v>
      </c>
      <c r="F1044" s="388">
        <v>33</v>
      </c>
      <c r="G1044" s="355"/>
      <c r="H1044" s="356"/>
      <c r="I1044" s="389">
        <f t="shared" si="16"/>
        <v>0</v>
      </c>
    </row>
    <row r="1045" spans="2:9" x14ac:dyDescent="0.3">
      <c r="B1045" s="408" t="s">
        <v>3141</v>
      </c>
      <c r="C1045" s="398" t="s">
        <v>3142</v>
      </c>
      <c r="D1045" s="406" t="s">
        <v>3143</v>
      </c>
      <c r="E1045" s="401" t="s">
        <v>641</v>
      </c>
      <c r="F1045" s="388">
        <v>7</v>
      </c>
      <c r="G1045" s="355"/>
      <c r="H1045" s="356"/>
      <c r="I1045" s="389">
        <f t="shared" si="16"/>
        <v>0</v>
      </c>
    </row>
    <row r="1046" spans="2:9" x14ac:dyDescent="0.3">
      <c r="B1046" s="408" t="s">
        <v>3144</v>
      </c>
      <c r="C1046" s="398" t="s">
        <v>3145</v>
      </c>
      <c r="D1046" s="406" t="s">
        <v>3146</v>
      </c>
      <c r="E1046" s="401" t="s">
        <v>641</v>
      </c>
      <c r="F1046" s="388">
        <v>7</v>
      </c>
      <c r="G1046" s="355"/>
      <c r="H1046" s="356"/>
      <c r="I1046" s="389">
        <f t="shared" si="16"/>
        <v>0</v>
      </c>
    </row>
    <row r="1047" spans="2:9" x14ac:dyDescent="0.3">
      <c r="B1047" s="408" t="s">
        <v>3147</v>
      </c>
      <c r="C1047" s="398" t="s">
        <v>3148</v>
      </c>
      <c r="D1047" s="406" t="s">
        <v>3149</v>
      </c>
      <c r="E1047" s="401" t="s">
        <v>641</v>
      </c>
      <c r="F1047" s="388">
        <v>18</v>
      </c>
      <c r="G1047" s="355"/>
      <c r="H1047" s="356"/>
      <c r="I1047" s="389">
        <f t="shared" si="16"/>
        <v>0</v>
      </c>
    </row>
    <row r="1048" spans="2:9" x14ac:dyDescent="0.3">
      <c r="B1048" s="408" t="s">
        <v>3150</v>
      </c>
      <c r="C1048" s="398" t="s">
        <v>3151</v>
      </c>
      <c r="D1048" s="406" t="s">
        <v>3152</v>
      </c>
      <c r="E1048" s="401" t="s">
        <v>641</v>
      </c>
      <c r="F1048" s="388">
        <v>18</v>
      </c>
      <c r="G1048" s="355"/>
      <c r="H1048" s="356"/>
      <c r="I1048" s="389">
        <f t="shared" si="16"/>
        <v>0</v>
      </c>
    </row>
    <row r="1049" spans="2:9" x14ac:dyDescent="0.3">
      <c r="B1049" s="408"/>
      <c r="C1049" s="398" t="s">
        <v>3153</v>
      </c>
      <c r="D1049" s="410" t="s">
        <v>3154</v>
      </c>
      <c r="E1049" s="401"/>
      <c r="F1049" s="388">
        <v>0</v>
      </c>
      <c r="G1049" s="355"/>
      <c r="H1049" s="356"/>
      <c r="I1049" s="389">
        <f t="shared" si="16"/>
        <v>0</v>
      </c>
    </row>
    <row r="1050" spans="2:9" x14ac:dyDescent="0.3">
      <c r="B1050" s="408"/>
      <c r="C1050" s="398" t="s">
        <v>3155</v>
      </c>
      <c r="D1050" s="406"/>
      <c r="E1050" s="401"/>
      <c r="F1050" s="388">
        <v>0</v>
      </c>
      <c r="G1050" s="355"/>
      <c r="H1050" s="356"/>
      <c r="I1050" s="389">
        <f t="shared" si="16"/>
        <v>0</v>
      </c>
    </row>
    <row r="1051" spans="2:9" x14ac:dyDescent="0.3">
      <c r="B1051" s="408" t="s">
        <v>3156</v>
      </c>
      <c r="C1051" s="398" t="s">
        <v>3157</v>
      </c>
      <c r="D1051" s="406" t="s">
        <v>3125</v>
      </c>
      <c r="E1051" s="401" t="s">
        <v>641</v>
      </c>
      <c r="F1051" s="388">
        <v>7</v>
      </c>
      <c r="G1051" s="355"/>
      <c r="H1051" s="356"/>
      <c r="I1051" s="389">
        <f t="shared" si="16"/>
        <v>0</v>
      </c>
    </row>
    <row r="1052" spans="2:9" x14ac:dyDescent="0.3">
      <c r="B1052" s="408" t="s">
        <v>3158</v>
      </c>
      <c r="C1052" s="398" t="s">
        <v>3159</v>
      </c>
      <c r="D1052" s="406" t="s">
        <v>3128</v>
      </c>
      <c r="E1052" s="401" t="s">
        <v>641</v>
      </c>
      <c r="F1052" s="388">
        <v>7</v>
      </c>
      <c r="G1052" s="355"/>
      <c r="H1052" s="356"/>
      <c r="I1052" s="389">
        <f t="shared" si="16"/>
        <v>0</v>
      </c>
    </row>
    <row r="1053" spans="2:9" x14ac:dyDescent="0.3">
      <c r="B1053" s="408" t="s">
        <v>3160</v>
      </c>
      <c r="C1053" s="398" t="s">
        <v>3161</v>
      </c>
      <c r="D1053" s="406" t="s">
        <v>3131</v>
      </c>
      <c r="E1053" s="401" t="s">
        <v>641</v>
      </c>
      <c r="F1053" s="388">
        <v>7</v>
      </c>
      <c r="G1053" s="355"/>
      <c r="H1053" s="356"/>
      <c r="I1053" s="389">
        <f t="shared" si="16"/>
        <v>0</v>
      </c>
    </row>
    <row r="1054" spans="2:9" x14ac:dyDescent="0.3">
      <c r="B1054" s="408" t="s">
        <v>3162</v>
      </c>
      <c r="C1054" s="398" t="s">
        <v>3163</v>
      </c>
      <c r="D1054" s="406" t="s">
        <v>3134</v>
      </c>
      <c r="E1054" s="401" t="s">
        <v>641</v>
      </c>
      <c r="F1054" s="388">
        <v>7</v>
      </c>
      <c r="G1054" s="355"/>
      <c r="H1054" s="356"/>
      <c r="I1054" s="389">
        <f t="shared" si="16"/>
        <v>0</v>
      </c>
    </row>
    <row r="1055" spans="2:9" x14ac:dyDescent="0.3">
      <c r="B1055" s="408" t="s">
        <v>3164</v>
      </c>
      <c r="C1055" s="398" t="s">
        <v>3165</v>
      </c>
      <c r="D1055" s="406" t="s">
        <v>3166</v>
      </c>
      <c r="E1055" s="401" t="s">
        <v>641</v>
      </c>
      <c r="F1055" s="388">
        <v>7</v>
      </c>
      <c r="G1055" s="355"/>
      <c r="H1055" s="356"/>
      <c r="I1055" s="389">
        <f t="shared" si="16"/>
        <v>0</v>
      </c>
    </row>
    <row r="1056" spans="2:9" x14ac:dyDescent="0.3">
      <c r="B1056" s="408" t="s">
        <v>3167</v>
      </c>
      <c r="C1056" s="398" t="s">
        <v>3168</v>
      </c>
      <c r="D1056" s="406" t="s">
        <v>3169</v>
      </c>
      <c r="E1056" s="401" t="s">
        <v>641</v>
      </c>
      <c r="F1056" s="388">
        <v>7</v>
      </c>
      <c r="G1056" s="355"/>
      <c r="H1056" s="356"/>
      <c r="I1056" s="389">
        <f t="shared" si="16"/>
        <v>0</v>
      </c>
    </row>
    <row r="1057" spans="2:9" x14ac:dyDescent="0.3">
      <c r="B1057" s="408"/>
      <c r="C1057" s="398" t="s">
        <v>3170</v>
      </c>
      <c r="D1057" s="410" t="s">
        <v>3171</v>
      </c>
      <c r="E1057" s="401"/>
      <c r="F1057" s="388">
        <v>0</v>
      </c>
      <c r="G1057" s="355"/>
      <c r="H1057" s="356"/>
      <c r="I1057" s="389">
        <f t="shared" si="16"/>
        <v>0</v>
      </c>
    </row>
    <row r="1058" spans="2:9" x14ac:dyDescent="0.3">
      <c r="B1058" s="408"/>
      <c r="C1058" s="398" t="s">
        <v>3172</v>
      </c>
      <c r="D1058" s="406"/>
      <c r="E1058" s="401"/>
      <c r="F1058" s="388">
        <v>0</v>
      </c>
      <c r="G1058" s="355"/>
      <c r="H1058" s="356"/>
      <c r="I1058" s="389">
        <f t="shared" si="16"/>
        <v>0</v>
      </c>
    </row>
    <row r="1059" spans="2:9" x14ac:dyDescent="0.3">
      <c r="B1059" s="408" t="s">
        <v>3173</v>
      </c>
      <c r="C1059" s="398" t="s">
        <v>3174</v>
      </c>
      <c r="D1059" s="406" t="s">
        <v>3175</v>
      </c>
      <c r="E1059" s="401" t="s">
        <v>641</v>
      </c>
      <c r="F1059" s="388">
        <v>7</v>
      </c>
      <c r="G1059" s="355"/>
      <c r="H1059" s="356"/>
      <c r="I1059" s="389">
        <f t="shared" si="16"/>
        <v>0</v>
      </c>
    </row>
    <row r="1060" spans="2:9" x14ac:dyDescent="0.3">
      <c r="B1060" s="408" t="s">
        <v>3176</v>
      </c>
      <c r="C1060" s="398" t="s">
        <v>3177</v>
      </c>
      <c r="D1060" s="406" t="s">
        <v>3178</v>
      </c>
      <c r="E1060" s="401" t="s">
        <v>641</v>
      </c>
      <c r="F1060" s="388">
        <v>7</v>
      </c>
      <c r="G1060" s="355"/>
      <c r="H1060" s="356"/>
      <c r="I1060" s="389">
        <f t="shared" si="16"/>
        <v>0</v>
      </c>
    </row>
    <row r="1061" spans="2:9" x14ac:dyDescent="0.3">
      <c r="B1061" s="408" t="s">
        <v>3179</v>
      </c>
      <c r="C1061" s="398" t="s">
        <v>3180</v>
      </c>
      <c r="D1061" s="406" t="s">
        <v>3181</v>
      </c>
      <c r="E1061" s="401" t="s">
        <v>641</v>
      </c>
      <c r="F1061" s="388">
        <v>7</v>
      </c>
      <c r="G1061" s="355"/>
      <c r="H1061" s="356"/>
      <c r="I1061" s="389">
        <f t="shared" si="16"/>
        <v>0</v>
      </c>
    </row>
    <row r="1062" spans="2:9" x14ac:dyDescent="0.3">
      <c r="B1062" s="408" t="s">
        <v>3182</v>
      </c>
      <c r="C1062" s="398" t="s">
        <v>3183</v>
      </c>
      <c r="D1062" s="406" t="s">
        <v>3184</v>
      </c>
      <c r="E1062" s="401" t="s">
        <v>641</v>
      </c>
      <c r="F1062" s="388">
        <v>7</v>
      </c>
      <c r="G1062" s="355"/>
      <c r="H1062" s="356"/>
      <c r="I1062" s="389">
        <f t="shared" si="16"/>
        <v>0</v>
      </c>
    </row>
    <row r="1063" spans="2:9" x14ac:dyDescent="0.3">
      <c r="B1063" s="408" t="s">
        <v>3185</v>
      </c>
      <c r="C1063" s="398" t="s">
        <v>3186</v>
      </c>
      <c r="D1063" s="406" t="s">
        <v>3187</v>
      </c>
      <c r="E1063" s="401" t="s">
        <v>641</v>
      </c>
      <c r="F1063" s="388">
        <v>7</v>
      </c>
      <c r="G1063" s="355"/>
      <c r="H1063" s="356"/>
      <c r="I1063" s="389">
        <f t="shared" si="16"/>
        <v>0</v>
      </c>
    </row>
    <row r="1064" spans="2:9" x14ac:dyDescent="0.3">
      <c r="B1064" s="408" t="s">
        <v>3188</v>
      </c>
      <c r="C1064" s="398" t="s">
        <v>3189</v>
      </c>
      <c r="D1064" s="406" t="s">
        <v>3140</v>
      </c>
      <c r="E1064" s="401" t="s">
        <v>641</v>
      </c>
      <c r="F1064" s="388">
        <v>7</v>
      </c>
      <c r="G1064" s="355"/>
      <c r="H1064" s="356"/>
      <c r="I1064" s="389">
        <f t="shared" si="16"/>
        <v>0</v>
      </c>
    </row>
    <row r="1065" spans="2:9" x14ac:dyDescent="0.3">
      <c r="B1065" s="408" t="s">
        <v>3190</v>
      </c>
      <c r="C1065" s="398" t="s">
        <v>3191</v>
      </c>
      <c r="D1065" s="406" t="s">
        <v>3192</v>
      </c>
      <c r="E1065" s="401" t="s">
        <v>641</v>
      </c>
      <c r="F1065" s="388">
        <v>7</v>
      </c>
      <c r="G1065" s="355"/>
      <c r="H1065" s="356"/>
      <c r="I1065" s="389">
        <f t="shared" si="16"/>
        <v>0</v>
      </c>
    </row>
    <row r="1066" spans="2:9" x14ac:dyDescent="0.3">
      <c r="B1066" s="408" t="s">
        <v>3193</v>
      </c>
      <c r="C1066" s="398" t="s">
        <v>3194</v>
      </c>
      <c r="D1066" s="406" t="s">
        <v>3146</v>
      </c>
      <c r="E1066" s="401" t="s">
        <v>641</v>
      </c>
      <c r="F1066" s="388">
        <v>7</v>
      </c>
      <c r="G1066" s="355"/>
      <c r="H1066" s="356"/>
      <c r="I1066" s="389">
        <f t="shared" si="16"/>
        <v>0</v>
      </c>
    </row>
    <row r="1067" spans="2:9" x14ac:dyDescent="0.3">
      <c r="B1067" s="408" t="s">
        <v>3195</v>
      </c>
      <c r="C1067" s="398" t="s">
        <v>3196</v>
      </c>
      <c r="D1067" s="406" t="s">
        <v>3197</v>
      </c>
      <c r="E1067" s="401" t="s">
        <v>641</v>
      </c>
      <c r="F1067" s="388">
        <v>7</v>
      </c>
      <c r="G1067" s="355"/>
      <c r="H1067" s="356"/>
      <c r="I1067" s="389">
        <f t="shared" si="16"/>
        <v>0</v>
      </c>
    </row>
    <row r="1068" spans="2:9" x14ac:dyDescent="0.3">
      <c r="B1068" s="408" t="s">
        <v>3198</v>
      </c>
      <c r="C1068" s="398" t="s">
        <v>3199</v>
      </c>
      <c r="D1068" s="406" t="s">
        <v>3200</v>
      </c>
      <c r="E1068" s="401" t="s">
        <v>641</v>
      </c>
      <c r="F1068" s="388">
        <v>7</v>
      </c>
      <c r="G1068" s="355"/>
      <c r="H1068" s="356"/>
      <c r="I1068" s="389">
        <f t="shared" si="16"/>
        <v>0</v>
      </c>
    </row>
    <row r="1069" spans="2:9" x14ac:dyDescent="0.3">
      <c r="B1069" s="408"/>
      <c r="C1069" s="398" t="s">
        <v>3201</v>
      </c>
      <c r="D1069" s="404" t="s">
        <v>3202</v>
      </c>
      <c r="E1069" s="401"/>
      <c r="F1069" s="388">
        <v>0</v>
      </c>
      <c r="G1069" s="355"/>
      <c r="H1069" s="356"/>
      <c r="I1069" s="389">
        <f t="shared" si="16"/>
        <v>0</v>
      </c>
    </row>
    <row r="1070" spans="2:9" x14ac:dyDescent="0.3">
      <c r="B1070" s="408"/>
      <c r="C1070" s="398" t="s">
        <v>3203</v>
      </c>
      <c r="D1070" s="406"/>
      <c r="E1070" s="401"/>
      <c r="F1070" s="388">
        <v>0</v>
      </c>
      <c r="G1070" s="355"/>
      <c r="H1070" s="356"/>
      <c r="I1070" s="389">
        <f t="shared" si="16"/>
        <v>0</v>
      </c>
    </row>
    <row r="1071" spans="2:9" x14ac:dyDescent="0.3">
      <c r="B1071" s="408" t="s">
        <v>3204</v>
      </c>
      <c r="C1071" s="398" t="s">
        <v>3205</v>
      </c>
      <c r="D1071" s="406" t="s">
        <v>3206</v>
      </c>
      <c r="E1071" s="401" t="s">
        <v>641</v>
      </c>
      <c r="F1071" s="388">
        <v>60</v>
      </c>
      <c r="G1071" s="355"/>
      <c r="H1071" s="356"/>
      <c r="I1071" s="389">
        <f t="shared" si="16"/>
        <v>0</v>
      </c>
    </row>
    <row r="1072" spans="2:9" x14ac:dyDescent="0.3">
      <c r="B1072" s="408" t="s">
        <v>3207</v>
      </c>
      <c r="C1072" s="398" t="s">
        <v>3208</v>
      </c>
      <c r="D1072" s="406" t="s">
        <v>3209</v>
      </c>
      <c r="E1072" s="401" t="s">
        <v>641</v>
      </c>
      <c r="F1072" s="388">
        <v>60</v>
      </c>
      <c r="G1072" s="355"/>
      <c r="H1072" s="356"/>
      <c r="I1072" s="389">
        <f t="shared" si="16"/>
        <v>0</v>
      </c>
    </row>
    <row r="1073" spans="2:9" x14ac:dyDescent="0.3">
      <c r="B1073" s="408" t="s">
        <v>3210</v>
      </c>
      <c r="C1073" s="398" t="s">
        <v>3211</v>
      </c>
      <c r="D1073" s="406" t="s">
        <v>3212</v>
      </c>
      <c r="E1073" s="401" t="s">
        <v>641</v>
      </c>
      <c r="F1073" s="388">
        <v>60</v>
      </c>
      <c r="G1073" s="355"/>
      <c r="H1073" s="356"/>
      <c r="I1073" s="389">
        <f t="shared" si="16"/>
        <v>0</v>
      </c>
    </row>
    <row r="1074" spans="2:9" x14ac:dyDescent="0.3">
      <c r="B1074" s="408" t="s">
        <v>3213</v>
      </c>
      <c r="C1074" s="398" t="s">
        <v>3214</v>
      </c>
      <c r="D1074" s="406" t="s">
        <v>3215</v>
      </c>
      <c r="E1074" s="401" t="s">
        <v>641</v>
      </c>
      <c r="F1074" s="388">
        <v>7</v>
      </c>
      <c r="G1074" s="355"/>
      <c r="H1074" s="356"/>
      <c r="I1074" s="389">
        <f t="shared" si="16"/>
        <v>0</v>
      </c>
    </row>
    <row r="1075" spans="2:9" x14ac:dyDescent="0.3">
      <c r="B1075" s="408" t="s">
        <v>3216</v>
      </c>
      <c r="C1075" s="398" t="s">
        <v>3217</v>
      </c>
      <c r="D1075" s="406" t="s">
        <v>3218</v>
      </c>
      <c r="E1075" s="401" t="s">
        <v>641</v>
      </c>
      <c r="F1075" s="388">
        <v>60</v>
      </c>
      <c r="G1075" s="355"/>
      <c r="H1075" s="356"/>
      <c r="I1075" s="389">
        <f t="shared" si="16"/>
        <v>0</v>
      </c>
    </row>
    <row r="1076" spans="2:9" x14ac:dyDescent="0.3">
      <c r="B1076" s="408" t="s">
        <v>3219</v>
      </c>
      <c r="C1076" s="398" t="s">
        <v>3220</v>
      </c>
      <c r="D1076" s="406" t="s">
        <v>3221</v>
      </c>
      <c r="E1076" s="401" t="s">
        <v>641</v>
      </c>
      <c r="F1076" s="388">
        <v>18</v>
      </c>
      <c r="G1076" s="355"/>
      <c r="H1076" s="356"/>
      <c r="I1076" s="389">
        <f t="shared" si="16"/>
        <v>0</v>
      </c>
    </row>
    <row r="1077" spans="2:9" ht="26.4" x14ac:dyDescent="0.3">
      <c r="B1077" s="408" t="s">
        <v>3222</v>
      </c>
      <c r="C1077" s="398" t="s">
        <v>3223</v>
      </c>
      <c r="D1077" s="406" t="s">
        <v>3224</v>
      </c>
      <c r="E1077" s="401" t="s">
        <v>641</v>
      </c>
      <c r="F1077" s="388">
        <v>7</v>
      </c>
      <c r="G1077" s="355"/>
      <c r="H1077" s="356"/>
      <c r="I1077" s="389">
        <f t="shared" si="16"/>
        <v>0</v>
      </c>
    </row>
    <row r="1078" spans="2:9" x14ac:dyDescent="0.3">
      <c r="B1078" s="408"/>
      <c r="C1078" s="398" t="s">
        <v>3225</v>
      </c>
      <c r="D1078" s="410" t="s">
        <v>3226</v>
      </c>
      <c r="E1078" s="401"/>
      <c r="F1078" s="388">
        <v>0</v>
      </c>
      <c r="G1078" s="355"/>
      <c r="H1078" s="356"/>
      <c r="I1078" s="389">
        <f t="shared" si="16"/>
        <v>0</v>
      </c>
    </row>
    <row r="1079" spans="2:9" x14ac:dyDescent="0.3">
      <c r="B1079" s="408" t="s">
        <v>3227</v>
      </c>
      <c r="C1079" s="398" t="s">
        <v>3228</v>
      </c>
      <c r="D1079" s="406" t="s">
        <v>3229</v>
      </c>
      <c r="E1079" s="401" t="s">
        <v>641</v>
      </c>
      <c r="F1079" s="388">
        <v>33</v>
      </c>
      <c r="G1079" s="355"/>
      <c r="H1079" s="356"/>
      <c r="I1079" s="389">
        <f t="shared" si="16"/>
        <v>0</v>
      </c>
    </row>
    <row r="1080" spans="2:9" x14ac:dyDescent="0.3">
      <c r="B1080" s="408" t="s">
        <v>3230</v>
      </c>
      <c r="C1080" s="398" t="s">
        <v>3231</v>
      </c>
      <c r="D1080" s="406" t="s">
        <v>3232</v>
      </c>
      <c r="E1080" s="401" t="s">
        <v>642</v>
      </c>
      <c r="F1080" s="388">
        <v>33</v>
      </c>
      <c r="G1080" s="355"/>
      <c r="H1080" s="356"/>
      <c r="I1080" s="389">
        <f t="shared" si="16"/>
        <v>0</v>
      </c>
    </row>
    <row r="1081" spans="2:9" x14ac:dyDescent="0.3">
      <c r="B1081" s="408"/>
      <c r="C1081" s="398" t="s">
        <v>3233</v>
      </c>
      <c r="D1081" s="410" t="s">
        <v>3234</v>
      </c>
      <c r="E1081" s="401"/>
      <c r="F1081" s="388">
        <v>0</v>
      </c>
      <c r="G1081" s="355"/>
      <c r="H1081" s="356"/>
      <c r="I1081" s="389">
        <f t="shared" si="16"/>
        <v>0</v>
      </c>
    </row>
    <row r="1082" spans="2:9" x14ac:dyDescent="0.3">
      <c r="B1082" s="408"/>
      <c r="C1082" s="398" t="s">
        <v>3235</v>
      </c>
      <c r="D1082" s="406"/>
      <c r="E1082" s="401"/>
      <c r="F1082" s="388">
        <v>0</v>
      </c>
      <c r="G1082" s="355"/>
      <c r="H1082" s="356"/>
      <c r="I1082" s="389">
        <f t="shared" si="16"/>
        <v>0</v>
      </c>
    </row>
    <row r="1083" spans="2:9" x14ac:dyDescent="0.3">
      <c r="B1083" s="408" t="s">
        <v>3236</v>
      </c>
      <c r="C1083" s="398" t="s">
        <v>3237</v>
      </c>
      <c r="D1083" s="406" t="s">
        <v>3238</v>
      </c>
      <c r="E1083" s="401" t="s">
        <v>641</v>
      </c>
      <c r="F1083" s="388">
        <v>33</v>
      </c>
      <c r="G1083" s="355"/>
      <c r="H1083" s="356"/>
      <c r="I1083" s="389">
        <f t="shared" si="16"/>
        <v>0</v>
      </c>
    </row>
    <row r="1084" spans="2:9" x14ac:dyDescent="0.3">
      <c r="B1084" s="408" t="s">
        <v>3239</v>
      </c>
      <c r="C1084" s="398" t="s">
        <v>3240</v>
      </c>
      <c r="D1084" s="406" t="s">
        <v>3241</v>
      </c>
      <c r="E1084" s="401" t="s">
        <v>641</v>
      </c>
      <c r="F1084" s="388">
        <v>33</v>
      </c>
      <c r="G1084" s="355"/>
      <c r="H1084" s="356"/>
      <c r="I1084" s="389">
        <f t="shared" si="16"/>
        <v>0</v>
      </c>
    </row>
    <row r="1085" spans="2:9" x14ac:dyDescent="0.3">
      <c r="B1085" s="408"/>
      <c r="C1085" s="398" t="s">
        <v>3242</v>
      </c>
      <c r="D1085" s="410" t="s">
        <v>3243</v>
      </c>
      <c r="E1085" s="401"/>
      <c r="F1085" s="388">
        <v>0</v>
      </c>
      <c r="G1085" s="355"/>
      <c r="H1085" s="356"/>
      <c r="I1085" s="389">
        <f t="shared" si="16"/>
        <v>0</v>
      </c>
    </row>
    <row r="1086" spans="2:9" x14ac:dyDescent="0.3">
      <c r="B1086" s="408"/>
      <c r="C1086" s="398" t="s">
        <v>3244</v>
      </c>
      <c r="D1086" s="406" t="s">
        <v>3245</v>
      </c>
      <c r="E1086" s="401"/>
      <c r="F1086" s="388">
        <v>0</v>
      </c>
      <c r="G1086" s="355"/>
      <c r="H1086" s="356"/>
      <c r="I1086" s="389">
        <f t="shared" si="16"/>
        <v>0</v>
      </c>
    </row>
    <row r="1087" spans="2:9" x14ac:dyDescent="0.3">
      <c r="B1087" s="408" t="s">
        <v>3246</v>
      </c>
      <c r="C1087" s="398" t="s">
        <v>3247</v>
      </c>
      <c r="D1087" s="406" t="s">
        <v>3248</v>
      </c>
      <c r="E1087" s="401" t="s">
        <v>641</v>
      </c>
      <c r="F1087" s="388">
        <v>18</v>
      </c>
      <c r="G1087" s="355"/>
      <c r="H1087" s="356"/>
      <c r="I1087" s="389">
        <f t="shared" si="16"/>
        <v>0</v>
      </c>
    </row>
    <row r="1088" spans="2:9" x14ac:dyDescent="0.3">
      <c r="B1088" s="408" t="s">
        <v>3249</v>
      </c>
      <c r="C1088" s="398" t="s">
        <v>3250</v>
      </c>
      <c r="D1088" s="406" t="s">
        <v>3251</v>
      </c>
      <c r="E1088" s="401" t="s">
        <v>641</v>
      </c>
      <c r="F1088" s="388">
        <v>18</v>
      </c>
      <c r="G1088" s="355"/>
      <c r="H1088" s="356"/>
      <c r="I1088" s="389">
        <f t="shared" si="16"/>
        <v>0</v>
      </c>
    </row>
    <row r="1089" spans="2:9" ht="26.4" x14ac:dyDescent="0.3">
      <c r="B1089" s="408" t="s">
        <v>3252</v>
      </c>
      <c r="C1089" s="398" t="s">
        <v>3253</v>
      </c>
      <c r="D1089" s="406" t="s">
        <v>3254</v>
      </c>
      <c r="E1089" s="401" t="s">
        <v>641</v>
      </c>
      <c r="F1089" s="388">
        <v>18</v>
      </c>
      <c r="G1089" s="355"/>
      <c r="H1089" s="356"/>
      <c r="I1089" s="389">
        <f t="shared" si="16"/>
        <v>0</v>
      </c>
    </row>
    <row r="1090" spans="2:9" x14ac:dyDescent="0.3">
      <c r="B1090" s="408"/>
      <c r="C1090" s="398" t="s">
        <v>3255</v>
      </c>
      <c r="D1090" s="410" t="s">
        <v>3256</v>
      </c>
      <c r="E1090" s="401"/>
      <c r="F1090" s="388">
        <v>0</v>
      </c>
      <c r="G1090" s="355"/>
      <c r="H1090" s="356"/>
      <c r="I1090" s="389">
        <f t="shared" si="16"/>
        <v>0</v>
      </c>
    </row>
    <row r="1091" spans="2:9" x14ac:dyDescent="0.3">
      <c r="B1091" s="408" t="s">
        <v>3257</v>
      </c>
      <c r="C1091" s="398" t="s">
        <v>3258</v>
      </c>
      <c r="D1091" s="406" t="s">
        <v>3259</v>
      </c>
      <c r="E1091" s="401" t="s">
        <v>641</v>
      </c>
      <c r="F1091" s="388">
        <v>33</v>
      </c>
      <c r="G1091" s="355"/>
      <c r="H1091" s="356"/>
      <c r="I1091" s="389">
        <f t="shared" si="16"/>
        <v>0</v>
      </c>
    </row>
    <row r="1092" spans="2:9" x14ac:dyDescent="0.3">
      <c r="B1092" s="408"/>
      <c r="C1092" s="398" t="s">
        <v>3260</v>
      </c>
      <c r="D1092" s="410" t="s">
        <v>3261</v>
      </c>
      <c r="E1092" s="401"/>
      <c r="F1092" s="388">
        <v>0</v>
      </c>
      <c r="G1092" s="355"/>
      <c r="H1092" s="356"/>
      <c r="I1092" s="389">
        <f t="shared" si="16"/>
        <v>0</v>
      </c>
    </row>
    <row r="1093" spans="2:9" x14ac:dyDescent="0.3">
      <c r="B1093" s="408" t="s">
        <v>3262</v>
      </c>
      <c r="C1093" s="398" t="s">
        <v>3263</v>
      </c>
      <c r="D1093" s="406" t="s">
        <v>3264</v>
      </c>
      <c r="E1093" s="401" t="s">
        <v>641</v>
      </c>
      <c r="F1093" s="388">
        <v>7</v>
      </c>
      <c r="G1093" s="355"/>
      <c r="H1093" s="356"/>
      <c r="I1093" s="389">
        <f t="shared" si="16"/>
        <v>0</v>
      </c>
    </row>
    <row r="1094" spans="2:9" x14ac:dyDescent="0.3">
      <c r="B1094" s="408"/>
      <c r="C1094" s="398" t="s">
        <v>3265</v>
      </c>
      <c r="D1094" s="410" t="s">
        <v>3266</v>
      </c>
      <c r="E1094" s="401"/>
      <c r="F1094" s="388">
        <v>0</v>
      </c>
      <c r="G1094" s="355"/>
      <c r="H1094" s="356"/>
      <c r="I1094" s="389">
        <f t="shared" si="16"/>
        <v>0</v>
      </c>
    </row>
    <row r="1095" spans="2:9" x14ac:dyDescent="0.3">
      <c r="B1095" s="408" t="s">
        <v>3267</v>
      </c>
      <c r="C1095" s="398" t="s">
        <v>3268</v>
      </c>
      <c r="D1095" s="406" t="s">
        <v>3269</v>
      </c>
      <c r="E1095" s="401" t="s">
        <v>641</v>
      </c>
      <c r="F1095" s="388">
        <v>18</v>
      </c>
      <c r="G1095" s="355"/>
      <c r="H1095" s="356"/>
      <c r="I1095" s="389">
        <f t="shared" si="16"/>
        <v>0</v>
      </c>
    </row>
    <row r="1096" spans="2:9" x14ac:dyDescent="0.3">
      <c r="B1096" s="408"/>
      <c r="C1096" s="398" t="s">
        <v>3270</v>
      </c>
      <c r="D1096" s="404" t="s">
        <v>3271</v>
      </c>
      <c r="E1096" s="401"/>
      <c r="F1096" s="388">
        <v>0</v>
      </c>
      <c r="G1096" s="355"/>
      <c r="H1096" s="356"/>
      <c r="I1096" s="389">
        <f t="shared" si="16"/>
        <v>0</v>
      </c>
    </row>
    <row r="1097" spans="2:9" x14ac:dyDescent="0.3">
      <c r="B1097" s="408" t="s">
        <v>3272</v>
      </c>
      <c r="C1097" s="398" t="s">
        <v>3273</v>
      </c>
      <c r="D1097" s="406" t="s">
        <v>3274</v>
      </c>
      <c r="E1097" s="401" t="s">
        <v>641</v>
      </c>
      <c r="F1097" s="388">
        <v>18</v>
      </c>
      <c r="G1097" s="355"/>
      <c r="H1097" s="356"/>
      <c r="I1097" s="389">
        <f t="shared" si="16"/>
        <v>0</v>
      </c>
    </row>
    <row r="1098" spans="2:9" x14ac:dyDescent="0.3">
      <c r="B1098" s="408"/>
      <c r="C1098" s="398" t="s">
        <v>3275</v>
      </c>
      <c r="D1098" s="410" t="s">
        <v>3276</v>
      </c>
      <c r="E1098" s="401"/>
      <c r="F1098" s="388">
        <v>0</v>
      </c>
      <c r="G1098" s="368"/>
      <c r="H1098" s="369"/>
      <c r="I1098" s="389">
        <f t="shared" si="16"/>
        <v>0</v>
      </c>
    </row>
    <row r="1099" spans="2:9" x14ac:dyDescent="0.3">
      <c r="B1099" s="408" t="s">
        <v>3277</v>
      </c>
      <c r="C1099" s="398" t="s">
        <v>3278</v>
      </c>
      <c r="D1099" s="406" t="s">
        <v>3279</v>
      </c>
      <c r="E1099" s="401" t="s">
        <v>642</v>
      </c>
      <c r="F1099" s="388">
        <v>7</v>
      </c>
      <c r="G1099" s="355"/>
      <c r="H1099" s="356"/>
      <c r="I1099" s="389">
        <f t="shared" si="16"/>
        <v>0</v>
      </c>
    </row>
    <row r="1100" spans="2:9" x14ac:dyDescent="0.3">
      <c r="B1100" s="408"/>
      <c r="C1100" s="398" t="s">
        <v>3280</v>
      </c>
      <c r="D1100" s="410" t="s">
        <v>3281</v>
      </c>
      <c r="E1100" s="401"/>
      <c r="F1100" s="388">
        <v>0</v>
      </c>
      <c r="G1100" s="355"/>
      <c r="H1100" s="356"/>
      <c r="I1100" s="389">
        <f t="shared" si="16"/>
        <v>0</v>
      </c>
    </row>
    <row r="1101" spans="2:9" x14ac:dyDescent="0.3">
      <c r="B1101" s="408" t="s">
        <v>3282</v>
      </c>
      <c r="C1101" s="398" t="s">
        <v>3283</v>
      </c>
      <c r="D1101" s="406" t="s">
        <v>3284</v>
      </c>
      <c r="E1101" s="401" t="s">
        <v>641</v>
      </c>
      <c r="F1101" s="388">
        <v>60</v>
      </c>
      <c r="G1101" s="355"/>
      <c r="H1101" s="356"/>
      <c r="I1101" s="389">
        <f t="shared" si="16"/>
        <v>0</v>
      </c>
    </row>
    <row r="1102" spans="2:9" x14ac:dyDescent="0.3">
      <c r="B1102" s="408" t="s">
        <v>3285</v>
      </c>
      <c r="C1102" s="398" t="s">
        <v>3286</v>
      </c>
      <c r="D1102" s="406" t="s">
        <v>3287</v>
      </c>
      <c r="E1102" s="401" t="s">
        <v>641</v>
      </c>
      <c r="F1102" s="388">
        <v>18</v>
      </c>
      <c r="G1102" s="355"/>
      <c r="H1102" s="356"/>
      <c r="I1102" s="389">
        <f t="shared" si="16"/>
        <v>0</v>
      </c>
    </row>
    <row r="1103" spans="2:9" ht="26.4" x14ac:dyDescent="0.3">
      <c r="B1103" s="408" t="s">
        <v>3288</v>
      </c>
      <c r="C1103" s="398" t="s">
        <v>3289</v>
      </c>
      <c r="D1103" s="406" t="s">
        <v>3290</v>
      </c>
      <c r="E1103" s="401" t="s">
        <v>641</v>
      </c>
      <c r="F1103" s="388">
        <v>18</v>
      </c>
      <c r="G1103" s="355"/>
      <c r="H1103" s="356"/>
      <c r="I1103" s="389">
        <f t="shared" si="16"/>
        <v>0</v>
      </c>
    </row>
    <row r="1104" spans="2:9" x14ac:dyDescent="0.3">
      <c r="B1104" s="408"/>
      <c r="C1104" s="398" t="s">
        <v>3291</v>
      </c>
      <c r="D1104" s="410" t="s">
        <v>3292</v>
      </c>
      <c r="E1104" s="407"/>
      <c r="F1104" s="388">
        <v>0</v>
      </c>
      <c r="G1104" s="355"/>
      <c r="H1104" s="356"/>
      <c r="I1104" s="389">
        <f t="shared" si="16"/>
        <v>0</v>
      </c>
    </row>
    <row r="1105" spans="2:9" x14ac:dyDescent="0.3">
      <c r="B1105" s="408"/>
      <c r="C1105" s="398" t="s">
        <v>3293</v>
      </c>
      <c r="D1105" s="406" t="s">
        <v>3294</v>
      </c>
      <c r="E1105" s="407"/>
      <c r="F1105" s="388">
        <v>0</v>
      </c>
      <c r="G1105" s="355"/>
      <c r="H1105" s="356"/>
      <c r="I1105" s="389">
        <f t="shared" si="16"/>
        <v>0</v>
      </c>
    </row>
    <row r="1106" spans="2:9" x14ac:dyDescent="0.3">
      <c r="B1106" s="408" t="s">
        <v>3295</v>
      </c>
      <c r="C1106" s="398" t="s">
        <v>3296</v>
      </c>
      <c r="D1106" s="406" t="s">
        <v>3297</v>
      </c>
      <c r="E1106" s="407" t="s">
        <v>641</v>
      </c>
      <c r="F1106" s="388">
        <v>240</v>
      </c>
      <c r="G1106" s="355"/>
      <c r="H1106" s="356"/>
      <c r="I1106" s="389">
        <f t="shared" ref="I1106:I1171" si="17">(G1106+H1106)*$F1106</f>
        <v>0</v>
      </c>
    </row>
    <row r="1107" spans="2:9" x14ac:dyDescent="0.3">
      <c r="B1107" s="408" t="s">
        <v>3298</v>
      </c>
      <c r="C1107" s="398" t="s">
        <v>3299</v>
      </c>
      <c r="D1107" s="406" t="s">
        <v>3300</v>
      </c>
      <c r="E1107" s="407" t="s">
        <v>641</v>
      </c>
      <c r="F1107" s="388">
        <v>240</v>
      </c>
      <c r="G1107" s="355"/>
      <c r="H1107" s="356"/>
      <c r="I1107" s="389">
        <f t="shared" si="17"/>
        <v>0</v>
      </c>
    </row>
    <row r="1108" spans="2:9" ht="26.4" x14ac:dyDescent="0.3">
      <c r="B1108" s="408" t="s">
        <v>3301</v>
      </c>
      <c r="C1108" s="398" t="s">
        <v>3302</v>
      </c>
      <c r="D1108" s="406" t="s">
        <v>3303</v>
      </c>
      <c r="E1108" s="407" t="s">
        <v>641</v>
      </c>
      <c r="F1108" s="388">
        <v>33</v>
      </c>
      <c r="G1108" s="355"/>
      <c r="H1108" s="356"/>
      <c r="I1108" s="389">
        <f t="shared" si="17"/>
        <v>0</v>
      </c>
    </row>
    <row r="1109" spans="2:9" ht="26.4" x14ac:dyDescent="0.3">
      <c r="B1109" s="408" t="s">
        <v>3304</v>
      </c>
      <c r="C1109" s="398" t="s">
        <v>3305</v>
      </c>
      <c r="D1109" s="406" t="s">
        <v>3306</v>
      </c>
      <c r="E1109" s="407" t="s">
        <v>641</v>
      </c>
      <c r="F1109" s="388">
        <v>45</v>
      </c>
      <c r="G1109" s="355"/>
      <c r="H1109" s="356"/>
      <c r="I1109" s="389">
        <f t="shared" si="17"/>
        <v>0</v>
      </c>
    </row>
    <row r="1110" spans="2:9" ht="26.4" x14ac:dyDescent="0.3">
      <c r="B1110" s="408" t="s">
        <v>3307</v>
      </c>
      <c r="C1110" s="398" t="s">
        <v>3308</v>
      </c>
      <c r="D1110" s="406" t="s">
        <v>3309</v>
      </c>
      <c r="E1110" s="407" t="s">
        <v>641</v>
      </c>
      <c r="F1110" s="388">
        <v>33</v>
      </c>
      <c r="G1110" s="355"/>
      <c r="H1110" s="356"/>
      <c r="I1110" s="389">
        <f t="shared" si="17"/>
        <v>0</v>
      </c>
    </row>
    <row r="1111" spans="2:9" ht="26.4" x14ac:dyDescent="0.3">
      <c r="B1111" s="408" t="s">
        <v>3310</v>
      </c>
      <c r="C1111" s="398" t="s">
        <v>3311</v>
      </c>
      <c r="D1111" s="406" t="s">
        <v>3312</v>
      </c>
      <c r="E1111" s="407" t="s">
        <v>641</v>
      </c>
      <c r="F1111" s="388">
        <v>60</v>
      </c>
      <c r="G1111" s="355"/>
      <c r="H1111" s="356"/>
      <c r="I1111" s="389">
        <f t="shared" si="17"/>
        <v>0</v>
      </c>
    </row>
    <row r="1112" spans="2:9" hidden="1" x14ac:dyDescent="0.3">
      <c r="B1112" s="408"/>
      <c r="C1112" s="398" t="s">
        <v>3313</v>
      </c>
      <c r="D1112" s="416" t="s">
        <v>3314</v>
      </c>
      <c r="E1112" s="407"/>
      <c r="F1112" s="388">
        <v>0</v>
      </c>
      <c r="G1112" s="355"/>
      <c r="H1112" s="356"/>
      <c r="I1112" s="389">
        <f t="shared" si="17"/>
        <v>0</v>
      </c>
    </row>
    <row r="1113" spans="2:9" hidden="1" x14ac:dyDescent="0.3">
      <c r="B1113" s="408" t="s">
        <v>3315</v>
      </c>
      <c r="C1113" s="398" t="s">
        <v>3316</v>
      </c>
      <c r="D1113" s="406" t="s">
        <v>3317</v>
      </c>
      <c r="E1113" s="407" t="s">
        <v>641</v>
      </c>
      <c r="F1113" s="388">
        <v>240</v>
      </c>
      <c r="G1113" s="355"/>
      <c r="H1113" s="356"/>
      <c r="I1113" s="389">
        <f t="shared" si="17"/>
        <v>0</v>
      </c>
    </row>
    <row r="1114" spans="2:9" ht="26.4" hidden="1" x14ac:dyDescent="0.3">
      <c r="B1114" s="408" t="s">
        <v>3318</v>
      </c>
      <c r="C1114" s="398" t="s">
        <v>3319</v>
      </c>
      <c r="D1114" s="406" t="s">
        <v>3320</v>
      </c>
      <c r="E1114" s="407" t="s">
        <v>641</v>
      </c>
      <c r="F1114" s="388">
        <v>153</v>
      </c>
      <c r="G1114" s="355"/>
      <c r="H1114" s="356"/>
      <c r="I1114" s="389">
        <f t="shared" si="17"/>
        <v>0</v>
      </c>
    </row>
    <row r="1115" spans="2:9" ht="26.4" hidden="1" x14ac:dyDescent="0.3">
      <c r="B1115" s="408" t="s">
        <v>3321</v>
      </c>
      <c r="C1115" s="398" t="s">
        <v>3322</v>
      </c>
      <c r="D1115" s="406" t="s">
        <v>3323</v>
      </c>
      <c r="E1115" s="407" t="s">
        <v>641</v>
      </c>
      <c r="F1115" s="388">
        <v>18</v>
      </c>
      <c r="G1115" s="355"/>
      <c r="H1115" s="356"/>
      <c r="I1115" s="389">
        <f t="shared" si="17"/>
        <v>0</v>
      </c>
    </row>
    <row r="1116" spans="2:9" hidden="1" x14ac:dyDescent="0.3">
      <c r="B1116" s="408"/>
      <c r="C1116" s="398" t="s">
        <v>3324</v>
      </c>
      <c r="D1116" s="416" t="s">
        <v>3325</v>
      </c>
      <c r="E1116" s="407"/>
      <c r="F1116" s="388">
        <v>0</v>
      </c>
      <c r="G1116" s="367"/>
      <c r="H1116" s="356"/>
      <c r="I1116" s="389">
        <f t="shared" si="17"/>
        <v>0</v>
      </c>
    </row>
    <row r="1117" spans="2:9" hidden="1" x14ac:dyDescent="0.3">
      <c r="B1117" s="408" t="s">
        <v>3326</v>
      </c>
      <c r="C1117" s="398" t="s">
        <v>3327</v>
      </c>
      <c r="D1117" s="406" t="s">
        <v>3328</v>
      </c>
      <c r="E1117" s="407" t="s">
        <v>641</v>
      </c>
      <c r="F1117" s="388">
        <v>180</v>
      </c>
      <c r="G1117" s="367"/>
      <c r="H1117" s="356"/>
      <c r="I1117" s="389">
        <f t="shared" si="17"/>
        <v>0</v>
      </c>
    </row>
    <row r="1118" spans="2:9" ht="26.4" hidden="1" x14ac:dyDescent="0.3">
      <c r="B1118" s="408" t="s">
        <v>3329</v>
      </c>
      <c r="C1118" s="398" t="s">
        <v>3330</v>
      </c>
      <c r="D1118" s="406" t="s">
        <v>3331</v>
      </c>
      <c r="E1118" s="407" t="s">
        <v>641</v>
      </c>
      <c r="F1118" s="388">
        <v>120</v>
      </c>
      <c r="G1118" s="367"/>
      <c r="H1118" s="356"/>
      <c r="I1118" s="389">
        <f t="shared" si="17"/>
        <v>0</v>
      </c>
    </row>
    <row r="1119" spans="2:9" ht="26.4" hidden="1" x14ac:dyDescent="0.3">
      <c r="B1119" s="408" t="s">
        <v>3332</v>
      </c>
      <c r="C1119" s="398" t="s">
        <v>3333</v>
      </c>
      <c r="D1119" s="406" t="s">
        <v>3334</v>
      </c>
      <c r="E1119" s="407" t="s">
        <v>641</v>
      </c>
      <c r="F1119" s="388">
        <v>33</v>
      </c>
      <c r="G1119" s="367"/>
      <c r="H1119" s="356"/>
      <c r="I1119" s="389">
        <f t="shared" si="17"/>
        <v>0</v>
      </c>
    </row>
    <row r="1120" spans="2:9" ht="26.4" hidden="1" x14ac:dyDescent="0.3">
      <c r="B1120" s="408"/>
      <c r="C1120" s="398" t="s">
        <v>3335</v>
      </c>
      <c r="D1120" s="410" t="s">
        <v>3336</v>
      </c>
      <c r="E1120" s="407"/>
      <c r="F1120" s="388">
        <v>0</v>
      </c>
      <c r="G1120" s="367"/>
      <c r="H1120" s="356"/>
      <c r="I1120" s="389">
        <f t="shared" si="17"/>
        <v>0</v>
      </c>
    </row>
    <row r="1121" spans="2:9" x14ac:dyDescent="0.3">
      <c r="B1121" s="408"/>
      <c r="C1121" s="398" t="s">
        <v>3337</v>
      </c>
      <c r="D1121" s="406"/>
      <c r="E1121" s="407"/>
      <c r="F1121" s="388">
        <v>0</v>
      </c>
      <c r="G1121" s="355"/>
      <c r="H1121" s="356"/>
      <c r="I1121" s="389">
        <f t="shared" si="17"/>
        <v>0</v>
      </c>
    </row>
    <row r="1122" spans="2:9" hidden="1" x14ac:dyDescent="0.3">
      <c r="B1122" s="408" t="s">
        <v>3338</v>
      </c>
      <c r="C1122" s="398" t="s">
        <v>3339</v>
      </c>
      <c r="D1122" s="406" t="s">
        <v>3340</v>
      </c>
      <c r="E1122" s="407" t="s">
        <v>641</v>
      </c>
      <c r="F1122" s="388">
        <v>93</v>
      </c>
      <c r="G1122" s="355"/>
      <c r="H1122" s="356"/>
      <c r="I1122" s="389">
        <f t="shared" si="17"/>
        <v>0</v>
      </c>
    </row>
    <row r="1123" spans="2:9" x14ac:dyDescent="0.3">
      <c r="B1123" s="408" t="s">
        <v>3341</v>
      </c>
      <c r="C1123" s="398" t="s">
        <v>3342</v>
      </c>
      <c r="D1123" s="406" t="s">
        <v>3343</v>
      </c>
      <c r="E1123" s="407" t="s">
        <v>641</v>
      </c>
      <c r="F1123" s="388">
        <v>60</v>
      </c>
      <c r="G1123" s="355"/>
      <c r="H1123" s="356"/>
      <c r="I1123" s="389">
        <f t="shared" si="17"/>
        <v>0</v>
      </c>
    </row>
    <row r="1124" spans="2:9" hidden="1" x14ac:dyDescent="0.3">
      <c r="B1124" s="408"/>
      <c r="C1124" s="398" t="s">
        <v>3344</v>
      </c>
      <c r="D1124" s="410" t="s">
        <v>3345</v>
      </c>
      <c r="E1124" s="407"/>
      <c r="F1124" s="388">
        <v>0</v>
      </c>
      <c r="G1124" s="355"/>
      <c r="H1124" s="356"/>
      <c r="I1124" s="389">
        <f t="shared" si="17"/>
        <v>0</v>
      </c>
    </row>
    <row r="1125" spans="2:9" hidden="1" x14ac:dyDescent="0.3">
      <c r="B1125" s="408" t="s">
        <v>3346</v>
      </c>
      <c r="C1125" s="398" t="s">
        <v>3347</v>
      </c>
      <c r="D1125" s="406" t="s">
        <v>3348</v>
      </c>
      <c r="E1125" s="407" t="s">
        <v>642</v>
      </c>
      <c r="F1125" s="388">
        <v>18</v>
      </c>
      <c r="G1125" s="355"/>
      <c r="H1125" s="356"/>
      <c r="I1125" s="389">
        <f t="shared" si="17"/>
        <v>0</v>
      </c>
    </row>
    <row r="1126" spans="2:9" hidden="1" x14ac:dyDescent="0.3">
      <c r="B1126" s="408"/>
      <c r="C1126" s="398" t="s">
        <v>3349</v>
      </c>
      <c r="D1126" s="404" t="s">
        <v>3350</v>
      </c>
      <c r="E1126" s="407"/>
      <c r="F1126" s="388">
        <v>0</v>
      </c>
      <c r="G1126" s="355"/>
      <c r="H1126" s="356"/>
      <c r="I1126" s="389">
        <f t="shared" si="17"/>
        <v>0</v>
      </c>
    </row>
    <row r="1127" spans="2:9" x14ac:dyDescent="0.3">
      <c r="B1127" s="408"/>
      <c r="C1127" s="398" t="s">
        <v>3351</v>
      </c>
      <c r="D1127" s="404" t="s">
        <v>3352</v>
      </c>
      <c r="E1127" s="407"/>
      <c r="F1127" s="388">
        <v>0</v>
      </c>
      <c r="G1127" s="355"/>
      <c r="H1127" s="356"/>
      <c r="I1127" s="389">
        <f t="shared" si="17"/>
        <v>0</v>
      </c>
    </row>
    <row r="1128" spans="2:9" hidden="1" x14ac:dyDescent="0.3">
      <c r="B1128" s="408"/>
      <c r="C1128" s="398" t="s">
        <v>3353</v>
      </c>
      <c r="D1128" s="406"/>
      <c r="E1128" s="401"/>
      <c r="F1128" s="388">
        <v>0</v>
      </c>
      <c r="G1128" s="355"/>
      <c r="H1128" s="356"/>
      <c r="I1128" s="389">
        <f t="shared" si="17"/>
        <v>0</v>
      </c>
    </row>
    <row r="1129" spans="2:9" hidden="1" x14ac:dyDescent="0.3">
      <c r="B1129" s="408" t="s">
        <v>3354</v>
      </c>
      <c r="C1129" s="398" t="s">
        <v>3355</v>
      </c>
      <c r="D1129" s="412" t="s">
        <v>3356</v>
      </c>
      <c r="E1129" s="401" t="s">
        <v>641</v>
      </c>
      <c r="F1129" s="388">
        <v>40</v>
      </c>
      <c r="G1129" s="355"/>
      <c r="H1129" s="356"/>
      <c r="I1129" s="389">
        <f t="shared" si="17"/>
        <v>0</v>
      </c>
    </row>
    <row r="1130" spans="2:9" hidden="1" x14ac:dyDescent="0.3">
      <c r="B1130" s="408" t="s">
        <v>3357</v>
      </c>
      <c r="C1130" s="398" t="s">
        <v>3358</v>
      </c>
      <c r="D1130" s="412" t="s">
        <v>3359</v>
      </c>
      <c r="E1130" s="401" t="s">
        <v>641</v>
      </c>
      <c r="F1130" s="388">
        <v>180</v>
      </c>
      <c r="G1130" s="355"/>
      <c r="H1130" s="356"/>
      <c r="I1130" s="389">
        <f t="shared" si="17"/>
        <v>0</v>
      </c>
    </row>
    <row r="1131" spans="2:9" x14ac:dyDescent="0.3">
      <c r="B1131" s="408" t="s">
        <v>3360</v>
      </c>
      <c r="C1131" s="398" t="s">
        <v>3361</v>
      </c>
      <c r="D1131" s="412" t="s">
        <v>3362</v>
      </c>
      <c r="E1131" s="401" t="s">
        <v>641</v>
      </c>
      <c r="F1131" s="388">
        <v>60</v>
      </c>
      <c r="G1131" s="355"/>
      <c r="H1131" s="356"/>
      <c r="I1131" s="389">
        <f t="shared" si="17"/>
        <v>0</v>
      </c>
    </row>
    <row r="1132" spans="2:9" hidden="1" x14ac:dyDescent="0.3">
      <c r="B1132" s="408" t="s">
        <v>3363</v>
      </c>
      <c r="C1132" s="398" t="s">
        <v>3364</v>
      </c>
      <c r="D1132" s="412" t="s">
        <v>3365</v>
      </c>
      <c r="E1132" s="401" t="s">
        <v>641</v>
      </c>
      <c r="F1132" s="388">
        <v>300</v>
      </c>
      <c r="G1132" s="355"/>
      <c r="H1132" s="356"/>
      <c r="I1132" s="389">
        <f t="shared" si="17"/>
        <v>0</v>
      </c>
    </row>
    <row r="1133" spans="2:9" hidden="1" x14ac:dyDescent="0.3">
      <c r="B1133" s="408" t="s">
        <v>3366</v>
      </c>
      <c r="C1133" s="398" t="s">
        <v>3367</v>
      </c>
      <c r="D1133" s="412" t="s">
        <v>3368</v>
      </c>
      <c r="E1133" s="401" t="s">
        <v>641</v>
      </c>
      <c r="F1133" s="388">
        <v>120</v>
      </c>
      <c r="G1133" s="355"/>
      <c r="H1133" s="356"/>
      <c r="I1133" s="389">
        <f t="shared" si="17"/>
        <v>0</v>
      </c>
    </row>
    <row r="1134" spans="2:9" x14ac:dyDescent="0.3">
      <c r="B1134" s="408" t="s">
        <v>3369</v>
      </c>
      <c r="C1134" s="398" t="s">
        <v>3370</v>
      </c>
      <c r="D1134" s="412" t="s">
        <v>3371</v>
      </c>
      <c r="E1134" s="401" t="s">
        <v>641</v>
      </c>
      <c r="F1134" s="388">
        <v>7</v>
      </c>
      <c r="G1134" s="355"/>
      <c r="H1134" s="356"/>
      <c r="I1134" s="389">
        <f t="shared" si="17"/>
        <v>0</v>
      </c>
    </row>
    <row r="1135" spans="2:9" ht="26.4" x14ac:dyDescent="0.3">
      <c r="B1135" s="408" t="s">
        <v>3372</v>
      </c>
      <c r="C1135" s="398" t="s">
        <v>3373</v>
      </c>
      <c r="D1135" s="406" t="s">
        <v>3374</v>
      </c>
      <c r="E1135" s="401" t="s">
        <v>641</v>
      </c>
      <c r="F1135" s="388">
        <v>60</v>
      </c>
      <c r="G1135" s="355"/>
      <c r="H1135" s="356"/>
      <c r="I1135" s="389">
        <f t="shared" si="17"/>
        <v>0</v>
      </c>
    </row>
    <row r="1136" spans="2:9" x14ac:dyDescent="0.3">
      <c r="B1136" s="408"/>
      <c r="C1136" s="398" t="s">
        <v>3375</v>
      </c>
      <c r="D1136" s="410" t="s">
        <v>3376</v>
      </c>
      <c r="E1136" s="401"/>
      <c r="F1136" s="388">
        <v>0</v>
      </c>
      <c r="G1136" s="355"/>
      <c r="H1136" s="356"/>
      <c r="I1136" s="389">
        <f t="shared" si="17"/>
        <v>0</v>
      </c>
    </row>
    <row r="1137" spans="2:9" x14ac:dyDescent="0.3">
      <c r="B1137" s="408"/>
      <c r="C1137" s="398" t="s">
        <v>3377</v>
      </c>
      <c r="D1137" s="406"/>
      <c r="E1137" s="401"/>
      <c r="F1137" s="388">
        <v>0</v>
      </c>
      <c r="G1137" s="355"/>
      <c r="H1137" s="356"/>
      <c r="I1137" s="389">
        <f t="shared" si="17"/>
        <v>0</v>
      </c>
    </row>
    <row r="1138" spans="2:9" x14ac:dyDescent="0.3">
      <c r="B1138" s="408" t="s">
        <v>3378</v>
      </c>
      <c r="C1138" s="398" t="s">
        <v>3379</v>
      </c>
      <c r="D1138" s="412" t="s">
        <v>3380</v>
      </c>
      <c r="E1138" s="401" t="s">
        <v>641</v>
      </c>
      <c r="F1138" s="388">
        <v>18</v>
      </c>
      <c r="G1138" s="355"/>
      <c r="H1138" s="356"/>
      <c r="I1138" s="389">
        <f t="shared" si="17"/>
        <v>0</v>
      </c>
    </row>
    <row r="1139" spans="2:9" x14ac:dyDescent="0.3">
      <c r="B1139" s="408" t="s">
        <v>3381</v>
      </c>
      <c r="C1139" s="398" t="s">
        <v>3382</v>
      </c>
      <c r="D1139" s="412" t="s">
        <v>3383</v>
      </c>
      <c r="E1139" s="401" t="s">
        <v>641</v>
      </c>
      <c r="F1139" s="388">
        <v>18</v>
      </c>
      <c r="G1139" s="355"/>
      <c r="H1139" s="356"/>
      <c r="I1139" s="389">
        <f t="shared" si="17"/>
        <v>0</v>
      </c>
    </row>
    <row r="1140" spans="2:9" x14ac:dyDescent="0.3">
      <c r="B1140" s="408" t="s">
        <v>3384</v>
      </c>
      <c r="C1140" s="398" t="s">
        <v>3385</v>
      </c>
      <c r="D1140" s="412" t="s">
        <v>3386</v>
      </c>
      <c r="E1140" s="401" t="s">
        <v>641</v>
      </c>
      <c r="F1140" s="388">
        <v>18</v>
      </c>
      <c r="G1140" s="355"/>
      <c r="H1140" s="356"/>
      <c r="I1140" s="389">
        <f t="shared" si="17"/>
        <v>0</v>
      </c>
    </row>
    <row r="1141" spans="2:9" x14ac:dyDescent="0.3">
      <c r="B1141" s="408" t="s">
        <v>3387</v>
      </c>
      <c r="C1141" s="398" t="s">
        <v>3388</v>
      </c>
      <c r="D1141" s="412" t="s">
        <v>3389</v>
      </c>
      <c r="E1141" s="401" t="s">
        <v>641</v>
      </c>
      <c r="F1141" s="388">
        <v>7</v>
      </c>
      <c r="G1141" s="355"/>
      <c r="H1141" s="356"/>
      <c r="I1141" s="389">
        <f t="shared" si="17"/>
        <v>0</v>
      </c>
    </row>
    <row r="1142" spans="2:9" x14ac:dyDescent="0.3">
      <c r="B1142" s="408" t="s">
        <v>3390</v>
      </c>
      <c r="C1142" s="398" t="s">
        <v>3391</v>
      </c>
      <c r="D1142" s="412" t="s">
        <v>3392</v>
      </c>
      <c r="E1142" s="401" t="s">
        <v>641</v>
      </c>
      <c r="F1142" s="388">
        <v>18</v>
      </c>
      <c r="G1142" s="355"/>
      <c r="H1142" s="356"/>
      <c r="I1142" s="389">
        <f t="shared" si="17"/>
        <v>0</v>
      </c>
    </row>
    <row r="1143" spans="2:9" x14ac:dyDescent="0.3">
      <c r="B1143" s="408" t="s">
        <v>3393</v>
      </c>
      <c r="C1143" s="398" t="s">
        <v>3394</v>
      </c>
      <c r="D1143" s="412" t="s">
        <v>3395</v>
      </c>
      <c r="E1143" s="401" t="s">
        <v>641</v>
      </c>
      <c r="F1143" s="388">
        <v>18</v>
      </c>
      <c r="G1143" s="355"/>
      <c r="H1143" s="356"/>
      <c r="I1143" s="389">
        <f t="shared" si="17"/>
        <v>0</v>
      </c>
    </row>
    <row r="1144" spans="2:9" x14ac:dyDescent="0.3">
      <c r="B1144" s="408"/>
      <c r="C1144" s="398" t="s">
        <v>3396</v>
      </c>
      <c r="D1144" s="404" t="s">
        <v>3397</v>
      </c>
      <c r="E1144" s="401"/>
      <c r="F1144" s="388">
        <v>0</v>
      </c>
      <c r="G1144" s="355"/>
      <c r="H1144" s="356"/>
      <c r="I1144" s="389">
        <f t="shared" si="17"/>
        <v>0</v>
      </c>
    </row>
    <row r="1145" spans="2:9" ht="26.4" x14ac:dyDescent="0.3">
      <c r="B1145" s="408" t="s">
        <v>3398</v>
      </c>
      <c r="C1145" s="398" t="s">
        <v>3399</v>
      </c>
      <c r="D1145" s="406" t="s">
        <v>3400</v>
      </c>
      <c r="E1145" s="401" t="s">
        <v>641</v>
      </c>
      <c r="F1145" s="388">
        <v>18</v>
      </c>
      <c r="G1145" s="355"/>
      <c r="H1145" s="356"/>
      <c r="I1145" s="389">
        <f t="shared" si="17"/>
        <v>0</v>
      </c>
    </row>
    <row r="1146" spans="2:9" ht="26.4" x14ac:dyDescent="0.3">
      <c r="B1146" s="408" t="s">
        <v>3401</v>
      </c>
      <c r="C1146" s="398" t="s">
        <v>3402</v>
      </c>
      <c r="D1146" s="406" t="s">
        <v>3403</v>
      </c>
      <c r="E1146" s="401" t="s">
        <v>641</v>
      </c>
      <c r="F1146" s="388">
        <v>18</v>
      </c>
      <c r="G1146" s="355"/>
      <c r="H1146" s="356"/>
      <c r="I1146" s="389">
        <f t="shared" si="17"/>
        <v>0</v>
      </c>
    </row>
    <row r="1147" spans="2:9" x14ac:dyDescent="0.3">
      <c r="B1147" s="408"/>
      <c r="C1147" s="398" t="s">
        <v>3404</v>
      </c>
      <c r="D1147" s="410" t="s">
        <v>3405</v>
      </c>
      <c r="E1147" s="401"/>
      <c r="F1147" s="388">
        <v>0</v>
      </c>
      <c r="G1147" s="355"/>
      <c r="H1147" s="356"/>
      <c r="I1147" s="389">
        <f t="shared" si="17"/>
        <v>0</v>
      </c>
    </row>
    <row r="1148" spans="2:9" x14ac:dyDescent="0.3">
      <c r="B1148" s="408"/>
      <c r="C1148" s="398" t="s">
        <v>3406</v>
      </c>
      <c r="D1148" s="406"/>
      <c r="E1148" s="401"/>
      <c r="F1148" s="388">
        <v>0</v>
      </c>
      <c r="G1148" s="355"/>
      <c r="H1148" s="356"/>
      <c r="I1148" s="389">
        <f t="shared" si="17"/>
        <v>0</v>
      </c>
    </row>
    <row r="1149" spans="2:9" ht="26.4" x14ac:dyDescent="0.3">
      <c r="B1149" s="408" t="s">
        <v>3407</v>
      </c>
      <c r="C1149" s="398" t="s">
        <v>3408</v>
      </c>
      <c r="D1149" s="406" t="s">
        <v>3409</v>
      </c>
      <c r="E1149" s="401" t="s">
        <v>641</v>
      </c>
      <c r="F1149" s="388">
        <v>7</v>
      </c>
      <c r="G1149" s="355"/>
      <c r="H1149" s="356"/>
      <c r="I1149" s="389">
        <f t="shared" si="17"/>
        <v>0</v>
      </c>
    </row>
    <row r="1150" spans="2:9" ht="26.4" x14ac:dyDescent="0.3">
      <c r="B1150" s="408" t="s">
        <v>3410</v>
      </c>
      <c r="C1150" s="398" t="s">
        <v>3411</v>
      </c>
      <c r="D1150" s="406" t="s">
        <v>3412</v>
      </c>
      <c r="E1150" s="401" t="s">
        <v>641</v>
      </c>
      <c r="F1150" s="388">
        <v>7</v>
      </c>
      <c r="G1150" s="355"/>
      <c r="H1150" s="356"/>
      <c r="I1150" s="389">
        <f t="shared" si="17"/>
        <v>0</v>
      </c>
    </row>
    <row r="1151" spans="2:9" x14ac:dyDescent="0.3">
      <c r="B1151" s="408"/>
      <c r="C1151" s="398" t="s">
        <v>3413</v>
      </c>
      <c r="D1151" s="410" t="s">
        <v>3414</v>
      </c>
      <c r="E1151" s="407"/>
      <c r="F1151" s="388">
        <v>0</v>
      </c>
      <c r="G1151" s="355"/>
      <c r="H1151" s="356"/>
      <c r="I1151" s="389">
        <f t="shared" si="17"/>
        <v>0</v>
      </c>
    </row>
    <row r="1152" spans="2:9" ht="26.4" x14ac:dyDescent="0.3">
      <c r="B1152" s="408" t="s">
        <v>3415</v>
      </c>
      <c r="C1152" s="398" t="s">
        <v>3416</v>
      </c>
      <c r="D1152" s="406" t="s">
        <v>3417</v>
      </c>
      <c r="E1152" s="407" t="s">
        <v>642</v>
      </c>
      <c r="F1152" s="388">
        <v>7</v>
      </c>
      <c r="G1152" s="355"/>
      <c r="H1152" s="356"/>
      <c r="I1152" s="389">
        <f t="shared" si="17"/>
        <v>0</v>
      </c>
    </row>
    <row r="1153" spans="2:10" x14ac:dyDescent="0.3">
      <c r="B1153" s="408"/>
      <c r="C1153" s="398" t="s">
        <v>3418</v>
      </c>
      <c r="D1153" s="410" t="s">
        <v>3419</v>
      </c>
      <c r="E1153" s="401"/>
      <c r="F1153" s="388">
        <v>0</v>
      </c>
      <c r="G1153" s="355"/>
      <c r="H1153" s="356"/>
      <c r="I1153" s="389">
        <f t="shared" si="17"/>
        <v>0</v>
      </c>
    </row>
    <row r="1154" spans="2:10" ht="39.6" x14ac:dyDescent="0.3">
      <c r="B1154" s="408" t="s">
        <v>3420</v>
      </c>
      <c r="C1154" s="398" t="s">
        <v>3421</v>
      </c>
      <c r="D1154" s="406" t="s">
        <v>3422</v>
      </c>
      <c r="E1154" s="401" t="s">
        <v>642</v>
      </c>
      <c r="F1154" s="388">
        <v>7</v>
      </c>
      <c r="G1154" s="355"/>
      <c r="H1154" s="356"/>
      <c r="I1154" s="389">
        <f t="shared" si="17"/>
        <v>0</v>
      </c>
    </row>
    <row r="1155" spans="2:10" ht="26.4" x14ac:dyDescent="0.3">
      <c r="B1155" s="408" t="s">
        <v>3423</v>
      </c>
      <c r="C1155" s="398" t="s">
        <v>3424</v>
      </c>
      <c r="D1155" s="406" t="s">
        <v>3425</v>
      </c>
      <c r="E1155" s="401" t="s">
        <v>641</v>
      </c>
      <c r="F1155" s="388">
        <v>7</v>
      </c>
      <c r="G1155" s="355"/>
      <c r="H1155" s="356"/>
      <c r="I1155" s="389">
        <f t="shared" si="17"/>
        <v>0</v>
      </c>
      <c r="J1155" s="335"/>
    </row>
    <row r="1156" spans="2:10" ht="26.4" x14ac:dyDescent="0.3">
      <c r="B1156" s="408" t="s">
        <v>3426</v>
      </c>
      <c r="C1156" s="398" t="s">
        <v>3427</v>
      </c>
      <c r="D1156" s="406" t="s">
        <v>3428</v>
      </c>
      <c r="E1156" s="401" t="s">
        <v>641</v>
      </c>
      <c r="F1156" s="388">
        <v>7</v>
      </c>
      <c r="G1156" s="355"/>
      <c r="H1156" s="356"/>
      <c r="I1156" s="389">
        <f t="shared" si="17"/>
        <v>0</v>
      </c>
      <c r="J1156" s="335"/>
    </row>
    <row r="1157" spans="2:10" x14ac:dyDescent="0.3">
      <c r="B1157" s="408"/>
      <c r="C1157" s="398" t="s">
        <v>3429</v>
      </c>
      <c r="D1157" s="404" t="s">
        <v>3430</v>
      </c>
      <c r="E1157" s="401"/>
      <c r="F1157" s="388">
        <v>0</v>
      </c>
      <c r="G1157" s="355"/>
      <c r="H1157" s="356"/>
      <c r="I1157" s="389">
        <f t="shared" si="17"/>
        <v>0</v>
      </c>
    </row>
    <row r="1158" spans="2:10" ht="26.4" x14ac:dyDescent="0.3">
      <c r="B1158" s="408" t="s">
        <v>3431</v>
      </c>
      <c r="C1158" s="398" t="s">
        <v>3432</v>
      </c>
      <c r="D1158" s="406" t="s">
        <v>3433</v>
      </c>
      <c r="E1158" s="401" t="s">
        <v>641</v>
      </c>
      <c r="F1158" s="388">
        <v>18</v>
      </c>
      <c r="G1158" s="355"/>
      <c r="H1158" s="356"/>
      <c r="I1158" s="389">
        <f t="shared" si="17"/>
        <v>0</v>
      </c>
    </row>
    <row r="1159" spans="2:10" x14ac:dyDescent="0.3">
      <c r="B1159" s="408"/>
      <c r="C1159" s="398" t="s">
        <v>3434</v>
      </c>
      <c r="D1159" s="404" t="s">
        <v>3582</v>
      </c>
      <c r="E1159" s="401"/>
      <c r="F1159" s="388">
        <v>0</v>
      </c>
      <c r="G1159" s="355"/>
      <c r="H1159" s="356"/>
      <c r="I1159" s="389">
        <f t="shared" si="17"/>
        <v>0</v>
      </c>
    </row>
    <row r="1160" spans="2:10" x14ac:dyDescent="0.3">
      <c r="B1160" s="408" t="s">
        <v>3435</v>
      </c>
      <c r="C1160" s="398" t="s">
        <v>3436</v>
      </c>
      <c r="D1160" s="406" t="s">
        <v>3437</v>
      </c>
      <c r="E1160" s="401" t="s">
        <v>641</v>
      </c>
      <c r="F1160" s="388">
        <v>7</v>
      </c>
      <c r="G1160" s="355"/>
      <c r="H1160" s="356"/>
      <c r="I1160" s="389">
        <f t="shared" si="17"/>
        <v>0</v>
      </c>
    </row>
    <row r="1161" spans="2:10" ht="26.4" x14ac:dyDescent="0.3">
      <c r="B1161" s="408" t="s">
        <v>3438</v>
      </c>
      <c r="C1161" s="398" t="s">
        <v>3439</v>
      </c>
      <c r="D1161" s="406" t="s">
        <v>3440</v>
      </c>
      <c r="E1161" s="401" t="s">
        <v>641</v>
      </c>
      <c r="F1161" s="388">
        <v>7</v>
      </c>
      <c r="G1161" s="355"/>
      <c r="H1161" s="356"/>
      <c r="I1161" s="389">
        <f t="shared" si="17"/>
        <v>0</v>
      </c>
    </row>
    <row r="1162" spans="2:10" x14ac:dyDescent="0.3">
      <c r="B1162" s="408"/>
      <c r="C1162" s="398" t="s">
        <v>3441</v>
      </c>
      <c r="D1162" s="410" t="s">
        <v>3442</v>
      </c>
      <c r="E1162" s="401"/>
      <c r="F1162" s="388">
        <v>0</v>
      </c>
      <c r="G1162" s="355"/>
      <c r="H1162" s="356"/>
      <c r="I1162" s="389">
        <f t="shared" si="17"/>
        <v>0</v>
      </c>
    </row>
    <row r="1163" spans="2:10" ht="26.4" x14ac:dyDescent="0.3">
      <c r="B1163" s="408" t="s">
        <v>3443</v>
      </c>
      <c r="C1163" s="398" t="s">
        <v>3444</v>
      </c>
      <c r="D1163" s="406" t="s">
        <v>3445</v>
      </c>
      <c r="E1163" s="401" t="s">
        <v>641</v>
      </c>
      <c r="F1163" s="388">
        <v>22</v>
      </c>
      <c r="G1163" s="355"/>
      <c r="H1163" s="356"/>
      <c r="I1163" s="389">
        <f t="shared" si="17"/>
        <v>0</v>
      </c>
    </row>
    <row r="1164" spans="2:10" x14ac:dyDescent="0.3">
      <c r="B1164" s="408"/>
      <c r="C1164" s="398" t="s">
        <v>3446</v>
      </c>
      <c r="D1164" s="404" t="s">
        <v>3447</v>
      </c>
      <c r="E1164" s="401"/>
      <c r="F1164" s="388">
        <v>0</v>
      </c>
      <c r="G1164" s="355"/>
      <c r="H1164" s="356"/>
      <c r="I1164" s="389">
        <f t="shared" si="17"/>
        <v>0</v>
      </c>
    </row>
    <row r="1165" spans="2:10" x14ac:dyDescent="0.3">
      <c r="B1165" s="408" t="s">
        <v>3448</v>
      </c>
      <c r="C1165" s="398" t="s">
        <v>3449</v>
      </c>
      <c r="D1165" s="406" t="s">
        <v>3450</v>
      </c>
      <c r="E1165" s="401" t="s">
        <v>641</v>
      </c>
      <c r="F1165" s="388">
        <v>7</v>
      </c>
      <c r="G1165" s="355"/>
      <c r="H1165" s="356"/>
      <c r="I1165" s="389">
        <f t="shared" si="17"/>
        <v>0</v>
      </c>
    </row>
    <row r="1166" spans="2:10" x14ac:dyDescent="0.3">
      <c r="B1166" s="408"/>
      <c r="C1166" s="398" t="s">
        <v>3451</v>
      </c>
      <c r="D1166" s="410" t="s">
        <v>3452</v>
      </c>
      <c r="E1166" s="401"/>
      <c r="F1166" s="388">
        <v>0</v>
      </c>
      <c r="G1166" s="355"/>
      <c r="H1166" s="356"/>
      <c r="I1166" s="389">
        <f t="shared" si="17"/>
        <v>0</v>
      </c>
    </row>
    <row r="1167" spans="2:10" x14ac:dyDescent="0.3">
      <c r="B1167" s="408" t="s">
        <v>3454</v>
      </c>
      <c r="C1167" s="398"/>
      <c r="D1167" s="428" t="s">
        <v>3813</v>
      </c>
      <c r="E1167" s="401" t="s">
        <v>642</v>
      </c>
      <c r="F1167" s="388">
        <v>18</v>
      </c>
      <c r="G1167" s="355"/>
      <c r="H1167" s="356"/>
      <c r="I1167" s="389">
        <f t="shared" si="17"/>
        <v>0</v>
      </c>
    </row>
    <row r="1168" spans="2:10" x14ac:dyDescent="0.3">
      <c r="B1168" s="408" t="s">
        <v>3457</v>
      </c>
      <c r="C1168" s="398"/>
      <c r="D1168" s="428" t="s">
        <v>3814</v>
      </c>
      <c r="E1168" s="401" t="s">
        <v>3495</v>
      </c>
      <c r="F1168" s="388">
        <v>18</v>
      </c>
      <c r="G1168" s="355"/>
      <c r="H1168" s="356"/>
      <c r="I1168" s="389">
        <f t="shared" si="17"/>
        <v>0</v>
      </c>
    </row>
    <row r="1169" spans="2:9" x14ac:dyDescent="0.3">
      <c r="B1169" s="408" t="s">
        <v>3462</v>
      </c>
      <c r="C1169" s="398" t="s">
        <v>3453</v>
      </c>
      <c r="D1169" s="428" t="s">
        <v>3817</v>
      </c>
      <c r="E1169" s="401" t="s">
        <v>3495</v>
      </c>
      <c r="F1169" s="388">
        <v>18</v>
      </c>
      <c r="G1169" s="355"/>
      <c r="H1169" s="356"/>
      <c r="I1169" s="389">
        <f t="shared" si="17"/>
        <v>0</v>
      </c>
    </row>
    <row r="1170" spans="2:9" hidden="1" x14ac:dyDescent="0.3">
      <c r="B1170" s="408" t="s">
        <v>3465</v>
      </c>
      <c r="C1170" s="398" t="s">
        <v>3455</v>
      </c>
      <c r="D1170" s="428" t="s">
        <v>3456</v>
      </c>
      <c r="E1170" s="401" t="s">
        <v>3495</v>
      </c>
      <c r="F1170" s="388">
        <v>33</v>
      </c>
      <c r="G1170" s="355"/>
      <c r="H1170" s="356"/>
      <c r="I1170" s="389">
        <f t="shared" si="17"/>
        <v>0</v>
      </c>
    </row>
    <row r="1171" spans="2:9" hidden="1" x14ac:dyDescent="0.3">
      <c r="B1171" s="408" t="s">
        <v>3470</v>
      </c>
      <c r="C1171" s="398" t="s">
        <v>3458</v>
      </c>
      <c r="D1171" s="428" t="s">
        <v>3459</v>
      </c>
      <c r="E1171" s="401" t="s">
        <v>3495</v>
      </c>
      <c r="F1171" s="388">
        <v>33</v>
      </c>
      <c r="G1171" s="355"/>
      <c r="H1171" s="356"/>
      <c r="I1171" s="389">
        <f t="shared" si="17"/>
        <v>0</v>
      </c>
    </row>
    <row r="1172" spans="2:9" hidden="1" x14ac:dyDescent="0.3">
      <c r="B1172" s="408" t="s">
        <v>3473</v>
      </c>
      <c r="C1172" s="398" t="s">
        <v>3460</v>
      </c>
      <c r="D1172" s="422" t="s">
        <v>3461</v>
      </c>
      <c r="E1172" s="401" t="s">
        <v>3495</v>
      </c>
      <c r="F1172" s="388">
        <v>0</v>
      </c>
      <c r="G1172" s="355"/>
      <c r="H1172" s="356"/>
      <c r="I1172" s="389">
        <f t="shared" ref="I1172:I1193" si="18">(G1172+H1172)*$F1172</f>
        <v>0</v>
      </c>
    </row>
    <row r="1173" spans="2:9" ht="39.6" hidden="1" x14ac:dyDescent="0.3">
      <c r="B1173" s="408" t="s">
        <v>3481</v>
      </c>
      <c r="C1173" s="398" t="s">
        <v>3463</v>
      </c>
      <c r="D1173" s="422" t="s">
        <v>3464</v>
      </c>
      <c r="E1173" s="401" t="s">
        <v>3495</v>
      </c>
      <c r="F1173" s="388">
        <v>7</v>
      </c>
      <c r="G1173" s="355"/>
      <c r="H1173" s="356"/>
      <c r="I1173" s="389">
        <f t="shared" si="18"/>
        <v>0</v>
      </c>
    </row>
    <row r="1174" spans="2:9" ht="26.4" hidden="1" x14ac:dyDescent="0.3">
      <c r="B1174" s="408" t="s">
        <v>3484</v>
      </c>
      <c r="C1174" s="398" t="s">
        <v>3466</v>
      </c>
      <c r="D1174" s="433" t="s">
        <v>3815</v>
      </c>
      <c r="E1174" s="401" t="s">
        <v>3495</v>
      </c>
      <c r="F1174" s="388">
        <v>7</v>
      </c>
      <c r="G1174" s="355"/>
      <c r="H1174" s="356"/>
      <c r="I1174" s="389">
        <f t="shared" si="18"/>
        <v>0</v>
      </c>
    </row>
    <row r="1175" spans="2:9" hidden="1" x14ac:dyDescent="0.3">
      <c r="B1175" s="408" t="s">
        <v>3487</v>
      </c>
      <c r="C1175" s="398" t="s">
        <v>3467</v>
      </c>
      <c r="D1175" s="428" t="s">
        <v>3468</v>
      </c>
      <c r="E1175" s="401" t="s">
        <v>3495</v>
      </c>
      <c r="F1175" s="388">
        <v>0</v>
      </c>
      <c r="G1175" s="355"/>
      <c r="H1175" s="356"/>
      <c r="I1175" s="389">
        <f t="shared" si="18"/>
        <v>0</v>
      </c>
    </row>
    <row r="1176" spans="2:9" hidden="1" x14ac:dyDescent="0.3">
      <c r="B1176" s="408" t="s">
        <v>3492</v>
      </c>
      <c r="C1176" s="398" t="s">
        <v>3469</v>
      </c>
      <c r="D1176" s="428"/>
      <c r="E1176" s="401" t="s">
        <v>3495</v>
      </c>
      <c r="F1176" s="388">
        <v>0</v>
      </c>
      <c r="G1176" s="355"/>
      <c r="H1176" s="356"/>
      <c r="I1176" s="389">
        <f t="shared" si="18"/>
        <v>0</v>
      </c>
    </row>
    <row r="1177" spans="2:9" ht="26.4" hidden="1" x14ac:dyDescent="0.3">
      <c r="B1177" s="408" t="s">
        <v>3819</v>
      </c>
      <c r="C1177" s="398" t="s">
        <v>3471</v>
      </c>
      <c r="D1177" s="428" t="s">
        <v>3472</v>
      </c>
      <c r="E1177" s="401" t="s">
        <v>3495</v>
      </c>
      <c r="F1177" s="388">
        <v>7</v>
      </c>
      <c r="G1177" s="355"/>
      <c r="H1177" s="356"/>
      <c r="I1177" s="389">
        <f t="shared" si="18"/>
        <v>0</v>
      </c>
    </row>
    <row r="1178" spans="2:9" hidden="1" x14ac:dyDescent="0.3">
      <c r="B1178" s="408" t="s">
        <v>3820</v>
      </c>
      <c r="C1178" s="398" t="s">
        <v>3474</v>
      </c>
      <c r="D1178" s="428" t="s">
        <v>3475</v>
      </c>
      <c r="E1178" s="401" t="s">
        <v>3495</v>
      </c>
      <c r="F1178" s="388">
        <v>7</v>
      </c>
      <c r="G1178" s="355"/>
      <c r="H1178" s="356"/>
      <c r="I1178" s="389">
        <f t="shared" si="18"/>
        <v>0</v>
      </c>
    </row>
    <row r="1179" spans="2:9" hidden="1" x14ac:dyDescent="0.3">
      <c r="B1179" s="408" t="s">
        <v>3821</v>
      </c>
      <c r="C1179" s="398" t="s">
        <v>3476</v>
      </c>
      <c r="D1179" s="430" t="s">
        <v>3477</v>
      </c>
      <c r="E1179" s="401" t="s">
        <v>3495</v>
      </c>
      <c r="F1179" s="388">
        <v>0</v>
      </c>
      <c r="G1179" s="355"/>
      <c r="H1179" s="356"/>
      <c r="I1179" s="389">
        <f t="shared" si="18"/>
        <v>0</v>
      </c>
    </row>
    <row r="1180" spans="2:9" hidden="1" x14ac:dyDescent="0.3">
      <c r="B1180" s="408" t="s">
        <v>3822</v>
      </c>
      <c r="C1180" s="398" t="s">
        <v>3478</v>
      </c>
      <c r="D1180" s="430" t="s">
        <v>3479</v>
      </c>
      <c r="E1180" s="401" t="s">
        <v>3495</v>
      </c>
      <c r="F1180" s="388">
        <v>0</v>
      </c>
      <c r="G1180" s="355"/>
      <c r="H1180" s="356"/>
      <c r="I1180" s="389">
        <f t="shared" si="18"/>
        <v>0</v>
      </c>
    </row>
    <row r="1181" spans="2:9" hidden="1" x14ac:dyDescent="0.3">
      <c r="B1181" s="408" t="s">
        <v>3823</v>
      </c>
      <c r="C1181" s="398" t="s">
        <v>3480</v>
      </c>
      <c r="D1181" s="428"/>
      <c r="E1181" s="401" t="s">
        <v>3495</v>
      </c>
      <c r="F1181" s="388">
        <v>0</v>
      </c>
      <c r="G1181" s="355"/>
      <c r="H1181" s="356"/>
      <c r="I1181" s="389">
        <f t="shared" si="18"/>
        <v>0</v>
      </c>
    </row>
    <row r="1182" spans="2:9" hidden="1" x14ac:dyDescent="0.3">
      <c r="B1182" s="408" t="s">
        <v>3824</v>
      </c>
      <c r="C1182" s="398" t="s">
        <v>3482</v>
      </c>
      <c r="D1182" s="430" t="s">
        <v>3483</v>
      </c>
      <c r="E1182" s="401" t="s">
        <v>3495</v>
      </c>
      <c r="F1182" s="388">
        <v>7</v>
      </c>
      <c r="G1182" s="355"/>
      <c r="H1182" s="356"/>
      <c r="I1182" s="389">
        <f t="shared" si="18"/>
        <v>0</v>
      </c>
    </row>
    <row r="1183" spans="2:9" hidden="1" x14ac:dyDescent="0.3">
      <c r="B1183" s="408" t="s">
        <v>3825</v>
      </c>
      <c r="C1183" s="398" t="s">
        <v>3485</v>
      </c>
      <c r="D1183" s="430" t="s">
        <v>3486</v>
      </c>
      <c r="E1183" s="401" t="s">
        <v>3495</v>
      </c>
      <c r="F1183" s="388">
        <v>7</v>
      </c>
      <c r="G1183" s="355"/>
      <c r="H1183" s="356"/>
      <c r="I1183" s="389">
        <f t="shared" si="18"/>
        <v>0</v>
      </c>
    </row>
    <row r="1184" spans="2:9" hidden="1" x14ac:dyDescent="0.3">
      <c r="B1184" s="408" t="s">
        <v>3826</v>
      </c>
      <c r="C1184" s="398" t="s">
        <v>3488</v>
      </c>
      <c r="D1184" s="428" t="s">
        <v>3489</v>
      </c>
      <c r="E1184" s="401" t="s">
        <v>3495</v>
      </c>
      <c r="F1184" s="388">
        <v>7</v>
      </c>
      <c r="G1184" s="355"/>
      <c r="H1184" s="356"/>
      <c r="I1184" s="389">
        <f t="shared" si="18"/>
        <v>0</v>
      </c>
    </row>
    <row r="1185" spans="2:9" hidden="1" x14ac:dyDescent="0.3">
      <c r="B1185" s="408" t="s">
        <v>3827</v>
      </c>
      <c r="C1185" s="398" t="s">
        <v>3490</v>
      </c>
      <c r="D1185" s="428" t="s">
        <v>3491</v>
      </c>
      <c r="E1185" s="401" t="s">
        <v>3495</v>
      </c>
      <c r="F1185" s="388">
        <v>0</v>
      </c>
      <c r="G1185" s="355"/>
      <c r="H1185" s="356"/>
      <c r="I1185" s="389">
        <f t="shared" si="18"/>
        <v>0</v>
      </c>
    </row>
    <row r="1186" spans="2:9" hidden="1" x14ac:dyDescent="0.3">
      <c r="B1186" s="408" t="s">
        <v>3828</v>
      </c>
      <c r="C1186" s="398" t="s">
        <v>3493</v>
      </c>
      <c r="D1186" s="428" t="s">
        <v>3494</v>
      </c>
      <c r="E1186" s="401" t="s">
        <v>3495</v>
      </c>
      <c r="F1186" s="388">
        <v>7</v>
      </c>
      <c r="G1186" s="355"/>
      <c r="H1186" s="356"/>
      <c r="I1186" s="389">
        <f t="shared" si="18"/>
        <v>0</v>
      </c>
    </row>
    <row r="1187" spans="2:9" hidden="1" x14ac:dyDescent="0.3">
      <c r="B1187" s="408" t="s">
        <v>3829</v>
      </c>
      <c r="C1187" s="398"/>
      <c r="D1187" s="428"/>
      <c r="E1187" s="401" t="s">
        <v>3495</v>
      </c>
      <c r="F1187" s="388">
        <v>0</v>
      </c>
      <c r="G1187" s="355"/>
      <c r="H1187" s="356"/>
      <c r="I1187" s="389">
        <f t="shared" si="18"/>
        <v>0</v>
      </c>
    </row>
    <row r="1188" spans="2:9" hidden="1" x14ac:dyDescent="0.3">
      <c r="B1188" s="408" t="s">
        <v>3830</v>
      </c>
      <c r="C1188" s="398" t="s">
        <v>3496</v>
      </c>
      <c r="D1188" s="428" t="s">
        <v>3497</v>
      </c>
      <c r="E1188" s="401" t="s">
        <v>3495</v>
      </c>
      <c r="F1188" s="388">
        <v>0</v>
      </c>
      <c r="G1188" s="355"/>
      <c r="H1188" s="356"/>
      <c r="I1188" s="389">
        <f t="shared" si="18"/>
        <v>0</v>
      </c>
    </row>
    <row r="1189" spans="2:9" hidden="1" x14ac:dyDescent="0.3">
      <c r="B1189" s="408" t="s">
        <v>3831</v>
      </c>
      <c r="C1189" s="398" t="s">
        <v>3498</v>
      </c>
      <c r="D1189" s="428"/>
      <c r="E1189" s="401" t="s">
        <v>3495</v>
      </c>
      <c r="F1189" s="388">
        <v>0</v>
      </c>
      <c r="G1189" s="355"/>
      <c r="H1189" s="356"/>
      <c r="I1189" s="389">
        <f t="shared" si="18"/>
        <v>0</v>
      </c>
    </row>
    <row r="1190" spans="2:9" hidden="1" x14ac:dyDescent="0.3">
      <c r="B1190" s="408" t="s">
        <v>3832</v>
      </c>
      <c r="C1190" s="398" t="s">
        <v>3499</v>
      </c>
      <c r="D1190" s="434" t="s">
        <v>3500</v>
      </c>
      <c r="E1190" s="401" t="s">
        <v>3495</v>
      </c>
      <c r="F1190" s="388">
        <v>18</v>
      </c>
      <c r="G1190" s="355"/>
      <c r="H1190" s="356"/>
      <c r="I1190" s="389">
        <f t="shared" si="18"/>
        <v>0</v>
      </c>
    </row>
    <row r="1191" spans="2:9" hidden="1" x14ac:dyDescent="0.3">
      <c r="B1191" s="408" t="s">
        <v>3833</v>
      </c>
      <c r="C1191" s="398" t="s">
        <v>3501</v>
      </c>
      <c r="D1191" s="434" t="s">
        <v>3502</v>
      </c>
      <c r="E1191" s="401" t="s">
        <v>3495</v>
      </c>
      <c r="F1191" s="388">
        <v>18</v>
      </c>
      <c r="G1191" s="355"/>
      <c r="H1191" s="356"/>
      <c r="I1191" s="389">
        <f t="shared" si="18"/>
        <v>0</v>
      </c>
    </row>
    <row r="1192" spans="2:9" hidden="1" x14ac:dyDescent="0.3">
      <c r="B1192" s="408" t="s">
        <v>3834</v>
      </c>
      <c r="C1192" s="398" t="s">
        <v>3503</v>
      </c>
      <c r="D1192" s="434" t="s">
        <v>3504</v>
      </c>
      <c r="E1192" s="401" t="s">
        <v>3495</v>
      </c>
      <c r="F1192" s="388">
        <v>18</v>
      </c>
      <c r="G1192" s="355"/>
      <c r="H1192" s="356"/>
      <c r="I1192" s="389">
        <f t="shared" si="18"/>
        <v>0</v>
      </c>
    </row>
    <row r="1193" spans="2:9" x14ac:dyDescent="0.3">
      <c r="B1193" s="408" t="s">
        <v>3835</v>
      </c>
      <c r="C1193" s="398"/>
      <c r="D1193" s="428" t="s">
        <v>3816</v>
      </c>
      <c r="E1193" s="401" t="s">
        <v>3495</v>
      </c>
      <c r="F1193" s="388">
        <v>18</v>
      </c>
      <c r="G1193" s="355"/>
      <c r="H1193" s="356"/>
      <c r="I1193" s="389">
        <f t="shared" si="18"/>
        <v>0</v>
      </c>
    </row>
    <row r="1194" spans="2:9" x14ac:dyDescent="0.3">
      <c r="B1194" s="431"/>
      <c r="C1194" s="398"/>
      <c r="D1194" s="428"/>
      <c r="E1194" s="401"/>
      <c r="F1194" s="388">
        <v>0</v>
      </c>
      <c r="G1194" s="355"/>
      <c r="H1194" s="356"/>
      <c r="I1194" s="389"/>
    </row>
    <row r="1195" spans="2:9" x14ac:dyDescent="0.3">
      <c r="B1195" s="431"/>
      <c r="C1195" s="398"/>
      <c r="D1195" s="410" t="s">
        <v>3818</v>
      </c>
      <c r="E1195" s="401"/>
      <c r="F1195" s="388">
        <v>0</v>
      </c>
      <c r="G1195" s="355"/>
      <c r="H1195" s="356"/>
      <c r="I1195" s="389"/>
    </row>
    <row r="1196" spans="2:9" x14ac:dyDescent="0.3">
      <c r="B1196" s="397" t="s">
        <v>3505</v>
      </c>
      <c r="C1196" s="398" t="s">
        <v>3506</v>
      </c>
      <c r="D1196" s="434" t="s">
        <v>3507</v>
      </c>
      <c r="E1196" s="407" t="s">
        <v>642</v>
      </c>
      <c r="F1196" s="388">
        <v>7</v>
      </c>
      <c r="G1196" s="355"/>
      <c r="H1196" s="356"/>
      <c r="I1196" s="389">
        <f t="shared" ref="I1196:I1222" si="19">(G1196+H1196)*$F1196</f>
        <v>0</v>
      </c>
    </row>
    <row r="1197" spans="2:9" hidden="1" x14ac:dyDescent="0.3">
      <c r="B1197" s="397" t="s">
        <v>3508</v>
      </c>
      <c r="C1197" s="398" t="s">
        <v>3509</v>
      </c>
      <c r="D1197" s="434" t="s">
        <v>3510</v>
      </c>
      <c r="E1197" s="407" t="s">
        <v>642</v>
      </c>
      <c r="F1197" s="388">
        <v>18</v>
      </c>
      <c r="G1197" s="355"/>
      <c r="H1197" s="356"/>
      <c r="I1197" s="389">
        <f t="shared" si="19"/>
        <v>0</v>
      </c>
    </row>
    <row r="1198" spans="2:9" x14ac:dyDescent="0.3">
      <c r="B1198" s="397" t="s">
        <v>3511</v>
      </c>
      <c r="C1198" s="398" t="s">
        <v>3512</v>
      </c>
      <c r="D1198" s="434" t="s">
        <v>3513</v>
      </c>
      <c r="E1198" s="407" t="s">
        <v>642</v>
      </c>
      <c r="F1198" s="388">
        <v>7</v>
      </c>
      <c r="G1198" s="355"/>
      <c r="H1198" s="356"/>
      <c r="I1198" s="389">
        <f t="shared" si="19"/>
        <v>0</v>
      </c>
    </row>
    <row r="1199" spans="2:9" x14ac:dyDescent="0.3">
      <c r="B1199" s="397" t="s">
        <v>3514</v>
      </c>
      <c r="C1199" s="398" t="s">
        <v>3515</v>
      </c>
      <c r="D1199" s="434" t="s">
        <v>3516</v>
      </c>
      <c r="E1199" s="407" t="s">
        <v>642</v>
      </c>
      <c r="F1199" s="388">
        <v>7</v>
      </c>
      <c r="G1199" s="355"/>
      <c r="H1199" s="356"/>
      <c r="I1199" s="389">
        <f t="shared" si="19"/>
        <v>0</v>
      </c>
    </row>
    <row r="1200" spans="2:9" x14ac:dyDescent="0.3">
      <c r="B1200" s="397" t="s">
        <v>3517</v>
      </c>
      <c r="C1200" s="398" t="s">
        <v>3518</v>
      </c>
      <c r="D1200" s="434" t="s">
        <v>3519</v>
      </c>
      <c r="E1200" s="407" t="s">
        <v>642</v>
      </c>
      <c r="F1200" s="388">
        <v>7</v>
      </c>
      <c r="G1200" s="355"/>
      <c r="H1200" s="356"/>
      <c r="I1200" s="389">
        <f t="shared" si="19"/>
        <v>0</v>
      </c>
    </row>
    <row r="1201" spans="2:9" x14ac:dyDescent="0.3">
      <c r="B1201" s="397" t="s">
        <v>3520</v>
      </c>
      <c r="C1201" s="398" t="s">
        <v>3521</v>
      </c>
      <c r="D1201" s="434" t="s">
        <v>3522</v>
      </c>
      <c r="E1201" s="407" t="s">
        <v>642</v>
      </c>
      <c r="F1201" s="388">
        <v>7</v>
      </c>
      <c r="G1201" s="355"/>
      <c r="H1201" s="356"/>
      <c r="I1201" s="389">
        <f t="shared" si="19"/>
        <v>0</v>
      </c>
    </row>
    <row r="1202" spans="2:9" x14ac:dyDescent="0.3">
      <c r="B1202" s="397" t="s">
        <v>3523</v>
      </c>
      <c r="C1202" s="398" t="s">
        <v>3524</v>
      </c>
      <c r="D1202" s="434" t="s">
        <v>3525</v>
      </c>
      <c r="E1202" s="407" t="s">
        <v>642</v>
      </c>
      <c r="F1202" s="388">
        <v>7</v>
      </c>
      <c r="G1202" s="355"/>
      <c r="H1202" s="356"/>
      <c r="I1202" s="389">
        <f t="shared" si="19"/>
        <v>0</v>
      </c>
    </row>
    <row r="1203" spans="2:9" x14ac:dyDescent="0.3">
      <c r="B1203" s="397" t="s">
        <v>3526</v>
      </c>
      <c r="C1203" s="398" t="s">
        <v>3527</v>
      </c>
      <c r="D1203" s="434" t="s">
        <v>3528</v>
      </c>
      <c r="E1203" s="407" t="s">
        <v>642</v>
      </c>
      <c r="F1203" s="388">
        <v>7</v>
      </c>
      <c r="G1203" s="355"/>
      <c r="H1203" s="356"/>
      <c r="I1203" s="389">
        <f t="shared" si="19"/>
        <v>0</v>
      </c>
    </row>
    <row r="1204" spans="2:9" x14ac:dyDescent="0.3">
      <c r="B1204" s="397" t="s">
        <v>3529</v>
      </c>
      <c r="C1204" s="398" t="s">
        <v>3530</v>
      </c>
      <c r="D1204" s="434" t="s">
        <v>3531</v>
      </c>
      <c r="E1204" s="407" t="s">
        <v>642</v>
      </c>
      <c r="F1204" s="388">
        <v>7</v>
      </c>
      <c r="G1204" s="355"/>
      <c r="H1204" s="356"/>
      <c r="I1204" s="389">
        <f t="shared" si="19"/>
        <v>0</v>
      </c>
    </row>
    <row r="1205" spans="2:9" x14ac:dyDescent="0.3">
      <c r="B1205" s="397" t="s">
        <v>3532</v>
      </c>
      <c r="C1205" s="398" t="s">
        <v>3533</v>
      </c>
      <c r="D1205" s="434" t="s">
        <v>3534</v>
      </c>
      <c r="E1205" s="407" t="s">
        <v>642</v>
      </c>
      <c r="F1205" s="388">
        <v>7</v>
      </c>
      <c r="G1205" s="355"/>
      <c r="H1205" s="356"/>
      <c r="I1205" s="389">
        <f t="shared" si="19"/>
        <v>0</v>
      </c>
    </row>
    <row r="1206" spans="2:9" x14ac:dyDescent="0.3">
      <c r="B1206" s="397" t="s">
        <v>3535</v>
      </c>
      <c r="C1206" s="398" t="s">
        <v>3536</v>
      </c>
      <c r="D1206" s="434" t="s">
        <v>3537</v>
      </c>
      <c r="E1206" s="407" t="s">
        <v>642</v>
      </c>
      <c r="F1206" s="388">
        <v>7</v>
      </c>
      <c r="G1206" s="355"/>
      <c r="H1206" s="356"/>
      <c r="I1206" s="389">
        <f t="shared" si="19"/>
        <v>0</v>
      </c>
    </row>
    <row r="1207" spans="2:9" ht="26.4" x14ac:dyDescent="0.3">
      <c r="B1207" s="397" t="s">
        <v>3538</v>
      </c>
      <c r="C1207" s="398" t="s">
        <v>3539</v>
      </c>
      <c r="D1207" s="399" t="s">
        <v>3540</v>
      </c>
      <c r="E1207" s="407" t="s">
        <v>642</v>
      </c>
      <c r="F1207" s="388">
        <v>7</v>
      </c>
      <c r="G1207" s="355"/>
      <c r="H1207" s="356"/>
      <c r="I1207" s="389">
        <f t="shared" si="19"/>
        <v>0</v>
      </c>
    </row>
    <row r="1208" spans="2:9" x14ac:dyDescent="0.3">
      <c r="B1208" s="431"/>
      <c r="C1208" s="398" t="s">
        <v>3541</v>
      </c>
      <c r="D1208" s="427" t="s">
        <v>3542</v>
      </c>
      <c r="E1208" s="407"/>
      <c r="F1208" s="388">
        <v>0</v>
      </c>
      <c r="G1208" s="355"/>
      <c r="H1208" s="356"/>
      <c r="I1208" s="389">
        <f t="shared" si="19"/>
        <v>0</v>
      </c>
    </row>
    <row r="1209" spans="2:9" ht="66" x14ac:dyDescent="0.3">
      <c r="B1209" s="431"/>
      <c r="C1209" s="398" t="s">
        <v>3543</v>
      </c>
      <c r="D1209" s="428" t="s">
        <v>3544</v>
      </c>
      <c r="E1209" s="407"/>
      <c r="F1209" s="388">
        <v>0</v>
      </c>
      <c r="G1209" s="355"/>
      <c r="H1209" s="356"/>
      <c r="I1209" s="389">
        <f t="shared" si="19"/>
        <v>0</v>
      </c>
    </row>
    <row r="1210" spans="2:9" ht="39.6" x14ac:dyDescent="0.3">
      <c r="B1210" s="431" t="s">
        <v>3810</v>
      </c>
      <c r="C1210" s="398"/>
      <c r="D1210" s="428" t="s">
        <v>3807</v>
      </c>
      <c r="E1210" s="407" t="s">
        <v>642</v>
      </c>
      <c r="F1210" s="388">
        <v>7</v>
      </c>
      <c r="G1210" s="355"/>
      <c r="H1210" s="356"/>
      <c r="I1210" s="389">
        <f t="shared" si="19"/>
        <v>0</v>
      </c>
    </row>
    <row r="1211" spans="2:9" ht="39.6" x14ac:dyDescent="0.3">
      <c r="B1211" s="431" t="s">
        <v>3811</v>
      </c>
      <c r="C1211" s="398"/>
      <c r="D1211" s="428" t="s">
        <v>3808</v>
      </c>
      <c r="E1211" s="407" t="s">
        <v>642</v>
      </c>
      <c r="F1211" s="388">
        <v>7</v>
      </c>
      <c r="G1211" s="355"/>
      <c r="H1211" s="356"/>
      <c r="I1211" s="389">
        <f t="shared" si="19"/>
        <v>0</v>
      </c>
    </row>
    <row r="1212" spans="2:9" ht="39.6" x14ac:dyDescent="0.3">
      <c r="B1212" s="431" t="s">
        <v>3546</v>
      </c>
      <c r="C1212" s="398"/>
      <c r="D1212" s="428" t="s">
        <v>3809</v>
      </c>
      <c r="E1212" s="407" t="s">
        <v>642</v>
      </c>
      <c r="F1212" s="388">
        <v>7</v>
      </c>
      <c r="G1212" s="355"/>
      <c r="H1212" s="356"/>
      <c r="I1212" s="389">
        <f t="shared" si="19"/>
        <v>0</v>
      </c>
    </row>
    <row r="1213" spans="2:9" x14ac:dyDescent="0.3">
      <c r="B1213" s="431"/>
      <c r="C1213" s="398"/>
      <c r="D1213" s="428"/>
      <c r="E1213" s="407"/>
      <c r="F1213" s="388">
        <v>0</v>
      </c>
      <c r="G1213" s="355"/>
      <c r="H1213" s="356"/>
      <c r="I1213" s="389"/>
    </row>
    <row r="1214" spans="2:9" x14ac:dyDescent="0.3">
      <c r="B1214" s="431"/>
      <c r="C1214" s="398"/>
      <c r="D1214" s="428"/>
      <c r="E1214" s="407"/>
      <c r="F1214" s="388">
        <v>0</v>
      </c>
      <c r="G1214" s="355"/>
      <c r="H1214" s="356"/>
      <c r="I1214" s="389"/>
    </row>
    <row r="1215" spans="2:9" ht="26.4" x14ac:dyDescent="0.3">
      <c r="B1215" s="431"/>
      <c r="C1215" s="398" t="s">
        <v>3545</v>
      </c>
      <c r="D1215" s="427" t="s">
        <v>3866</v>
      </c>
      <c r="E1215" s="407"/>
      <c r="F1215" s="388">
        <v>0</v>
      </c>
      <c r="G1215" s="355"/>
      <c r="H1215" s="356"/>
      <c r="I1215" s="389">
        <f t="shared" si="19"/>
        <v>0</v>
      </c>
    </row>
    <row r="1216" spans="2:9" ht="52.8" x14ac:dyDescent="0.3">
      <c r="B1216" s="431" t="s">
        <v>3548</v>
      </c>
      <c r="C1216" s="398" t="s">
        <v>3547</v>
      </c>
      <c r="D1216" s="406" t="s">
        <v>3801</v>
      </c>
      <c r="E1216" s="401" t="s">
        <v>642</v>
      </c>
      <c r="F1216" s="388">
        <v>40</v>
      </c>
      <c r="G1216" s="355"/>
      <c r="H1216" s="356"/>
      <c r="I1216" s="389">
        <f t="shared" si="19"/>
        <v>0</v>
      </c>
    </row>
    <row r="1217" spans="2:9" ht="39.6" x14ac:dyDescent="0.3">
      <c r="B1217" s="431" t="s">
        <v>3550</v>
      </c>
      <c r="C1217" s="398" t="s">
        <v>3549</v>
      </c>
      <c r="D1217" s="406" t="s">
        <v>3802</v>
      </c>
      <c r="E1217" s="401" t="s">
        <v>642</v>
      </c>
      <c r="F1217" s="388">
        <v>40</v>
      </c>
      <c r="G1217" s="355"/>
      <c r="H1217" s="356"/>
      <c r="I1217" s="389">
        <f t="shared" si="19"/>
        <v>0</v>
      </c>
    </row>
    <row r="1218" spans="2:9" ht="26.4" x14ac:dyDescent="0.3">
      <c r="B1218" s="431" t="s">
        <v>3553</v>
      </c>
      <c r="C1218" s="398" t="s">
        <v>3551</v>
      </c>
      <c r="D1218" s="406" t="s">
        <v>3803</v>
      </c>
      <c r="E1218" s="401" t="s">
        <v>642</v>
      </c>
      <c r="F1218" s="388">
        <v>18</v>
      </c>
      <c r="G1218" s="355"/>
      <c r="H1218" s="356"/>
      <c r="I1218" s="389">
        <f t="shared" si="19"/>
        <v>0</v>
      </c>
    </row>
    <row r="1219" spans="2:9" ht="26.4" x14ac:dyDescent="0.3">
      <c r="B1219" s="408"/>
      <c r="C1219" s="398" t="s">
        <v>3552</v>
      </c>
      <c r="D1219" s="410" t="s">
        <v>3867</v>
      </c>
      <c r="E1219" s="401"/>
      <c r="F1219" s="388">
        <v>0</v>
      </c>
      <c r="G1219" s="355"/>
      <c r="H1219" s="356"/>
      <c r="I1219" s="389">
        <f t="shared" si="19"/>
        <v>0</v>
      </c>
    </row>
    <row r="1220" spans="2:9" ht="39.6" x14ac:dyDescent="0.3">
      <c r="B1220" s="431" t="s">
        <v>3555</v>
      </c>
      <c r="C1220" s="398" t="s">
        <v>3554</v>
      </c>
      <c r="D1220" s="406" t="s">
        <v>3804</v>
      </c>
      <c r="E1220" s="407" t="s">
        <v>641</v>
      </c>
      <c r="F1220" s="388">
        <v>40</v>
      </c>
      <c r="G1220" s="355"/>
      <c r="H1220" s="356"/>
      <c r="I1220" s="389">
        <f t="shared" si="19"/>
        <v>0</v>
      </c>
    </row>
    <row r="1221" spans="2:9" ht="39.6" x14ac:dyDescent="0.3">
      <c r="B1221" s="431" t="s">
        <v>3557</v>
      </c>
      <c r="C1221" s="398" t="s">
        <v>3556</v>
      </c>
      <c r="D1221" s="406" t="s">
        <v>3805</v>
      </c>
      <c r="E1221" s="407" t="s">
        <v>641</v>
      </c>
      <c r="F1221" s="388">
        <v>78</v>
      </c>
      <c r="G1221" s="355"/>
      <c r="H1221" s="356"/>
      <c r="I1221" s="389">
        <f t="shared" si="19"/>
        <v>0</v>
      </c>
    </row>
    <row r="1222" spans="2:9" ht="39.6" x14ac:dyDescent="0.3">
      <c r="B1222" s="431" t="s">
        <v>3812</v>
      </c>
      <c r="C1222" s="398" t="s">
        <v>3558</v>
      </c>
      <c r="D1222" s="406" t="s">
        <v>3806</v>
      </c>
      <c r="E1222" s="407" t="s">
        <v>641</v>
      </c>
      <c r="F1222" s="388">
        <v>40</v>
      </c>
      <c r="G1222" s="355"/>
      <c r="H1222" s="356"/>
      <c r="I1222" s="389">
        <f t="shared" si="19"/>
        <v>0</v>
      </c>
    </row>
    <row r="1223" spans="2:9" x14ac:dyDescent="0.3">
      <c r="B1223" s="370"/>
      <c r="C1223" s="371"/>
      <c r="D1223" s="372"/>
      <c r="E1223" s="358"/>
      <c r="F1223" s="373"/>
      <c r="G1223" s="374"/>
      <c r="H1223" s="375"/>
      <c r="I1223" s="362"/>
    </row>
    <row r="1224" spans="2:9" x14ac:dyDescent="0.3">
      <c r="B1224" s="351"/>
      <c r="C1224" s="352"/>
      <c r="D1224" s="360"/>
      <c r="E1224" s="353"/>
      <c r="F1224" s="376"/>
      <c r="G1224" s="367"/>
      <c r="H1224" s="377"/>
      <c r="I1224" s="378"/>
    </row>
    <row r="1225" spans="2:9" x14ac:dyDescent="0.3">
      <c r="B1225" s="351"/>
      <c r="C1225" s="352"/>
      <c r="D1225" s="363"/>
      <c r="E1225" s="353"/>
      <c r="F1225" s="354"/>
      <c r="G1225" s="379"/>
      <c r="H1225" s="380"/>
      <c r="I1225" s="366"/>
    </row>
    <row r="1226" spans="2:9" ht="15" thickBot="1" x14ac:dyDescent="0.35">
      <c r="B1226" s="381"/>
      <c r="C1226" s="382" t="s">
        <v>3559</v>
      </c>
      <c r="D1226" s="392" t="s">
        <v>7</v>
      </c>
      <c r="E1226" s="383"/>
      <c r="F1226" s="384"/>
      <c r="G1226" s="385"/>
      <c r="H1226" s="386"/>
      <c r="I1226" s="393"/>
    </row>
    <row r="1227" spans="2:9" ht="15" thickTop="1" x14ac:dyDescent="0.3"/>
    <row r="1228" spans="2:9" x14ac:dyDescent="0.3">
      <c r="I1228" s="340"/>
    </row>
    <row r="1229" spans="2:9" x14ac:dyDescent="0.3">
      <c r="I1229" s="340"/>
    </row>
    <row r="1231" spans="2:9" x14ac:dyDescent="0.3">
      <c r="I1231" s="387"/>
    </row>
  </sheetData>
  <mergeCells count="6">
    <mergeCell ref="G6:H6"/>
    <mergeCell ref="B6:B7"/>
    <mergeCell ref="C6:C7"/>
    <mergeCell ref="D6:D7"/>
    <mergeCell ref="E6:E7"/>
    <mergeCell ref="F6:F7"/>
  </mergeCells>
  <phoneticPr fontId="26" type="noConversion"/>
  <pageMargins left="0.55118110236220474" right="0.23622047244094491" top="0.51181102362204722" bottom="0.59055118110236227" header="0.19685039370078741" footer="0.31496062992125984"/>
  <pageSetup paperSize="9" scale="70" fitToHeight="0" orientation="portrait" useFirstPageNumber="1" horizontalDpi="300" verticalDpi="300" r:id="rId1"/>
  <headerFooter alignWithMargins="0"/>
  <rowBreaks count="2" manualBreakCount="2">
    <brk id="222" max="8" man="1"/>
    <brk id="957"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B1:J20"/>
  <sheetViews>
    <sheetView view="pageBreakPreview" topLeftCell="A14" zoomScale="80" zoomScaleNormal="70" zoomScaleSheetLayoutView="80" zoomScalePageLayoutView="80" workbookViewId="0">
      <selection activeCell="G15" sqref="G15"/>
    </sheetView>
  </sheetViews>
  <sheetFormatPr defaultColWidth="9.109375" defaultRowHeight="13.8" x14ac:dyDescent="0.25"/>
  <cols>
    <col min="1" max="1" width="1.109375" style="12" customWidth="1"/>
    <col min="2" max="2" width="9.6640625" style="12" customWidth="1"/>
    <col min="3" max="3" width="10.6640625" style="12" customWidth="1"/>
    <col min="4" max="4" width="47" style="12" customWidth="1"/>
    <col min="5" max="5" width="9.6640625" style="12" customWidth="1"/>
    <col min="6" max="6" width="11.5546875" style="12" customWidth="1"/>
    <col min="7" max="7" width="9.6640625" style="12" customWidth="1"/>
    <col min="8" max="8" width="7.6640625" style="12" customWidth="1"/>
    <col min="9" max="9" width="12.6640625" style="12" customWidth="1"/>
    <col min="10" max="10" width="17.88671875" style="12" customWidth="1"/>
    <col min="11" max="16384" width="9.109375" style="12"/>
  </cols>
  <sheetData>
    <row r="1" spans="2:10" ht="17.399999999999999" x14ac:dyDescent="0.3">
      <c r="B1" s="2"/>
      <c r="C1" s="2"/>
      <c r="D1" s="8"/>
      <c r="E1" s="1"/>
      <c r="F1" s="1"/>
      <c r="G1" s="1"/>
      <c r="H1" s="1"/>
      <c r="I1" s="7"/>
    </row>
    <row r="2" spans="2:10" ht="18" customHeight="1" x14ac:dyDescent="0.3">
      <c r="B2" s="2" t="str">
        <f>SUMMARY!B2</f>
        <v xml:space="preserve">ECDOH GENERAL ELECTRICAL LV MAINTENANCE AND REPAIR CONTRACT </v>
      </c>
      <c r="D2" s="2"/>
      <c r="E2" s="3"/>
      <c r="F2" s="3"/>
      <c r="G2" s="3"/>
      <c r="H2" s="3"/>
      <c r="I2" s="7"/>
    </row>
    <row r="3" spans="2:10" ht="15" customHeight="1" x14ac:dyDescent="0.3">
      <c r="B3" s="2" t="str">
        <f>'[3]SCHED 1A-1_NM'!B3</f>
        <v>CONTRACT REF. NO:</v>
      </c>
      <c r="D3" s="290" t="str">
        <f>SUMMARY!D4</f>
        <v>CMU3-2627-0192-NMB:</v>
      </c>
      <c r="E3" s="485" t="s">
        <v>10</v>
      </c>
      <c r="F3" s="485"/>
      <c r="G3" s="485"/>
      <c r="H3" s="486"/>
      <c r="I3" s="214" t="str">
        <f>'SCHED 1A-1_NMB'!G3</f>
        <v>NELSON MANDELA BAY</v>
      </c>
    </row>
    <row r="4" spans="2:10" ht="15" customHeight="1" x14ac:dyDescent="0.25">
      <c r="B4" s="2" t="str">
        <f>'[3]SCHED 1A-1_NM'!B4</f>
        <v>ASSET TYPE:</v>
      </c>
      <c r="D4" s="2" t="s">
        <v>3580</v>
      </c>
      <c r="E4" s="2"/>
      <c r="F4" s="2"/>
      <c r="G4" s="2"/>
      <c r="H4" s="2"/>
      <c r="I4" s="7"/>
    </row>
    <row r="5" spans="2:10" ht="14.25" customHeight="1" x14ac:dyDescent="0.25">
      <c r="B5" s="2"/>
      <c r="C5" s="2"/>
      <c r="D5" s="2"/>
      <c r="E5" s="2"/>
      <c r="F5" s="2"/>
      <c r="G5" s="2"/>
      <c r="H5" s="2"/>
      <c r="I5" s="7"/>
    </row>
    <row r="6" spans="2:10" s="4" customFormat="1" ht="15" customHeight="1" x14ac:dyDescent="0.25">
      <c r="B6" s="4" t="s">
        <v>3594</v>
      </c>
      <c r="D6" s="291" t="s">
        <v>3574</v>
      </c>
    </row>
    <row r="7" spans="2:10" ht="6" customHeight="1" thickBot="1" x14ac:dyDescent="0.3">
      <c r="B7" s="5"/>
      <c r="C7" s="5"/>
      <c r="D7" s="5"/>
      <c r="E7" s="5"/>
      <c r="F7" s="5"/>
      <c r="G7" s="5"/>
      <c r="H7" s="5"/>
      <c r="I7" s="7"/>
    </row>
    <row r="8" spans="2:10" s="234" customFormat="1" ht="39" customHeight="1" thickBot="1" x14ac:dyDescent="0.35">
      <c r="B8" s="11" t="s">
        <v>11</v>
      </c>
      <c r="C8" s="11" t="s">
        <v>6</v>
      </c>
      <c r="D8" s="11" t="s">
        <v>0</v>
      </c>
      <c r="E8" s="11" t="s">
        <v>1</v>
      </c>
      <c r="F8" s="11" t="s">
        <v>3783</v>
      </c>
      <c r="G8" s="11" t="s">
        <v>3575</v>
      </c>
      <c r="H8" s="11" t="s">
        <v>3576</v>
      </c>
      <c r="I8" s="11" t="s">
        <v>3577</v>
      </c>
      <c r="J8" s="11" t="s">
        <v>3578</v>
      </c>
    </row>
    <row r="9" spans="2:10" s="234" customFormat="1" ht="78" customHeight="1" x14ac:dyDescent="0.3">
      <c r="B9" s="33" t="s">
        <v>3579</v>
      </c>
      <c r="C9" s="33"/>
      <c r="D9" s="312" t="s">
        <v>3775</v>
      </c>
      <c r="E9" s="292"/>
      <c r="F9" s="292"/>
      <c r="G9" s="292"/>
      <c r="H9" s="292"/>
      <c r="I9" s="293"/>
      <c r="J9" s="293"/>
    </row>
    <row r="10" spans="2:10" s="234" customFormat="1" ht="40.200000000000003" customHeight="1" x14ac:dyDescent="0.3">
      <c r="B10" s="317"/>
      <c r="C10" s="45"/>
      <c r="D10" s="302" t="s">
        <v>3776</v>
      </c>
      <c r="E10" s="46"/>
      <c r="F10" s="46"/>
      <c r="G10" s="46"/>
      <c r="H10" s="46"/>
      <c r="I10" s="303"/>
      <c r="J10" s="303"/>
    </row>
    <row r="11" spans="2:10" s="234" customFormat="1" ht="51.75" customHeight="1" x14ac:dyDescent="0.3">
      <c r="B11" s="460"/>
      <c r="C11" s="45"/>
      <c r="D11" s="302" t="s">
        <v>3946</v>
      </c>
      <c r="E11" s="46"/>
      <c r="F11" s="46"/>
      <c r="G11" s="46"/>
      <c r="H11" s="46"/>
      <c r="I11" s="303"/>
      <c r="J11" s="303"/>
    </row>
    <row r="12" spans="2:10" ht="40.200000000000003" customHeight="1" x14ac:dyDescent="0.25">
      <c r="B12" s="16" t="s">
        <v>3777</v>
      </c>
      <c r="C12" s="27"/>
      <c r="D12" s="244" t="s">
        <v>3933</v>
      </c>
      <c r="E12" s="16" t="s">
        <v>3945</v>
      </c>
      <c r="F12" s="16">
        <v>1</v>
      </c>
      <c r="G12" s="16">
        <v>4</v>
      </c>
      <c r="H12" s="16">
        <f>F12*G12</f>
        <v>4</v>
      </c>
      <c r="I12" s="42"/>
      <c r="J12" s="42"/>
    </row>
    <row r="13" spans="2:10" ht="40.200000000000003" customHeight="1" x14ac:dyDescent="0.25">
      <c r="B13" s="16" t="s">
        <v>3778</v>
      </c>
      <c r="C13" s="27"/>
      <c r="D13" s="244" t="s">
        <v>3872</v>
      </c>
      <c r="E13" s="16" t="s">
        <v>3945</v>
      </c>
      <c r="F13" s="16">
        <v>1</v>
      </c>
      <c r="G13" s="16">
        <v>4</v>
      </c>
      <c r="H13" s="16">
        <f t="shared" ref="H13:H16" si="0">F13*G13</f>
        <v>4</v>
      </c>
      <c r="I13" s="42"/>
      <c r="J13" s="42"/>
    </row>
    <row r="14" spans="2:10" ht="40.200000000000003" customHeight="1" x14ac:dyDescent="0.25">
      <c r="B14" s="16" t="s">
        <v>3779</v>
      </c>
      <c r="C14" s="27"/>
      <c r="D14" s="244" t="s">
        <v>3873</v>
      </c>
      <c r="E14" s="16" t="s">
        <v>3945</v>
      </c>
      <c r="F14" s="16">
        <v>1</v>
      </c>
      <c r="G14" s="16">
        <v>4</v>
      </c>
      <c r="H14" s="16">
        <f t="shared" si="0"/>
        <v>4</v>
      </c>
      <c r="I14" s="42"/>
      <c r="J14" s="42"/>
    </row>
    <row r="15" spans="2:10" ht="40.200000000000003" customHeight="1" x14ac:dyDescent="0.25">
      <c r="B15" s="16" t="s">
        <v>3780</v>
      </c>
      <c r="C15" s="27"/>
      <c r="D15" s="244" t="s">
        <v>3874</v>
      </c>
      <c r="E15" s="16" t="s">
        <v>3945</v>
      </c>
      <c r="F15" s="16">
        <v>1</v>
      </c>
      <c r="G15" s="16">
        <v>4</v>
      </c>
      <c r="H15" s="16">
        <f t="shared" si="0"/>
        <v>4</v>
      </c>
      <c r="I15" s="42"/>
      <c r="J15" s="42"/>
    </row>
    <row r="16" spans="2:10" ht="40.200000000000003" customHeight="1" x14ac:dyDescent="0.25">
      <c r="B16" s="16" t="s">
        <v>3781</v>
      </c>
      <c r="C16" s="27"/>
      <c r="D16" s="244" t="s">
        <v>3934</v>
      </c>
      <c r="E16" s="16" t="s">
        <v>3945</v>
      </c>
      <c r="F16" s="16">
        <v>1</v>
      </c>
      <c r="G16" s="16">
        <v>4</v>
      </c>
      <c r="H16" s="16">
        <f t="shared" si="0"/>
        <v>4</v>
      </c>
      <c r="I16" s="42"/>
      <c r="J16" s="42"/>
    </row>
    <row r="17" spans="2:10" ht="40.200000000000003" customHeight="1" x14ac:dyDescent="0.25">
      <c r="B17" s="16" t="s">
        <v>3782</v>
      </c>
      <c r="C17" s="27"/>
      <c r="D17" s="244" t="s">
        <v>3939</v>
      </c>
      <c r="E17" s="16" t="s">
        <v>3945</v>
      </c>
      <c r="F17" s="16">
        <v>1</v>
      </c>
      <c r="G17" s="16">
        <v>4</v>
      </c>
      <c r="H17" s="16">
        <f t="shared" ref="H17" si="1">F17*G17</f>
        <v>4</v>
      </c>
      <c r="I17" s="42"/>
      <c r="J17" s="42"/>
    </row>
    <row r="18" spans="2:10" ht="40.200000000000003" customHeight="1" x14ac:dyDescent="0.25">
      <c r="B18" s="16"/>
      <c r="C18" s="27"/>
      <c r="D18" s="17"/>
      <c r="E18" s="16"/>
      <c r="F18" s="16"/>
      <c r="G18" s="16"/>
      <c r="H18" s="16"/>
      <c r="I18" s="42"/>
      <c r="J18" s="42"/>
    </row>
    <row r="19" spans="2:10" ht="40.200000000000003" customHeight="1" thickBot="1" x14ac:dyDescent="0.3">
      <c r="B19" s="18"/>
      <c r="C19" s="18"/>
      <c r="D19" s="295"/>
      <c r="E19" s="18"/>
      <c r="F19" s="18"/>
      <c r="G19" s="18"/>
      <c r="H19" s="18"/>
      <c r="I19" s="20"/>
      <c r="J19" s="461"/>
    </row>
    <row r="20" spans="2:10" ht="40.200000000000003" customHeight="1" thickBot="1" x14ac:dyDescent="0.3">
      <c r="B20" s="21" t="s">
        <v>7</v>
      </c>
      <c r="C20" s="21"/>
      <c r="D20" s="296"/>
      <c r="E20" s="21"/>
      <c r="F20" s="21"/>
      <c r="G20" s="21"/>
      <c r="H20" s="21"/>
      <c r="I20" s="22"/>
      <c r="J20" s="23"/>
    </row>
  </sheetData>
  <mergeCells count="1">
    <mergeCell ref="E3:H3"/>
  </mergeCells>
  <phoneticPr fontId="26" type="noConversion"/>
  <pageMargins left="0.51181102362204722" right="0.51181102362204722" top="0.55118110236220474" bottom="0.35433070866141736" header="0.31496062992125984" footer="0.31496062992125984"/>
  <pageSetup paperSize="9" scale="38" firstPageNumber="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sheetPr>
  <dimension ref="B1:J59"/>
  <sheetViews>
    <sheetView view="pageBreakPreview" topLeftCell="A46" zoomScale="70" zoomScaleNormal="70" zoomScaleSheetLayoutView="70" zoomScalePageLayoutView="80" workbookViewId="0">
      <selection activeCell="F18" sqref="F18"/>
    </sheetView>
  </sheetViews>
  <sheetFormatPr defaultColWidth="9.109375" defaultRowHeight="13.8" x14ac:dyDescent="0.25"/>
  <cols>
    <col min="1" max="1" width="1.109375" style="12" customWidth="1"/>
    <col min="2" max="2" width="9.6640625" style="12" customWidth="1"/>
    <col min="3" max="3" width="10.6640625" style="12" customWidth="1"/>
    <col min="4" max="4" width="47" style="12" customWidth="1"/>
    <col min="5" max="5" width="9.6640625" style="12" customWidth="1"/>
    <col min="6" max="6" width="11.5546875" style="12" customWidth="1"/>
    <col min="7" max="7" width="9.6640625" style="12" customWidth="1"/>
    <col min="8" max="8" width="10.5546875" style="12" customWidth="1"/>
    <col min="9" max="9" width="12.6640625" style="12" customWidth="1"/>
    <col min="10" max="10" width="17.88671875" style="12" customWidth="1"/>
    <col min="11" max="16384" width="9.109375" style="12"/>
  </cols>
  <sheetData>
    <row r="1" spans="2:10" ht="17.399999999999999" x14ac:dyDescent="0.3">
      <c r="B1" s="2"/>
      <c r="C1" s="2"/>
      <c r="D1" s="8"/>
      <c r="E1" s="1"/>
      <c r="F1" s="1"/>
      <c r="G1" s="1"/>
      <c r="H1" s="1"/>
      <c r="I1" s="7"/>
    </row>
    <row r="2" spans="2:10" ht="18" customHeight="1" x14ac:dyDescent="0.3">
      <c r="B2" s="2" t="str">
        <f>SUMMARY!B2</f>
        <v xml:space="preserve">ECDOH GENERAL ELECTRICAL LV MAINTENANCE AND REPAIR CONTRACT </v>
      </c>
      <c r="D2" s="2"/>
      <c r="E2" s="3"/>
      <c r="F2" s="3"/>
      <c r="G2" s="3"/>
      <c r="H2" s="3"/>
      <c r="I2" s="7"/>
    </row>
    <row r="3" spans="2:10" ht="15" customHeight="1" x14ac:dyDescent="0.3">
      <c r="B3" s="2" t="str">
        <f>'[3]SCHED 1A-1_NM'!B3</f>
        <v>CONTRACT REF. NO:</v>
      </c>
      <c r="D3" s="290" t="str">
        <f>SUMMARY!D4</f>
        <v>CMU3-2627-0192-NMB:</v>
      </c>
      <c r="E3" s="485" t="s">
        <v>10</v>
      </c>
      <c r="F3" s="485"/>
      <c r="G3" s="485"/>
      <c r="H3" s="486"/>
      <c r="I3" s="214" t="str">
        <f>'SCHED 1A-1_NMB'!G3</f>
        <v>NELSON MANDELA BAY</v>
      </c>
    </row>
    <row r="4" spans="2:10" ht="15" customHeight="1" x14ac:dyDescent="0.25">
      <c r="B4" s="2" t="str">
        <f>'[3]SCHED 1A-1_NM'!B4</f>
        <v>ASSET TYPE:</v>
      </c>
      <c r="D4" s="2" t="s">
        <v>3580</v>
      </c>
      <c r="E4" s="2"/>
      <c r="F4" s="2"/>
      <c r="G4" s="2"/>
      <c r="H4" s="2"/>
      <c r="I4" s="7"/>
    </row>
    <row r="5" spans="2:10" ht="14.25" customHeight="1" x14ac:dyDescent="0.25">
      <c r="B5" s="2"/>
      <c r="C5" s="2"/>
      <c r="D5" s="2"/>
      <c r="E5" s="2"/>
      <c r="F5" s="2"/>
      <c r="G5" s="2"/>
      <c r="H5" s="2"/>
      <c r="I5" s="7"/>
    </row>
    <row r="6" spans="2:10" s="4" customFormat="1" ht="15" customHeight="1" x14ac:dyDescent="0.25">
      <c r="B6" s="4" t="s">
        <v>3595</v>
      </c>
      <c r="D6" s="291" t="s">
        <v>3596</v>
      </c>
    </row>
    <row r="7" spans="2:10" ht="6" customHeight="1" thickBot="1" x14ac:dyDescent="0.3">
      <c r="B7" s="5"/>
      <c r="C7" s="5"/>
      <c r="D7" s="5"/>
      <c r="E7" s="5"/>
      <c r="F7" s="5"/>
      <c r="G7" s="5"/>
      <c r="H7" s="5"/>
      <c r="I7" s="7"/>
    </row>
    <row r="8" spans="2:10" s="234" customFormat="1" ht="39" customHeight="1" thickBot="1" x14ac:dyDescent="0.35">
      <c r="B8" s="11" t="s">
        <v>11</v>
      </c>
      <c r="C8" s="11" t="s">
        <v>6</v>
      </c>
      <c r="D8" s="11" t="s">
        <v>0</v>
      </c>
      <c r="E8" s="11" t="s">
        <v>1</v>
      </c>
      <c r="F8" s="11" t="s">
        <v>3737</v>
      </c>
      <c r="G8" s="11" t="s">
        <v>3575</v>
      </c>
      <c r="H8" s="11" t="s">
        <v>3576</v>
      </c>
      <c r="I8" s="11" t="s">
        <v>3577</v>
      </c>
      <c r="J8" s="11" t="s">
        <v>3578</v>
      </c>
    </row>
    <row r="9" spans="2:10" s="234" customFormat="1" ht="78" customHeight="1" x14ac:dyDescent="0.3">
      <c r="B9" s="33" t="s">
        <v>3729</v>
      </c>
      <c r="C9" s="33"/>
      <c r="D9" s="312" t="s">
        <v>3787</v>
      </c>
      <c r="E9" s="292"/>
      <c r="F9" s="292"/>
      <c r="G9" s="292"/>
      <c r="H9" s="292"/>
      <c r="I9" s="293"/>
      <c r="J9" s="293"/>
    </row>
    <row r="10" spans="2:10" s="234" customFormat="1" ht="40.200000000000003" customHeight="1" x14ac:dyDescent="0.3">
      <c r="B10" s="16"/>
      <c r="C10" s="45"/>
      <c r="D10" s="302" t="s">
        <v>3871</v>
      </c>
      <c r="E10" s="46"/>
      <c r="F10" s="46"/>
      <c r="G10" s="46"/>
      <c r="H10" s="46"/>
      <c r="I10" s="303"/>
      <c r="J10" s="303"/>
    </row>
    <row r="11" spans="2:10" s="234" customFormat="1" ht="40.200000000000003" customHeight="1" x14ac:dyDescent="0.3">
      <c r="B11" s="16"/>
      <c r="C11" s="27"/>
      <c r="D11" s="17" t="s">
        <v>3785</v>
      </c>
      <c r="E11" s="16"/>
      <c r="F11" s="16"/>
      <c r="G11" s="16"/>
      <c r="H11" s="16"/>
      <c r="I11" s="42"/>
      <c r="J11" s="42"/>
    </row>
    <row r="12" spans="2:10" s="234" customFormat="1" ht="20.100000000000001" customHeight="1" x14ac:dyDescent="0.3">
      <c r="B12" s="16" t="s">
        <v>3730</v>
      </c>
      <c r="C12" s="27"/>
      <c r="D12" s="244" t="s">
        <v>3564</v>
      </c>
      <c r="E12" s="16" t="s">
        <v>3945</v>
      </c>
      <c r="F12" s="16">
        <v>1</v>
      </c>
      <c r="G12" s="16">
        <v>4</v>
      </c>
      <c r="H12" s="16">
        <f>G12*F12</f>
        <v>4</v>
      </c>
      <c r="I12" s="42"/>
      <c r="J12" s="42"/>
    </row>
    <row r="13" spans="2:10" s="234" customFormat="1" ht="39" customHeight="1" x14ac:dyDescent="0.3">
      <c r="B13" s="16" t="s">
        <v>3731</v>
      </c>
      <c r="C13" s="27"/>
      <c r="D13" s="244" t="s">
        <v>3567</v>
      </c>
      <c r="E13" s="16" t="s">
        <v>3945</v>
      </c>
      <c r="F13" s="16">
        <v>1</v>
      </c>
      <c r="G13" s="16">
        <v>4</v>
      </c>
      <c r="H13" s="16">
        <f t="shared" ref="H13:H17" si="0">G13*F13</f>
        <v>4</v>
      </c>
      <c r="I13" s="42"/>
      <c r="J13" s="42"/>
    </row>
    <row r="14" spans="2:10" s="234" customFormat="1" ht="20.100000000000001" customHeight="1" x14ac:dyDescent="0.3">
      <c r="B14" s="16" t="s">
        <v>3732</v>
      </c>
      <c r="C14" s="27"/>
      <c r="D14" s="244" t="s">
        <v>3565</v>
      </c>
      <c r="E14" s="16" t="s">
        <v>3945</v>
      </c>
      <c r="F14" s="16">
        <v>1</v>
      </c>
      <c r="G14" s="16">
        <v>4</v>
      </c>
      <c r="H14" s="16">
        <f t="shared" si="0"/>
        <v>4</v>
      </c>
      <c r="I14" s="42"/>
      <c r="J14" s="42"/>
    </row>
    <row r="15" spans="2:10" s="234" customFormat="1" ht="20.100000000000001" customHeight="1" x14ac:dyDescent="0.3">
      <c r="B15" s="16" t="s">
        <v>3733</v>
      </c>
      <c r="C15" s="27"/>
      <c r="D15" s="244" t="s">
        <v>3784</v>
      </c>
      <c r="E15" s="16" t="s">
        <v>3945</v>
      </c>
      <c r="F15" s="16">
        <v>1</v>
      </c>
      <c r="G15" s="16">
        <v>4</v>
      </c>
      <c r="H15" s="16">
        <f t="shared" si="0"/>
        <v>4</v>
      </c>
      <c r="I15" s="42"/>
      <c r="J15" s="42"/>
    </row>
    <row r="16" spans="2:10" s="234" customFormat="1" ht="20.100000000000001" customHeight="1" x14ac:dyDescent="0.3">
      <c r="B16" s="16" t="s">
        <v>3734</v>
      </c>
      <c r="C16" s="27"/>
      <c r="D16" s="244" t="s">
        <v>3605</v>
      </c>
      <c r="E16" s="16" t="s">
        <v>3945</v>
      </c>
      <c r="F16" s="16">
        <v>1</v>
      </c>
      <c r="G16" s="16">
        <v>0</v>
      </c>
      <c r="H16" s="16">
        <f t="shared" si="0"/>
        <v>0</v>
      </c>
      <c r="I16" s="42"/>
      <c r="J16" s="42"/>
    </row>
    <row r="17" spans="2:10" s="234" customFormat="1" ht="20.100000000000001" customHeight="1" x14ac:dyDescent="0.3">
      <c r="B17" s="16" t="s">
        <v>3735</v>
      </c>
      <c r="C17" s="27"/>
      <c r="D17" s="244" t="s">
        <v>3606</v>
      </c>
      <c r="E17" s="16" t="s">
        <v>3945</v>
      </c>
      <c r="F17" s="16">
        <v>1</v>
      </c>
      <c r="G17" s="16">
        <v>4</v>
      </c>
      <c r="H17" s="16">
        <f t="shared" si="0"/>
        <v>4</v>
      </c>
      <c r="I17" s="42"/>
      <c r="J17" s="42"/>
    </row>
    <row r="18" spans="2:10" s="234" customFormat="1" ht="40.200000000000003" customHeight="1" x14ac:dyDescent="0.3">
      <c r="B18" s="16"/>
      <c r="C18" s="45"/>
      <c r="D18" s="302" t="s">
        <v>3935</v>
      </c>
      <c r="E18" s="46"/>
      <c r="F18" s="46"/>
      <c r="G18" s="46"/>
      <c r="H18" s="46"/>
      <c r="I18" s="42"/>
      <c r="J18" s="303"/>
    </row>
    <row r="19" spans="2:10" s="234" customFormat="1" ht="40.200000000000003" customHeight="1" x14ac:dyDescent="0.3">
      <c r="B19" s="16"/>
      <c r="C19" s="27"/>
      <c r="D19" s="17" t="s">
        <v>3785</v>
      </c>
      <c r="E19" s="16"/>
      <c r="F19" s="16"/>
      <c r="G19" s="16"/>
      <c r="H19" s="16"/>
      <c r="I19" s="42"/>
      <c r="J19" s="42"/>
    </row>
    <row r="20" spans="2:10" s="234" customFormat="1" ht="20.100000000000001" customHeight="1" x14ac:dyDescent="0.3">
      <c r="B20" s="16" t="s">
        <v>3836</v>
      </c>
      <c r="C20" s="27"/>
      <c r="D20" s="244" t="s">
        <v>3564</v>
      </c>
      <c r="E20" s="16" t="s">
        <v>3945</v>
      </c>
      <c r="F20" s="16">
        <v>1</v>
      </c>
      <c r="G20" s="16">
        <v>4</v>
      </c>
      <c r="H20" s="16">
        <f>G20*F20</f>
        <v>4</v>
      </c>
      <c r="I20" s="42"/>
      <c r="J20" s="42"/>
    </row>
    <row r="21" spans="2:10" s="234" customFormat="1" ht="20.100000000000001" customHeight="1" x14ac:dyDescent="0.3">
      <c r="B21" s="16" t="s">
        <v>3837</v>
      </c>
      <c r="C21" s="27"/>
      <c r="D21" s="244" t="s">
        <v>3567</v>
      </c>
      <c r="E21" s="16" t="s">
        <v>3945</v>
      </c>
      <c r="F21" s="16">
        <v>1</v>
      </c>
      <c r="G21" s="16">
        <v>4</v>
      </c>
      <c r="H21" s="16">
        <f t="shared" ref="H21:H25" si="1">G21*F21</f>
        <v>4</v>
      </c>
      <c r="I21" s="42"/>
      <c r="J21" s="42"/>
    </row>
    <row r="22" spans="2:10" s="234" customFormat="1" ht="20.100000000000001" customHeight="1" x14ac:dyDescent="0.3">
      <c r="B22" s="16" t="s">
        <v>3838</v>
      </c>
      <c r="C22" s="27"/>
      <c r="D22" s="244" t="s">
        <v>3565</v>
      </c>
      <c r="E22" s="16" t="s">
        <v>3945</v>
      </c>
      <c r="F22" s="16">
        <v>1</v>
      </c>
      <c r="G22" s="16">
        <v>4</v>
      </c>
      <c r="H22" s="16">
        <f t="shared" si="1"/>
        <v>4</v>
      </c>
      <c r="I22" s="42"/>
      <c r="J22" s="42"/>
    </row>
    <row r="23" spans="2:10" s="234" customFormat="1" ht="20.100000000000001" customHeight="1" x14ac:dyDescent="0.3">
      <c r="B23" s="16" t="s">
        <v>3839</v>
      </c>
      <c r="C23" s="27"/>
      <c r="D23" s="244" t="s">
        <v>3784</v>
      </c>
      <c r="E23" s="16" t="s">
        <v>3945</v>
      </c>
      <c r="F23" s="16">
        <v>1</v>
      </c>
      <c r="G23" s="16">
        <v>4</v>
      </c>
      <c r="H23" s="16">
        <f t="shared" si="1"/>
        <v>4</v>
      </c>
      <c r="I23" s="42"/>
      <c r="J23" s="42"/>
    </row>
    <row r="24" spans="2:10" s="234" customFormat="1" ht="20.100000000000001" customHeight="1" x14ac:dyDescent="0.3">
      <c r="B24" s="16" t="s">
        <v>3840</v>
      </c>
      <c r="C24" s="27"/>
      <c r="D24" s="244" t="s">
        <v>3605</v>
      </c>
      <c r="E24" s="16" t="s">
        <v>3945</v>
      </c>
      <c r="F24" s="16">
        <v>1</v>
      </c>
      <c r="G24" s="16">
        <v>0</v>
      </c>
      <c r="H24" s="16">
        <f t="shared" si="1"/>
        <v>0</v>
      </c>
      <c r="I24" s="42"/>
      <c r="J24" s="42"/>
    </row>
    <row r="25" spans="2:10" ht="20.100000000000001" customHeight="1" x14ac:dyDescent="0.25">
      <c r="B25" s="16" t="s">
        <v>3841</v>
      </c>
      <c r="C25" s="27"/>
      <c r="D25" s="244" t="s">
        <v>3606</v>
      </c>
      <c r="E25" s="16" t="s">
        <v>3945</v>
      </c>
      <c r="F25" s="16">
        <v>1</v>
      </c>
      <c r="G25" s="16">
        <v>4</v>
      </c>
      <c r="H25" s="16">
        <f t="shared" si="1"/>
        <v>4</v>
      </c>
      <c r="I25" s="42"/>
      <c r="J25" s="42"/>
    </row>
    <row r="26" spans="2:10" ht="34.5" customHeight="1" x14ac:dyDescent="0.25">
      <c r="B26" s="16"/>
      <c r="C26" s="45"/>
      <c r="D26" s="302" t="s">
        <v>3873</v>
      </c>
      <c r="E26" s="46"/>
      <c r="F26" s="46"/>
      <c r="G26" s="46"/>
      <c r="H26" s="46"/>
      <c r="I26" s="42"/>
      <c r="J26" s="303"/>
    </row>
    <row r="27" spans="2:10" ht="26.4" x14ac:dyDescent="0.25">
      <c r="B27" s="16"/>
      <c r="C27" s="45"/>
      <c r="D27" s="17" t="s">
        <v>3785</v>
      </c>
      <c r="E27" s="46"/>
      <c r="F27" s="46"/>
      <c r="G27" s="46"/>
      <c r="H27" s="46"/>
      <c r="I27" s="42"/>
      <c r="J27" s="303"/>
    </row>
    <row r="28" spans="2:10" ht="20.100000000000001" customHeight="1" x14ac:dyDescent="0.25">
      <c r="B28" s="16" t="s">
        <v>3842</v>
      </c>
      <c r="C28" s="27"/>
      <c r="D28" s="244" t="s">
        <v>3564</v>
      </c>
      <c r="E28" s="16" t="s">
        <v>3945</v>
      </c>
      <c r="F28" s="16">
        <v>1</v>
      </c>
      <c r="G28" s="16">
        <v>4</v>
      </c>
      <c r="H28" s="16">
        <f>G28*F28</f>
        <v>4</v>
      </c>
      <c r="I28" s="42"/>
      <c r="J28" s="42"/>
    </row>
    <row r="29" spans="2:10" ht="20.100000000000001" customHeight="1" x14ac:dyDescent="0.25">
      <c r="B29" s="16" t="s">
        <v>3843</v>
      </c>
      <c r="C29" s="27"/>
      <c r="D29" s="244" t="s">
        <v>3567</v>
      </c>
      <c r="E29" s="16" t="s">
        <v>3945</v>
      </c>
      <c r="F29" s="16">
        <v>1</v>
      </c>
      <c r="G29" s="16">
        <v>4</v>
      </c>
      <c r="H29" s="16">
        <f t="shared" ref="H29:H33" si="2">G29*F29</f>
        <v>4</v>
      </c>
      <c r="I29" s="42"/>
      <c r="J29" s="42"/>
    </row>
    <row r="30" spans="2:10" ht="20.100000000000001" customHeight="1" x14ac:dyDescent="0.25">
      <c r="B30" s="16" t="s">
        <v>3844</v>
      </c>
      <c r="C30" s="27"/>
      <c r="D30" s="244" t="s">
        <v>3565</v>
      </c>
      <c r="E30" s="16" t="s">
        <v>3945</v>
      </c>
      <c r="F30" s="16">
        <v>1</v>
      </c>
      <c r="G30" s="16">
        <v>4</v>
      </c>
      <c r="H30" s="16">
        <f t="shared" si="2"/>
        <v>4</v>
      </c>
      <c r="I30" s="42"/>
      <c r="J30" s="42"/>
    </row>
    <row r="31" spans="2:10" ht="20.100000000000001" customHeight="1" x14ac:dyDescent="0.25">
      <c r="B31" s="16" t="s">
        <v>3845</v>
      </c>
      <c r="C31" s="27"/>
      <c r="D31" s="244" t="s">
        <v>3784</v>
      </c>
      <c r="E31" s="16" t="s">
        <v>3945</v>
      </c>
      <c r="F31" s="16">
        <v>1</v>
      </c>
      <c r="G31" s="16">
        <v>4</v>
      </c>
      <c r="H31" s="16">
        <f t="shared" si="2"/>
        <v>4</v>
      </c>
      <c r="I31" s="42"/>
      <c r="J31" s="42"/>
    </row>
    <row r="32" spans="2:10" ht="20.100000000000001" customHeight="1" x14ac:dyDescent="0.25">
      <c r="B32" s="16" t="s">
        <v>3846</v>
      </c>
      <c r="C32" s="27"/>
      <c r="D32" s="244" t="s">
        <v>3605</v>
      </c>
      <c r="E32" s="16" t="s">
        <v>3945</v>
      </c>
      <c r="F32" s="16">
        <v>1</v>
      </c>
      <c r="G32" s="16">
        <v>0</v>
      </c>
      <c r="H32" s="16">
        <f t="shared" si="2"/>
        <v>0</v>
      </c>
      <c r="I32" s="42"/>
      <c r="J32" s="42"/>
    </row>
    <row r="33" spans="2:10" ht="20.100000000000001" customHeight="1" x14ac:dyDescent="0.25">
      <c r="B33" s="16" t="s">
        <v>3847</v>
      </c>
      <c r="C33" s="27"/>
      <c r="D33" s="244" t="s">
        <v>3606</v>
      </c>
      <c r="E33" s="16" t="s">
        <v>3945</v>
      </c>
      <c r="F33" s="16">
        <v>1</v>
      </c>
      <c r="G33" s="16">
        <v>4</v>
      </c>
      <c r="H33" s="16">
        <f t="shared" si="2"/>
        <v>4</v>
      </c>
      <c r="I33" s="42"/>
      <c r="J33" s="42"/>
    </row>
    <row r="34" spans="2:10" ht="40.200000000000003" customHeight="1" x14ac:dyDescent="0.25">
      <c r="B34" s="16"/>
      <c r="C34" s="45"/>
      <c r="D34" s="302" t="s">
        <v>3874</v>
      </c>
      <c r="E34" s="46"/>
      <c r="F34" s="46"/>
      <c r="G34" s="46"/>
      <c r="H34" s="46"/>
      <c r="I34" s="42"/>
      <c r="J34" s="303"/>
    </row>
    <row r="35" spans="2:10" ht="40.200000000000003" customHeight="1" x14ac:dyDescent="0.25">
      <c r="B35" s="16"/>
      <c r="C35" s="27"/>
      <c r="D35" s="17" t="s">
        <v>3785</v>
      </c>
      <c r="E35" s="16"/>
      <c r="F35" s="16"/>
      <c r="G35" s="16"/>
      <c r="H35" s="16"/>
      <c r="I35" s="42"/>
      <c r="J35" s="42"/>
    </row>
    <row r="36" spans="2:10" ht="20.100000000000001" customHeight="1" x14ac:dyDescent="0.25">
      <c r="B36" s="16" t="s">
        <v>3848</v>
      </c>
      <c r="C36" s="27"/>
      <c r="D36" s="244" t="s">
        <v>3564</v>
      </c>
      <c r="E36" s="16" t="s">
        <v>3945</v>
      </c>
      <c r="F36" s="16">
        <v>1</v>
      </c>
      <c r="G36" s="16">
        <v>4</v>
      </c>
      <c r="H36" s="16">
        <f>G36*F36</f>
        <v>4</v>
      </c>
      <c r="I36" s="42"/>
      <c r="J36" s="42"/>
    </row>
    <row r="37" spans="2:10" ht="20.100000000000001" customHeight="1" x14ac:dyDescent="0.25">
      <c r="B37" s="16" t="s">
        <v>3849</v>
      </c>
      <c r="C37" s="27"/>
      <c r="D37" s="244" t="s">
        <v>3567</v>
      </c>
      <c r="E37" s="16" t="s">
        <v>3945</v>
      </c>
      <c r="F37" s="16">
        <v>1</v>
      </c>
      <c r="G37" s="16">
        <v>4</v>
      </c>
      <c r="H37" s="16">
        <f t="shared" ref="H37:H41" si="3">G37*F37</f>
        <v>4</v>
      </c>
      <c r="I37" s="42"/>
      <c r="J37" s="42"/>
    </row>
    <row r="38" spans="2:10" ht="20.100000000000001" customHeight="1" x14ac:dyDescent="0.25">
      <c r="B38" s="16" t="s">
        <v>3850</v>
      </c>
      <c r="C38" s="27"/>
      <c r="D38" s="244" t="s">
        <v>3565</v>
      </c>
      <c r="E38" s="16" t="s">
        <v>3945</v>
      </c>
      <c r="F38" s="16">
        <v>1</v>
      </c>
      <c r="G38" s="16">
        <v>4</v>
      </c>
      <c r="H38" s="16">
        <f t="shared" si="3"/>
        <v>4</v>
      </c>
      <c r="I38" s="42"/>
      <c r="J38" s="42"/>
    </row>
    <row r="39" spans="2:10" ht="20.100000000000001" customHeight="1" x14ac:dyDescent="0.25">
      <c r="B39" s="16" t="s">
        <v>3851</v>
      </c>
      <c r="C39" s="27"/>
      <c r="D39" s="244" t="s">
        <v>3784</v>
      </c>
      <c r="E39" s="16" t="s">
        <v>3945</v>
      </c>
      <c r="F39" s="16">
        <v>1</v>
      </c>
      <c r="G39" s="16">
        <v>4</v>
      </c>
      <c r="H39" s="16">
        <f t="shared" si="3"/>
        <v>4</v>
      </c>
      <c r="I39" s="42"/>
      <c r="J39" s="42"/>
    </row>
    <row r="40" spans="2:10" ht="20.100000000000001" customHeight="1" x14ac:dyDescent="0.25">
      <c r="B40" s="16" t="s">
        <v>3852</v>
      </c>
      <c r="C40" s="27"/>
      <c r="D40" s="244" t="s">
        <v>3605</v>
      </c>
      <c r="E40" s="16" t="s">
        <v>3945</v>
      </c>
      <c r="F40" s="16">
        <v>1</v>
      </c>
      <c r="G40" s="16">
        <v>0</v>
      </c>
      <c r="H40" s="16">
        <f t="shared" si="3"/>
        <v>0</v>
      </c>
      <c r="I40" s="42"/>
      <c r="J40" s="42"/>
    </row>
    <row r="41" spans="2:10" ht="20.100000000000001" customHeight="1" x14ac:dyDescent="0.25">
      <c r="B41" s="16" t="s">
        <v>3853</v>
      </c>
      <c r="C41" s="27"/>
      <c r="D41" s="244" t="s">
        <v>3606</v>
      </c>
      <c r="E41" s="16" t="s">
        <v>3945</v>
      </c>
      <c r="F41" s="16">
        <v>1</v>
      </c>
      <c r="G41" s="16">
        <v>4</v>
      </c>
      <c r="H41" s="16">
        <f t="shared" si="3"/>
        <v>4</v>
      </c>
      <c r="I41" s="42"/>
      <c r="J41" s="42"/>
    </row>
    <row r="42" spans="2:10" ht="40.200000000000003" customHeight="1" x14ac:dyDescent="0.25">
      <c r="B42" s="16"/>
      <c r="C42" s="45"/>
      <c r="D42" s="302" t="s">
        <v>3934</v>
      </c>
      <c r="E42" s="46"/>
      <c r="F42" s="46"/>
      <c r="G42" s="46"/>
      <c r="H42" s="46"/>
      <c r="I42" s="42"/>
      <c r="J42" s="303"/>
    </row>
    <row r="43" spans="2:10" ht="40.200000000000003" customHeight="1" x14ac:dyDescent="0.25">
      <c r="B43" s="16"/>
      <c r="C43" s="27"/>
      <c r="D43" s="17" t="s">
        <v>3785</v>
      </c>
      <c r="E43" s="16"/>
      <c r="F43" s="16"/>
      <c r="G43" s="16"/>
      <c r="H43" s="16"/>
      <c r="I43" s="42"/>
      <c r="J43" s="42"/>
    </row>
    <row r="44" spans="2:10" ht="20.100000000000001" customHeight="1" x14ac:dyDescent="0.25">
      <c r="B44" s="16" t="s">
        <v>3854</v>
      </c>
      <c r="C44" s="27"/>
      <c r="D44" s="244" t="s">
        <v>3564</v>
      </c>
      <c r="E44" s="16" t="s">
        <v>3945</v>
      </c>
      <c r="F44" s="16">
        <v>0</v>
      </c>
      <c r="G44" s="16">
        <v>4</v>
      </c>
      <c r="H44" s="16">
        <f>G44*F44</f>
        <v>0</v>
      </c>
      <c r="I44" s="42"/>
      <c r="J44" s="42"/>
    </row>
    <row r="45" spans="2:10" ht="26.25" customHeight="1" x14ac:dyDescent="0.25">
      <c r="B45" s="16" t="s">
        <v>3855</v>
      </c>
      <c r="C45" s="27"/>
      <c r="D45" s="244" t="s">
        <v>3567</v>
      </c>
      <c r="E45" s="16" t="s">
        <v>3945</v>
      </c>
      <c r="F45" s="16">
        <v>1</v>
      </c>
      <c r="G45" s="16">
        <v>4</v>
      </c>
      <c r="H45" s="16">
        <f t="shared" ref="H45:H49" si="4">G45*F45</f>
        <v>4</v>
      </c>
      <c r="I45" s="42"/>
      <c r="J45" s="42"/>
    </row>
    <row r="46" spans="2:10" ht="20.100000000000001" customHeight="1" x14ac:dyDescent="0.25">
      <c r="B46" s="16" t="s">
        <v>3856</v>
      </c>
      <c r="C46" s="27"/>
      <c r="D46" s="244" t="s">
        <v>3565</v>
      </c>
      <c r="E46" s="16" t="s">
        <v>3945</v>
      </c>
      <c r="F46" s="16">
        <v>1</v>
      </c>
      <c r="G46" s="16">
        <v>4</v>
      </c>
      <c r="H46" s="16">
        <f t="shared" si="4"/>
        <v>4</v>
      </c>
      <c r="I46" s="42"/>
      <c r="J46" s="42"/>
    </row>
    <row r="47" spans="2:10" ht="20.100000000000001" customHeight="1" x14ac:dyDescent="0.25">
      <c r="B47" s="16" t="s">
        <v>3857</v>
      </c>
      <c r="C47" s="27"/>
      <c r="D47" s="244" t="s">
        <v>3784</v>
      </c>
      <c r="E47" s="16" t="s">
        <v>3945</v>
      </c>
      <c r="F47" s="16">
        <v>0</v>
      </c>
      <c r="G47" s="16">
        <v>4</v>
      </c>
      <c r="H47" s="16">
        <f t="shared" si="4"/>
        <v>0</v>
      </c>
      <c r="I47" s="42"/>
      <c r="J47" s="42"/>
    </row>
    <row r="48" spans="2:10" ht="20.100000000000001" customHeight="1" x14ac:dyDescent="0.25">
      <c r="B48" s="16" t="s">
        <v>3858</v>
      </c>
      <c r="C48" s="27"/>
      <c r="D48" s="244" t="s">
        <v>3605</v>
      </c>
      <c r="E48" s="16" t="s">
        <v>3945</v>
      </c>
      <c r="F48" s="16">
        <v>1</v>
      </c>
      <c r="G48" s="16">
        <v>0</v>
      </c>
      <c r="H48" s="16">
        <f t="shared" si="4"/>
        <v>0</v>
      </c>
      <c r="I48" s="42"/>
      <c r="J48" s="42"/>
    </row>
    <row r="49" spans="2:10" ht="20.100000000000001" customHeight="1" x14ac:dyDescent="0.25">
      <c r="B49" s="16" t="s">
        <v>3859</v>
      </c>
      <c r="C49" s="27"/>
      <c r="D49" s="244" t="s">
        <v>3606</v>
      </c>
      <c r="E49" s="16" t="s">
        <v>3945</v>
      </c>
      <c r="F49" s="16">
        <v>1</v>
      </c>
      <c r="G49" s="16">
        <v>4</v>
      </c>
      <c r="H49" s="16">
        <f t="shared" si="4"/>
        <v>4</v>
      </c>
      <c r="I49" s="42"/>
      <c r="J49" s="42"/>
    </row>
    <row r="50" spans="2:10" ht="40.200000000000003" customHeight="1" x14ac:dyDescent="0.25">
      <c r="B50" s="16"/>
      <c r="C50" s="45"/>
      <c r="D50" s="302" t="s">
        <v>3939</v>
      </c>
      <c r="E50" s="46"/>
      <c r="F50" s="46"/>
      <c r="G50" s="46"/>
      <c r="H50" s="46"/>
      <c r="I50" s="42"/>
      <c r="J50" s="303"/>
    </row>
    <row r="51" spans="2:10" ht="40.200000000000003" customHeight="1" x14ac:dyDescent="0.25">
      <c r="B51" s="16"/>
      <c r="C51" s="27"/>
      <c r="D51" s="17" t="s">
        <v>3785</v>
      </c>
      <c r="E51" s="16"/>
      <c r="F51" s="16"/>
      <c r="G51" s="16"/>
      <c r="H51" s="16"/>
      <c r="I51" s="42"/>
      <c r="J51" s="42"/>
    </row>
    <row r="52" spans="2:10" ht="20.100000000000001" customHeight="1" x14ac:dyDescent="0.25">
      <c r="B52" s="16" t="s">
        <v>3860</v>
      </c>
      <c r="C52" s="27"/>
      <c r="D52" s="244" t="s">
        <v>3564</v>
      </c>
      <c r="E52" s="16" t="s">
        <v>3945</v>
      </c>
      <c r="F52" s="16">
        <v>1</v>
      </c>
      <c r="G52" s="16">
        <v>4</v>
      </c>
      <c r="H52" s="16">
        <f>G52*F52</f>
        <v>4</v>
      </c>
      <c r="I52" s="42"/>
      <c r="J52" s="42"/>
    </row>
    <row r="53" spans="2:10" ht="20.100000000000001" customHeight="1" x14ac:dyDescent="0.25">
      <c r="B53" s="16" t="s">
        <v>3861</v>
      </c>
      <c r="C53" s="27"/>
      <c r="D53" s="244" t="s">
        <v>3567</v>
      </c>
      <c r="E53" s="16" t="s">
        <v>3945</v>
      </c>
      <c r="F53" s="16">
        <v>1</v>
      </c>
      <c r="G53" s="16">
        <v>4</v>
      </c>
      <c r="H53" s="16">
        <f t="shared" ref="H53:H57" si="5">G53*F53</f>
        <v>4</v>
      </c>
      <c r="I53" s="42"/>
      <c r="J53" s="42"/>
    </row>
    <row r="54" spans="2:10" ht="20.100000000000001" customHeight="1" x14ac:dyDescent="0.25">
      <c r="B54" s="16" t="s">
        <v>3862</v>
      </c>
      <c r="C54" s="27"/>
      <c r="D54" s="244" t="s">
        <v>3565</v>
      </c>
      <c r="E54" s="16" t="s">
        <v>3945</v>
      </c>
      <c r="F54" s="16">
        <v>1</v>
      </c>
      <c r="G54" s="16">
        <v>4</v>
      </c>
      <c r="H54" s="16">
        <f t="shared" si="5"/>
        <v>4</v>
      </c>
      <c r="I54" s="42"/>
      <c r="J54" s="42"/>
    </row>
    <row r="55" spans="2:10" ht="20.100000000000001" customHeight="1" x14ac:dyDescent="0.25">
      <c r="B55" s="16" t="s">
        <v>3863</v>
      </c>
      <c r="C55" s="27"/>
      <c r="D55" s="244" t="s">
        <v>3784</v>
      </c>
      <c r="E55" s="16" t="s">
        <v>3945</v>
      </c>
      <c r="F55" s="16">
        <v>1</v>
      </c>
      <c r="G55" s="16">
        <v>4</v>
      </c>
      <c r="H55" s="16">
        <f t="shared" si="5"/>
        <v>4</v>
      </c>
      <c r="I55" s="42"/>
      <c r="J55" s="42"/>
    </row>
    <row r="56" spans="2:10" ht="20.100000000000001" customHeight="1" x14ac:dyDescent="0.25">
      <c r="B56" s="16" t="s">
        <v>3864</v>
      </c>
      <c r="C56" s="27"/>
      <c r="D56" s="244" t="s">
        <v>3605</v>
      </c>
      <c r="E56" s="16" t="s">
        <v>3945</v>
      </c>
      <c r="F56" s="16">
        <v>1</v>
      </c>
      <c r="G56" s="16">
        <v>0</v>
      </c>
      <c r="H56" s="16">
        <f t="shared" si="5"/>
        <v>0</v>
      </c>
      <c r="I56" s="42"/>
      <c r="J56" s="42"/>
    </row>
    <row r="57" spans="2:10" ht="20.100000000000001" customHeight="1" x14ac:dyDescent="0.25">
      <c r="B57" s="16" t="s">
        <v>3865</v>
      </c>
      <c r="C57" s="27"/>
      <c r="D57" s="244" t="s">
        <v>3606</v>
      </c>
      <c r="E57" s="16" t="s">
        <v>3945</v>
      </c>
      <c r="F57" s="16">
        <v>1</v>
      </c>
      <c r="G57" s="16">
        <v>4</v>
      </c>
      <c r="H57" s="16">
        <f t="shared" si="5"/>
        <v>4</v>
      </c>
      <c r="I57" s="42"/>
      <c r="J57" s="42"/>
    </row>
    <row r="58" spans="2:10" ht="30" customHeight="1" thickBot="1" x14ac:dyDescent="0.3">
      <c r="B58" s="304"/>
      <c r="C58" s="304"/>
      <c r="D58" s="307"/>
      <c r="E58" s="304"/>
      <c r="F58" s="304"/>
      <c r="G58" s="304"/>
      <c r="H58" s="304"/>
      <c r="I58" s="242"/>
      <c r="J58" s="242"/>
    </row>
    <row r="59" spans="2:10" ht="14.4" thickBot="1" x14ac:dyDescent="0.3">
      <c r="B59" s="21" t="s">
        <v>7</v>
      </c>
      <c r="C59" s="21"/>
      <c r="D59" s="296"/>
      <c r="E59" s="21"/>
      <c r="F59" s="21"/>
      <c r="G59" s="21"/>
      <c r="H59" s="21"/>
      <c r="I59" s="22"/>
      <c r="J59" s="23"/>
    </row>
  </sheetData>
  <mergeCells count="1">
    <mergeCell ref="E3:H3"/>
  </mergeCells>
  <phoneticPr fontId="26" type="noConversion"/>
  <pageMargins left="0.51181102362204722" right="0.51181102362204722" top="0.55118110236220474" bottom="0.35433070866141736" header="0.31496062992125984" footer="0.31496062992125984"/>
  <pageSetup paperSize="9" scale="39" firstPageNumber="2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B2:I77"/>
  <sheetViews>
    <sheetView view="pageBreakPreview" zoomScale="80" zoomScaleNormal="80" zoomScaleSheetLayoutView="80" workbookViewId="0">
      <selection activeCell="G22" sqref="G22"/>
    </sheetView>
  </sheetViews>
  <sheetFormatPr defaultColWidth="9.109375" defaultRowHeight="13.2" x14ac:dyDescent="0.25"/>
  <cols>
    <col min="1" max="1" width="1.109375" style="13" customWidth="1"/>
    <col min="2" max="2" width="7.88671875" style="13" customWidth="1"/>
    <col min="3" max="3" width="11.6640625" style="13" customWidth="1"/>
    <col min="4" max="4" width="52.6640625" style="13" customWidth="1"/>
    <col min="5" max="5" width="8.44140625" style="13" bestFit="1" customWidth="1"/>
    <col min="6" max="6" width="10.109375" style="13" customWidth="1"/>
    <col min="7" max="7" width="16.6640625" style="13" bestFit="1" customWidth="1"/>
    <col min="8" max="8" width="16.44140625" style="13" bestFit="1" customWidth="1"/>
    <col min="9" max="9" width="7.6640625" style="319" customWidth="1"/>
    <col min="10" max="16384" width="9.109375" style="13"/>
  </cols>
  <sheetData>
    <row r="2" spans="2:9" x14ac:dyDescent="0.25">
      <c r="B2" s="2"/>
      <c r="C2" s="2"/>
      <c r="D2" s="318"/>
      <c r="E2" s="217"/>
      <c r="F2" s="217"/>
    </row>
    <row r="3" spans="2:9" s="7" customFormat="1" x14ac:dyDescent="0.25">
      <c r="B3" s="2" t="str">
        <f>SUMMARY!B2</f>
        <v xml:space="preserve">ECDOH GENERAL ELECTRICAL LV MAINTENANCE AND REPAIR CONTRACT </v>
      </c>
      <c r="D3" s="2"/>
      <c r="E3" s="216"/>
      <c r="F3" s="216"/>
      <c r="I3" s="320"/>
    </row>
    <row r="4" spans="2:9" ht="29.25" customHeight="1" x14ac:dyDescent="0.3">
      <c r="B4" s="2" t="s">
        <v>9</v>
      </c>
      <c r="C4" s="7"/>
      <c r="D4" s="464" t="str">
        <f>SUMMARY!D4</f>
        <v>CMU3-2627-0192-NMB:</v>
      </c>
      <c r="E4" s="498" t="s">
        <v>10</v>
      </c>
      <c r="F4" s="499"/>
      <c r="G4" s="214" t="str">
        <f>SUMMARY!F4</f>
        <v>NELSON MANDELA BAY DISTRICT</v>
      </c>
      <c r="H4" s="7"/>
    </row>
    <row r="5" spans="2:9" ht="12.75" customHeight="1" x14ac:dyDescent="0.25">
      <c r="B5" s="2" t="s">
        <v>8</v>
      </c>
      <c r="C5" s="7"/>
      <c r="D5" s="2" t="s">
        <v>3560</v>
      </c>
      <c r="E5" s="2"/>
      <c r="F5" s="2"/>
      <c r="G5" s="7"/>
      <c r="H5" s="7"/>
    </row>
    <row r="6" spans="2:9" x14ac:dyDescent="0.25">
      <c r="B6" s="2"/>
      <c r="C6" s="2"/>
      <c r="D6" s="2"/>
      <c r="E6" s="2"/>
      <c r="F6" s="2"/>
    </row>
    <row r="7" spans="2:9" s="4" customFormat="1" ht="13.8" x14ac:dyDescent="0.3">
      <c r="B7" s="4" t="s">
        <v>3608</v>
      </c>
      <c r="D7" s="14" t="s">
        <v>14</v>
      </c>
      <c r="E7" s="321"/>
      <c r="F7" s="321"/>
      <c r="G7" s="321"/>
      <c r="H7" s="321"/>
      <c r="I7" s="144"/>
    </row>
    <row r="8" spans="2:9" ht="6" customHeight="1" thickBot="1" x14ac:dyDescent="0.3">
      <c r="B8" s="5"/>
      <c r="C8" s="5"/>
      <c r="D8" s="5"/>
      <c r="E8" s="5"/>
      <c r="F8" s="5"/>
    </row>
    <row r="9" spans="2:9" s="36" customFormat="1" ht="44.25" customHeight="1" thickBot="1" x14ac:dyDescent="0.35">
      <c r="B9" s="15" t="s">
        <v>11</v>
      </c>
      <c r="C9" s="15" t="s">
        <v>6</v>
      </c>
      <c r="D9" s="15" t="s">
        <v>0</v>
      </c>
      <c r="E9" s="15" t="s">
        <v>1</v>
      </c>
      <c r="F9" s="15" t="s">
        <v>4</v>
      </c>
      <c r="G9" s="15" t="s">
        <v>2</v>
      </c>
      <c r="H9" s="15" t="s">
        <v>5</v>
      </c>
      <c r="I9" s="322"/>
    </row>
    <row r="10" spans="2:9" s="36" customFormat="1" ht="42" customHeight="1" x14ac:dyDescent="0.3">
      <c r="B10" s="261">
        <v>4.0999999999999996</v>
      </c>
      <c r="C10" s="261"/>
      <c r="D10" s="262" t="s">
        <v>3793</v>
      </c>
      <c r="E10" s="263"/>
      <c r="F10" s="263"/>
      <c r="G10" s="264"/>
      <c r="H10" s="264"/>
      <c r="I10" s="322"/>
    </row>
    <row r="11" spans="2:9" s="36" customFormat="1" ht="19.5" customHeight="1" x14ac:dyDescent="0.3">
      <c r="B11" s="16" t="s">
        <v>621</v>
      </c>
      <c r="C11" s="247"/>
      <c r="D11" s="17" t="s">
        <v>620</v>
      </c>
      <c r="E11" s="16" t="s">
        <v>616</v>
      </c>
      <c r="F11" s="265">
        <f>F12*0.5</f>
        <v>468</v>
      </c>
      <c r="G11" s="248"/>
      <c r="H11" s="246"/>
      <c r="I11" s="323"/>
    </row>
    <row r="12" spans="2:9" s="36" customFormat="1" ht="19.5" customHeight="1" x14ac:dyDescent="0.3">
      <c r="B12" s="16" t="s">
        <v>622</v>
      </c>
      <c r="C12" s="247"/>
      <c r="D12" s="17" t="s">
        <v>15</v>
      </c>
      <c r="E12" s="16" t="s">
        <v>616</v>
      </c>
      <c r="F12" s="265">
        <f>((4*36)*13)/2</f>
        <v>936</v>
      </c>
      <c r="G12" s="248"/>
      <c r="H12" s="246"/>
      <c r="I12" s="322"/>
    </row>
    <row r="13" spans="2:9" s="36" customFormat="1" ht="19.5" customHeight="1" x14ac:dyDescent="0.3">
      <c r="B13" s="16" t="s">
        <v>623</v>
      </c>
      <c r="C13" s="247"/>
      <c r="D13" s="17" t="s">
        <v>16</v>
      </c>
      <c r="E13" s="16" t="s">
        <v>616</v>
      </c>
      <c r="F13" s="265">
        <f>((4*36)*13)/2</f>
        <v>936</v>
      </c>
      <c r="G13" s="248"/>
      <c r="H13" s="246"/>
      <c r="I13" s="322"/>
    </row>
    <row r="14" spans="2:9" s="36" customFormat="1" ht="19.5" customHeight="1" thickBot="1" x14ac:dyDescent="0.35">
      <c r="B14" s="18"/>
      <c r="C14" s="313"/>
      <c r="D14" s="309"/>
      <c r="E14" s="238"/>
      <c r="F14" s="314"/>
      <c r="G14" s="315"/>
      <c r="H14" s="316"/>
      <c r="I14" s="322"/>
    </row>
    <row r="15" spans="2:9" s="36" customFormat="1" ht="52.8" x14ac:dyDescent="0.3">
      <c r="B15" s="268">
        <v>4.2</v>
      </c>
      <c r="C15" s="269"/>
      <c r="D15" s="274" t="s">
        <v>626</v>
      </c>
      <c r="E15" s="275"/>
      <c r="F15" s="275"/>
      <c r="G15" s="276"/>
      <c r="H15" s="277"/>
      <c r="I15" s="322"/>
    </row>
    <row r="16" spans="2:9" s="36" customFormat="1" ht="60" customHeight="1" thickBot="1" x14ac:dyDescent="0.35">
      <c r="B16" s="266" t="s">
        <v>624</v>
      </c>
      <c r="C16" s="267"/>
      <c r="D16" s="270" t="s">
        <v>19</v>
      </c>
      <c r="E16" s="266" t="s">
        <v>617</v>
      </c>
      <c r="F16" s="271">
        <f xml:space="preserve"> ((42*2)*36)*11</f>
        <v>33264</v>
      </c>
      <c r="G16" s="272"/>
      <c r="H16" s="273"/>
      <c r="I16" s="322"/>
    </row>
    <row r="17" spans="2:9" s="36" customFormat="1" ht="39.6" x14ac:dyDescent="0.3">
      <c r="B17" s="251">
        <v>4.3</v>
      </c>
      <c r="C17" s="269"/>
      <c r="D17" s="252" t="s">
        <v>627</v>
      </c>
      <c r="E17" s="253"/>
      <c r="F17" s="253"/>
      <c r="G17" s="254"/>
      <c r="H17" s="255"/>
      <c r="I17" s="323"/>
    </row>
    <row r="18" spans="2:9" s="36" customFormat="1" ht="45.75" customHeight="1" x14ac:dyDescent="0.3">
      <c r="B18" s="16" t="s">
        <v>625</v>
      </c>
      <c r="C18" s="247"/>
      <c r="D18" s="17" t="s">
        <v>628</v>
      </c>
      <c r="E18" s="16" t="s">
        <v>618</v>
      </c>
      <c r="F18" s="40">
        <v>72</v>
      </c>
      <c r="G18" s="248"/>
      <c r="H18" s="246"/>
      <c r="I18" s="323"/>
    </row>
    <row r="19" spans="2:9" s="36" customFormat="1" ht="13.8" thickBot="1" x14ac:dyDescent="0.35">
      <c r="B19" s="40"/>
      <c r="C19" s="249"/>
      <c r="D19" s="245"/>
      <c r="E19" s="40"/>
      <c r="F19" s="40"/>
      <c r="G19" s="259"/>
      <c r="H19" s="250"/>
      <c r="I19" s="323"/>
    </row>
    <row r="20" spans="2:9" s="36" customFormat="1" ht="33.450000000000003" customHeight="1" thickBot="1" x14ac:dyDescent="0.35">
      <c r="B20" s="279"/>
      <c r="C20" s="279"/>
      <c r="D20" s="306" t="s">
        <v>3736</v>
      </c>
      <c r="E20" s="41"/>
      <c r="F20" s="278"/>
      <c r="G20" s="286"/>
      <c r="H20" s="258"/>
      <c r="I20" s="326"/>
    </row>
    <row r="21" spans="2:9" s="36" customFormat="1" ht="84.75" customHeight="1" thickBot="1" x14ac:dyDescent="0.35">
      <c r="B21" s="256">
        <v>4.4000000000000004</v>
      </c>
      <c r="C21" s="269"/>
      <c r="D21" s="260" t="s">
        <v>3786</v>
      </c>
      <c r="E21" s="41" t="s">
        <v>20</v>
      </c>
      <c r="F21" s="41">
        <v>1</v>
      </c>
      <c r="G21" s="324">
        <v>5811546</v>
      </c>
      <c r="H21" s="325">
        <f>F21*G21</f>
        <v>5811546</v>
      </c>
      <c r="I21" s="322"/>
    </row>
    <row r="22" spans="2:9" s="36" customFormat="1" ht="87" customHeight="1" thickBot="1" x14ac:dyDescent="0.35">
      <c r="B22" s="256" t="s">
        <v>629</v>
      </c>
      <c r="C22" s="269"/>
      <c r="D22" s="257" t="s">
        <v>3792</v>
      </c>
      <c r="E22" s="41" t="s">
        <v>3</v>
      </c>
      <c r="F22" s="278"/>
      <c r="G22" s="286"/>
      <c r="H22" s="258"/>
      <c r="I22" s="327"/>
    </row>
    <row r="23" spans="2:9" s="36" customFormat="1" ht="30.45" customHeight="1" thickBot="1" x14ac:dyDescent="0.35">
      <c r="B23" s="279"/>
      <c r="C23" s="279"/>
      <c r="D23" s="306" t="s">
        <v>3650</v>
      </c>
      <c r="E23" s="41"/>
      <c r="F23" s="278"/>
      <c r="G23" s="286"/>
      <c r="H23" s="258"/>
      <c r="I23" s="327"/>
    </row>
    <row r="24" spans="2:9" s="36" customFormat="1" ht="53.4" thickBot="1" x14ac:dyDescent="0.35">
      <c r="B24" s="256" t="s">
        <v>3952</v>
      </c>
      <c r="C24" s="269"/>
      <c r="D24" s="260" t="s">
        <v>3609</v>
      </c>
      <c r="E24" s="41" t="s">
        <v>20</v>
      </c>
      <c r="F24" s="41">
        <v>1</v>
      </c>
      <c r="G24" s="324">
        <v>1350000</v>
      </c>
      <c r="H24" s="325">
        <f>F24*G24</f>
        <v>1350000</v>
      </c>
      <c r="I24" s="322"/>
    </row>
    <row r="25" spans="2:9" s="36" customFormat="1" x14ac:dyDescent="0.3">
      <c r="B25" s="16"/>
      <c r="C25" s="16"/>
      <c r="D25" s="17"/>
      <c r="E25" s="16"/>
      <c r="F25" s="16"/>
      <c r="G25" s="246"/>
      <c r="H25" s="246"/>
      <c r="I25" s="322"/>
    </row>
    <row r="26" spans="2:9" s="36" customFormat="1" x14ac:dyDescent="0.3">
      <c r="B26" s="16"/>
      <c r="C26" s="16"/>
      <c r="D26" s="17"/>
      <c r="E26" s="16"/>
      <c r="F26" s="16"/>
      <c r="G26" s="246"/>
      <c r="H26" s="246"/>
      <c r="I26" s="322"/>
    </row>
    <row r="27" spans="2:9" s="36" customFormat="1" ht="13.8" thickBot="1" x14ac:dyDescent="0.35">
      <c r="B27" s="16"/>
      <c r="C27" s="16"/>
      <c r="D27" s="17"/>
      <c r="E27" s="16"/>
      <c r="F27" s="16"/>
      <c r="G27" s="34"/>
      <c r="H27" s="34"/>
      <c r="I27" s="322"/>
    </row>
    <row r="28" spans="2:9" s="36" customFormat="1" ht="27.75" customHeight="1" thickBot="1" x14ac:dyDescent="0.35">
      <c r="B28" s="21" t="s">
        <v>7</v>
      </c>
      <c r="C28" s="21"/>
      <c r="D28" s="21"/>
      <c r="E28" s="21"/>
      <c r="F28" s="21"/>
      <c r="G28" s="35"/>
      <c r="H28" s="159"/>
      <c r="I28" s="322"/>
    </row>
    <row r="29" spans="2:9" s="36" customFormat="1" x14ac:dyDescent="0.3">
      <c r="B29" s="31"/>
      <c r="C29" s="31"/>
      <c r="D29" s="31"/>
      <c r="E29" s="31"/>
      <c r="F29" s="31"/>
      <c r="I29" s="322"/>
    </row>
    <row r="30" spans="2:9" s="36" customFormat="1" ht="5.25" customHeight="1" x14ac:dyDescent="0.3">
      <c r="B30" s="31"/>
      <c r="C30" s="31"/>
      <c r="D30" s="31"/>
      <c r="E30" s="31"/>
      <c r="F30" s="31"/>
      <c r="I30" s="322"/>
    </row>
    <row r="31" spans="2:9" s="36" customFormat="1" x14ac:dyDescent="0.3">
      <c r="B31" s="31"/>
      <c r="C31" s="31"/>
      <c r="D31" s="31"/>
      <c r="E31" s="31"/>
      <c r="F31" s="31"/>
      <c r="I31" s="322"/>
    </row>
    <row r="32" spans="2:9" s="36" customFormat="1" x14ac:dyDescent="0.3">
      <c r="B32" s="31"/>
      <c r="C32" s="31"/>
      <c r="D32" s="31"/>
      <c r="E32" s="31"/>
      <c r="F32" s="31"/>
      <c r="I32" s="322"/>
    </row>
    <row r="33" spans="2:9" s="36" customFormat="1" x14ac:dyDescent="0.3">
      <c r="B33" s="31"/>
      <c r="C33" s="31"/>
      <c r="D33" s="31"/>
      <c r="E33" s="31"/>
      <c r="F33" s="31"/>
      <c r="I33" s="322"/>
    </row>
    <row r="34" spans="2:9" s="36" customFormat="1" x14ac:dyDescent="0.3">
      <c r="B34" s="31"/>
      <c r="C34" s="31"/>
      <c r="D34" s="31"/>
      <c r="E34" s="31"/>
      <c r="F34" s="31"/>
      <c r="G34" s="328"/>
      <c r="I34" s="322"/>
    </row>
    <row r="35" spans="2:9" s="36" customFormat="1" x14ac:dyDescent="0.3">
      <c r="B35" s="31"/>
      <c r="C35" s="31"/>
      <c r="D35" s="31"/>
      <c r="E35" s="31"/>
      <c r="F35" s="31"/>
      <c r="G35" s="329"/>
      <c r="H35" s="149"/>
      <c r="I35" s="322"/>
    </row>
    <row r="36" spans="2:9" s="36" customFormat="1" x14ac:dyDescent="0.3">
      <c r="B36" s="31"/>
      <c r="C36" s="31"/>
      <c r="D36" s="31"/>
      <c r="E36" s="31"/>
      <c r="F36" s="31"/>
      <c r="I36" s="322"/>
    </row>
    <row r="37" spans="2:9" s="36" customFormat="1" x14ac:dyDescent="0.3">
      <c r="B37" s="31"/>
      <c r="C37" s="31"/>
      <c r="D37" s="31"/>
      <c r="E37" s="31"/>
      <c r="F37" s="31"/>
      <c r="I37" s="322"/>
    </row>
    <row r="38" spans="2:9" s="36" customFormat="1" x14ac:dyDescent="0.3">
      <c r="B38" s="31"/>
      <c r="C38" s="31"/>
      <c r="D38" s="31"/>
      <c r="E38" s="31"/>
      <c r="F38" s="31"/>
      <c r="I38" s="322"/>
    </row>
    <row r="39" spans="2:9" s="36" customFormat="1" x14ac:dyDescent="0.3">
      <c r="B39" s="31"/>
      <c r="C39" s="31"/>
      <c r="D39" s="31"/>
      <c r="E39" s="31"/>
      <c r="F39" s="31"/>
      <c r="I39" s="322"/>
    </row>
    <row r="40" spans="2:9" s="36" customFormat="1" x14ac:dyDescent="0.3">
      <c r="B40" s="31"/>
      <c r="C40" s="31"/>
      <c r="D40" s="31"/>
      <c r="E40" s="31"/>
      <c r="F40" s="31"/>
      <c r="I40" s="322"/>
    </row>
    <row r="41" spans="2:9" s="36" customFormat="1" x14ac:dyDescent="0.3">
      <c r="B41" s="31"/>
      <c r="C41" s="31"/>
      <c r="D41" s="31"/>
      <c r="E41" s="31"/>
      <c r="F41" s="31"/>
      <c r="I41" s="322"/>
    </row>
    <row r="42" spans="2:9" s="36" customFormat="1" x14ac:dyDescent="0.3">
      <c r="B42" s="31"/>
      <c r="C42" s="31"/>
      <c r="D42" s="31"/>
      <c r="E42" s="31"/>
      <c r="F42" s="31"/>
      <c r="I42" s="322"/>
    </row>
    <row r="43" spans="2:9" s="36" customFormat="1" x14ac:dyDescent="0.3">
      <c r="B43" s="31"/>
      <c r="C43" s="31"/>
      <c r="D43" s="31"/>
      <c r="E43" s="31"/>
      <c r="F43" s="31"/>
      <c r="I43" s="322"/>
    </row>
    <row r="44" spans="2:9" s="36" customFormat="1" x14ac:dyDescent="0.3">
      <c r="B44" s="31"/>
      <c r="C44" s="31"/>
      <c r="D44" s="31"/>
      <c r="E44" s="31"/>
      <c r="F44" s="31"/>
      <c r="I44" s="322"/>
    </row>
    <row r="45" spans="2:9" s="36" customFormat="1" x14ac:dyDescent="0.3">
      <c r="B45" s="31"/>
      <c r="C45" s="31"/>
      <c r="D45" s="31"/>
      <c r="E45" s="31"/>
      <c r="F45" s="31"/>
      <c r="I45" s="322"/>
    </row>
    <row r="46" spans="2:9" s="36" customFormat="1" x14ac:dyDescent="0.3">
      <c r="B46" s="31"/>
      <c r="C46" s="31"/>
      <c r="D46" s="31"/>
      <c r="E46" s="31"/>
      <c r="F46" s="31"/>
      <c r="I46" s="322"/>
    </row>
    <row r="47" spans="2:9" s="36" customFormat="1" x14ac:dyDescent="0.3">
      <c r="B47" s="31"/>
      <c r="C47" s="31"/>
      <c r="D47" s="31"/>
      <c r="E47" s="31"/>
      <c r="F47" s="31"/>
      <c r="I47" s="322"/>
    </row>
    <row r="48" spans="2:9" s="36" customFormat="1" x14ac:dyDescent="0.3">
      <c r="B48" s="31"/>
      <c r="C48" s="31"/>
      <c r="D48" s="31"/>
      <c r="E48" s="31"/>
      <c r="F48" s="31"/>
      <c r="I48" s="322"/>
    </row>
    <row r="49" spans="2:9" s="36" customFormat="1" x14ac:dyDescent="0.3">
      <c r="B49" s="31"/>
      <c r="C49" s="31"/>
      <c r="D49" s="31"/>
      <c r="E49" s="31"/>
      <c r="F49" s="31"/>
      <c r="I49" s="322"/>
    </row>
    <row r="50" spans="2:9" s="36" customFormat="1" x14ac:dyDescent="0.3">
      <c r="B50" s="31"/>
      <c r="C50" s="31"/>
      <c r="D50" s="31"/>
      <c r="E50" s="31"/>
      <c r="F50" s="31"/>
      <c r="I50" s="322"/>
    </row>
    <row r="51" spans="2:9" s="36" customFormat="1" x14ac:dyDescent="0.3">
      <c r="B51" s="31"/>
      <c r="C51" s="31"/>
      <c r="D51" s="31"/>
      <c r="E51" s="31"/>
      <c r="F51" s="31"/>
      <c r="I51" s="322"/>
    </row>
    <row r="52" spans="2:9" s="36" customFormat="1" x14ac:dyDescent="0.3">
      <c r="B52" s="31"/>
      <c r="C52" s="31"/>
      <c r="D52" s="31"/>
      <c r="E52" s="31"/>
      <c r="F52" s="31"/>
      <c r="I52" s="322"/>
    </row>
    <row r="53" spans="2:9" s="36" customFormat="1" x14ac:dyDescent="0.3">
      <c r="B53" s="31"/>
      <c r="C53" s="31"/>
      <c r="D53" s="31"/>
      <c r="E53" s="31"/>
      <c r="F53" s="31"/>
      <c r="I53" s="322"/>
    </row>
    <row r="54" spans="2:9" s="36" customFormat="1" x14ac:dyDescent="0.3">
      <c r="B54" s="31"/>
      <c r="C54" s="31"/>
      <c r="D54" s="31"/>
      <c r="E54" s="31"/>
      <c r="F54" s="31"/>
      <c r="I54" s="322"/>
    </row>
    <row r="55" spans="2:9" s="36" customFormat="1" x14ac:dyDescent="0.3">
      <c r="B55" s="31"/>
      <c r="C55" s="31"/>
      <c r="D55" s="31"/>
      <c r="E55" s="31"/>
      <c r="F55" s="31"/>
      <c r="I55" s="322"/>
    </row>
    <row r="56" spans="2:9" s="36" customFormat="1" x14ac:dyDescent="0.3">
      <c r="B56" s="31"/>
      <c r="C56" s="31"/>
      <c r="D56" s="31"/>
      <c r="E56" s="31"/>
      <c r="F56" s="31"/>
      <c r="I56" s="322"/>
    </row>
    <row r="57" spans="2:9" s="36" customFormat="1" x14ac:dyDescent="0.3">
      <c r="B57" s="31"/>
      <c r="C57" s="31"/>
      <c r="D57" s="31"/>
      <c r="E57" s="31"/>
      <c r="F57" s="31"/>
      <c r="I57" s="322"/>
    </row>
    <row r="58" spans="2:9" s="36" customFormat="1" x14ac:dyDescent="0.3">
      <c r="B58" s="31"/>
      <c r="C58" s="31"/>
      <c r="D58" s="31"/>
      <c r="E58" s="31"/>
      <c r="F58" s="31"/>
      <c r="I58" s="322"/>
    </row>
    <row r="59" spans="2:9" s="36" customFormat="1" x14ac:dyDescent="0.3">
      <c r="B59" s="31"/>
      <c r="C59" s="31"/>
      <c r="D59" s="31"/>
      <c r="E59" s="31"/>
      <c r="F59" s="31"/>
      <c r="I59" s="322"/>
    </row>
    <row r="60" spans="2:9" s="36" customFormat="1" x14ac:dyDescent="0.3">
      <c r="B60" s="31"/>
      <c r="C60" s="31"/>
      <c r="D60" s="31"/>
      <c r="E60" s="31"/>
      <c r="F60" s="31"/>
      <c r="I60" s="322"/>
    </row>
    <row r="61" spans="2:9" s="36" customFormat="1" x14ac:dyDescent="0.3">
      <c r="B61" s="31"/>
      <c r="C61" s="31"/>
      <c r="D61" s="31"/>
      <c r="E61" s="31"/>
      <c r="F61" s="31"/>
      <c r="I61" s="322"/>
    </row>
    <row r="62" spans="2:9" s="36" customFormat="1" x14ac:dyDescent="0.3">
      <c r="B62" s="31"/>
      <c r="C62" s="31"/>
      <c r="D62" s="31"/>
      <c r="E62" s="31"/>
      <c r="F62" s="31"/>
      <c r="I62" s="322"/>
    </row>
    <row r="63" spans="2:9" s="36" customFormat="1" x14ac:dyDescent="0.3">
      <c r="B63" s="31"/>
      <c r="C63" s="31"/>
      <c r="D63" s="31"/>
      <c r="E63" s="31"/>
      <c r="F63" s="31"/>
      <c r="I63" s="322"/>
    </row>
    <row r="64" spans="2:9" s="36" customFormat="1" x14ac:dyDescent="0.3">
      <c r="B64" s="31"/>
      <c r="C64" s="31"/>
      <c r="D64" s="31"/>
      <c r="E64" s="31"/>
      <c r="F64" s="31"/>
      <c r="I64" s="322"/>
    </row>
    <row r="65" spans="2:9" s="36" customFormat="1" x14ac:dyDescent="0.3">
      <c r="B65" s="31"/>
      <c r="C65" s="31"/>
      <c r="D65" s="31"/>
      <c r="E65" s="31"/>
      <c r="F65" s="31"/>
      <c r="I65" s="322"/>
    </row>
    <row r="66" spans="2:9" s="36" customFormat="1" x14ac:dyDescent="0.3">
      <c r="B66" s="31"/>
      <c r="C66" s="31"/>
      <c r="D66" s="31"/>
      <c r="E66" s="31"/>
      <c r="F66" s="31"/>
      <c r="I66" s="322"/>
    </row>
    <row r="67" spans="2:9" x14ac:dyDescent="0.25">
      <c r="B67" s="5"/>
      <c r="C67" s="5"/>
      <c r="D67" s="5"/>
      <c r="E67" s="5"/>
      <c r="F67" s="5"/>
    </row>
    <row r="68" spans="2:9" x14ac:dyDescent="0.25">
      <c r="B68" s="5"/>
      <c r="C68" s="5"/>
      <c r="D68" s="5"/>
      <c r="E68" s="5"/>
      <c r="F68" s="5"/>
    </row>
    <row r="69" spans="2:9" x14ac:dyDescent="0.25">
      <c r="B69" s="5"/>
      <c r="C69" s="5"/>
      <c r="D69" s="5"/>
      <c r="E69" s="5"/>
      <c r="F69" s="5"/>
    </row>
    <row r="70" spans="2:9" x14ac:dyDescent="0.25">
      <c r="B70" s="5"/>
      <c r="C70" s="5"/>
      <c r="D70" s="5"/>
      <c r="E70" s="5"/>
      <c r="F70" s="5"/>
    </row>
    <row r="71" spans="2:9" x14ac:dyDescent="0.25">
      <c r="B71" s="5"/>
      <c r="C71" s="5"/>
      <c r="D71" s="5"/>
      <c r="E71" s="5"/>
      <c r="F71" s="5"/>
    </row>
    <row r="72" spans="2:9" x14ac:dyDescent="0.25">
      <c r="B72" s="5"/>
      <c r="C72" s="5"/>
      <c r="D72" s="5"/>
      <c r="E72" s="5"/>
      <c r="F72" s="5"/>
    </row>
    <row r="73" spans="2:9" x14ac:dyDescent="0.25">
      <c r="B73" s="5"/>
      <c r="C73" s="5"/>
      <c r="D73" s="5"/>
      <c r="E73" s="5"/>
      <c r="F73" s="5"/>
    </row>
    <row r="74" spans="2:9" x14ac:dyDescent="0.25">
      <c r="B74" s="5"/>
      <c r="C74" s="5"/>
      <c r="D74" s="5"/>
      <c r="E74" s="5"/>
      <c r="F74" s="5"/>
    </row>
    <row r="75" spans="2:9" x14ac:dyDescent="0.25">
      <c r="B75" s="5"/>
      <c r="C75" s="5"/>
      <c r="D75" s="5"/>
      <c r="E75" s="5"/>
      <c r="F75" s="5"/>
    </row>
    <row r="76" spans="2:9" x14ac:dyDescent="0.25">
      <c r="B76" s="5"/>
      <c r="C76" s="5"/>
      <c r="D76" s="5"/>
      <c r="E76" s="5"/>
      <c r="F76" s="5"/>
    </row>
    <row r="77" spans="2:9" x14ac:dyDescent="0.25">
      <c r="B77" s="5"/>
      <c r="C77" s="5"/>
      <c r="D77" s="5"/>
      <c r="E77" s="5"/>
      <c r="F77" s="5"/>
    </row>
  </sheetData>
  <mergeCells count="1">
    <mergeCell ref="E4:F4"/>
  </mergeCells>
  <phoneticPr fontId="26" type="noConversion"/>
  <pageMargins left="0.51181102362204722" right="0.51181102362204722" top="0.55118110236220474" bottom="0.35433070866141736" header="0.31496062992125984" footer="0.31496062992125984"/>
  <pageSetup paperSize="9" scale="28" firstPageNumber="2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v>
      </c>
      <c r="I9" s="552"/>
    </row>
    <row r="10" spans="1:13" x14ac:dyDescent="0.3">
      <c r="A10" s="61" t="s">
        <v>22</v>
      </c>
      <c r="B10" s="59"/>
      <c r="E10" s="62"/>
      <c r="F10" s="538" t="s">
        <v>23</v>
      </c>
      <c r="G10" s="539"/>
      <c r="H10" s="553">
        <v>43770</v>
      </c>
      <c r="I10" s="541"/>
    </row>
    <row r="11" spans="1:13" x14ac:dyDescent="0.3">
      <c r="A11" s="61" t="s">
        <v>24</v>
      </c>
      <c r="B11" s="59"/>
      <c r="E11" s="62"/>
      <c r="F11" s="538" t="s">
        <v>25</v>
      </c>
      <c r="G11" s="539"/>
      <c r="H11" s="540" t="s">
        <v>64</v>
      </c>
      <c r="I11" s="541"/>
    </row>
    <row r="12" spans="1:13" x14ac:dyDescent="0.3">
      <c r="A12" s="61" t="s">
        <v>26</v>
      </c>
      <c r="B12" s="59"/>
      <c r="E12" s="62"/>
      <c r="F12" s="538" t="s">
        <v>27</v>
      </c>
      <c r="G12" s="539"/>
      <c r="H12" s="540">
        <v>39138</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117</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83" t="s">
        <v>35</v>
      </c>
      <c r="C23" s="83"/>
      <c r="D23" s="83"/>
      <c r="E23" s="84"/>
      <c r="F23" s="127" t="s">
        <v>38</v>
      </c>
      <c r="G23" s="84" t="s">
        <v>109</v>
      </c>
      <c r="H23" s="85" t="s">
        <v>39</v>
      </c>
      <c r="I23" s="86" t="s">
        <v>40</v>
      </c>
    </row>
    <row r="24" spans="1:12" x14ac:dyDescent="0.3">
      <c r="A24" s="87">
        <v>1</v>
      </c>
      <c r="B24" s="517" t="s">
        <v>65</v>
      </c>
      <c r="C24" s="518"/>
      <c r="D24" s="518"/>
      <c r="E24" s="519"/>
      <c r="F24" s="119">
        <v>2</v>
      </c>
      <c r="G24" s="128">
        <v>0.15</v>
      </c>
      <c r="H24" s="90">
        <v>110</v>
      </c>
      <c r="I24" s="91">
        <f>H24*F24*1.15</f>
        <v>252.99999999999997</v>
      </c>
    </row>
    <row r="25" spans="1:12" x14ac:dyDescent="0.3">
      <c r="A25" s="87">
        <v>2</v>
      </c>
      <c r="B25" s="527" t="s">
        <v>114</v>
      </c>
      <c r="C25" s="528"/>
      <c r="D25" s="528"/>
      <c r="E25" s="529"/>
      <c r="F25" s="88">
        <v>2</v>
      </c>
      <c r="G25" s="89">
        <v>0.15</v>
      </c>
      <c r="H25" s="90">
        <v>65</v>
      </c>
      <c r="I25" s="91">
        <f>H25*F25*1.15</f>
        <v>149.5</v>
      </c>
    </row>
    <row r="26" spans="1:12" x14ac:dyDescent="0.3">
      <c r="A26" s="87">
        <v>3</v>
      </c>
      <c r="B26" s="527" t="s">
        <v>66</v>
      </c>
      <c r="C26" s="528"/>
      <c r="D26" s="528"/>
      <c r="E26" s="529"/>
      <c r="F26" s="88">
        <v>1</v>
      </c>
      <c r="G26" s="89">
        <v>0.15</v>
      </c>
      <c r="H26" s="90">
        <v>6239</v>
      </c>
      <c r="I26" s="91">
        <f>H26*F26*1.15</f>
        <v>7174.8499999999995</v>
      </c>
    </row>
    <row r="27" spans="1:12" x14ac:dyDescent="0.3">
      <c r="A27" s="87">
        <v>4</v>
      </c>
      <c r="B27" s="527" t="s">
        <v>67</v>
      </c>
      <c r="C27" s="528"/>
      <c r="D27" s="528"/>
      <c r="E27" s="529"/>
      <c r="F27" s="88">
        <v>2</v>
      </c>
      <c r="G27" s="89">
        <v>0.15</v>
      </c>
      <c r="H27" s="90">
        <v>21.6</v>
      </c>
      <c r="I27" s="91">
        <f>H27*F27*1.15</f>
        <v>49.68</v>
      </c>
    </row>
    <row r="28" spans="1:12" x14ac:dyDescent="0.3">
      <c r="A28" s="87">
        <v>5</v>
      </c>
      <c r="B28" s="527" t="s">
        <v>116</v>
      </c>
      <c r="C28" s="528"/>
      <c r="D28" s="528"/>
      <c r="E28" s="529"/>
      <c r="F28" s="88">
        <v>2</v>
      </c>
      <c r="G28" s="89">
        <v>0.15</v>
      </c>
      <c r="H28" s="90">
        <v>65.5</v>
      </c>
      <c r="I28" s="91">
        <f t="shared" ref="I28:I29" si="1">H28*F28*1.15</f>
        <v>150.64999999999998</v>
      </c>
    </row>
    <row r="29" spans="1:12" x14ac:dyDescent="0.3">
      <c r="A29" s="87">
        <v>6</v>
      </c>
      <c r="B29" s="527" t="s">
        <v>115</v>
      </c>
      <c r="C29" s="528"/>
      <c r="D29" s="528"/>
      <c r="E29" s="529"/>
      <c r="F29" s="88">
        <v>2</v>
      </c>
      <c r="G29" s="89">
        <v>0.15</v>
      </c>
      <c r="H29" s="90">
        <v>68.5</v>
      </c>
      <c r="I29" s="91">
        <f t="shared" si="1"/>
        <v>157.54999999999998</v>
      </c>
    </row>
    <row r="30" spans="1:12" x14ac:dyDescent="0.3">
      <c r="A30" s="87"/>
      <c r="B30" s="530"/>
      <c r="C30" s="486"/>
      <c r="D30" s="486"/>
      <c r="E30" s="531"/>
      <c r="F30" s="88"/>
      <c r="G30" s="123"/>
      <c r="H30" s="90"/>
      <c r="I30" s="91"/>
    </row>
    <row r="31" spans="1:12" x14ac:dyDescent="0.3">
      <c r="A31" s="87"/>
      <c r="B31" s="522"/>
      <c r="C31" s="523"/>
      <c r="D31" s="523"/>
      <c r="E31" s="524"/>
      <c r="F31" s="79"/>
      <c r="G31" s="124"/>
      <c r="H31" s="90"/>
      <c r="I31" s="91"/>
      <c r="L31" s="92"/>
    </row>
    <row r="32" spans="1:12" x14ac:dyDescent="0.3">
      <c r="A32" s="532" t="s">
        <v>45</v>
      </c>
      <c r="B32" s="533"/>
      <c r="C32" s="533"/>
      <c r="D32" s="533"/>
      <c r="E32" s="533"/>
      <c r="F32" s="533"/>
      <c r="G32" s="533"/>
      <c r="H32" s="534"/>
      <c r="I32" s="134">
        <f>SUM(I24:I31)</f>
        <v>7935.23</v>
      </c>
    </row>
    <row r="33" spans="1:9" x14ac:dyDescent="0.3">
      <c r="A33" s="511" t="s">
        <v>46</v>
      </c>
      <c r="B33" s="512"/>
      <c r="C33" s="512"/>
      <c r="D33" s="512"/>
      <c r="E33" s="512"/>
      <c r="F33" s="512"/>
      <c r="G33" s="512"/>
      <c r="H33" s="512"/>
      <c r="I33" s="513"/>
    </row>
    <row r="34" spans="1:9" x14ac:dyDescent="0.3">
      <c r="A34" s="82" t="s">
        <v>47</v>
      </c>
      <c r="B34" s="556" t="s">
        <v>48</v>
      </c>
      <c r="C34" s="557"/>
      <c r="D34" s="558"/>
      <c r="E34" s="514" t="s">
        <v>36</v>
      </c>
      <c r="F34" s="516"/>
      <c r="G34" s="84" t="s">
        <v>38</v>
      </c>
      <c r="H34" s="85" t="s">
        <v>39</v>
      </c>
      <c r="I34" s="86" t="s">
        <v>40</v>
      </c>
    </row>
    <row r="35" spans="1:9" x14ac:dyDescent="0.3">
      <c r="A35" s="87">
        <v>1</v>
      </c>
      <c r="B35" s="535" t="s">
        <v>49</v>
      </c>
      <c r="C35" s="536"/>
      <c r="D35" s="537"/>
      <c r="E35" s="520" t="s">
        <v>50</v>
      </c>
      <c r="F35" s="521"/>
      <c r="G35" s="119">
        <v>15</v>
      </c>
      <c r="H35" s="117">
        <v>450</v>
      </c>
      <c r="I35" s="94">
        <f>SUM(G35*H35)</f>
        <v>6750</v>
      </c>
    </row>
    <row r="36" spans="1:9" x14ac:dyDescent="0.3">
      <c r="A36" s="87">
        <v>2</v>
      </c>
      <c r="B36" s="505" t="s">
        <v>51</v>
      </c>
      <c r="C36" s="506"/>
      <c r="D36" s="507"/>
      <c r="E36" s="530" t="s">
        <v>50</v>
      </c>
      <c r="F36" s="531"/>
      <c r="G36" s="88"/>
      <c r="H36" s="118">
        <v>350</v>
      </c>
      <c r="I36" s="91">
        <f t="shared" ref="I36:I40" si="2">SUM(G36*H36)</f>
        <v>0</v>
      </c>
    </row>
    <row r="37" spans="1:9" x14ac:dyDescent="0.3">
      <c r="A37" s="87">
        <v>3</v>
      </c>
      <c r="B37" s="505" t="s">
        <v>52</v>
      </c>
      <c r="C37" s="506"/>
      <c r="D37" s="507"/>
      <c r="E37" s="530" t="s">
        <v>50</v>
      </c>
      <c r="F37" s="531"/>
      <c r="G37" s="88"/>
      <c r="H37" s="118">
        <v>300</v>
      </c>
      <c r="I37" s="91">
        <f t="shared" si="2"/>
        <v>0</v>
      </c>
    </row>
    <row r="38" spans="1:9" x14ac:dyDescent="0.3">
      <c r="A38" s="87">
        <v>4</v>
      </c>
      <c r="B38" s="505" t="s">
        <v>53</v>
      </c>
      <c r="C38" s="506"/>
      <c r="D38" s="507"/>
      <c r="E38" s="530" t="s">
        <v>50</v>
      </c>
      <c r="F38" s="531"/>
      <c r="G38" s="88">
        <v>15</v>
      </c>
      <c r="H38" s="118">
        <v>200</v>
      </c>
      <c r="I38" s="91">
        <f t="shared" si="2"/>
        <v>3000</v>
      </c>
    </row>
    <row r="39" spans="1:9" x14ac:dyDescent="0.3">
      <c r="A39" s="87">
        <v>5</v>
      </c>
      <c r="B39" s="505" t="s">
        <v>54</v>
      </c>
      <c r="C39" s="506"/>
      <c r="D39" s="507"/>
      <c r="E39" s="530" t="s">
        <v>50</v>
      </c>
      <c r="F39" s="531"/>
      <c r="G39" s="88"/>
      <c r="H39" s="120">
        <v>200</v>
      </c>
      <c r="I39" s="91">
        <f t="shared" si="2"/>
        <v>0</v>
      </c>
    </row>
    <row r="40" spans="1:9" x14ac:dyDescent="0.3">
      <c r="A40" s="87">
        <v>6</v>
      </c>
      <c r="B40" s="505" t="s">
        <v>17</v>
      </c>
      <c r="C40" s="506"/>
      <c r="D40" s="507"/>
      <c r="E40" s="530" t="s">
        <v>50</v>
      </c>
      <c r="F40" s="531"/>
      <c r="G40" s="88"/>
      <c r="H40" s="120">
        <v>140</v>
      </c>
      <c r="I40" s="91">
        <f t="shared" si="2"/>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102">
        <f>SUM(I35:I43)</f>
        <v>9750</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12</v>
      </c>
      <c r="B47" s="517" t="s">
        <v>100</v>
      </c>
      <c r="C47" s="518"/>
      <c r="D47" s="519"/>
      <c r="E47" s="520"/>
      <c r="F47" s="521"/>
      <c r="G47" s="88"/>
      <c r="H47" s="100"/>
      <c r="I47" s="91"/>
    </row>
    <row r="48" spans="1:9" x14ac:dyDescent="0.3">
      <c r="A48" s="87"/>
      <c r="B48" s="527" t="s">
        <v>101</v>
      </c>
      <c r="C48" s="528"/>
      <c r="D48" s="529"/>
      <c r="E48" s="530">
        <v>2</v>
      </c>
      <c r="F48" s="531"/>
      <c r="G48" s="88">
        <v>154.4</v>
      </c>
      <c r="H48" s="100">
        <v>5</v>
      </c>
      <c r="I48" s="91">
        <f>H48*G48</f>
        <v>772</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772</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18457.23</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18457.23</v>
      </c>
    </row>
    <row r="55" spans="1:12" ht="15.6" thickTop="1" thickBot="1" x14ac:dyDescent="0.35">
      <c r="A55" s="113"/>
      <c r="B55" s="114"/>
      <c r="C55" s="502"/>
      <c r="D55" s="503"/>
      <c r="E55" s="503"/>
      <c r="F55" s="503"/>
      <c r="G55" s="115"/>
      <c r="H55" s="115"/>
      <c r="I55" s="116"/>
    </row>
    <row r="57" spans="1:12" x14ac:dyDescent="0.3">
      <c r="A57" s="59"/>
      <c r="B57" s="59"/>
    </row>
  </sheetData>
  <mergeCells count="67">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 ref="A9:E9"/>
    <mergeCell ref="F9:G9"/>
    <mergeCell ref="H9:I9"/>
    <mergeCell ref="F10:G10"/>
    <mergeCell ref="H10:I10"/>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B37:D37"/>
    <mergeCell ref="E37:F37"/>
    <mergeCell ref="A32:H32"/>
    <mergeCell ref="A33:I33"/>
    <mergeCell ref="B35:D35"/>
    <mergeCell ref="E35:F35"/>
    <mergeCell ref="B38:D38"/>
    <mergeCell ref="E38:F38"/>
    <mergeCell ref="B39:D39"/>
    <mergeCell ref="E39:F39"/>
    <mergeCell ref="B40:D40"/>
    <mergeCell ref="E40:F40"/>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A53:B53"/>
    <mergeCell ref="C53:E53"/>
    <mergeCell ref="A54:B54"/>
    <mergeCell ref="C54:E54"/>
    <mergeCell ref="C55:F55"/>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v>
      </c>
      <c r="I9" s="552"/>
    </row>
    <row r="10" spans="1:13" x14ac:dyDescent="0.3">
      <c r="A10" s="61" t="s">
        <v>22</v>
      </c>
      <c r="B10" s="59"/>
      <c r="E10" s="62"/>
      <c r="F10" s="538" t="s">
        <v>23</v>
      </c>
      <c r="G10" s="539"/>
      <c r="H10" s="553">
        <v>43498</v>
      </c>
      <c r="I10" s="541"/>
    </row>
    <row r="11" spans="1:13" x14ac:dyDescent="0.3">
      <c r="A11" s="61" t="s">
        <v>24</v>
      </c>
      <c r="B11" s="59"/>
      <c r="E11" s="62"/>
      <c r="F11" s="538" t="s">
        <v>25</v>
      </c>
      <c r="G11" s="539"/>
      <c r="H11" s="540" t="s">
        <v>69</v>
      </c>
      <c r="I11" s="541"/>
    </row>
    <row r="12" spans="1:13" x14ac:dyDescent="0.3">
      <c r="A12" s="61" t="s">
        <v>26</v>
      </c>
      <c r="B12" s="59"/>
      <c r="E12" s="62"/>
      <c r="F12" s="538" t="s">
        <v>27</v>
      </c>
      <c r="G12" s="539"/>
      <c r="H12" s="540">
        <v>40578</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106</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83" t="s">
        <v>35</v>
      </c>
      <c r="C23" s="83"/>
      <c r="D23" s="83"/>
      <c r="E23" s="84"/>
      <c r="F23" s="127" t="s">
        <v>38</v>
      </c>
      <c r="G23" s="85" t="s">
        <v>44</v>
      </c>
      <c r="H23" s="85" t="s">
        <v>39</v>
      </c>
      <c r="I23" s="86" t="s">
        <v>40</v>
      </c>
    </row>
    <row r="24" spans="1:12" x14ac:dyDescent="0.3">
      <c r="A24" s="87"/>
      <c r="B24" s="517"/>
      <c r="C24" s="518"/>
      <c r="D24" s="518"/>
      <c r="E24" s="519"/>
      <c r="F24" s="135"/>
      <c r="G24" s="72"/>
      <c r="H24" s="90"/>
      <c r="I24" s="91"/>
    </row>
    <row r="25" spans="1:12" x14ac:dyDescent="0.3">
      <c r="A25" s="87"/>
      <c r="B25" s="527"/>
      <c r="C25" s="528"/>
      <c r="D25" s="528"/>
      <c r="E25" s="529"/>
      <c r="F25" s="95"/>
      <c r="G25" s="77"/>
      <c r="H25" s="90"/>
      <c r="I25" s="91"/>
    </row>
    <row r="26" spans="1:12" x14ac:dyDescent="0.3">
      <c r="A26" s="87"/>
      <c r="B26" s="527"/>
      <c r="C26" s="528"/>
      <c r="D26" s="528"/>
      <c r="E26" s="529"/>
      <c r="F26" s="95"/>
      <c r="G26" s="77"/>
      <c r="H26" s="90"/>
      <c r="I26" s="91"/>
    </row>
    <row r="27" spans="1:12" x14ac:dyDescent="0.3">
      <c r="A27" s="87"/>
      <c r="B27" s="527"/>
      <c r="C27" s="528"/>
      <c r="D27" s="528"/>
      <c r="E27" s="529"/>
      <c r="F27" s="95"/>
      <c r="G27" s="77"/>
      <c r="H27" s="90"/>
      <c r="I27" s="91"/>
    </row>
    <row r="28" spans="1:12" x14ac:dyDescent="0.3">
      <c r="A28" s="87"/>
      <c r="B28" s="527"/>
      <c r="C28" s="528"/>
      <c r="D28" s="528"/>
      <c r="E28" s="529"/>
      <c r="F28" s="95"/>
      <c r="G28" s="77"/>
      <c r="H28" s="90"/>
      <c r="I28" s="91"/>
    </row>
    <row r="29" spans="1:12" x14ac:dyDescent="0.3">
      <c r="A29" s="87"/>
      <c r="B29" s="530"/>
      <c r="C29" s="486"/>
      <c r="D29" s="486"/>
      <c r="E29" s="531"/>
      <c r="F29" s="95"/>
      <c r="G29" s="77"/>
      <c r="H29" s="90"/>
      <c r="I29" s="91"/>
    </row>
    <row r="30" spans="1:12" x14ac:dyDescent="0.3">
      <c r="A30" s="87"/>
      <c r="B30" s="530"/>
      <c r="C30" s="486"/>
      <c r="D30" s="486"/>
      <c r="E30" s="531"/>
      <c r="F30" s="95"/>
      <c r="G30" s="77"/>
      <c r="H30" s="90"/>
      <c r="I30" s="91"/>
    </row>
    <row r="31" spans="1:12" x14ac:dyDescent="0.3">
      <c r="A31" s="87"/>
      <c r="B31" s="522"/>
      <c r="C31" s="523"/>
      <c r="D31" s="523"/>
      <c r="E31" s="524"/>
      <c r="F31" s="95"/>
      <c r="G31" s="136"/>
      <c r="H31" s="90"/>
      <c r="I31" s="91"/>
      <c r="L31" s="92"/>
    </row>
    <row r="32" spans="1:12" x14ac:dyDescent="0.3">
      <c r="A32" s="532" t="s">
        <v>45</v>
      </c>
      <c r="B32" s="533"/>
      <c r="C32" s="533"/>
      <c r="D32" s="533"/>
      <c r="E32" s="533"/>
      <c r="F32" s="533"/>
      <c r="G32" s="533"/>
      <c r="H32" s="534"/>
      <c r="I32" s="93">
        <f>SUM(I24:I31)</f>
        <v>0</v>
      </c>
    </row>
    <row r="33" spans="1:9" x14ac:dyDescent="0.3">
      <c r="A33" s="511" t="s">
        <v>46</v>
      </c>
      <c r="B33" s="512"/>
      <c r="C33" s="512"/>
      <c r="D33" s="512"/>
      <c r="E33" s="512"/>
      <c r="F33" s="512"/>
      <c r="G33" s="512"/>
      <c r="H33" s="512"/>
      <c r="I33" s="513"/>
    </row>
    <row r="34" spans="1:9" x14ac:dyDescent="0.3">
      <c r="A34" s="82" t="s">
        <v>47</v>
      </c>
      <c r="B34" s="556" t="s">
        <v>48</v>
      </c>
      <c r="C34" s="557"/>
      <c r="D34" s="558"/>
      <c r="E34" s="514" t="s">
        <v>36</v>
      </c>
      <c r="F34" s="516"/>
      <c r="G34" s="84" t="s">
        <v>38</v>
      </c>
      <c r="H34" s="85" t="s">
        <v>39</v>
      </c>
      <c r="I34" s="86" t="s">
        <v>40</v>
      </c>
    </row>
    <row r="35" spans="1:9" x14ac:dyDescent="0.3">
      <c r="A35" s="87">
        <v>1</v>
      </c>
      <c r="B35" s="535" t="s">
        <v>49</v>
      </c>
      <c r="C35" s="536"/>
      <c r="D35" s="537"/>
      <c r="E35" s="520" t="s">
        <v>50</v>
      </c>
      <c r="F35" s="521"/>
      <c r="G35" s="119">
        <v>6</v>
      </c>
      <c r="H35" s="117">
        <v>450</v>
      </c>
      <c r="I35" s="94">
        <f>SUM(G35*H35)</f>
        <v>2700</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88">
        <v>6</v>
      </c>
      <c r="H38" s="118">
        <v>200</v>
      </c>
      <c r="I38" s="91">
        <f t="shared" si="1"/>
        <v>1200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102">
        <f>SUM(I35:I43)</f>
        <v>3900</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12</v>
      </c>
      <c r="B47" s="517" t="s">
        <v>70</v>
      </c>
      <c r="C47" s="518"/>
      <c r="D47" s="519"/>
      <c r="E47" s="520"/>
      <c r="F47" s="521"/>
      <c r="G47" s="88"/>
      <c r="H47" s="100"/>
      <c r="I47" s="91"/>
    </row>
    <row r="48" spans="1:9" x14ac:dyDescent="0.3">
      <c r="A48" s="87"/>
      <c r="B48" s="527" t="s">
        <v>102</v>
      </c>
      <c r="C48" s="528"/>
      <c r="D48" s="529"/>
      <c r="E48" s="530">
        <v>1</v>
      </c>
      <c r="F48" s="531"/>
      <c r="G48" s="88">
        <v>47</v>
      </c>
      <c r="H48" s="100">
        <v>5</v>
      </c>
      <c r="I48" s="91">
        <f>H48*G48</f>
        <v>235</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235</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4135</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f>
        <v>4135</v>
      </c>
    </row>
    <row r="55" spans="1:12" ht="15.6" thickTop="1" thickBot="1" x14ac:dyDescent="0.35">
      <c r="A55" s="113"/>
      <c r="B55" s="114"/>
      <c r="C55" s="502"/>
      <c r="D55" s="503"/>
      <c r="E55" s="503"/>
      <c r="F55" s="503"/>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6.4414062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v>
      </c>
      <c r="I9" s="552"/>
    </row>
    <row r="10" spans="1:13" x14ac:dyDescent="0.3">
      <c r="A10" s="61" t="s">
        <v>22</v>
      </c>
      <c r="B10" s="59"/>
      <c r="E10" s="62"/>
      <c r="F10" s="538" t="s">
        <v>23</v>
      </c>
      <c r="G10" s="539"/>
      <c r="H10" s="553">
        <v>43801</v>
      </c>
      <c r="I10" s="541"/>
    </row>
    <row r="11" spans="1:13" x14ac:dyDescent="0.3">
      <c r="A11" s="61" t="s">
        <v>24</v>
      </c>
      <c r="B11" s="59"/>
      <c r="E11" s="62"/>
      <c r="F11" s="538" t="s">
        <v>25</v>
      </c>
      <c r="G11" s="539"/>
      <c r="H11" s="540" t="s">
        <v>71</v>
      </c>
      <c r="I11" s="541"/>
    </row>
    <row r="12" spans="1:13" x14ac:dyDescent="0.3">
      <c r="A12" s="61" t="s">
        <v>26</v>
      </c>
      <c r="B12" s="59"/>
      <c r="E12" s="62"/>
      <c r="F12" s="538" t="s">
        <v>27</v>
      </c>
      <c r="G12" s="539"/>
      <c r="H12" s="540">
        <v>41253</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72</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130" t="s">
        <v>35</v>
      </c>
      <c r="C17" s="130"/>
      <c r="D17" s="131"/>
      <c r="E17" s="69" t="s">
        <v>36</v>
      </c>
      <c r="F17" s="69" t="s">
        <v>37</v>
      </c>
      <c r="G17" s="132" t="s">
        <v>38</v>
      </c>
      <c r="H17" s="132" t="s">
        <v>39</v>
      </c>
      <c r="I17" s="133"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83" t="s">
        <v>35</v>
      </c>
      <c r="C23" s="83"/>
      <c r="D23" s="83"/>
      <c r="E23" s="84"/>
      <c r="F23" s="85" t="s">
        <v>38</v>
      </c>
      <c r="G23" s="85" t="s">
        <v>44</v>
      </c>
      <c r="H23" s="85" t="s">
        <v>39</v>
      </c>
      <c r="I23" s="86" t="s">
        <v>40</v>
      </c>
    </row>
    <row r="24" spans="1:12" x14ac:dyDescent="0.3">
      <c r="A24" s="87"/>
      <c r="B24" s="517"/>
      <c r="C24" s="518"/>
      <c r="D24" s="518"/>
      <c r="E24" s="519"/>
      <c r="F24" s="88"/>
      <c r="G24" s="89"/>
      <c r="H24" s="90"/>
      <c r="I24" s="91"/>
    </row>
    <row r="25" spans="1:12" x14ac:dyDescent="0.3">
      <c r="A25" s="87"/>
      <c r="B25" s="527"/>
      <c r="C25" s="528"/>
      <c r="D25" s="528"/>
      <c r="E25" s="529"/>
      <c r="F25" s="88"/>
      <c r="G25" s="89"/>
      <c r="H25" s="90"/>
      <c r="I25" s="91"/>
    </row>
    <row r="26" spans="1:12" x14ac:dyDescent="0.3">
      <c r="A26" s="87"/>
      <c r="B26" s="527"/>
      <c r="C26" s="528"/>
      <c r="D26" s="528"/>
      <c r="E26" s="529"/>
      <c r="F26" s="88"/>
      <c r="G26" s="89"/>
      <c r="H26" s="90"/>
      <c r="I26" s="91"/>
    </row>
    <row r="27" spans="1:12" x14ac:dyDescent="0.3">
      <c r="A27" s="87"/>
      <c r="B27" s="527"/>
      <c r="C27" s="528"/>
      <c r="D27" s="528"/>
      <c r="E27" s="529"/>
      <c r="F27" s="88"/>
      <c r="G27" s="89"/>
      <c r="H27" s="90"/>
      <c r="I27" s="91"/>
    </row>
    <row r="28" spans="1:12" x14ac:dyDescent="0.3">
      <c r="A28" s="87"/>
      <c r="B28" s="527"/>
      <c r="C28" s="528"/>
      <c r="D28" s="528"/>
      <c r="E28" s="529"/>
      <c r="F28" s="88"/>
      <c r="G28" s="89"/>
      <c r="H28" s="90"/>
      <c r="I28" s="91"/>
    </row>
    <row r="29" spans="1:12" x14ac:dyDescent="0.3">
      <c r="A29" s="87"/>
      <c r="B29" s="530"/>
      <c r="C29" s="486"/>
      <c r="D29" s="486"/>
      <c r="E29" s="531"/>
      <c r="F29" s="77"/>
      <c r="G29" s="89"/>
      <c r="H29" s="90"/>
      <c r="I29" s="91"/>
    </row>
    <row r="30" spans="1:12" x14ac:dyDescent="0.3">
      <c r="A30" s="87"/>
      <c r="B30" s="530"/>
      <c r="C30" s="486"/>
      <c r="D30" s="486"/>
      <c r="E30" s="531"/>
      <c r="F30" s="77"/>
      <c r="G30" s="89"/>
      <c r="H30" s="90"/>
      <c r="I30" s="91"/>
    </row>
    <row r="31" spans="1:12" x14ac:dyDescent="0.3">
      <c r="A31" s="87"/>
      <c r="B31" s="522"/>
      <c r="C31" s="523"/>
      <c r="D31" s="523"/>
      <c r="E31" s="524"/>
      <c r="F31" s="77"/>
      <c r="G31" s="89"/>
      <c r="H31" s="90"/>
      <c r="I31" s="91"/>
      <c r="L31" s="92"/>
    </row>
    <row r="32" spans="1:12" x14ac:dyDescent="0.3">
      <c r="A32" s="532" t="s">
        <v>45</v>
      </c>
      <c r="B32" s="533"/>
      <c r="C32" s="533"/>
      <c r="D32" s="533"/>
      <c r="E32" s="533"/>
      <c r="F32" s="533"/>
      <c r="G32" s="533"/>
      <c r="H32" s="534"/>
      <c r="I32" s="93">
        <f>SUM(I24:I31)</f>
        <v>0</v>
      </c>
    </row>
    <row r="33" spans="1:9" x14ac:dyDescent="0.3">
      <c r="A33" s="511" t="s">
        <v>46</v>
      </c>
      <c r="B33" s="512"/>
      <c r="C33" s="512"/>
      <c r="D33" s="512"/>
      <c r="E33" s="512"/>
      <c r="F33" s="512"/>
      <c r="G33" s="512"/>
      <c r="H33" s="512"/>
      <c r="I33" s="513"/>
    </row>
    <row r="34" spans="1:9" x14ac:dyDescent="0.3">
      <c r="A34" s="82" t="s">
        <v>47</v>
      </c>
      <c r="B34" s="556" t="s">
        <v>48</v>
      </c>
      <c r="C34" s="557"/>
      <c r="D34" s="558"/>
      <c r="E34" s="514" t="s">
        <v>36</v>
      </c>
      <c r="F34" s="516"/>
      <c r="G34" s="84" t="s">
        <v>38</v>
      </c>
      <c r="H34" s="85" t="s">
        <v>39</v>
      </c>
      <c r="I34" s="86" t="s">
        <v>40</v>
      </c>
    </row>
    <row r="35" spans="1:9" x14ac:dyDescent="0.3">
      <c r="A35" s="87">
        <v>1</v>
      </c>
      <c r="B35" s="535" t="s">
        <v>49</v>
      </c>
      <c r="C35" s="536"/>
      <c r="D35" s="537"/>
      <c r="E35" s="520" t="s">
        <v>50</v>
      </c>
      <c r="F35" s="521"/>
      <c r="G35" s="137">
        <v>1.5</v>
      </c>
      <c r="H35" s="117">
        <v>450</v>
      </c>
      <c r="I35" s="94">
        <f>SUM(G35*H35)</f>
        <v>675</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138">
        <v>1.5</v>
      </c>
      <c r="H38" s="118">
        <v>200</v>
      </c>
      <c r="I38" s="91">
        <f t="shared" si="1"/>
        <v>300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97">
        <f>SUM(I35:I43)</f>
        <v>975</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12</v>
      </c>
      <c r="B47" s="517" t="s">
        <v>73</v>
      </c>
      <c r="C47" s="518"/>
      <c r="D47" s="519"/>
      <c r="E47" s="520"/>
      <c r="F47" s="521"/>
      <c r="G47" s="88"/>
      <c r="H47" s="100"/>
      <c r="I47" s="91"/>
    </row>
    <row r="48" spans="1:9" x14ac:dyDescent="0.3">
      <c r="A48" s="87"/>
      <c r="B48" s="527" t="s">
        <v>74</v>
      </c>
      <c r="C48" s="528"/>
      <c r="D48" s="529"/>
      <c r="E48" s="530">
        <v>1</v>
      </c>
      <c r="F48" s="531"/>
      <c r="G48" s="88">
        <v>21.4</v>
      </c>
      <c r="H48" s="100">
        <v>5</v>
      </c>
      <c r="I48" s="91">
        <f>H48*G48</f>
        <v>107</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107</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1082</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1082</v>
      </c>
    </row>
    <row r="55" spans="1:12" ht="15.6" thickTop="1" thickBot="1" x14ac:dyDescent="0.35">
      <c r="A55" s="113"/>
      <c r="B55" s="114"/>
      <c r="C55" s="502"/>
      <c r="D55" s="503"/>
      <c r="E55" s="503"/>
      <c r="F55" s="503"/>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57"/>
  <sheetViews>
    <sheetView view="pageBreakPreview" topLeftCell="A10"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4</v>
      </c>
      <c r="I9" s="552"/>
    </row>
    <row r="10" spans="1:13" x14ac:dyDescent="0.3">
      <c r="A10" s="61" t="s">
        <v>22</v>
      </c>
      <c r="B10" s="59"/>
      <c r="E10" s="62"/>
      <c r="F10" s="538" t="s">
        <v>23</v>
      </c>
      <c r="G10" s="539"/>
      <c r="H10" s="553">
        <v>43771</v>
      </c>
      <c r="I10" s="541"/>
    </row>
    <row r="11" spans="1:13" x14ac:dyDescent="0.3">
      <c r="A11" s="61" t="s">
        <v>24</v>
      </c>
      <c r="B11" s="59"/>
      <c r="E11" s="62"/>
      <c r="F11" s="538" t="s">
        <v>25</v>
      </c>
      <c r="G11" s="539"/>
      <c r="H11" s="540" t="s">
        <v>103</v>
      </c>
      <c r="I11" s="541"/>
    </row>
    <row r="12" spans="1:13" x14ac:dyDescent="0.3">
      <c r="A12" s="61" t="s">
        <v>26</v>
      </c>
      <c r="B12" s="59"/>
      <c r="E12" s="62"/>
      <c r="F12" s="538" t="s">
        <v>27</v>
      </c>
      <c r="G12" s="539"/>
      <c r="H12" s="540">
        <v>41177</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107</v>
      </c>
      <c r="B15" s="545"/>
      <c r="C15" s="545"/>
      <c r="D15" s="545"/>
      <c r="E15" s="545"/>
      <c r="F15" s="545"/>
      <c r="G15" s="545"/>
      <c r="H15" s="545"/>
      <c r="I15" s="546"/>
    </row>
    <row r="16" spans="1:13" ht="15" thickBot="1" x14ac:dyDescent="0.35">
      <c r="A16" s="559" t="s">
        <v>33</v>
      </c>
      <c r="B16" s="560"/>
      <c r="C16" s="560"/>
      <c r="D16" s="560"/>
      <c r="E16" s="560"/>
      <c r="F16" s="560"/>
      <c r="G16" s="560"/>
      <c r="H16" s="560"/>
      <c r="I16" s="561"/>
    </row>
    <row r="17" spans="1:12" x14ac:dyDescent="0.3">
      <c r="A17" s="66" t="s">
        <v>34</v>
      </c>
      <c r="B17" s="562" t="s">
        <v>35</v>
      </c>
      <c r="C17" s="563"/>
      <c r="D17" s="564"/>
      <c r="E17" s="132" t="s">
        <v>36</v>
      </c>
      <c r="F17" s="132" t="s">
        <v>37</v>
      </c>
      <c r="G17" s="132" t="s">
        <v>38</v>
      </c>
      <c r="H17" s="132" t="s">
        <v>39</v>
      </c>
      <c r="I17" s="133"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83" t="s">
        <v>35</v>
      </c>
      <c r="C23" s="83"/>
      <c r="D23" s="83"/>
      <c r="E23" s="84"/>
      <c r="F23" s="127" t="s">
        <v>38</v>
      </c>
      <c r="G23" s="84" t="s">
        <v>110</v>
      </c>
      <c r="H23" s="98" t="s">
        <v>39</v>
      </c>
      <c r="I23" s="99" t="s">
        <v>40</v>
      </c>
    </row>
    <row r="24" spans="1:12" x14ac:dyDescent="0.3">
      <c r="A24" s="87">
        <v>1</v>
      </c>
      <c r="B24" s="517" t="s">
        <v>75</v>
      </c>
      <c r="C24" s="518"/>
      <c r="D24" s="518"/>
      <c r="E24" s="519"/>
      <c r="F24" s="119">
        <v>1</v>
      </c>
      <c r="G24" s="128">
        <v>0.15</v>
      </c>
      <c r="H24" s="90">
        <v>396</v>
      </c>
      <c r="I24" s="91">
        <f>H24*F24*1.15</f>
        <v>455.4</v>
      </c>
    </row>
    <row r="25" spans="1:12" x14ac:dyDescent="0.3">
      <c r="A25" s="87">
        <v>2</v>
      </c>
      <c r="B25" s="527" t="s">
        <v>76</v>
      </c>
      <c r="C25" s="528"/>
      <c r="D25" s="528"/>
      <c r="E25" s="529"/>
      <c r="F25" s="88">
        <v>1</v>
      </c>
      <c r="G25" s="89">
        <v>0.15</v>
      </c>
      <c r="H25" s="90">
        <v>12</v>
      </c>
      <c r="I25" s="91">
        <f>H25*F25*1.15</f>
        <v>13.799999999999999</v>
      </c>
    </row>
    <row r="26" spans="1:12" x14ac:dyDescent="0.3">
      <c r="A26" s="87"/>
      <c r="B26" s="527"/>
      <c r="C26" s="528"/>
      <c r="D26" s="528"/>
      <c r="E26" s="529"/>
      <c r="F26" s="77"/>
      <c r="G26" s="123"/>
      <c r="H26" s="90"/>
      <c r="I26" s="91"/>
    </row>
    <row r="27" spans="1:12" x14ac:dyDescent="0.3">
      <c r="A27" s="87"/>
      <c r="B27" s="527"/>
      <c r="C27" s="528"/>
      <c r="D27" s="528"/>
      <c r="E27" s="529"/>
      <c r="F27" s="77"/>
      <c r="G27" s="123"/>
      <c r="H27" s="90"/>
      <c r="I27" s="91"/>
    </row>
    <row r="28" spans="1:12" x14ac:dyDescent="0.3">
      <c r="A28" s="87"/>
      <c r="B28" s="527"/>
      <c r="C28" s="528"/>
      <c r="D28" s="528"/>
      <c r="E28" s="529"/>
      <c r="F28" s="77"/>
      <c r="G28" s="123"/>
      <c r="H28" s="90"/>
      <c r="I28" s="91"/>
    </row>
    <row r="29" spans="1:12" x14ac:dyDescent="0.3">
      <c r="A29" s="87"/>
      <c r="B29" s="530"/>
      <c r="C29" s="486"/>
      <c r="D29" s="486"/>
      <c r="E29" s="531"/>
      <c r="F29" s="77"/>
      <c r="G29" s="123"/>
      <c r="H29" s="90"/>
      <c r="I29" s="91"/>
    </row>
    <row r="30" spans="1:12" x14ac:dyDescent="0.3">
      <c r="A30" s="87"/>
      <c r="B30" s="530"/>
      <c r="C30" s="486"/>
      <c r="D30" s="486"/>
      <c r="E30" s="531"/>
      <c r="F30" s="77"/>
      <c r="G30" s="62"/>
      <c r="H30" s="90"/>
      <c r="I30" s="91"/>
    </row>
    <row r="31" spans="1:12" x14ac:dyDescent="0.3">
      <c r="A31" s="87"/>
      <c r="B31" s="522"/>
      <c r="C31" s="523"/>
      <c r="D31" s="523"/>
      <c r="E31" s="524"/>
      <c r="F31" s="79"/>
      <c r="G31" s="124"/>
      <c r="H31" s="90"/>
      <c r="I31" s="91"/>
      <c r="L31" s="129"/>
    </row>
    <row r="32" spans="1:12" x14ac:dyDescent="0.3">
      <c r="A32" s="532" t="s">
        <v>45</v>
      </c>
      <c r="B32" s="533"/>
      <c r="C32" s="533"/>
      <c r="D32" s="533"/>
      <c r="E32" s="533"/>
      <c r="F32" s="533"/>
      <c r="G32" s="533"/>
      <c r="H32" s="534"/>
      <c r="I32" s="134">
        <f>SUM(I24:I31)</f>
        <v>469.2</v>
      </c>
    </row>
    <row r="33" spans="1:9" x14ac:dyDescent="0.3">
      <c r="A33" s="511" t="s">
        <v>46</v>
      </c>
      <c r="B33" s="512"/>
      <c r="C33" s="512"/>
      <c r="D33" s="512"/>
      <c r="E33" s="512"/>
      <c r="F33" s="512"/>
      <c r="G33" s="512"/>
      <c r="H33" s="512"/>
      <c r="I33" s="513"/>
    </row>
    <row r="34" spans="1:9" x14ac:dyDescent="0.3">
      <c r="A34" s="82" t="s">
        <v>47</v>
      </c>
      <c r="B34" s="514" t="s">
        <v>48</v>
      </c>
      <c r="C34" s="515"/>
      <c r="D34" s="516"/>
      <c r="E34" s="514" t="s">
        <v>36</v>
      </c>
      <c r="F34" s="516"/>
      <c r="G34" s="126" t="s">
        <v>38</v>
      </c>
      <c r="H34" s="98" t="s">
        <v>39</v>
      </c>
      <c r="I34" s="99" t="s">
        <v>40</v>
      </c>
    </row>
    <row r="35" spans="1:9" x14ac:dyDescent="0.3">
      <c r="A35" s="87">
        <v>1</v>
      </c>
      <c r="B35" s="535" t="s">
        <v>49</v>
      </c>
      <c r="C35" s="536"/>
      <c r="D35" s="537"/>
      <c r="E35" s="520" t="s">
        <v>50</v>
      </c>
      <c r="F35" s="521"/>
      <c r="G35" s="119">
        <v>2</v>
      </c>
      <c r="H35" s="117">
        <v>450</v>
      </c>
      <c r="I35" s="94">
        <f>SUM(G35*H35)</f>
        <v>900</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88">
        <v>2</v>
      </c>
      <c r="H38" s="118">
        <v>200</v>
      </c>
      <c r="I38" s="91">
        <f t="shared" si="1"/>
        <v>400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102">
        <f>SUM(I35:I43)</f>
        <v>1300</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v>
      </c>
      <c r="B47" s="517" t="s">
        <v>104</v>
      </c>
      <c r="C47" s="518"/>
      <c r="D47" s="519"/>
      <c r="E47" s="520"/>
      <c r="F47" s="521"/>
      <c r="G47" s="88"/>
      <c r="H47" s="100"/>
      <c r="I47" s="91"/>
    </row>
    <row r="48" spans="1:9" x14ac:dyDescent="0.3">
      <c r="A48" s="87"/>
      <c r="B48" s="527" t="s">
        <v>77</v>
      </c>
      <c r="C48" s="528"/>
      <c r="D48" s="529"/>
      <c r="E48" s="530">
        <v>1</v>
      </c>
      <c r="F48" s="531"/>
      <c r="G48" s="88">
        <v>28.6</v>
      </c>
      <c r="H48" s="100">
        <v>5</v>
      </c>
      <c r="I48" s="91">
        <f>H48*G48</f>
        <v>143</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143</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1912.2</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1912.2</v>
      </c>
    </row>
    <row r="55" spans="1:12" ht="15.6" thickTop="1" thickBot="1" x14ac:dyDescent="0.35">
      <c r="A55" s="113"/>
      <c r="B55" s="114"/>
      <c r="C55" s="502"/>
      <c r="D55" s="503"/>
      <c r="E55" s="503"/>
      <c r="F55" s="503"/>
      <c r="G55" s="115"/>
      <c r="H55" s="115"/>
      <c r="I55" s="116"/>
    </row>
    <row r="57" spans="1:12" x14ac:dyDescent="0.3">
      <c r="A57" s="59"/>
      <c r="B57" s="59"/>
    </row>
  </sheetData>
  <mergeCells count="68">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57"/>
  <sheetViews>
    <sheetView view="pageBreakPreview" topLeftCell="A7"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5</v>
      </c>
      <c r="I9" s="552"/>
    </row>
    <row r="10" spans="1:13" x14ac:dyDescent="0.3">
      <c r="A10" s="61" t="s">
        <v>22</v>
      </c>
      <c r="B10" s="59"/>
      <c r="E10" s="62"/>
      <c r="F10" s="538" t="s">
        <v>23</v>
      </c>
      <c r="G10" s="539"/>
      <c r="H10" s="553">
        <v>43740</v>
      </c>
      <c r="I10" s="541"/>
    </row>
    <row r="11" spans="1:13" x14ac:dyDescent="0.3">
      <c r="A11" s="61" t="s">
        <v>24</v>
      </c>
      <c r="B11" s="59"/>
      <c r="E11" s="62"/>
      <c r="F11" s="538" t="s">
        <v>25</v>
      </c>
      <c r="G11" s="539"/>
      <c r="H11" s="540" t="s">
        <v>64</v>
      </c>
      <c r="I11" s="541"/>
    </row>
    <row r="12" spans="1:13" x14ac:dyDescent="0.3">
      <c r="A12" s="61" t="s">
        <v>26</v>
      </c>
      <c r="B12" s="59"/>
      <c r="E12" s="62"/>
      <c r="F12" s="538" t="s">
        <v>27</v>
      </c>
      <c r="G12" s="539"/>
      <c r="H12" s="540">
        <v>41140</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78</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562" t="s">
        <v>35</v>
      </c>
      <c r="C17" s="563"/>
      <c r="D17" s="564"/>
      <c r="E17" s="69" t="s">
        <v>36</v>
      </c>
      <c r="F17" s="69" t="s">
        <v>37</v>
      </c>
      <c r="G17" s="132" t="s">
        <v>38</v>
      </c>
      <c r="H17" s="132" t="s">
        <v>39</v>
      </c>
      <c r="I17" s="133"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35</v>
      </c>
      <c r="C23" s="515"/>
      <c r="D23" s="515"/>
      <c r="E23" s="516"/>
      <c r="F23" s="514" t="s">
        <v>38</v>
      </c>
      <c r="G23" s="516"/>
      <c r="H23" s="98" t="s">
        <v>39</v>
      </c>
      <c r="I23" s="99" t="s">
        <v>40</v>
      </c>
    </row>
    <row r="24" spans="1:12" x14ac:dyDescent="0.3">
      <c r="A24" s="87"/>
      <c r="B24" s="517"/>
      <c r="C24" s="518"/>
      <c r="D24" s="518"/>
      <c r="E24" s="519"/>
      <c r="F24" s="520"/>
      <c r="G24" s="521"/>
      <c r="H24" s="90"/>
      <c r="I24" s="91"/>
    </row>
    <row r="25" spans="1:12" x14ac:dyDescent="0.3">
      <c r="A25" s="87"/>
      <c r="B25" s="527"/>
      <c r="C25" s="528"/>
      <c r="D25" s="528"/>
      <c r="E25" s="529"/>
      <c r="F25" s="530"/>
      <c r="G25" s="531"/>
      <c r="H25" s="90"/>
      <c r="I25" s="91"/>
    </row>
    <row r="26" spans="1:12" x14ac:dyDescent="0.3">
      <c r="A26" s="87"/>
      <c r="B26" s="527"/>
      <c r="C26" s="528"/>
      <c r="D26" s="528"/>
      <c r="E26" s="529"/>
      <c r="F26" s="530"/>
      <c r="G26" s="531"/>
      <c r="H26" s="90"/>
      <c r="I26" s="91"/>
    </row>
    <row r="27" spans="1:12" x14ac:dyDescent="0.3">
      <c r="A27" s="87"/>
      <c r="B27" s="527"/>
      <c r="C27" s="528"/>
      <c r="D27" s="528"/>
      <c r="E27" s="529"/>
      <c r="F27" s="530"/>
      <c r="G27" s="531"/>
      <c r="H27" s="90"/>
      <c r="I27" s="91"/>
    </row>
    <row r="28" spans="1:12" x14ac:dyDescent="0.3">
      <c r="A28" s="87"/>
      <c r="B28" s="527"/>
      <c r="C28" s="528"/>
      <c r="D28" s="528"/>
      <c r="E28" s="529"/>
      <c r="F28" s="530"/>
      <c r="G28" s="531"/>
      <c r="H28" s="90"/>
      <c r="I28" s="91"/>
    </row>
    <row r="29" spans="1:12" x14ac:dyDescent="0.3">
      <c r="A29" s="87"/>
      <c r="B29" s="530"/>
      <c r="C29" s="486"/>
      <c r="D29" s="486"/>
      <c r="E29" s="531"/>
      <c r="F29" s="505"/>
      <c r="G29" s="507"/>
      <c r="H29" s="90"/>
      <c r="I29" s="91"/>
    </row>
    <row r="30" spans="1:12" x14ac:dyDescent="0.3">
      <c r="A30" s="87"/>
      <c r="B30" s="530"/>
      <c r="C30" s="486"/>
      <c r="D30" s="486"/>
      <c r="E30" s="531"/>
      <c r="F30" s="505"/>
      <c r="G30" s="507"/>
      <c r="H30" s="90"/>
      <c r="I30" s="91"/>
    </row>
    <row r="31" spans="1:12" x14ac:dyDescent="0.3">
      <c r="A31" s="87"/>
      <c r="B31" s="522"/>
      <c r="C31" s="523"/>
      <c r="D31" s="523"/>
      <c r="E31" s="524"/>
      <c r="F31" s="95"/>
      <c r="G31" s="125"/>
      <c r="H31" s="90"/>
      <c r="I31" s="91"/>
      <c r="L31" s="92"/>
    </row>
    <row r="32" spans="1:12" x14ac:dyDescent="0.3">
      <c r="A32" s="532" t="s">
        <v>45</v>
      </c>
      <c r="B32" s="533"/>
      <c r="C32" s="533"/>
      <c r="D32" s="533"/>
      <c r="E32" s="533"/>
      <c r="F32" s="533"/>
      <c r="G32" s="533"/>
      <c r="H32" s="534"/>
      <c r="I32" s="93">
        <f>SUM(I24:I31)</f>
        <v>0</v>
      </c>
    </row>
    <row r="33" spans="1:9" x14ac:dyDescent="0.3">
      <c r="A33" s="511" t="s">
        <v>46</v>
      </c>
      <c r="B33" s="512"/>
      <c r="C33" s="512"/>
      <c r="D33" s="512"/>
      <c r="E33" s="512"/>
      <c r="F33" s="512"/>
      <c r="G33" s="512"/>
      <c r="H33" s="512"/>
      <c r="I33" s="513"/>
    </row>
    <row r="34" spans="1:9" x14ac:dyDescent="0.3">
      <c r="A34" s="82" t="s">
        <v>47</v>
      </c>
      <c r="B34" s="514" t="s">
        <v>48</v>
      </c>
      <c r="C34" s="515"/>
      <c r="D34" s="516"/>
      <c r="E34" s="514" t="s">
        <v>36</v>
      </c>
      <c r="F34" s="516"/>
      <c r="G34" s="126" t="s">
        <v>38</v>
      </c>
      <c r="H34" s="98" t="s">
        <v>39</v>
      </c>
      <c r="I34" s="99" t="s">
        <v>40</v>
      </c>
    </row>
    <row r="35" spans="1:9" x14ac:dyDescent="0.3">
      <c r="A35" s="87">
        <v>1</v>
      </c>
      <c r="B35" s="535" t="s">
        <v>49</v>
      </c>
      <c r="C35" s="536"/>
      <c r="D35" s="537"/>
      <c r="E35" s="520" t="s">
        <v>50</v>
      </c>
      <c r="F35" s="521"/>
      <c r="G35" s="119">
        <v>1</v>
      </c>
      <c r="H35" s="117">
        <v>450</v>
      </c>
      <c r="I35" s="94">
        <f>SUM(G35*H35)</f>
        <v>450</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88">
        <v>1</v>
      </c>
      <c r="H38" s="118">
        <v>200</v>
      </c>
      <c r="I38" s="91">
        <f t="shared" si="1"/>
        <v>200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97">
        <f>SUM(I35:I43)</f>
        <v>650</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v>
      </c>
      <c r="B47" s="517" t="s">
        <v>79</v>
      </c>
      <c r="C47" s="518"/>
      <c r="D47" s="519"/>
      <c r="E47" s="520"/>
      <c r="F47" s="521"/>
      <c r="G47" s="88"/>
      <c r="H47" s="100"/>
      <c r="I47" s="91"/>
    </row>
    <row r="48" spans="1:9" x14ac:dyDescent="0.3">
      <c r="A48" s="87"/>
      <c r="B48" s="527" t="s">
        <v>80</v>
      </c>
      <c r="C48" s="528"/>
      <c r="D48" s="529"/>
      <c r="E48" s="530">
        <v>1</v>
      </c>
      <c r="F48" s="531"/>
      <c r="G48" s="88">
        <v>77.2</v>
      </c>
      <c r="H48" s="100">
        <v>5</v>
      </c>
      <c r="I48" s="91">
        <f>H48*G48</f>
        <v>386</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386</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1036</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1036</v>
      </c>
    </row>
    <row r="55" spans="1:12" ht="15.6" thickTop="1" thickBot="1" x14ac:dyDescent="0.35">
      <c r="A55" s="113"/>
      <c r="B55" s="114"/>
      <c r="C55" s="502"/>
      <c r="D55" s="503"/>
      <c r="E55" s="503"/>
      <c r="F55" s="503"/>
      <c r="G55" s="115"/>
      <c r="H55" s="115"/>
      <c r="I55" s="116"/>
    </row>
    <row r="57" spans="1:12" x14ac:dyDescent="0.3">
      <c r="A57" s="59"/>
      <c r="B57" s="59"/>
    </row>
  </sheetData>
  <mergeCells count="77">
    <mergeCell ref="B23:E23"/>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6</v>
      </c>
      <c r="I9" s="552"/>
    </row>
    <row r="10" spans="1:13" x14ac:dyDescent="0.3">
      <c r="A10" s="61" t="s">
        <v>22</v>
      </c>
      <c r="B10" s="59"/>
      <c r="E10" s="62"/>
      <c r="F10" s="538" t="s">
        <v>23</v>
      </c>
      <c r="G10" s="539"/>
      <c r="H10" s="553" t="s">
        <v>81</v>
      </c>
      <c r="I10" s="541"/>
    </row>
    <row r="11" spans="1:13" x14ac:dyDescent="0.3">
      <c r="A11" s="61" t="s">
        <v>24</v>
      </c>
      <c r="B11" s="59"/>
      <c r="E11" s="62"/>
      <c r="F11" s="538" t="s">
        <v>25</v>
      </c>
      <c r="G11" s="539"/>
      <c r="H11" s="540" t="s">
        <v>82</v>
      </c>
      <c r="I11" s="541"/>
    </row>
    <row r="12" spans="1:13" x14ac:dyDescent="0.3">
      <c r="A12" s="61" t="s">
        <v>26</v>
      </c>
      <c r="B12" s="59"/>
      <c r="E12" s="62"/>
      <c r="F12" s="538" t="s">
        <v>27</v>
      </c>
      <c r="G12" s="539"/>
      <c r="H12" s="540">
        <v>41408</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83</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83" t="s">
        <v>35</v>
      </c>
      <c r="C23" s="83"/>
      <c r="D23" s="83"/>
      <c r="E23" s="84"/>
      <c r="F23" s="514" t="s">
        <v>38</v>
      </c>
      <c r="G23" s="516"/>
      <c r="H23" s="85" t="s">
        <v>39</v>
      </c>
      <c r="I23" s="86" t="s">
        <v>40</v>
      </c>
    </row>
    <row r="24" spans="1:12" x14ac:dyDescent="0.3">
      <c r="A24" s="87"/>
      <c r="B24" s="517"/>
      <c r="C24" s="518"/>
      <c r="D24" s="518"/>
      <c r="E24" s="519"/>
      <c r="F24" s="520"/>
      <c r="G24" s="521"/>
      <c r="H24" s="90"/>
      <c r="I24" s="91"/>
    </row>
    <row r="25" spans="1:12" x14ac:dyDescent="0.3">
      <c r="A25" s="87"/>
      <c r="B25" s="527"/>
      <c r="C25" s="528"/>
      <c r="D25" s="528"/>
      <c r="E25" s="529"/>
      <c r="F25" s="530"/>
      <c r="G25" s="531"/>
      <c r="H25" s="90"/>
      <c r="I25" s="91"/>
    </row>
    <row r="26" spans="1:12" x14ac:dyDescent="0.3">
      <c r="A26" s="87"/>
      <c r="B26" s="527"/>
      <c r="C26" s="528"/>
      <c r="D26" s="528"/>
      <c r="E26" s="529"/>
      <c r="F26" s="530"/>
      <c r="G26" s="531"/>
      <c r="H26" s="90"/>
      <c r="I26" s="91"/>
    </row>
    <row r="27" spans="1:12" x14ac:dyDescent="0.3">
      <c r="A27" s="87"/>
      <c r="B27" s="527"/>
      <c r="C27" s="528"/>
      <c r="D27" s="528"/>
      <c r="E27" s="529"/>
      <c r="F27" s="530"/>
      <c r="G27" s="531"/>
      <c r="H27" s="90"/>
      <c r="I27" s="91"/>
    </row>
    <row r="28" spans="1:12" x14ac:dyDescent="0.3">
      <c r="A28" s="87"/>
      <c r="B28" s="527"/>
      <c r="C28" s="528"/>
      <c r="D28" s="528"/>
      <c r="E28" s="529"/>
      <c r="F28" s="530"/>
      <c r="G28" s="531"/>
      <c r="H28" s="90"/>
      <c r="I28" s="91"/>
    </row>
    <row r="29" spans="1:12" x14ac:dyDescent="0.3">
      <c r="A29" s="87"/>
      <c r="B29" s="530"/>
      <c r="C29" s="486"/>
      <c r="D29" s="486"/>
      <c r="E29" s="531"/>
      <c r="F29" s="505"/>
      <c r="G29" s="507"/>
      <c r="H29" s="90"/>
      <c r="I29" s="91"/>
    </row>
    <row r="30" spans="1:12" x14ac:dyDescent="0.3">
      <c r="A30" s="87"/>
      <c r="B30" s="530"/>
      <c r="C30" s="486"/>
      <c r="D30" s="486"/>
      <c r="E30" s="531"/>
      <c r="F30" s="505"/>
      <c r="G30" s="507"/>
      <c r="H30" s="90"/>
      <c r="I30" s="91"/>
    </row>
    <row r="31" spans="1:12" x14ac:dyDescent="0.3">
      <c r="A31" s="87"/>
      <c r="B31" s="522"/>
      <c r="C31" s="523"/>
      <c r="D31" s="523"/>
      <c r="E31" s="524"/>
      <c r="F31" s="508"/>
      <c r="G31" s="510"/>
      <c r="H31" s="90"/>
      <c r="I31" s="91"/>
      <c r="L31" s="92"/>
    </row>
    <row r="32" spans="1:12" x14ac:dyDescent="0.3">
      <c r="A32" s="532" t="s">
        <v>45</v>
      </c>
      <c r="B32" s="533"/>
      <c r="C32" s="533"/>
      <c r="D32" s="533"/>
      <c r="E32" s="533"/>
      <c r="F32" s="533"/>
      <c r="G32" s="533"/>
      <c r="H32" s="534"/>
      <c r="I32" s="93">
        <f>SUM(I24:I31)</f>
        <v>0</v>
      </c>
    </row>
    <row r="33" spans="1:9" x14ac:dyDescent="0.3">
      <c r="A33" s="511" t="s">
        <v>46</v>
      </c>
      <c r="B33" s="512"/>
      <c r="C33" s="512"/>
      <c r="D33" s="512"/>
      <c r="E33" s="512"/>
      <c r="F33" s="512"/>
      <c r="G33" s="512"/>
      <c r="H33" s="512"/>
      <c r="I33" s="513"/>
    </row>
    <row r="34" spans="1:9" x14ac:dyDescent="0.3">
      <c r="A34" s="82" t="s">
        <v>47</v>
      </c>
      <c r="B34" s="556" t="s">
        <v>48</v>
      </c>
      <c r="C34" s="557"/>
      <c r="D34" s="558"/>
      <c r="E34" s="514" t="s">
        <v>36</v>
      </c>
      <c r="F34" s="516"/>
      <c r="G34" s="84" t="s">
        <v>38</v>
      </c>
      <c r="H34" s="85" t="s">
        <v>39</v>
      </c>
      <c r="I34" s="86" t="s">
        <v>40</v>
      </c>
    </row>
    <row r="35" spans="1:9" x14ac:dyDescent="0.3">
      <c r="A35" s="87">
        <v>1</v>
      </c>
      <c r="B35" s="535" t="s">
        <v>49</v>
      </c>
      <c r="C35" s="536"/>
      <c r="D35" s="537"/>
      <c r="E35" s="520" t="s">
        <v>50</v>
      </c>
      <c r="F35" s="521"/>
      <c r="G35" s="119">
        <v>1</v>
      </c>
      <c r="H35" s="117">
        <v>450</v>
      </c>
      <c r="I35" s="94">
        <f>SUM(G35*H35)</f>
        <v>450</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88">
        <v>1</v>
      </c>
      <c r="H38" s="118">
        <v>200</v>
      </c>
      <c r="I38" s="91">
        <f t="shared" si="1"/>
        <v>200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97">
        <f>SUM(I35:I43)</f>
        <v>650</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12</v>
      </c>
      <c r="B47" s="517" t="s">
        <v>84</v>
      </c>
      <c r="C47" s="518"/>
      <c r="D47" s="519"/>
      <c r="E47" s="520"/>
      <c r="F47" s="521"/>
      <c r="G47" s="88"/>
      <c r="H47" s="100"/>
      <c r="I47" s="91"/>
    </row>
    <row r="48" spans="1:9" x14ac:dyDescent="0.3">
      <c r="A48" s="87"/>
      <c r="B48" s="527" t="s">
        <v>80</v>
      </c>
      <c r="C48" s="528"/>
      <c r="D48" s="529"/>
      <c r="E48" s="530">
        <v>1</v>
      </c>
      <c r="F48" s="531"/>
      <c r="G48" s="88">
        <v>48.8</v>
      </c>
      <c r="H48" s="100">
        <v>5</v>
      </c>
      <c r="I48" s="91">
        <f>H48*G48</f>
        <v>244</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244</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894</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894</v>
      </c>
    </row>
    <row r="55" spans="1:12" ht="15.6" thickTop="1" thickBot="1" x14ac:dyDescent="0.35">
      <c r="A55" s="113"/>
      <c r="B55" s="114"/>
      <c r="C55" s="502"/>
      <c r="D55" s="503"/>
      <c r="E55" s="503"/>
      <c r="F55" s="503"/>
      <c r="G55" s="115"/>
      <c r="H55" s="115"/>
      <c r="I55" s="116"/>
    </row>
    <row r="57" spans="1:12" x14ac:dyDescent="0.3">
      <c r="A57" s="59"/>
      <c r="B57" s="59"/>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v>
      </c>
      <c r="I9" s="552"/>
    </row>
    <row r="10" spans="1:13" x14ac:dyDescent="0.3">
      <c r="A10" s="61" t="s">
        <v>22</v>
      </c>
      <c r="B10" s="59"/>
      <c r="E10" s="62"/>
      <c r="F10" s="538" t="s">
        <v>23</v>
      </c>
      <c r="G10" s="539"/>
      <c r="H10" s="553" t="s">
        <v>85</v>
      </c>
      <c r="I10" s="541"/>
    </row>
    <row r="11" spans="1:13" x14ac:dyDescent="0.3">
      <c r="A11" s="61" t="s">
        <v>24</v>
      </c>
      <c r="B11" s="59"/>
      <c r="E11" s="62"/>
      <c r="F11" s="538" t="s">
        <v>25</v>
      </c>
      <c r="G11" s="539"/>
      <c r="H11" s="540" t="s">
        <v>82</v>
      </c>
      <c r="I11" s="541"/>
    </row>
    <row r="12" spans="1:13" x14ac:dyDescent="0.3">
      <c r="A12" s="61" t="s">
        <v>26</v>
      </c>
      <c r="B12" s="59"/>
      <c r="E12" s="62"/>
      <c r="F12" s="538" t="s">
        <v>27</v>
      </c>
      <c r="G12" s="539"/>
      <c r="H12" s="540">
        <v>43238</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86</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83" t="s">
        <v>35</v>
      </c>
      <c r="C23" s="83"/>
      <c r="D23" s="83"/>
      <c r="E23" s="84"/>
      <c r="F23" s="514" t="s">
        <v>38</v>
      </c>
      <c r="G23" s="516"/>
      <c r="H23" s="85" t="s">
        <v>39</v>
      </c>
      <c r="I23" s="86" t="s">
        <v>40</v>
      </c>
    </row>
    <row r="24" spans="1:12" x14ac:dyDescent="0.3">
      <c r="A24" s="87"/>
      <c r="B24" s="517"/>
      <c r="C24" s="518"/>
      <c r="D24" s="518"/>
      <c r="E24" s="519"/>
      <c r="F24" s="520"/>
      <c r="G24" s="521"/>
      <c r="H24" s="90"/>
      <c r="I24" s="91"/>
    </row>
    <row r="25" spans="1:12" x14ac:dyDescent="0.3">
      <c r="A25" s="87"/>
      <c r="B25" s="527"/>
      <c r="C25" s="528"/>
      <c r="D25" s="528"/>
      <c r="E25" s="529"/>
      <c r="F25" s="530"/>
      <c r="G25" s="531"/>
      <c r="H25" s="90"/>
      <c r="I25" s="91"/>
    </row>
    <row r="26" spans="1:12" x14ac:dyDescent="0.3">
      <c r="A26" s="87"/>
      <c r="B26" s="527"/>
      <c r="C26" s="528"/>
      <c r="D26" s="528"/>
      <c r="E26" s="529"/>
      <c r="F26" s="530"/>
      <c r="G26" s="531"/>
      <c r="H26" s="90"/>
      <c r="I26" s="91"/>
    </row>
    <row r="27" spans="1:12" x14ac:dyDescent="0.3">
      <c r="A27" s="87"/>
      <c r="B27" s="527"/>
      <c r="C27" s="528"/>
      <c r="D27" s="528"/>
      <c r="E27" s="529"/>
      <c r="F27" s="530"/>
      <c r="G27" s="531"/>
      <c r="H27" s="90"/>
      <c r="I27" s="91"/>
    </row>
    <row r="28" spans="1:12" x14ac:dyDescent="0.3">
      <c r="A28" s="87"/>
      <c r="B28" s="527"/>
      <c r="C28" s="528"/>
      <c r="D28" s="528"/>
      <c r="E28" s="529"/>
      <c r="F28" s="530"/>
      <c r="G28" s="531"/>
      <c r="H28" s="90"/>
      <c r="I28" s="91"/>
    </row>
    <row r="29" spans="1:12" x14ac:dyDescent="0.3">
      <c r="A29" s="87"/>
      <c r="B29" s="530"/>
      <c r="C29" s="486"/>
      <c r="D29" s="486"/>
      <c r="E29" s="531"/>
      <c r="F29" s="505"/>
      <c r="G29" s="507"/>
      <c r="H29" s="90"/>
      <c r="I29" s="91"/>
    </row>
    <row r="30" spans="1:12" x14ac:dyDescent="0.3">
      <c r="A30" s="87"/>
      <c r="B30" s="530"/>
      <c r="C30" s="486"/>
      <c r="D30" s="486"/>
      <c r="E30" s="531"/>
      <c r="F30" s="505"/>
      <c r="G30" s="507"/>
      <c r="H30" s="90"/>
      <c r="I30" s="91"/>
    </row>
    <row r="31" spans="1:12" x14ac:dyDescent="0.3">
      <c r="A31" s="87"/>
      <c r="B31" s="522"/>
      <c r="C31" s="523"/>
      <c r="D31" s="523"/>
      <c r="E31" s="524"/>
      <c r="F31" s="508"/>
      <c r="G31" s="510"/>
      <c r="H31" s="90"/>
      <c r="I31" s="91"/>
      <c r="L31" s="92"/>
    </row>
    <row r="32" spans="1:12" x14ac:dyDescent="0.3">
      <c r="A32" s="532" t="s">
        <v>45</v>
      </c>
      <c r="B32" s="533"/>
      <c r="C32" s="533"/>
      <c r="D32" s="533"/>
      <c r="E32" s="533"/>
      <c r="F32" s="533"/>
      <c r="G32" s="533"/>
      <c r="H32" s="534"/>
      <c r="I32" s="93">
        <f>SUM(I24:I31)</f>
        <v>0</v>
      </c>
    </row>
    <row r="33" spans="1:9" x14ac:dyDescent="0.3">
      <c r="A33" s="511" t="s">
        <v>46</v>
      </c>
      <c r="B33" s="512"/>
      <c r="C33" s="512"/>
      <c r="D33" s="512"/>
      <c r="E33" s="512"/>
      <c r="F33" s="512"/>
      <c r="G33" s="512"/>
      <c r="H33" s="512"/>
      <c r="I33" s="513"/>
    </row>
    <row r="34" spans="1:9" x14ac:dyDescent="0.3">
      <c r="A34" s="82" t="s">
        <v>47</v>
      </c>
      <c r="B34" s="514" t="s">
        <v>48</v>
      </c>
      <c r="C34" s="515"/>
      <c r="D34" s="516"/>
      <c r="E34" s="514" t="s">
        <v>36</v>
      </c>
      <c r="F34" s="516"/>
      <c r="G34" s="84" t="s">
        <v>38</v>
      </c>
      <c r="H34" s="85" t="s">
        <v>39</v>
      </c>
      <c r="I34" s="86" t="s">
        <v>40</v>
      </c>
    </row>
    <row r="35" spans="1:9" x14ac:dyDescent="0.3">
      <c r="A35" s="87">
        <v>1</v>
      </c>
      <c r="B35" s="535" t="s">
        <v>49</v>
      </c>
      <c r="C35" s="536"/>
      <c r="D35" s="537"/>
      <c r="E35" s="520" t="s">
        <v>50</v>
      </c>
      <c r="F35" s="521"/>
      <c r="G35" s="119">
        <v>1.5</v>
      </c>
      <c r="H35" s="117">
        <v>450</v>
      </c>
      <c r="I35" s="94">
        <f>SUM(G35*H35)</f>
        <v>675</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88">
        <v>1.5</v>
      </c>
      <c r="H38" s="118">
        <v>200</v>
      </c>
      <c r="I38" s="91">
        <f t="shared" si="1"/>
        <v>300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97">
        <f>SUM(I35:I43)</f>
        <v>975</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v>
      </c>
      <c r="B47" s="517" t="s">
        <v>84</v>
      </c>
      <c r="C47" s="518"/>
      <c r="D47" s="519"/>
      <c r="E47" s="520"/>
      <c r="F47" s="521"/>
      <c r="G47" s="88"/>
      <c r="H47" s="100"/>
      <c r="I47" s="91"/>
    </row>
    <row r="48" spans="1:9" x14ac:dyDescent="0.3">
      <c r="A48" s="87"/>
      <c r="B48" s="527" t="s">
        <v>80</v>
      </c>
      <c r="C48" s="528"/>
      <c r="D48" s="529"/>
      <c r="E48" s="530">
        <v>1</v>
      </c>
      <c r="F48" s="531"/>
      <c r="G48" s="88">
        <v>48.8</v>
      </c>
      <c r="H48" s="100">
        <v>5</v>
      </c>
      <c r="I48" s="91">
        <f>H48*G48</f>
        <v>244</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244</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1219</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1219</v>
      </c>
    </row>
    <row r="55" spans="1:12" ht="15.6" thickTop="1" thickBot="1" x14ac:dyDescent="0.35">
      <c r="A55" s="113"/>
      <c r="B55" s="114"/>
      <c r="C55" s="502"/>
      <c r="D55" s="503"/>
      <c r="E55" s="503"/>
      <c r="F55" s="503"/>
      <c r="G55" s="115"/>
      <c r="H55" s="115"/>
      <c r="I55" s="116"/>
    </row>
    <row r="57" spans="1:12" x14ac:dyDescent="0.3">
      <c r="A57" s="59"/>
      <c r="B57" s="59"/>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8</v>
      </c>
      <c r="I9" s="552"/>
    </row>
    <row r="10" spans="1:13" x14ac:dyDescent="0.3">
      <c r="A10" s="61" t="s">
        <v>22</v>
      </c>
      <c r="B10" s="59"/>
      <c r="E10" s="62"/>
      <c r="F10" s="538" t="s">
        <v>23</v>
      </c>
      <c r="G10" s="539"/>
      <c r="H10" s="553" t="s">
        <v>87</v>
      </c>
      <c r="I10" s="541"/>
    </row>
    <row r="11" spans="1:13" x14ac:dyDescent="0.3">
      <c r="A11" s="61" t="s">
        <v>24</v>
      </c>
      <c r="B11" s="59"/>
      <c r="E11" s="62"/>
      <c r="F11" s="538" t="s">
        <v>25</v>
      </c>
      <c r="G11" s="539"/>
      <c r="H11" s="540" t="s">
        <v>88</v>
      </c>
      <c r="I11" s="541"/>
    </row>
    <row r="12" spans="1:13" x14ac:dyDescent="0.3">
      <c r="A12" s="61" t="s">
        <v>26</v>
      </c>
      <c r="B12" s="59"/>
      <c r="E12" s="62"/>
      <c r="F12" s="538" t="s">
        <v>27</v>
      </c>
      <c r="G12" s="539"/>
      <c r="H12" s="540">
        <v>43191</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89</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83" t="s">
        <v>35</v>
      </c>
      <c r="C23" s="83"/>
      <c r="D23" s="83"/>
      <c r="E23" s="84"/>
      <c r="F23" s="85" t="s">
        <v>38</v>
      </c>
      <c r="G23" s="84" t="s">
        <v>110</v>
      </c>
      <c r="H23" s="85" t="s">
        <v>39</v>
      </c>
      <c r="I23" s="86" t="s">
        <v>40</v>
      </c>
    </row>
    <row r="24" spans="1:12" x14ac:dyDescent="0.3">
      <c r="A24" s="87"/>
      <c r="B24" s="517"/>
      <c r="C24" s="518"/>
      <c r="D24" s="518"/>
      <c r="E24" s="519"/>
      <c r="F24" s="72"/>
      <c r="G24" s="73"/>
      <c r="H24" s="90"/>
      <c r="I24" s="91"/>
    </row>
    <row r="25" spans="1:12" x14ac:dyDescent="0.3">
      <c r="A25" s="87"/>
      <c r="B25" s="527"/>
      <c r="C25" s="528"/>
      <c r="D25" s="528"/>
      <c r="E25" s="529"/>
      <c r="F25" s="77"/>
      <c r="G25" s="62"/>
      <c r="H25" s="90"/>
      <c r="I25" s="91"/>
    </row>
    <row r="26" spans="1:12" x14ac:dyDescent="0.3">
      <c r="A26" s="87"/>
      <c r="B26" s="527"/>
      <c r="C26" s="528"/>
      <c r="D26" s="528"/>
      <c r="E26" s="529"/>
      <c r="F26" s="77"/>
      <c r="G26" s="62"/>
      <c r="H26" s="90"/>
      <c r="I26" s="91"/>
    </row>
    <row r="27" spans="1:12" x14ac:dyDescent="0.3">
      <c r="A27" s="87"/>
      <c r="B27" s="527"/>
      <c r="C27" s="528"/>
      <c r="D27" s="528"/>
      <c r="E27" s="529"/>
      <c r="F27" s="77"/>
      <c r="G27" s="62"/>
      <c r="H27" s="90"/>
      <c r="I27" s="91"/>
    </row>
    <row r="28" spans="1:12" x14ac:dyDescent="0.3">
      <c r="A28" s="87"/>
      <c r="B28" s="527"/>
      <c r="C28" s="528"/>
      <c r="D28" s="528"/>
      <c r="E28" s="529"/>
      <c r="F28" s="77"/>
      <c r="G28" s="62"/>
      <c r="H28" s="90"/>
      <c r="I28" s="91"/>
    </row>
    <row r="29" spans="1:12" x14ac:dyDescent="0.3">
      <c r="A29" s="87"/>
      <c r="B29" s="530"/>
      <c r="C29" s="486"/>
      <c r="D29" s="486"/>
      <c r="E29" s="531"/>
      <c r="F29" s="77"/>
      <c r="G29" s="62"/>
      <c r="H29" s="90"/>
      <c r="I29" s="91"/>
    </row>
    <row r="30" spans="1:12" x14ac:dyDescent="0.3">
      <c r="A30" s="87"/>
      <c r="B30" s="530"/>
      <c r="C30" s="486"/>
      <c r="D30" s="486"/>
      <c r="E30" s="531"/>
      <c r="F30" s="77"/>
      <c r="G30" s="62"/>
      <c r="H30" s="90"/>
      <c r="I30" s="91"/>
    </row>
    <row r="31" spans="1:12" x14ac:dyDescent="0.3">
      <c r="A31" s="87"/>
      <c r="B31" s="522"/>
      <c r="C31" s="523"/>
      <c r="D31" s="523"/>
      <c r="E31" s="524"/>
      <c r="F31" s="79"/>
      <c r="G31" s="65"/>
      <c r="H31" s="90"/>
      <c r="I31" s="91"/>
      <c r="L31" s="92"/>
    </row>
    <row r="32" spans="1:12" x14ac:dyDescent="0.3">
      <c r="A32" s="532" t="s">
        <v>45</v>
      </c>
      <c r="B32" s="533"/>
      <c r="C32" s="533"/>
      <c r="D32" s="533"/>
      <c r="E32" s="533"/>
      <c r="F32" s="533"/>
      <c r="G32" s="533"/>
      <c r="H32" s="534"/>
      <c r="I32" s="93">
        <f>SUM(I24:I31)</f>
        <v>0</v>
      </c>
    </row>
    <row r="33" spans="1:9" x14ac:dyDescent="0.3">
      <c r="A33" s="511" t="s">
        <v>46</v>
      </c>
      <c r="B33" s="512"/>
      <c r="C33" s="512"/>
      <c r="D33" s="512"/>
      <c r="E33" s="512"/>
      <c r="F33" s="512"/>
      <c r="G33" s="512"/>
      <c r="H33" s="512"/>
      <c r="I33" s="513"/>
    </row>
    <row r="34" spans="1:9" x14ac:dyDescent="0.3">
      <c r="A34" s="82" t="s">
        <v>47</v>
      </c>
      <c r="B34" s="514" t="s">
        <v>48</v>
      </c>
      <c r="C34" s="515"/>
      <c r="D34" s="516"/>
      <c r="E34" s="514" t="s">
        <v>36</v>
      </c>
      <c r="F34" s="516"/>
      <c r="G34" s="84" t="s">
        <v>38</v>
      </c>
      <c r="H34" s="85" t="s">
        <v>39</v>
      </c>
      <c r="I34" s="86" t="s">
        <v>40</v>
      </c>
    </row>
    <row r="35" spans="1:9" x14ac:dyDescent="0.3">
      <c r="A35" s="87">
        <v>1</v>
      </c>
      <c r="B35" s="535" t="s">
        <v>49</v>
      </c>
      <c r="C35" s="536"/>
      <c r="D35" s="537"/>
      <c r="E35" s="520" t="s">
        <v>50</v>
      </c>
      <c r="F35" s="521"/>
      <c r="G35" s="119">
        <v>2.5</v>
      </c>
      <c r="H35" s="117">
        <v>450</v>
      </c>
      <c r="I35" s="94">
        <f>SUM(G35*H35)</f>
        <v>1125</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88">
        <v>2.5</v>
      </c>
      <c r="H38" s="118">
        <v>200</v>
      </c>
      <c r="I38" s="91">
        <f t="shared" si="1"/>
        <v>500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97">
        <f>SUM(I35:I43)</f>
        <v>1625</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v>
      </c>
      <c r="B47" s="517" t="s">
        <v>90</v>
      </c>
      <c r="C47" s="518"/>
      <c r="D47" s="519"/>
      <c r="E47" s="520"/>
      <c r="F47" s="521"/>
      <c r="G47" s="88"/>
      <c r="H47" s="100"/>
      <c r="I47" s="91"/>
    </row>
    <row r="48" spans="1:9" x14ac:dyDescent="0.3">
      <c r="A48" s="87"/>
      <c r="B48" s="527" t="s">
        <v>68</v>
      </c>
      <c r="C48" s="528"/>
      <c r="D48" s="529"/>
      <c r="E48" s="530">
        <v>1</v>
      </c>
      <c r="F48" s="531"/>
      <c r="G48" s="88">
        <v>81.400000000000006</v>
      </c>
      <c r="H48" s="100">
        <v>5</v>
      </c>
      <c r="I48" s="91">
        <f>H48*G48</f>
        <v>407</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407</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2032</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2032</v>
      </c>
    </row>
    <row r="55" spans="1:12" ht="15.6" thickTop="1" thickBot="1" x14ac:dyDescent="0.35">
      <c r="A55" s="113"/>
      <c r="B55" s="114"/>
      <c r="C55" s="502"/>
      <c r="D55" s="503"/>
      <c r="E55" s="503"/>
      <c r="F55" s="503"/>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topLeftCell="A16"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9</v>
      </c>
      <c r="I9" s="552"/>
    </row>
    <row r="10" spans="1:13" x14ac:dyDescent="0.3">
      <c r="A10" s="61" t="s">
        <v>22</v>
      </c>
      <c r="B10" s="59"/>
      <c r="E10" s="62"/>
      <c r="F10" s="538" t="s">
        <v>23</v>
      </c>
      <c r="G10" s="539"/>
      <c r="H10" s="553">
        <v>43618</v>
      </c>
      <c r="I10" s="541"/>
    </row>
    <row r="11" spans="1:13" x14ac:dyDescent="0.3">
      <c r="A11" s="61" t="s">
        <v>24</v>
      </c>
      <c r="B11" s="59"/>
      <c r="E11" s="62"/>
      <c r="F11" s="538" t="s">
        <v>25</v>
      </c>
      <c r="G11" s="539"/>
      <c r="H11" s="540" t="s">
        <v>69</v>
      </c>
      <c r="I11" s="541"/>
    </row>
    <row r="12" spans="1:13" x14ac:dyDescent="0.3">
      <c r="A12" s="61" t="s">
        <v>26</v>
      </c>
      <c r="B12" s="59"/>
      <c r="E12" s="62"/>
      <c r="F12" s="538" t="s">
        <v>27</v>
      </c>
      <c r="G12" s="539"/>
      <c r="H12" s="540">
        <v>42608</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108</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83" t="s">
        <v>35</v>
      </c>
      <c r="C23" s="83"/>
      <c r="D23" s="83"/>
      <c r="E23" s="84"/>
      <c r="F23" s="127" t="s">
        <v>38</v>
      </c>
      <c r="G23" s="84" t="s">
        <v>109</v>
      </c>
      <c r="H23" s="85" t="s">
        <v>39</v>
      </c>
      <c r="I23" s="86" t="s">
        <v>40</v>
      </c>
    </row>
    <row r="24" spans="1:12" x14ac:dyDescent="0.3">
      <c r="A24" s="87">
        <v>1</v>
      </c>
      <c r="B24" s="517" t="s">
        <v>93</v>
      </c>
      <c r="C24" s="518"/>
      <c r="D24" s="518"/>
      <c r="E24" s="519"/>
      <c r="F24" s="119">
        <v>1</v>
      </c>
      <c r="G24" s="128">
        <v>0.15</v>
      </c>
      <c r="H24" s="90">
        <v>239.13</v>
      </c>
      <c r="I24" s="91">
        <f>H24*F24*1.15</f>
        <v>274.99949999999995</v>
      </c>
    </row>
    <row r="25" spans="1:12" x14ac:dyDescent="0.3">
      <c r="A25" s="87">
        <v>2</v>
      </c>
      <c r="B25" s="527" t="s">
        <v>94</v>
      </c>
      <c r="C25" s="528"/>
      <c r="D25" s="528"/>
      <c r="E25" s="529"/>
      <c r="F25" s="88">
        <v>1</v>
      </c>
      <c r="G25" s="124">
        <v>0.15</v>
      </c>
      <c r="H25" s="90">
        <v>52.17</v>
      </c>
      <c r="I25" s="91">
        <f>H25*F25*1.15</f>
        <v>59.9955</v>
      </c>
    </row>
    <row r="26" spans="1:12" x14ac:dyDescent="0.3">
      <c r="A26" s="87"/>
      <c r="B26" s="527"/>
      <c r="C26" s="528"/>
      <c r="D26" s="528"/>
      <c r="E26" s="529"/>
      <c r="F26" s="77"/>
      <c r="G26" s="123"/>
      <c r="H26" s="90"/>
      <c r="I26" s="91"/>
    </row>
    <row r="27" spans="1:12" x14ac:dyDescent="0.3">
      <c r="A27" s="87"/>
      <c r="B27" s="527"/>
      <c r="C27" s="528"/>
      <c r="D27" s="528"/>
      <c r="E27" s="529"/>
      <c r="F27" s="77"/>
      <c r="G27" s="123"/>
      <c r="H27" s="90"/>
      <c r="I27" s="91"/>
    </row>
    <row r="28" spans="1:12" x14ac:dyDescent="0.3">
      <c r="A28" s="87"/>
      <c r="B28" s="527"/>
      <c r="C28" s="528"/>
      <c r="D28" s="528"/>
      <c r="E28" s="529"/>
      <c r="F28" s="77"/>
      <c r="G28" s="123"/>
      <c r="H28" s="90"/>
      <c r="I28" s="91"/>
    </row>
    <row r="29" spans="1:12" x14ac:dyDescent="0.3">
      <c r="A29" s="87"/>
      <c r="B29" s="530"/>
      <c r="C29" s="486"/>
      <c r="D29" s="486"/>
      <c r="E29" s="531"/>
      <c r="F29" s="77"/>
      <c r="G29" s="123"/>
      <c r="H29" s="90"/>
      <c r="I29" s="91"/>
    </row>
    <row r="30" spans="1:12" x14ac:dyDescent="0.3">
      <c r="A30" s="87"/>
      <c r="B30" s="530"/>
      <c r="C30" s="486"/>
      <c r="D30" s="486"/>
      <c r="E30" s="531"/>
      <c r="F30" s="77"/>
      <c r="G30" s="62"/>
      <c r="H30" s="90"/>
      <c r="I30" s="91"/>
    </row>
    <row r="31" spans="1:12" x14ac:dyDescent="0.3">
      <c r="A31" s="87"/>
      <c r="B31" s="522"/>
      <c r="C31" s="523"/>
      <c r="D31" s="523"/>
      <c r="E31" s="524"/>
      <c r="F31" s="79"/>
      <c r="G31" s="125"/>
      <c r="H31" s="90"/>
      <c r="I31" s="91"/>
      <c r="L31" s="92"/>
    </row>
    <row r="32" spans="1:12" x14ac:dyDescent="0.3">
      <c r="A32" s="532" t="s">
        <v>45</v>
      </c>
      <c r="B32" s="533"/>
      <c r="C32" s="533"/>
      <c r="D32" s="533"/>
      <c r="E32" s="533"/>
      <c r="F32" s="533"/>
      <c r="G32" s="533"/>
      <c r="H32" s="534"/>
      <c r="I32" s="93">
        <f>SUM(I24:I31)</f>
        <v>334.99499999999995</v>
      </c>
    </row>
    <row r="33" spans="1:9" x14ac:dyDescent="0.3">
      <c r="A33" s="511" t="s">
        <v>46</v>
      </c>
      <c r="B33" s="512"/>
      <c r="C33" s="512"/>
      <c r="D33" s="512"/>
      <c r="E33" s="512"/>
      <c r="F33" s="512"/>
      <c r="G33" s="512"/>
      <c r="H33" s="512"/>
      <c r="I33" s="513"/>
    </row>
    <row r="34" spans="1:9" x14ac:dyDescent="0.3">
      <c r="A34" s="82" t="s">
        <v>47</v>
      </c>
      <c r="B34" s="514" t="s">
        <v>48</v>
      </c>
      <c r="C34" s="515"/>
      <c r="D34" s="516"/>
      <c r="E34" s="514" t="s">
        <v>36</v>
      </c>
      <c r="F34" s="516"/>
      <c r="G34" s="84" t="s">
        <v>38</v>
      </c>
      <c r="H34" s="85" t="s">
        <v>39</v>
      </c>
      <c r="I34" s="86" t="s">
        <v>40</v>
      </c>
    </row>
    <row r="35" spans="1:9" x14ac:dyDescent="0.3">
      <c r="A35" s="87">
        <v>1</v>
      </c>
      <c r="B35" s="535" t="s">
        <v>49</v>
      </c>
      <c r="C35" s="536"/>
      <c r="D35" s="537"/>
      <c r="E35" s="520" t="s">
        <v>50</v>
      </c>
      <c r="F35" s="521"/>
      <c r="G35" s="119">
        <v>2</v>
      </c>
      <c r="H35" s="117">
        <v>450</v>
      </c>
      <c r="I35" s="94">
        <f>SUM(G35*H35)</f>
        <v>900</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88">
        <v>2</v>
      </c>
      <c r="H38" s="118">
        <v>200</v>
      </c>
      <c r="I38" s="91">
        <f t="shared" si="1"/>
        <v>400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97">
        <f>SUM(I35:I43)</f>
        <v>1300</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v>
      </c>
      <c r="B47" s="517" t="s">
        <v>91</v>
      </c>
      <c r="C47" s="518"/>
      <c r="D47" s="519"/>
      <c r="E47" s="520"/>
      <c r="F47" s="521"/>
      <c r="G47" s="88"/>
      <c r="H47" s="100"/>
      <c r="I47" s="91"/>
    </row>
    <row r="48" spans="1:9" x14ac:dyDescent="0.3">
      <c r="A48" s="87"/>
      <c r="B48" s="527" t="s">
        <v>92</v>
      </c>
      <c r="C48" s="528"/>
      <c r="D48" s="529"/>
      <c r="E48" s="530">
        <v>1</v>
      </c>
      <c r="F48" s="531"/>
      <c r="G48" s="88">
        <v>47</v>
      </c>
      <c r="H48" s="100">
        <v>5</v>
      </c>
      <c r="I48" s="91">
        <f>H48*G48</f>
        <v>235</v>
      </c>
    </row>
    <row r="49" spans="1:12" x14ac:dyDescent="0.3">
      <c r="A49" s="101"/>
      <c r="B49" s="522"/>
      <c r="C49" s="523"/>
      <c r="D49" s="524"/>
      <c r="E49" s="525"/>
      <c r="F49" s="526"/>
      <c r="G49" s="88"/>
      <c r="H49" s="100"/>
      <c r="I49" s="91"/>
    </row>
    <row r="50" spans="1:12" x14ac:dyDescent="0.3">
      <c r="A50" s="533" t="s">
        <v>61</v>
      </c>
      <c r="B50" s="533"/>
      <c r="C50" s="533"/>
      <c r="D50" s="533"/>
      <c r="E50" s="533"/>
      <c r="F50" s="533"/>
      <c r="G50" s="533"/>
      <c r="H50" s="534"/>
      <c r="I50" s="102">
        <f>SUM(I47:I49)</f>
        <v>235</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1869.9949999999999</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1869.9949999999999</v>
      </c>
    </row>
    <row r="55" spans="1:12" ht="15.6" thickTop="1" thickBot="1" x14ac:dyDescent="0.35">
      <c r="A55" s="113"/>
      <c r="B55" s="114"/>
      <c r="C55" s="502"/>
      <c r="D55" s="503"/>
      <c r="E55" s="503"/>
      <c r="F55" s="503"/>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10</v>
      </c>
      <c r="I9" s="552"/>
    </row>
    <row r="10" spans="1:13" x14ac:dyDescent="0.3">
      <c r="A10" s="61" t="s">
        <v>22</v>
      </c>
      <c r="B10" s="59"/>
      <c r="E10" s="62"/>
      <c r="F10" s="538" t="s">
        <v>23</v>
      </c>
      <c r="G10" s="539"/>
      <c r="H10" s="553">
        <v>43619</v>
      </c>
      <c r="I10" s="541"/>
    </row>
    <row r="11" spans="1:13" x14ac:dyDescent="0.3">
      <c r="A11" s="61" t="s">
        <v>24</v>
      </c>
      <c r="B11" s="59"/>
      <c r="E11" s="62"/>
      <c r="F11" s="538" t="s">
        <v>25</v>
      </c>
      <c r="G11" s="539"/>
      <c r="H11" s="540" t="s">
        <v>95</v>
      </c>
      <c r="I11" s="541"/>
    </row>
    <row r="12" spans="1:13" x14ac:dyDescent="0.3">
      <c r="A12" s="61" t="s">
        <v>26</v>
      </c>
      <c r="B12" s="59"/>
      <c r="E12" s="62"/>
      <c r="F12" s="538" t="s">
        <v>27</v>
      </c>
      <c r="G12" s="539"/>
      <c r="H12" s="540">
        <v>42600</v>
      </c>
      <c r="I12" s="541"/>
    </row>
    <row r="13" spans="1:13" x14ac:dyDescent="0.3">
      <c r="A13" s="61" t="s">
        <v>28</v>
      </c>
      <c r="B13" s="59"/>
      <c r="E13" s="62"/>
      <c r="F13" s="538" t="s">
        <v>29</v>
      </c>
      <c r="G13" s="539"/>
      <c r="H13" s="540" t="s">
        <v>63</v>
      </c>
      <c r="I13" s="541"/>
      <c r="M13" t="s">
        <v>30</v>
      </c>
    </row>
    <row r="14" spans="1:13" x14ac:dyDescent="0.3">
      <c r="A14" s="63"/>
      <c r="B14" s="64"/>
      <c r="C14" s="64"/>
      <c r="D14" s="64"/>
      <c r="E14" s="65"/>
      <c r="F14" s="538" t="s">
        <v>31</v>
      </c>
      <c r="G14" s="539"/>
      <c r="H14" s="540" t="s">
        <v>32</v>
      </c>
      <c r="I14" s="541"/>
    </row>
    <row r="15" spans="1:13" x14ac:dyDescent="0.3">
      <c r="A15" s="544" t="s">
        <v>96</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35</v>
      </c>
      <c r="C23" s="515"/>
      <c r="D23" s="515"/>
      <c r="E23" s="516"/>
      <c r="F23" s="127" t="s">
        <v>38</v>
      </c>
      <c r="G23" s="84" t="s">
        <v>110</v>
      </c>
      <c r="H23" s="85" t="s">
        <v>39</v>
      </c>
      <c r="I23" s="86" t="s">
        <v>40</v>
      </c>
    </row>
    <row r="24" spans="1:12" x14ac:dyDescent="0.3">
      <c r="A24" s="87">
        <v>1</v>
      </c>
      <c r="B24" s="517" t="s">
        <v>97</v>
      </c>
      <c r="C24" s="518"/>
      <c r="D24" s="518"/>
      <c r="E24" s="519"/>
      <c r="F24" s="119">
        <v>4</v>
      </c>
      <c r="G24" s="128">
        <v>0.15</v>
      </c>
      <c r="H24" s="139">
        <v>3346</v>
      </c>
      <c r="I24" s="91">
        <f>H24*F24*1.15</f>
        <v>15391.599999999999</v>
      </c>
    </row>
    <row r="25" spans="1:12" x14ac:dyDescent="0.3">
      <c r="A25" s="87">
        <v>2</v>
      </c>
      <c r="B25" s="527" t="s">
        <v>98</v>
      </c>
      <c r="C25" s="528"/>
      <c r="D25" s="528"/>
      <c r="E25" s="529"/>
      <c r="F25" s="88">
        <v>4</v>
      </c>
      <c r="G25" s="89">
        <v>0.15</v>
      </c>
      <c r="H25" s="139">
        <v>2213</v>
      </c>
      <c r="I25" s="91">
        <f>H25*F25*1.15</f>
        <v>10179.799999999999</v>
      </c>
    </row>
    <row r="26" spans="1:12" x14ac:dyDescent="0.3">
      <c r="A26" s="87"/>
      <c r="B26" s="527"/>
      <c r="C26" s="528"/>
      <c r="D26" s="528"/>
      <c r="E26" s="529"/>
      <c r="F26" s="88"/>
      <c r="G26" s="123"/>
      <c r="H26" s="90"/>
      <c r="I26" s="91"/>
    </row>
    <row r="27" spans="1:12" x14ac:dyDescent="0.3">
      <c r="A27" s="87"/>
      <c r="B27" s="527"/>
      <c r="C27" s="528"/>
      <c r="D27" s="528"/>
      <c r="E27" s="529"/>
      <c r="F27" s="88"/>
      <c r="G27" s="123"/>
      <c r="H27" s="90"/>
      <c r="I27" s="91"/>
    </row>
    <row r="28" spans="1:12" x14ac:dyDescent="0.3">
      <c r="A28" s="87"/>
      <c r="B28" s="527"/>
      <c r="C28" s="528"/>
      <c r="D28" s="528"/>
      <c r="E28" s="529"/>
      <c r="F28" s="88"/>
      <c r="G28" s="123"/>
      <c r="H28" s="90"/>
      <c r="I28" s="91"/>
    </row>
    <row r="29" spans="1:12" x14ac:dyDescent="0.3">
      <c r="A29" s="87"/>
      <c r="B29" s="530"/>
      <c r="C29" s="486"/>
      <c r="D29" s="486"/>
      <c r="E29" s="531"/>
      <c r="F29" s="77"/>
      <c r="G29" s="124"/>
      <c r="H29" s="90"/>
      <c r="I29" s="91"/>
    </row>
    <row r="30" spans="1:12" x14ac:dyDescent="0.3">
      <c r="A30" s="87"/>
      <c r="B30" s="530"/>
      <c r="C30" s="486"/>
      <c r="D30" s="486"/>
      <c r="E30" s="531"/>
      <c r="F30" s="77"/>
      <c r="G30" s="124"/>
      <c r="H30" s="90"/>
      <c r="I30" s="91"/>
    </row>
    <row r="31" spans="1:12" x14ac:dyDescent="0.3">
      <c r="A31" s="87"/>
      <c r="B31" s="522"/>
      <c r="C31" s="523"/>
      <c r="D31" s="523"/>
      <c r="E31" s="524"/>
      <c r="F31" s="122"/>
      <c r="G31" s="124"/>
      <c r="H31" s="90"/>
      <c r="I31" s="91"/>
      <c r="L31" s="92"/>
    </row>
    <row r="32" spans="1:12" x14ac:dyDescent="0.3">
      <c r="A32" s="532" t="s">
        <v>45</v>
      </c>
      <c r="B32" s="533"/>
      <c r="C32" s="533"/>
      <c r="D32" s="533"/>
      <c r="E32" s="533"/>
      <c r="F32" s="533"/>
      <c r="G32" s="533"/>
      <c r="H32" s="534"/>
      <c r="I32" s="93">
        <f>SUM(I24:I31)</f>
        <v>25571.399999999998</v>
      </c>
    </row>
    <row r="33" spans="1:9" x14ac:dyDescent="0.3">
      <c r="A33" s="511" t="s">
        <v>46</v>
      </c>
      <c r="B33" s="512"/>
      <c r="C33" s="512"/>
      <c r="D33" s="512"/>
      <c r="E33" s="512"/>
      <c r="F33" s="512"/>
      <c r="G33" s="512"/>
      <c r="H33" s="512"/>
      <c r="I33" s="513"/>
    </row>
    <row r="34" spans="1:9" x14ac:dyDescent="0.3">
      <c r="A34" s="82" t="s">
        <v>47</v>
      </c>
      <c r="B34" s="514" t="s">
        <v>48</v>
      </c>
      <c r="C34" s="515"/>
      <c r="D34" s="516"/>
      <c r="E34" s="514" t="s">
        <v>36</v>
      </c>
      <c r="F34" s="516"/>
      <c r="G34" s="84" t="s">
        <v>38</v>
      </c>
      <c r="H34" s="85" t="s">
        <v>39</v>
      </c>
      <c r="I34" s="86" t="s">
        <v>40</v>
      </c>
    </row>
    <row r="35" spans="1:9" x14ac:dyDescent="0.3">
      <c r="A35" s="87">
        <v>1</v>
      </c>
      <c r="B35" s="535" t="s">
        <v>49</v>
      </c>
      <c r="C35" s="536"/>
      <c r="D35" s="537"/>
      <c r="E35" s="520" t="s">
        <v>50</v>
      </c>
      <c r="F35" s="521"/>
      <c r="G35" s="119">
        <v>4</v>
      </c>
      <c r="H35" s="117">
        <v>450</v>
      </c>
      <c r="I35" s="94">
        <f>SUM(G35*H35)</f>
        <v>1800</v>
      </c>
    </row>
    <row r="36" spans="1:9" x14ac:dyDescent="0.3">
      <c r="A36" s="87">
        <v>2</v>
      </c>
      <c r="B36" s="505" t="s">
        <v>51</v>
      </c>
      <c r="C36" s="506"/>
      <c r="D36" s="507"/>
      <c r="E36" s="530" t="s">
        <v>50</v>
      </c>
      <c r="F36" s="531"/>
      <c r="G36" s="88"/>
      <c r="H36" s="118">
        <v>350</v>
      </c>
      <c r="I36" s="91">
        <f t="shared" ref="I36:I40" si="1">SUM(G36*H36)</f>
        <v>0</v>
      </c>
    </row>
    <row r="37" spans="1:9" x14ac:dyDescent="0.3">
      <c r="A37" s="87">
        <v>3</v>
      </c>
      <c r="B37" s="505" t="s">
        <v>52</v>
      </c>
      <c r="C37" s="506"/>
      <c r="D37" s="507"/>
      <c r="E37" s="530" t="s">
        <v>50</v>
      </c>
      <c r="F37" s="531"/>
      <c r="G37" s="88"/>
      <c r="H37" s="118">
        <v>300</v>
      </c>
      <c r="I37" s="91">
        <f t="shared" si="1"/>
        <v>0</v>
      </c>
    </row>
    <row r="38" spans="1:9" x14ac:dyDescent="0.3">
      <c r="A38" s="87">
        <v>4</v>
      </c>
      <c r="B38" s="505" t="s">
        <v>53</v>
      </c>
      <c r="C38" s="506"/>
      <c r="D38" s="507"/>
      <c r="E38" s="530" t="s">
        <v>50</v>
      </c>
      <c r="F38" s="531"/>
      <c r="G38" s="88">
        <v>4</v>
      </c>
      <c r="H38" s="118">
        <v>200</v>
      </c>
      <c r="I38" s="91">
        <f t="shared" si="1"/>
        <v>800</v>
      </c>
    </row>
    <row r="39" spans="1:9" x14ac:dyDescent="0.3">
      <c r="A39" s="87">
        <v>5</v>
      </c>
      <c r="B39" s="505" t="s">
        <v>54</v>
      </c>
      <c r="C39" s="506"/>
      <c r="D39" s="507"/>
      <c r="E39" s="530" t="s">
        <v>50</v>
      </c>
      <c r="F39" s="531"/>
      <c r="G39" s="88"/>
      <c r="H39" s="120">
        <v>200</v>
      </c>
      <c r="I39" s="91">
        <f t="shared" si="1"/>
        <v>0</v>
      </c>
    </row>
    <row r="40" spans="1:9" x14ac:dyDescent="0.3">
      <c r="A40" s="87">
        <v>6</v>
      </c>
      <c r="B40" s="505" t="s">
        <v>17</v>
      </c>
      <c r="C40" s="506"/>
      <c r="D40" s="507"/>
      <c r="E40" s="530" t="s">
        <v>50</v>
      </c>
      <c r="F40" s="531"/>
      <c r="G40" s="88"/>
      <c r="H40" s="120">
        <v>140</v>
      </c>
      <c r="I40" s="91">
        <f t="shared" si="1"/>
        <v>0</v>
      </c>
    </row>
    <row r="41" spans="1:9" x14ac:dyDescent="0.3">
      <c r="A41" s="87"/>
      <c r="B41" s="505"/>
      <c r="C41" s="506"/>
      <c r="D41" s="507"/>
      <c r="E41" s="95"/>
      <c r="F41" s="62"/>
      <c r="G41" s="62"/>
      <c r="H41" s="78"/>
      <c r="I41" s="91"/>
    </row>
    <row r="42" spans="1:9" x14ac:dyDescent="0.3">
      <c r="A42" s="76"/>
      <c r="B42" s="505"/>
      <c r="C42" s="506"/>
      <c r="D42" s="507"/>
      <c r="F42" s="62"/>
      <c r="G42" s="62"/>
      <c r="H42" s="78"/>
      <c r="I42" s="91"/>
    </row>
    <row r="43" spans="1:9" x14ac:dyDescent="0.3">
      <c r="A43" s="96"/>
      <c r="B43" s="508"/>
      <c r="C43" s="509"/>
      <c r="D43" s="510"/>
      <c r="E43" s="64"/>
      <c r="F43" s="65"/>
      <c r="G43" s="62"/>
      <c r="H43" s="80"/>
      <c r="I43" s="91"/>
    </row>
    <row r="44" spans="1:9" x14ac:dyDescent="0.3">
      <c r="A44" s="532" t="s">
        <v>55</v>
      </c>
      <c r="B44" s="533"/>
      <c r="C44" s="533"/>
      <c r="D44" s="533"/>
      <c r="E44" s="533"/>
      <c r="F44" s="533"/>
      <c r="G44" s="533"/>
      <c r="H44" s="534"/>
      <c r="I44" s="97">
        <f>SUM(I35:I43)</f>
        <v>2600</v>
      </c>
    </row>
    <row r="45" spans="1:9" x14ac:dyDescent="0.3">
      <c r="A45" s="511" t="s">
        <v>56</v>
      </c>
      <c r="B45" s="512"/>
      <c r="C45" s="512"/>
      <c r="D45" s="512"/>
      <c r="E45" s="512"/>
      <c r="F45" s="512"/>
      <c r="G45" s="512"/>
      <c r="H45" s="512"/>
      <c r="I45" s="513"/>
    </row>
    <row r="46" spans="1:9" x14ac:dyDescent="0.3">
      <c r="A46" s="82" t="s">
        <v>57</v>
      </c>
      <c r="B46" s="514" t="s">
        <v>58</v>
      </c>
      <c r="C46" s="515"/>
      <c r="D46" s="516"/>
      <c r="E46" s="514" t="s">
        <v>59</v>
      </c>
      <c r="F46" s="516"/>
      <c r="G46" s="98" t="s">
        <v>60</v>
      </c>
      <c r="H46" s="98" t="s">
        <v>39</v>
      </c>
      <c r="I46" s="99" t="s">
        <v>40</v>
      </c>
    </row>
    <row r="47" spans="1:9" x14ac:dyDescent="0.3">
      <c r="A47" s="87">
        <v>1</v>
      </c>
      <c r="B47" s="517" t="s">
        <v>99</v>
      </c>
      <c r="C47" s="518"/>
      <c r="D47" s="519"/>
      <c r="E47" s="520"/>
      <c r="F47" s="521"/>
      <c r="G47" s="88"/>
      <c r="H47" s="100"/>
      <c r="I47" s="91"/>
    </row>
    <row r="48" spans="1:9" x14ac:dyDescent="0.3">
      <c r="A48" s="87"/>
      <c r="B48" s="527" t="s">
        <v>113</v>
      </c>
      <c r="C48" s="528"/>
      <c r="D48" s="529"/>
      <c r="E48" s="530">
        <v>1</v>
      </c>
      <c r="F48" s="531"/>
      <c r="G48" s="88">
        <v>23</v>
      </c>
      <c r="H48" s="100">
        <v>5</v>
      </c>
      <c r="I48" s="91">
        <f>H48*G48</f>
        <v>115</v>
      </c>
    </row>
    <row r="49" spans="1:12" x14ac:dyDescent="0.3">
      <c r="A49" s="101"/>
      <c r="B49" s="522"/>
      <c r="C49" s="523"/>
      <c r="D49" s="524"/>
      <c r="E49" s="525"/>
      <c r="F49" s="526"/>
      <c r="G49" s="88"/>
      <c r="H49" s="100"/>
      <c r="I49" s="91"/>
    </row>
    <row r="50" spans="1:12" x14ac:dyDescent="0.3">
      <c r="A50" s="532" t="s">
        <v>61</v>
      </c>
      <c r="B50" s="533"/>
      <c r="C50" s="533"/>
      <c r="D50" s="533"/>
      <c r="E50" s="533"/>
      <c r="F50" s="533"/>
      <c r="G50" s="533"/>
      <c r="H50" s="534"/>
      <c r="I50" s="102">
        <f>SUM(I47:I49)</f>
        <v>115</v>
      </c>
    </row>
    <row r="51" spans="1:12" x14ac:dyDescent="0.3">
      <c r="A51" s="103"/>
      <c r="B51" s="104"/>
      <c r="C51" s="104"/>
      <c r="D51" s="104"/>
      <c r="E51" s="104"/>
      <c r="F51" s="105"/>
      <c r="G51" s="106"/>
      <c r="H51" s="106"/>
      <c r="I51" s="107"/>
      <c r="L51" s="59"/>
    </row>
    <row r="52" spans="1:12" x14ac:dyDescent="0.3">
      <c r="A52" s="500"/>
      <c r="B52" s="501"/>
      <c r="C52" s="501"/>
      <c r="D52" s="501"/>
      <c r="E52" s="501"/>
      <c r="F52" s="108"/>
      <c r="G52" s="504" t="s">
        <v>62</v>
      </c>
      <c r="H52" s="501"/>
      <c r="I52" s="109">
        <f>I50+I44+I32+I21</f>
        <v>28286.399999999998</v>
      </c>
    </row>
    <row r="53" spans="1:12" x14ac:dyDescent="0.3">
      <c r="A53" s="500"/>
      <c r="B53" s="501"/>
      <c r="C53" s="501"/>
      <c r="D53" s="501"/>
      <c r="E53" s="501"/>
      <c r="F53" s="62"/>
      <c r="G53" s="110"/>
      <c r="H53" s="111"/>
      <c r="I53" s="112"/>
    </row>
    <row r="54" spans="1:12" ht="15" thickBot="1" x14ac:dyDescent="0.35">
      <c r="A54" s="500"/>
      <c r="B54" s="501"/>
      <c r="C54" s="501"/>
      <c r="D54" s="501"/>
      <c r="E54" s="501"/>
      <c r="F54" s="62"/>
      <c r="G54" s="554" t="s">
        <v>105</v>
      </c>
      <c r="H54" s="555"/>
      <c r="I54" s="121">
        <f>I52+I53</f>
        <v>28286.399999999998</v>
      </c>
    </row>
    <row r="55" spans="1:12" ht="15.6" thickTop="1" thickBot="1" x14ac:dyDescent="0.35">
      <c r="A55" s="113"/>
      <c r="B55" s="114"/>
      <c r="C55" s="502"/>
      <c r="D55" s="503"/>
      <c r="E55" s="503"/>
      <c r="F55" s="503"/>
      <c r="G55" s="115"/>
      <c r="H55" s="115"/>
      <c r="I55" s="116"/>
    </row>
    <row r="57" spans="1:12" x14ac:dyDescent="0.3">
      <c r="A57" s="59"/>
      <c r="B57" s="59"/>
    </row>
  </sheetData>
  <mergeCells count="68">
    <mergeCell ref="B46:D46"/>
    <mergeCell ref="E46:F46"/>
    <mergeCell ref="B38:D38"/>
    <mergeCell ref="E38:F38"/>
    <mergeCell ref="B39:D39"/>
    <mergeCell ref="B47:D47"/>
    <mergeCell ref="E47:F47"/>
    <mergeCell ref="B48:D48"/>
    <mergeCell ref="E48:F48"/>
    <mergeCell ref="B49:D49"/>
    <mergeCell ref="E49:F49"/>
    <mergeCell ref="C55:F55"/>
    <mergeCell ref="A50:H50"/>
    <mergeCell ref="A52:B52"/>
    <mergeCell ref="C52:E52"/>
    <mergeCell ref="G52:H52"/>
    <mergeCell ref="A53:B53"/>
    <mergeCell ref="C53:E53"/>
    <mergeCell ref="G54:H54"/>
    <mergeCell ref="A54:B54"/>
    <mergeCell ref="C54:E54"/>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59"/>
  <sheetViews>
    <sheetView topLeftCell="A16"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c r="L7" t="s">
        <v>30</v>
      </c>
    </row>
    <row r="8" spans="1:13" x14ac:dyDescent="0.3">
      <c r="A8" s="57"/>
      <c r="H8" s="59"/>
      <c r="I8" s="60"/>
    </row>
    <row r="9" spans="1:13" x14ac:dyDescent="0.3">
      <c r="A9" s="511" t="s">
        <v>112</v>
      </c>
      <c r="B9" s="512"/>
      <c r="C9" s="512"/>
      <c r="D9" s="512"/>
      <c r="E9" s="550"/>
      <c r="F9" s="538" t="s">
        <v>111</v>
      </c>
      <c r="G9" s="539"/>
      <c r="H9" s="551">
        <v>11</v>
      </c>
      <c r="I9" s="552"/>
    </row>
    <row r="10" spans="1:13" x14ac:dyDescent="0.3">
      <c r="A10" s="61" t="s">
        <v>22</v>
      </c>
      <c r="B10" s="59"/>
      <c r="E10" s="62"/>
      <c r="F10" s="538" t="s">
        <v>23</v>
      </c>
      <c r="G10" s="539"/>
      <c r="H10" s="553" t="s">
        <v>118</v>
      </c>
      <c r="I10" s="541"/>
    </row>
    <row r="11" spans="1:13" x14ac:dyDescent="0.3">
      <c r="A11" s="61" t="s">
        <v>24</v>
      </c>
      <c r="B11" s="59"/>
      <c r="E11" s="62"/>
      <c r="F11" s="538" t="s">
        <v>25</v>
      </c>
      <c r="G11" s="539"/>
      <c r="H11" s="540" t="s">
        <v>64</v>
      </c>
      <c r="I11" s="541"/>
    </row>
    <row r="12" spans="1:13" x14ac:dyDescent="0.3">
      <c r="A12" s="61" t="s">
        <v>26</v>
      </c>
      <c r="B12" s="59"/>
      <c r="E12" s="62"/>
      <c r="F12" s="538" t="s">
        <v>27</v>
      </c>
      <c r="G12" s="539"/>
      <c r="H12" s="540">
        <v>43269</v>
      </c>
      <c r="I12" s="541"/>
    </row>
    <row r="13" spans="1:13" x14ac:dyDescent="0.3">
      <c r="A13" s="61" t="s">
        <v>28</v>
      </c>
      <c r="B13" s="59"/>
      <c r="E13" s="62"/>
      <c r="F13" s="565" t="s">
        <v>29</v>
      </c>
      <c r="G13" s="534"/>
      <c r="H13" s="566" t="s">
        <v>119</v>
      </c>
      <c r="I13" s="567"/>
    </row>
    <row r="14" spans="1:13" x14ac:dyDescent="0.3">
      <c r="A14" s="61"/>
      <c r="B14" s="59"/>
      <c r="E14" s="62"/>
      <c r="F14" s="538" t="s">
        <v>31</v>
      </c>
      <c r="G14" s="539"/>
      <c r="H14" s="540" t="s">
        <v>32</v>
      </c>
      <c r="I14" s="541"/>
      <c r="M14" t="s">
        <v>30</v>
      </c>
    </row>
    <row r="15" spans="1:13" x14ac:dyDescent="0.3">
      <c r="A15" s="544" t="s">
        <v>120</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121</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row>
    <row r="24" spans="1:12" x14ac:dyDescent="0.3">
      <c r="A24" s="87"/>
      <c r="B24" s="517"/>
      <c r="C24" s="518"/>
      <c r="D24" s="518"/>
      <c r="E24" s="518"/>
      <c r="F24" s="143"/>
      <c r="G24" s="143"/>
      <c r="H24" s="145"/>
      <c r="I24" s="91"/>
    </row>
    <row r="25" spans="1:12" x14ac:dyDescent="0.3">
      <c r="A25" s="87"/>
      <c r="B25" s="527"/>
      <c r="C25" s="528"/>
      <c r="D25" s="528"/>
      <c r="E25" s="528"/>
      <c r="F25" s="123"/>
      <c r="G25" s="88"/>
      <c r="H25" s="145"/>
      <c r="I25" s="91"/>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4"/>
      <c r="H29" s="145"/>
      <c r="I29" s="91"/>
    </row>
    <row r="30" spans="1:12" x14ac:dyDescent="0.3">
      <c r="A30" s="87"/>
      <c r="B30" s="530"/>
      <c r="C30" s="486"/>
      <c r="D30" s="486"/>
      <c r="E30" s="486"/>
      <c r="F30" s="62"/>
      <c r="G30" s="124"/>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0</v>
      </c>
      <c r="L32" s="92"/>
    </row>
    <row r="33" spans="1:12" x14ac:dyDescent="0.3">
      <c r="A33" s="532" t="s">
        <v>123</v>
      </c>
      <c r="B33" s="533"/>
      <c r="C33" s="533"/>
      <c r="D33" s="533"/>
      <c r="E33" s="533"/>
      <c r="F33" s="533"/>
      <c r="G33" s="533"/>
      <c r="H33" s="534"/>
      <c r="I33" s="147">
        <f>I32*0.15</f>
        <v>0</v>
      </c>
      <c r="L33" s="92"/>
    </row>
    <row r="34" spans="1:12" x14ac:dyDescent="0.3">
      <c r="A34" s="532" t="s">
        <v>124</v>
      </c>
      <c r="B34" s="533"/>
      <c r="C34" s="533"/>
      <c r="D34" s="533"/>
      <c r="E34" s="533"/>
      <c r="F34" s="533"/>
      <c r="G34" s="533"/>
      <c r="H34" s="534"/>
      <c r="I34" s="93">
        <f>I32+I33</f>
        <v>0</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126" t="s">
        <v>38</v>
      </c>
      <c r="H36" s="98" t="s">
        <v>39</v>
      </c>
      <c r="I36" s="99" t="s">
        <v>40</v>
      </c>
    </row>
    <row r="37" spans="1:12" x14ac:dyDescent="0.3">
      <c r="A37" s="87">
        <v>1</v>
      </c>
      <c r="B37" s="535" t="s">
        <v>49</v>
      </c>
      <c r="C37" s="536"/>
      <c r="D37" s="537"/>
      <c r="E37" s="520" t="s">
        <v>50</v>
      </c>
      <c r="F37" s="521"/>
      <c r="G37" s="119">
        <v>2</v>
      </c>
      <c r="H37" s="117">
        <v>450</v>
      </c>
      <c r="I37" s="94">
        <f>SUM(G37*H37)</f>
        <v>900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v>2</v>
      </c>
      <c r="H40" s="118">
        <v>200</v>
      </c>
      <c r="I40" s="91">
        <f t="shared" si="1"/>
        <v>400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1300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125</v>
      </c>
      <c r="C49" s="518"/>
      <c r="D49" s="519"/>
      <c r="E49" s="520"/>
      <c r="F49" s="521"/>
      <c r="G49" s="88"/>
      <c r="H49" s="100"/>
      <c r="I49" s="91"/>
    </row>
    <row r="50" spans="1:12" x14ac:dyDescent="0.3">
      <c r="A50" s="87"/>
      <c r="B50" s="527" t="s">
        <v>68</v>
      </c>
      <c r="C50" s="528"/>
      <c r="D50" s="529"/>
      <c r="E50" s="530">
        <v>1</v>
      </c>
      <c r="F50" s="531"/>
      <c r="G50" s="88">
        <v>77.400000000000006</v>
      </c>
      <c r="H50" s="100">
        <v>5</v>
      </c>
      <c r="I50" s="91">
        <f>H50*G50</f>
        <v>387</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387</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f>
        <v>1687</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1687</v>
      </c>
    </row>
    <row r="57" spans="1:12" ht="15.6" thickTop="1" thickBot="1" x14ac:dyDescent="0.35">
      <c r="A57" s="113"/>
      <c r="B57" s="114"/>
      <c r="C57" s="502"/>
      <c r="D57" s="503"/>
      <c r="E57" s="503"/>
      <c r="F57" s="503"/>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59"/>
  <sheetViews>
    <sheetView topLeftCell="A25"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12</v>
      </c>
      <c r="I9" s="552"/>
    </row>
    <row r="10" spans="1:13" x14ac:dyDescent="0.3">
      <c r="A10" s="61" t="s">
        <v>22</v>
      </c>
      <c r="B10" s="59"/>
      <c r="E10" s="62"/>
      <c r="F10" s="538" t="s">
        <v>23</v>
      </c>
      <c r="G10" s="539"/>
      <c r="H10" s="553" t="s">
        <v>126</v>
      </c>
      <c r="I10" s="541"/>
    </row>
    <row r="11" spans="1:13" x14ac:dyDescent="0.3">
      <c r="A11" s="61" t="s">
        <v>24</v>
      </c>
      <c r="B11" s="59"/>
      <c r="E11" s="62"/>
      <c r="F11" s="538" t="s">
        <v>25</v>
      </c>
      <c r="G11" s="539"/>
      <c r="H11" s="540" t="s">
        <v>18</v>
      </c>
      <c r="I11" s="541"/>
    </row>
    <row r="12" spans="1:13" x14ac:dyDescent="0.3">
      <c r="A12" s="61" t="s">
        <v>26</v>
      </c>
      <c r="B12" s="59"/>
      <c r="E12" s="62"/>
      <c r="F12" s="538" t="s">
        <v>27</v>
      </c>
      <c r="G12" s="539"/>
      <c r="H12" s="540">
        <v>43444</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127</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121</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row>
    <row r="24" spans="1:12" x14ac:dyDescent="0.3">
      <c r="A24" s="87">
        <v>1</v>
      </c>
      <c r="B24" s="517" t="s">
        <v>128</v>
      </c>
      <c r="C24" s="518"/>
      <c r="D24" s="518"/>
      <c r="E24" s="518"/>
      <c r="F24" s="143"/>
      <c r="G24" s="143">
        <v>1</v>
      </c>
      <c r="H24" s="145">
        <v>172.17</v>
      </c>
      <c r="I24" s="91">
        <f>H24*G24</f>
        <v>172.17</v>
      </c>
    </row>
    <row r="25" spans="1:12" x14ac:dyDescent="0.3">
      <c r="A25" s="87">
        <v>2</v>
      </c>
      <c r="B25" s="527" t="s">
        <v>129</v>
      </c>
      <c r="C25" s="528"/>
      <c r="D25" s="528"/>
      <c r="E25" s="528"/>
      <c r="F25" s="123"/>
      <c r="G25" s="88">
        <v>1</v>
      </c>
      <c r="H25" s="145">
        <v>665.1</v>
      </c>
      <c r="I25" s="91">
        <f>H25*G25</f>
        <v>665.1</v>
      </c>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4"/>
      <c r="H29" s="145"/>
      <c r="I29" s="91"/>
    </row>
    <row r="30" spans="1:12" x14ac:dyDescent="0.3">
      <c r="A30" s="87"/>
      <c r="B30" s="530"/>
      <c r="C30" s="486"/>
      <c r="D30" s="486"/>
      <c r="E30" s="486"/>
      <c r="F30" s="62"/>
      <c r="G30" s="124"/>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837.27</v>
      </c>
      <c r="L32" s="92"/>
    </row>
    <row r="33" spans="1:12" x14ac:dyDescent="0.3">
      <c r="A33" s="532" t="s">
        <v>123</v>
      </c>
      <c r="B33" s="533"/>
      <c r="C33" s="533"/>
      <c r="D33" s="533"/>
      <c r="E33" s="533"/>
      <c r="F33" s="533"/>
      <c r="G33" s="533"/>
      <c r="H33" s="534"/>
      <c r="I33" s="147">
        <f>I32*0.15</f>
        <v>125.59049999999999</v>
      </c>
      <c r="L33" s="92"/>
    </row>
    <row r="34" spans="1:12" x14ac:dyDescent="0.3">
      <c r="A34" s="532" t="s">
        <v>124</v>
      </c>
      <c r="B34" s="533"/>
      <c r="C34" s="533"/>
      <c r="D34" s="533"/>
      <c r="E34" s="533"/>
      <c r="F34" s="533"/>
      <c r="G34" s="533"/>
      <c r="H34" s="534"/>
      <c r="I34" s="93">
        <f>I32+I33</f>
        <v>962.8605</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126" t="s">
        <v>38</v>
      </c>
      <c r="H36" s="98" t="s">
        <v>39</v>
      </c>
      <c r="I36" s="99" t="s">
        <v>40</v>
      </c>
    </row>
    <row r="37" spans="1:12" x14ac:dyDescent="0.3">
      <c r="A37" s="87">
        <v>1</v>
      </c>
      <c r="B37" s="535" t="s">
        <v>49</v>
      </c>
      <c r="C37" s="536"/>
      <c r="D37" s="537"/>
      <c r="E37" s="520" t="s">
        <v>50</v>
      </c>
      <c r="F37" s="521"/>
      <c r="G37" s="119">
        <v>9</v>
      </c>
      <c r="H37" s="117">
        <v>450</v>
      </c>
      <c r="I37" s="94">
        <f>SUM(G37*H37)</f>
        <v>4050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v>9</v>
      </c>
      <c r="H40" s="118">
        <v>200</v>
      </c>
      <c r="I40" s="91">
        <f t="shared" si="1"/>
        <v>1800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5850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130</v>
      </c>
      <c r="C49" s="518"/>
      <c r="D49" s="519"/>
      <c r="E49" s="520"/>
      <c r="F49" s="521"/>
      <c r="G49" s="88"/>
      <c r="H49" s="100"/>
      <c r="I49" s="91"/>
    </row>
    <row r="50" spans="1:12" x14ac:dyDescent="0.3">
      <c r="A50" s="87"/>
      <c r="B50" s="527" t="s">
        <v>131</v>
      </c>
      <c r="C50" s="528"/>
      <c r="D50" s="529"/>
      <c r="E50" s="530">
        <v>1</v>
      </c>
      <c r="F50" s="531"/>
      <c r="G50" s="88">
        <v>73.599999999999994</v>
      </c>
      <c r="H50" s="100">
        <v>5</v>
      </c>
      <c r="I50" s="91">
        <f>H50*G50</f>
        <v>368</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368</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I52+I46+I34+I21</f>
        <v>7180.8604999999998</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7180.8604999999998</v>
      </c>
    </row>
    <row r="57" spans="1:12" ht="15.6" thickTop="1" thickBot="1" x14ac:dyDescent="0.35">
      <c r="A57" s="113"/>
      <c r="B57" s="114"/>
      <c r="C57" s="502"/>
      <c r="D57" s="503"/>
      <c r="E57" s="503"/>
      <c r="F57" s="503"/>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59"/>
  <sheetViews>
    <sheetView topLeftCell="A16" workbookViewId="0">
      <selection activeCell="A45" sqref="A45"/>
    </sheetView>
  </sheetViews>
  <sheetFormatPr defaultRowHeight="14.4" x14ac:dyDescent="0.3"/>
  <cols>
    <col min="1" max="1" width="12" bestFit="1" customWidth="1"/>
    <col min="4" max="4" width="20.664062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13</v>
      </c>
      <c r="I9" s="552"/>
    </row>
    <row r="10" spans="1:13" x14ac:dyDescent="0.3">
      <c r="A10" s="61" t="s">
        <v>22</v>
      </c>
      <c r="B10" s="59"/>
      <c r="D10" s="148"/>
      <c r="E10" s="62"/>
      <c r="F10" s="538" t="s">
        <v>23</v>
      </c>
      <c r="G10" s="539"/>
      <c r="H10" s="553" t="s">
        <v>132</v>
      </c>
      <c r="I10" s="541"/>
    </row>
    <row r="11" spans="1:13" x14ac:dyDescent="0.3">
      <c r="A11" s="61" t="s">
        <v>24</v>
      </c>
      <c r="B11" s="59"/>
      <c r="E11" s="62"/>
      <c r="F11" s="538" t="s">
        <v>25</v>
      </c>
      <c r="G11" s="539"/>
      <c r="H11" s="540" t="s">
        <v>133</v>
      </c>
      <c r="I11" s="541"/>
    </row>
    <row r="12" spans="1:13" x14ac:dyDescent="0.3">
      <c r="A12" s="61" t="s">
        <v>26</v>
      </c>
      <c r="B12" s="59"/>
      <c r="E12" s="62"/>
      <c r="F12" s="538" t="s">
        <v>27</v>
      </c>
      <c r="G12" s="539"/>
      <c r="H12" s="540">
        <v>43856</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166</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121</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row>
    <row r="24" spans="1:12" x14ac:dyDescent="0.3">
      <c r="A24" s="87">
        <v>1</v>
      </c>
      <c r="B24" s="517" t="s">
        <v>134</v>
      </c>
      <c r="C24" s="518"/>
      <c r="D24" s="518"/>
      <c r="E24" s="518"/>
      <c r="F24" s="143"/>
      <c r="G24" s="143">
        <v>1</v>
      </c>
      <c r="H24" s="145">
        <v>110</v>
      </c>
      <c r="I24" s="91">
        <f>H24*G24</f>
        <v>110</v>
      </c>
    </row>
    <row r="25" spans="1:12" x14ac:dyDescent="0.3">
      <c r="A25" s="87"/>
      <c r="B25" s="527"/>
      <c r="C25" s="528"/>
      <c r="D25" s="528"/>
      <c r="E25" s="528"/>
      <c r="F25" s="123"/>
      <c r="G25" s="88"/>
      <c r="H25" s="145"/>
      <c r="I25" s="91"/>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4"/>
      <c r="H29" s="145"/>
      <c r="I29" s="91"/>
    </row>
    <row r="30" spans="1:12" x14ac:dyDescent="0.3">
      <c r="A30" s="87"/>
      <c r="B30" s="530"/>
      <c r="C30" s="486"/>
      <c r="D30" s="486"/>
      <c r="E30" s="486"/>
      <c r="F30" s="62"/>
      <c r="G30" s="124"/>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110</v>
      </c>
      <c r="L32" s="92"/>
    </row>
    <row r="33" spans="1:12" x14ac:dyDescent="0.3">
      <c r="A33" s="532" t="s">
        <v>123</v>
      </c>
      <c r="B33" s="533"/>
      <c r="C33" s="533"/>
      <c r="D33" s="533"/>
      <c r="E33" s="533"/>
      <c r="F33" s="533"/>
      <c r="G33" s="533"/>
      <c r="H33" s="534"/>
      <c r="I33" s="147">
        <f>I32*0.15</f>
        <v>16.5</v>
      </c>
      <c r="L33" s="92"/>
    </row>
    <row r="34" spans="1:12" x14ac:dyDescent="0.3">
      <c r="A34" s="532" t="s">
        <v>124</v>
      </c>
      <c r="B34" s="533"/>
      <c r="C34" s="533"/>
      <c r="D34" s="533"/>
      <c r="E34" s="533"/>
      <c r="F34" s="533"/>
      <c r="G34" s="533"/>
      <c r="H34" s="534"/>
      <c r="I34" s="93">
        <f>I32+I33</f>
        <v>126.5</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126" t="s">
        <v>38</v>
      </c>
      <c r="H36" s="98" t="s">
        <v>39</v>
      </c>
      <c r="I36" s="99" t="s">
        <v>40</v>
      </c>
    </row>
    <row r="37" spans="1:12" x14ac:dyDescent="0.3">
      <c r="A37" s="87">
        <v>1</v>
      </c>
      <c r="B37" s="535" t="s">
        <v>49</v>
      </c>
      <c r="C37" s="536"/>
      <c r="D37" s="537"/>
      <c r="E37" s="520" t="s">
        <v>50</v>
      </c>
      <c r="F37" s="521"/>
      <c r="G37" s="119">
        <v>2</v>
      </c>
      <c r="H37" s="117">
        <v>450</v>
      </c>
      <c r="I37" s="94">
        <f>SUM(G37*H37)</f>
        <v>900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v>2</v>
      </c>
      <c r="H40" s="118">
        <v>200</v>
      </c>
      <c r="I40" s="91">
        <f t="shared" si="1"/>
        <v>400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1300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135</v>
      </c>
      <c r="C49" s="518"/>
      <c r="D49" s="519"/>
      <c r="E49" s="520"/>
      <c r="F49" s="521"/>
      <c r="G49" s="88"/>
      <c r="H49" s="100"/>
      <c r="I49" s="91"/>
    </row>
    <row r="50" spans="1:12" x14ac:dyDescent="0.3">
      <c r="A50" s="87"/>
      <c r="B50" s="527" t="s">
        <v>77</v>
      </c>
      <c r="C50" s="528"/>
      <c r="D50" s="529"/>
      <c r="E50" s="530">
        <v>1</v>
      </c>
      <c r="F50" s="531"/>
      <c r="G50" s="88">
        <v>1.9</v>
      </c>
      <c r="H50" s="100">
        <v>5</v>
      </c>
      <c r="I50" s="91">
        <f>H50*G50</f>
        <v>9.5</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9.5</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I52+I46+I34+I21</f>
        <v>1436</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1436</v>
      </c>
    </row>
    <row r="57" spans="1:12" ht="15.6" thickTop="1" thickBot="1" x14ac:dyDescent="0.35">
      <c r="A57" s="113"/>
      <c r="B57" s="114"/>
      <c r="C57" s="502"/>
      <c r="D57" s="503"/>
      <c r="E57" s="503"/>
      <c r="F57" s="503"/>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14</v>
      </c>
      <c r="I9" s="552"/>
    </row>
    <row r="10" spans="1:13" x14ac:dyDescent="0.3">
      <c r="A10" s="61" t="s">
        <v>22</v>
      </c>
      <c r="B10" s="59"/>
      <c r="E10" s="62"/>
      <c r="F10" s="538" t="s">
        <v>23</v>
      </c>
      <c r="G10" s="539"/>
      <c r="H10" s="553" t="s">
        <v>149</v>
      </c>
      <c r="I10" s="541"/>
    </row>
    <row r="11" spans="1:13" x14ac:dyDescent="0.3">
      <c r="A11" s="61" t="s">
        <v>24</v>
      </c>
      <c r="B11" s="59"/>
      <c r="E11" s="62"/>
      <c r="F11" s="538" t="s">
        <v>25</v>
      </c>
      <c r="G11" s="539"/>
      <c r="H11" s="540" t="s">
        <v>137</v>
      </c>
      <c r="I11" s="541"/>
    </row>
    <row r="12" spans="1:13" x14ac:dyDescent="0.3">
      <c r="A12" s="61" t="s">
        <v>26</v>
      </c>
      <c r="B12" s="59"/>
      <c r="E12" s="62"/>
      <c r="F12" s="538" t="s">
        <v>27</v>
      </c>
      <c r="G12" s="539"/>
      <c r="H12" s="540">
        <v>43167</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138</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row>
    <row r="24" spans="1:12" x14ac:dyDescent="0.3">
      <c r="A24" s="87">
        <v>1</v>
      </c>
      <c r="B24" s="517" t="s">
        <v>139</v>
      </c>
      <c r="C24" s="518"/>
      <c r="D24" s="518"/>
      <c r="E24" s="518"/>
      <c r="F24" s="143"/>
      <c r="G24" s="143">
        <v>1</v>
      </c>
      <c r="H24" s="145">
        <v>254.18</v>
      </c>
      <c r="I24" s="91">
        <f>H24*G24</f>
        <v>254.18</v>
      </c>
    </row>
    <row r="25" spans="1:12" x14ac:dyDescent="0.3">
      <c r="A25" s="87">
        <v>2</v>
      </c>
      <c r="B25" s="527" t="s">
        <v>140</v>
      </c>
      <c r="C25" s="528"/>
      <c r="D25" s="528"/>
      <c r="E25" s="528"/>
      <c r="F25" s="123"/>
      <c r="G25" s="88">
        <v>1</v>
      </c>
      <c r="H25" s="145">
        <v>250.12</v>
      </c>
      <c r="I25" s="91">
        <f>H25*G25</f>
        <v>250.12</v>
      </c>
    </row>
    <row r="26" spans="1:12" x14ac:dyDescent="0.3">
      <c r="A26" s="87">
        <v>3</v>
      </c>
      <c r="B26" s="527" t="s">
        <v>141</v>
      </c>
      <c r="C26" s="528"/>
      <c r="D26" s="528"/>
      <c r="E26" s="528"/>
      <c r="F26" s="123"/>
      <c r="G26" s="123">
        <v>15</v>
      </c>
      <c r="H26" s="145">
        <v>39.81</v>
      </c>
      <c r="I26" s="91">
        <f>H26*G26</f>
        <v>597.15000000000009</v>
      </c>
    </row>
    <row r="27" spans="1:12" x14ac:dyDescent="0.3">
      <c r="A27" s="87">
        <v>4</v>
      </c>
      <c r="B27" s="527" t="s">
        <v>142</v>
      </c>
      <c r="C27" s="528"/>
      <c r="D27" s="528"/>
      <c r="E27" s="528"/>
      <c r="F27" s="123"/>
      <c r="G27" s="123">
        <v>1</v>
      </c>
      <c r="H27" s="145">
        <v>1646.25</v>
      </c>
      <c r="I27" s="91">
        <f t="shared" ref="I27:I30" si="1">H27*G27</f>
        <v>1646.25</v>
      </c>
    </row>
    <row r="28" spans="1:12" x14ac:dyDescent="0.3">
      <c r="A28" s="87">
        <v>5</v>
      </c>
      <c r="B28" s="527" t="s">
        <v>143</v>
      </c>
      <c r="C28" s="528"/>
      <c r="D28" s="528"/>
      <c r="E28" s="528"/>
      <c r="F28" s="123"/>
      <c r="G28" s="123">
        <v>2</v>
      </c>
      <c r="H28" s="145">
        <v>18.899999999999999</v>
      </c>
      <c r="I28" s="91">
        <f t="shared" si="1"/>
        <v>37.799999999999997</v>
      </c>
    </row>
    <row r="29" spans="1:12" x14ac:dyDescent="0.3">
      <c r="A29" s="87"/>
      <c r="B29" s="530"/>
      <c r="C29" s="486"/>
      <c r="D29" s="486"/>
      <c r="E29" s="486"/>
      <c r="F29" s="62"/>
      <c r="G29" s="123"/>
      <c r="H29" s="145"/>
      <c r="I29" s="91">
        <f t="shared" si="1"/>
        <v>0</v>
      </c>
    </row>
    <row r="30" spans="1:12" x14ac:dyDescent="0.3">
      <c r="A30" s="87"/>
      <c r="B30" s="530"/>
      <c r="C30" s="486"/>
      <c r="D30" s="486"/>
      <c r="E30" s="486"/>
      <c r="F30" s="62"/>
      <c r="G30" s="123"/>
      <c r="H30" s="145"/>
      <c r="I30" s="91">
        <f t="shared" si="1"/>
        <v>0</v>
      </c>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2785.5</v>
      </c>
      <c r="L32" s="92"/>
    </row>
    <row r="33" spans="1:12" x14ac:dyDescent="0.3">
      <c r="A33" s="532" t="s">
        <v>123</v>
      </c>
      <c r="B33" s="533"/>
      <c r="C33" s="533"/>
      <c r="D33" s="533"/>
      <c r="E33" s="533"/>
      <c r="F33" s="533"/>
      <c r="G33" s="533"/>
      <c r="H33" s="534"/>
      <c r="I33" s="147">
        <f>I32*0.15</f>
        <v>417.82499999999999</v>
      </c>
      <c r="L33" s="92"/>
    </row>
    <row r="34" spans="1:12" x14ac:dyDescent="0.3">
      <c r="A34" s="532" t="s">
        <v>124</v>
      </c>
      <c r="B34" s="533"/>
      <c r="C34" s="533"/>
      <c r="D34" s="533"/>
      <c r="E34" s="533"/>
      <c r="F34" s="533"/>
      <c r="G34" s="533"/>
      <c r="H34" s="534"/>
      <c r="I34" s="93">
        <f>I32+I33</f>
        <v>3203.3249999999998</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84" t="s">
        <v>38</v>
      </c>
      <c r="H36" s="85" t="s">
        <v>39</v>
      </c>
      <c r="I36" s="86" t="s">
        <v>40</v>
      </c>
    </row>
    <row r="37" spans="1:12" x14ac:dyDescent="0.3">
      <c r="A37" s="87">
        <v>1</v>
      </c>
      <c r="B37" s="535" t="s">
        <v>49</v>
      </c>
      <c r="C37" s="536"/>
      <c r="D37" s="537"/>
      <c r="E37" s="520" t="s">
        <v>50</v>
      </c>
      <c r="F37" s="521"/>
      <c r="G37" s="119">
        <v>6</v>
      </c>
      <c r="H37" s="117">
        <v>450</v>
      </c>
      <c r="I37" s="94">
        <f>SUM(G37*H37)</f>
        <v>2700</v>
      </c>
    </row>
    <row r="38" spans="1:12" x14ac:dyDescent="0.3">
      <c r="A38" s="87">
        <v>2</v>
      </c>
      <c r="B38" s="505" t="s">
        <v>51</v>
      </c>
      <c r="C38" s="506"/>
      <c r="D38" s="507"/>
      <c r="E38" s="530" t="s">
        <v>50</v>
      </c>
      <c r="F38" s="531"/>
      <c r="G38" s="88"/>
      <c r="H38" s="118">
        <v>350</v>
      </c>
      <c r="I38" s="91">
        <f t="shared" ref="I38:I42" si="2">SUM(G38*H38)</f>
        <v>0</v>
      </c>
    </row>
    <row r="39" spans="1:12" x14ac:dyDescent="0.3">
      <c r="A39" s="87">
        <v>3</v>
      </c>
      <c r="B39" s="505" t="s">
        <v>52</v>
      </c>
      <c r="C39" s="506"/>
      <c r="D39" s="507"/>
      <c r="E39" s="530" t="s">
        <v>50</v>
      </c>
      <c r="F39" s="531"/>
      <c r="G39" s="88"/>
      <c r="H39" s="118">
        <v>300</v>
      </c>
      <c r="I39" s="91">
        <f t="shared" si="2"/>
        <v>0</v>
      </c>
    </row>
    <row r="40" spans="1:12" x14ac:dyDescent="0.3">
      <c r="A40" s="87">
        <v>4</v>
      </c>
      <c r="B40" s="505" t="s">
        <v>53</v>
      </c>
      <c r="C40" s="506"/>
      <c r="D40" s="507"/>
      <c r="E40" s="530" t="s">
        <v>50</v>
      </c>
      <c r="F40" s="531"/>
      <c r="G40" s="88">
        <v>6</v>
      </c>
      <c r="H40" s="118">
        <v>200</v>
      </c>
      <c r="I40" s="91">
        <f t="shared" si="2"/>
        <v>1200</v>
      </c>
    </row>
    <row r="41" spans="1:12" x14ac:dyDescent="0.3">
      <c r="A41" s="87">
        <v>5</v>
      </c>
      <c r="B41" s="505" t="s">
        <v>54</v>
      </c>
      <c r="C41" s="506"/>
      <c r="D41" s="507"/>
      <c r="E41" s="530" t="s">
        <v>50</v>
      </c>
      <c r="F41" s="531"/>
      <c r="G41" s="88"/>
      <c r="H41" s="120">
        <v>200</v>
      </c>
      <c r="I41" s="91">
        <f t="shared" si="2"/>
        <v>0</v>
      </c>
    </row>
    <row r="42" spans="1:12" x14ac:dyDescent="0.3">
      <c r="A42" s="87">
        <v>6</v>
      </c>
      <c r="B42" s="505" t="s">
        <v>17</v>
      </c>
      <c r="C42" s="506"/>
      <c r="D42" s="507"/>
      <c r="E42" s="530" t="s">
        <v>50</v>
      </c>
      <c r="F42" s="531"/>
      <c r="G42" s="88"/>
      <c r="H42" s="120">
        <v>140</v>
      </c>
      <c r="I42" s="91">
        <f t="shared" si="2"/>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3900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167</v>
      </c>
      <c r="C49" s="518"/>
      <c r="D49" s="519"/>
      <c r="E49" s="520"/>
      <c r="F49" s="521"/>
      <c r="G49" s="88"/>
      <c r="H49" s="100"/>
      <c r="I49" s="91"/>
    </row>
    <row r="50" spans="1:12" x14ac:dyDescent="0.3">
      <c r="A50" s="87"/>
      <c r="B50" s="527" t="s">
        <v>77</v>
      </c>
      <c r="C50" s="528"/>
      <c r="D50" s="529"/>
      <c r="E50" s="530">
        <v>1</v>
      </c>
      <c r="F50" s="531"/>
      <c r="G50" s="88">
        <v>28.6</v>
      </c>
      <c r="H50" s="100">
        <v>5</v>
      </c>
      <c r="I50" s="91">
        <f>H50*G50</f>
        <v>143</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143</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I52+I46+I34+I21</f>
        <v>7246.3249999999998</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7246.3249999999998</v>
      </c>
    </row>
    <row r="57" spans="1:12" ht="15.6" thickTop="1" thickBot="1" x14ac:dyDescent="0.35">
      <c r="A57" s="113"/>
      <c r="B57" s="114"/>
      <c r="C57" s="502"/>
      <c r="D57" s="503"/>
      <c r="E57" s="503"/>
      <c r="F57" s="503"/>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15</v>
      </c>
      <c r="I9" s="552"/>
    </row>
    <row r="10" spans="1:13" x14ac:dyDescent="0.3">
      <c r="A10" s="61" t="s">
        <v>22</v>
      </c>
      <c r="B10" s="59"/>
      <c r="E10" s="62"/>
      <c r="F10" s="538" t="s">
        <v>23</v>
      </c>
      <c r="G10" s="539"/>
      <c r="H10" s="553" t="s">
        <v>136</v>
      </c>
      <c r="I10" s="541"/>
    </row>
    <row r="11" spans="1:13" x14ac:dyDescent="0.3">
      <c r="A11" s="61" t="s">
        <v>24</v>
      </c>
      <c r="B11" s="59"/>
      <c r="E11" s="62"/>
      <c r="F11" s="538" t="s">
        <v>25</v>
      </c>
      <c r="G11" s="539"/>
      <c r="H11" s="540" t="s">
        <v>88</v>
      </c>
      <c r="I11" s="541"/>
    </row>
    <row r="12" spans="1:13" x14ac:dyDescent="0.3">
      <c r="A12" s="61" t="s">
        <v>26</v>
      </c>
      <c r="B12" s="59"/>
      <c r="E12" s="62"/>
      <c r="F12" s="538" t="s">
        <v>27</v>
      </c>
      <c r="G12" s="539"/>
      <c r="H12" s="540">
        <v>44769</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144</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67" t="s">
        <v>35</v>
      </c>
      <c r="C17" s="67"/>
      <c r="D17" s="68"/>
      <c r="E17" s="69" t="s">
        <v>36</v>
      </c>
      <c r="F17" s="69" t="s">
        <v>37</v>
      </c>
      <c r="G17" s="69" t="s">
        <v>38</v>
      </c>
      <c r="H17" s="69" t="s">
        <v>39</v>
      </c>
      <c r="I17" s="70"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row>
    <row r="24" spans="1:12" x14ac:dyDescent="0.3">
      <c r="A24" s="87">
        <v>1</v>
      </c>
      <c r="B24" s="517" t="s">
        <v>145</v>
      </c>
      <c r="C24" s="518"/>
      <c r="D24" s="518"/>
      <c r="E24" s="518"/>
      <c r="F24" s="143"/>
      <c r="G24" s="143">
        <v>1</v>
      </c>
      <c r="H24" s="145">
        <v>1430</v>
      </c>
      <c r="I24" s="91">
        <f>H24*G24</f>
        <v>1430</v>
      </c>
    </row>
    <row r="25" spans="1:12" x14ac:dyDescent="0.3">
      <c r="A25" s="87"/>
      <c r="B25" s="527"/>
      <c r="C25" s="528"/>
      <c r="D25" s="528"/>
      <c r="E25" s="528"/>
      <c r="F25" s="123"/>
      <c r="G25" s="88"/>
      <c r="H25" s="145"/>
      <c r="I25" s="91"/>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3"/>
      <c r="H29" s="145"/>
      <c r="I29" s="91"/>
    </row>
    <row r="30" spans="1:12" x14ac:dyDescent="0.3">
      <c r="A30" s="87"/>
      <c r="B30" s="530"/>
      <c r="C30" s="486"/>
      <c r="D30" s="486"/>
      <c r="E30" s="486"/>
      <c r="F30" s="62"/>
      <c r="G30" s="123"/>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1430</v>
      </c>
      <c r="L32" s="92"/>
    </row>
    <row r="33" spans="1:12" x14ac:dyDescent="0.3">
      <c r="A33" s="532" t="s">
        <v>123</v>
      </c>
      <c r="B33" s="533"/>
      <c r="C33" s="533"/>
      <c r="D33" s="533"/>
      <c r="E33" s="533"/>
      <c r="F33" s="533"/>
      <c r="G33" s="533"/>
      <c r="H33" s="534"/>
      <c r="I33" s="147">
        <f>I32*0.15</f>
        <v>214.5</v>
      </c>
      <c r="L33" s="92"/>
    </row>
    <row r="34" spans="1:12" x14ac:dyDescent="0.3">
      <c r="A34" s="532" t="s">
        <v>124</v>
      </c>
      <c r="B34" s="533"/>
      <c r="C34" s="533"/>
      <c r="D34" s="533"/>
      <c r="E34" s="533"/>
      <c r="F34" s="533"/>
      <c r="G34" s="533"/>
      <c r="H34" s="534"/>
      <c r="I34" s="93">
        <f>I32+I33</f>
        <v>1644.5</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84" t="s">
        <v>38</v>
      </c>
      <c r="H36" s="85" t="s">
        <v>39</v>
      </c>
      <c r="I36" s="86" t="s">
        <v>40</v>
      </c>
    </row>
    <row r="37" spans="1:12" x14ac:dyDescent="0.3">
      <c r="A37" s="87">
        <v>1</v>
      </c>
      <c r="B37" s="535" t="s">
        <v>49</v>
      </c>
      <c r="C37" s="536"/>
      <c r="D37" s="537"/>
      <c r="E37" s="520" t="s">
        <v>50</v>
      </c>
      <c r="F37" s="521"/>
      <c r="G37" s="119">
        <v>1</v>
      </c>
      <c r="H37" s="117">
        <v>450</v>
      </c>
      <c r="I37" s="94">
        <f>SUM(G37*H37)</f>
        <v>450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v>1</v>
      </c>
      <c r="H40" s="118">
        <v>200</v>
      </c>
      <c r="I40" s="91">
        <f t="shared" si="1"/>
        <v>200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650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146</v>
      </c>
      <c r="C49" s="518"/>
      <c r="D49" s="519"/>
      <c r="E49" s="520"/>
      <c r="F49" s="521"/>
      <c r="G49" s="88"/>
      <c r="H49" s="100"/>
      <c r="I49" s="91"/>
    </row>
    <row r="50" spans="1:12" x14ac:dyDescent="0.3">
      <c r="A50" s="87"/>
      <c r="B50" s="527" t="s">
        <v>77</v>
      </c>
      <c r="C50" s="528"/>
      <c r="D50" s="529"/>
      <c r="E50" s="530">
        <v>1</v>
      </c>
      <c r="F50" s="531"/>
      <c r="G50" s="88">
        <v>81.599999999999994</v>
      </c>
      <c r="H50" s="100">
        <v>5</v>
      </c>
      <c r="I50" s="91">
        <f>H50*G50</f>
        <v>408</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408</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I52+I46+I34+I21</f>
        <v>2702.5</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2702.5</v>
      </c>
    </row>
    <row r="57" spans="1:12" ht="15.6" thickTop="1" thickBot="1" x14ac:dyDescent="0.35">
      <c r="A57" s="113"/>
      <c r="B57" s="114"/>
      <c r="C57" s="502"/>
      <c r="D57" s="503"/>
      <c r="E57" s="503"/>
      <c r="F57" s="503"/>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59"/>
  <sheetViews>
    <sheetView topLeftCell="A31"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16</v>
      </c>
      <c r="I9" s="552"/>
    </row>
    <row r="10" spans="1:13" x14ac:dyDescent="0.3">
      <c r="A10" s="61" t="s">
        <v>22</v>
      </c>
      <c r="B10" s="59"/>
      <c r="E10" s="62"/>
      <c r="F10" s="538" t="s">
        <v>23</v>
      </c>
      <c r="G10" s="539"/>
      <c r="H10" s="553">
        <v>43713</v>
      </c>
      <c r="I10" s="541"/>
    </row>
    <row r="11" spans="1:13" x14ac:dyDescent="0.3">
      <c r="A11" s="61" t="s">
        <v>24</v>
      </c>
      <c r="B11" s="59"/>
      <c r="E11" s="62"/>
      <c r="F11" s="538" t="s">
        <v>25</v>
      </c>
      <c r="G11" s="539"/>
      <c r="H11" s="540" t="s">
        <v>147</v>
      </c>
      <c r="I11" s="541"/>
    </row>
    <row r="12" spans="1:13" x14ac:dyDescent="0.3">
      <c r="A12" s="61" t="s">
        <v>26</v>
      </c>
      <c r="B12" s="59"/>
      <c r="E12" s="62"/>
      <c r="F12" s="538" t="s">
        <v>27</v>
      </c>
      <c r="G12" s="539"/>
      <c r="H12" s="540">
        <v>45596</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148</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562" t="s">
        <v>121</v>
      </c>
      <c r="C17" s="563"/>
      <c r="D17" s="564"/>
      <c r="E17" s="132" t="s">
        <v>36</v>
      </c>
      <c r="F17" s="132" t="s">
        <v>37</v>
      </c>
      <c r="G17" s="132" t="s">
        <v>38</v>
      </c>
      <c r="H17" s="132" t="s">
        <v>39</v>
      </c>
      <c r="I17" s="133"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c r="K23" s="104"/>
    </row>
    <row r="24" spans="1:12" x14ac:dyDescent="0.3">
      <c r="A24" s="87">
        <v>1</v>
      </c>
      <c r="B24" s="517" t="s">
        <v>145</v>
      </c>
      <c r="C24" s="518"/>
      <c r="D24" s="518"/>
      <c r="E24" s="518"/>
      <c r="F24" s="143"/>
      <c r="G24" s="143">
        <v>1</v>
      </c>
      <c r="H24" s="145">
        <v>1498.26</v>
      </c>
      <c r="I24" s="91">
        <f>H24*G24</f>
        <v>1498.26</v>
      </c>
    </row>
    <row r="25" spans="1:12" x14ac:dyDescent="0.3">
      <c r="A25" s="87"/>
      <c r="B25" s="527"/>
      <c r="C25" s="528"/>
      <c r="D25" s="528"/>
      <c r="E25" s="528"/>
      <c r="F25" s="123"/>
      <c r="G25" s="88"/>
      <c r="H25" s="145"/>
      <c r="I25" s="91"/>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3"/>
      <c r="H29" s="145"/>
      <c r="I29" s="91"/>
    </row>
    <row r="30" spans="1:12" x14ac:dyDescent="0.3">
      <c r="A30" s="87"/>
      <c r="B30" s="530"/>
      <c r="C30" s="486"/>
      <c r="D30" s="486"/>
      <c r="E30" s="486"/>
      <c r="F30" s="62"/>
      <c r="G30" s="123"/>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1498.26</v>
      </c>
      <c r="L32" s="92"/>
    </row>
    <row r="33" spans="1:12" x14ac:dyDescent="0.3">
      <c r="A33" s="532" t="s">
        <v>123</v>
      </c>
      <c r="B33" s="533"/>
      <c r="C33" s="533"/>
      <c r="D33" s="533"/>
      <c r="E33" s="533"/>
      <c r="F33" s="533"/>
      <c r="G33" s="533"/>
      <c r="H33" s="534"/>
      <c r="I33" s="147">
        <f>I32*0.15</f>
        <v>224.739</v>
      </c>
      <c r="L33" s="92"/>
    </row>
    <row r="34" spans="1:12" x14ac:dyDescent="0.3">
      <c r="A34" s="532" t="s">
        <v>124</v>
      </c>
      <c r="B34" s="533"/>
      <c r="C34" s="533"/>
      <c r="D34" s="533"/>
      <c r="E34" s="533"/>
      <c r="F34" s="533"/>
      <c r="G34" s="533"/>
      <c r="H34" s="534"/>
      <c r="I34" s="93">
        <f>I32+I33</f>
        <v>1722.999</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84" t="s">
        <v>38</v>
      </c>
      <c r="H36" s="85" t="s">
        <v>39</v>
      </c>
      <c r="I36" s="86" t="s">
        <v>40</v>
      </c>
    </row>
    <row r="37" spans="1:12" x14ac:dyDescent="0.3">
      <c r="A37" s="87">
        <v>1</v>
      </c>
      <c r="B37" s="535" t="s">
        <v>49</v>
      </c>
      <c r="C37" s="536"/>
      <c r="D37" s="537"/>
      <c r="E37" s="520" t="s">
        <v>50</v>
      </c>
      <c r="F37" s="521"/>
      <c r="G37" s="119">
        <v>3</v>
      </c>
      <c r="H37" s="117">
        <v>450</v>
      </c>
      <c r="I37" s="94">
        <f>SUM(G37*H37)</f>
        <v>1350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c r="H40" s="118">
        <v>200</v>
      </c>
      <c r="I40" s="91">
        <f t="shared" si="1"/>
        <v>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1350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168</v>
      </c>
      <c r="C49" s="518"/>
      <c r="D49" s="519"/>
      <c r="E49" s="520"/>
      <c r="F49" s="521"/>
      <c r="G49" s="88"/>
      <c r="H49" s="100"/>
      <c r="I49" s="91"/>
    </row>
    <row r="50" spans="1:12" x14ac:dyDescent="0.3">
      <c r="A50" s="87"/>
      <c r="B50" s="527" t="s">
        <v>131</v>
      </c>
      <c r="C50" s="528"/>
      <c r="D50" s="529"/>
      <c r="E50" s="530">
        <v>1</v>
      </c>
      <c r="F50" s="531"/>
      <c r="G50" s="88">
        <v>4.8</v>
      </c>
      <c r="H50" s="100">
        <v>5</v>
      </c>
      <c r="I50" s="91">
        <f>H50*G50</f>
        <v>24</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24</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I52+I46+I34+I21</f>
        <v>3096.9989999999998</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3096.9989999999998</v>
      </c>
    </row>
    <row r="57" spans="1:12" ht="15.6" thickTop="1" thickBot="1" x14ac:dyDescent="0.35">
      <c r="A57" s="113"/>
      <c r="B57" s="114"/>
      <c r="C57" s="502"/>
      <c r="D57" s="503"/>
      <c r="E57" s="503"/>
      <c r="F57" s="503"/>
      <c r="G57" s="115"/>
      <c r="H57" s="115"/>
      <c r="I57" s="116"/>
    </row>
    <row r="59" spans="1:12" x14ac:dyDescent="0.3">
      <c r="A59" s="59"/>
      <c r="B59" s="59"/>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9"/>
  <sheetViews>
    <sheetView topLeftCell="A22"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17</v>
      </c>
      <c r="I9" s="552"/>
    </row>
    <row r="10" spans="1:13" x14ac:dyDescent="0.3">
      <c r="A10" s="61" t="s">
        <v>22</v>
      </c>
      <c r="B10" s="59"/>
      <c r="E10" s="62"/>
      <c r="F10" s="538" t="s">
        <v>23</v>
      </c>
      <c r="G10" s="539"/>
      <c r="H10" s="553" t="s">
        <v>149</v>
      </c>
      <c r="I10" s="541"/>
    </row>
    <row r="11" spans="1:13" x14ac:dyDescent="0.3">
      <c r="A11" s="61" t="s">
        <v>24</v>
      </c>
      <c r="B11" s="59"/>
      <c r="E11" s="62"/>
      <c r="F11" s="538" t="s">
        <v>25</v>
      </c>
      <c r="G11" s="539"/>
      <c r="H11" s="540" t="s">
        <v>150</v>
      </c>
      <c r="I11" s="541"/>
    </row>
    <row r="12" spans="1:13" x14ac:dyDescent="0.3">
      <c r="A12" s="61" t="s">
        <v>26</v>
      </c>
      <c r="B12" s="59"/>
      <c r="E12" s="62"/>
      <c r="F12" s="538" t="s">
        <v>27</v>
      </c>
      <c r="G12" s="539"/>
      <c r="H12" s="540">
        <v>44682</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151</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562" t="s">
        <v>121</v>
      </c>
      <c r="C17" s="563"/>
      <c r="D17" s="564"/>
      <c r="E17" s="132" t="s">
        <v>36</v>
      </c>
      <c r="F17" s="132" t="s">
        <v>37</v>
      </c>
      <c r="G17" s="132" t="s">
        <v>38</v>
      </c>
      <c r="H17" s="132" t="s">
        <v>39</v>
      </c>
      <c r="I17" s="133"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c r="K23" s="104"/>
    </row>
    <row r="24" spans="1:12" x14ac:dyDescent="0.3">
      <c r="A24" s="87">
        <v>1</v>
      </c>
      <c r="B24" s="517" t="s">
        <v>152</v>
      </c>
      <c r="C24" s="518"/>
      <c r="D24" s="518"/>
      <c r="E24" s="518"/>
      <c r="F24" s="143"/>
      <c r="G24" s="143">
        <v>1</v>
      </c>
      <c r="H24" s="145">
        <v>4107</v>
      </c>
      <c r="I24" s="91">
        <f>H24*G24</f>
        <v>4107</v>
      </c>
    </row>
    <row r="25" spans="1:12" x14ac:dyDescent="0.3">
      <c r="A25" s="87">
        <v>2</v>
      </c>
      <c r="B25" s="527" t="s">
        <v>153</v>
      </c>
      <c r="C25" s="528"/>
      <c r="D25" s="528"/>
      <c r="E25" s="528"/>
      <c r="F25" s="123"/>
      <c r="G25" s="88">
        <v>1</v>
      </c>
      <c r="H25" s="145">
        <v>1375</v>
      </c>
      <c r="I25" s="91">
        <f>H25*G25</f>
        <v>1375</v>
      </c>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3"/>
      <c r="H29" s="145"/>
      <c r="I29" s="91"/>
    </row>
    <row r="30" spans="1:12" x14ac:dyDescent="0.3">
      <c r="A30" s="87"/>
      <c r="B30" s="530"/>
      <c r="C30" s="486"/>
      <c r="D30" s="486"/>
      <c r="E30" s="486"/>
      <c r="F30" s="62"/>
      <c r="G30" s="123"/>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5482</v>
      </c>
      <c r="L32" s="92"/>
    </row>
    <row r="33" spans="1:12" x14ac:dyDescent="0.3">
      <c r="A33" s="532" t="s">
        <v>123</v>
      </c>
      <c r="B33" s="533"/>
      <c r="C33" s="533"/>
      <c r="D33" s="533"/>
      <c r="E33" s="533"/>
      <c r="F33" s="533"/>
      <c r="G33" s="533"/>
      <c r="H33" s="534"/>
      <c r="I33" s="147">
        <f>I32*0.15</f>
        <v>822.3</v>
      </c>
      <c r="L33" s="92"/>
    </row>
    <row r="34" spans="1:12" x14ac:dyDescent="0.3">
      <c r="A34" s="532" t="s">
        <v>124</v>
      </c>
      <c r="B34" s="533"/>
      <c r="C34" s="533"/>
      <c r="D34" s="533"/>
      <c r="E34" s="533"/>
      <c r="F34" s="533"/>
      <c r="G34" s="533"/>
      <c r="H34" s="534"/>
      <c r="I34" s="93">
        <f>I32+I33</f>
        <v>6304.3</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84" t="s">
        <v>38</v>
      </c>
      <c r="H36" s="85" t="s">
        <v>39</v>
      </c>
      <c r="I36" s="86" t="s">
        <v>40</v>
      </c>
    </row>
    <row r="37" spans="1:12" x14ac:dyDescent="0.3">
      <c r="A37" s="87">
        <v>1</v>
      </c>
      <c r="B37" s="535" t="s">
        <v>49</v>
      </c>
      <c r="C37" s="536"/>
      <c r="D37" s="537"/>
      <c r="E37" s="520" t="s">
        <v>50</v>
      </c>
      <c r="F37" s="521"/>
      <c r="G37" s="119">
        <v>5</v>
      </c>
      <c r="H37" s="117">
        <v>450</v>
      </c>
      <c r="I37" s="94">
        <f>SUM(G37*H37)</f>
        <v>2250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v>5</v>
      </c>
      <c r="H40" s="118">
        <v>200</v>
      </c>
      <c r="I40" s="91">
        <f t="shared" si="1"/>
        <v>1000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3250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154</v>
      </c>
      <c r="C49" s="518"/>
      <c r="D49" s="519"/>
      <c r="E49" s="520"/>
      <c r="F49" s="521"/>
      <c r="G49" s="88"/>
      <c r="H49" s="100"/>
      <c r="I49" s="91"/>
    </row>
    <row r="50" spans="1:12" x14ac:dyDescent="0.3">
      <c r="A50" s="87"/>
      <c r="B50" s="527" t="s">
        <v>155</v>
      </c>
      <c r="C50" s="528"/>
      <c r="D50" s="529"/>
      <c r="E50" s="530">
        <v>1</v>
      </c>
      <c r="F50" s="531"/>
      <c r="G50" s="88">
        <v>26.8</v>
      </c>
      <c r="H50" s="100">
        <v>5</v>
      </c>
      <c r="I50" s="91">
        <f>H50*G50</f>
        <v>134</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134</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I52+I46+I34+I21</f>
        <v>9688.2999999999993</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9688.2999999999993</v>
      </c>
    </row>
    <row r="57" spans="1:12" ht="15.6" thickTop="1" thickBot="1" x14ac:dyDescent="0.35">
      <c r="A57" s="113"/>
      <c r="B57" s="114"/>
      <c r="C57" s="502"/>
      <c r="D57" s="503"/>
      <c r="E57" s="503"/>
      <c r="F57" s="503"/>
      <c r="G57" s="115"/>
      <c r="H57" s="115"/>
      <c r="I57" s="116"/>
    </row>
    <row r="59" spans="1:12" x14ac:dyDescent="0.3">
      <c r="A59" s="59"/>
      <c r="B59" s="59"/>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18</v>
      </c>
      <c r="I9" s="552"/>
    </row>
    <row r="10" spans="1:13" x14ac:dyDescent="0.3">
      <c r="A10" s="61" t="s">
        <v>22</v>
      </c>
      <c r="B10" s="59"/>
      <c r="E10" s="62"/>
      <c r="F10" s="538" t="s">
        <v>23</v>
      </c>
      <c r="G10" s="539"/>
      <c r="H10" s="553" t="s">
        <v>156</v>
      </c>
      <c r="I10" s="541"/>
    </row>
    <row r="11" spans="1:13" x14ac:dyDescent="0.3">
      <c r="A11" s="61" t="s">
        <v>24</v>
      </c>
      <c r="B11" s="59"/>
      <c r="E11" s="62"/>
      <c r="F11" s="538" t="s">
        <v>25</v>
      </c>
      <c r="G11" s="539"/>
      <c r="H11" s="540" t="s">
        <v>157</v>
      </c>
      <c r="I11" s="541"/>
    </row>
    <row r="12" spans="1:13" x14ac:dyDescent="0.3">
      <c r="A12" s="61" t="s">
        <v>26</v>
      </c>
      <c r="B12" s="59"/>
      <c r="E12" s="62"/>
      <c r="F12" s="538" t="s">
        <v>27</v>
      </c>
      <c r="G12" s="539"/>
      <c r="H12" s="540">
        <v>45094</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161</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562" t="s">
        <v>121</v>
      </c>
      <c r="C17" s="563"/>
      <c r="D17" s="564"/>
      <c r="E17" s="132" t="s">
        <v>36</v>
      </c>
      <c r="F17" s="132" t="s">
        <v>37</v>
      </c>
      <c r="G17" s="132" t="s">
        <v>38</v>
      </c>
      <c r="H17" s="132" t="s">
        <v>39</v>
      </c>
      <c r="I17" s="133"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c r="K23" s="104"/>
    </row>
    <row r="24" spans="1:12" x14ac:dyDescent="0.3">
      <c r="A24" s="87"/>
      <c r="B24" s="517"/>
      <c r="C24" s="518"/>
      <c r="D24" s="518"/>
      <c r="E24" s="518"/>
      <c r="F24" s="143"/>
      <c r="G24" s="143"/>
      <c r="H24" s="145"/>
      <c r="I24" s="91"/>
    </row>
    <row r="25" spans="1:12" x14ac:dyDescent="0.3">
      <c r="A25" s="87"/>
      <c r="B25" s="527"/>
      <c r="C25" s="528"/>
      <c r="D25" s="528"/>
      <c r="E25" s="528"/>
      <c r="F25" s="123"/>
      <c r="G25" s="88"/>
      <c r="H25" s="145"/>
      <c r="I25" s="91"/>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3"/>
      <c r="H29" s="145"/>
      <c r="I29" s="91"/>
    </row>
    <row r="30" spans="1:12" x14ac:dyDescent="0.3">
      <c r="A30" s="87"/>
      <c r="B30" s="530"/>
      <c r="C30" s="486"/>
      <c r="D30" s="486"/>
      <c r="E30" s="486"/>
      <c r="F30" s="62"/>
      <c r="G30" s="123"/>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0</v>
      </c>
      <c r="L32" s="92"/>
    </row>
    <row r="33" spans="1:12" x14ac:dyDescent="0.3">
      <c r="A33" s="532" t="s">
        <v>123</v>
      </c>
      <c r="B33" s="533"/>
      <c r="C33" s="533"/>
      <c r="D33" s="533"/>
      <c r="E33" s="533"/>
      <c r="F33" s="533"/>
      <c r="G33" s="533"/>
      <c r="H33" s="534"/>
      <c r="I33" s="147">
        <f>I32*0.15</f>
        <v>0</v>
      </c>
      <c r="L33" s="92"/>
    </row>
    <row r="34" spans="1:12" x14ac:dyDescent="0.3">
      <c r="A34" s="532" t="s">
        <v>124</v>
      </c>
      <c r="B34" s="533"/>
      <c r="C34" s="533"/>
      <c r="D34" s="533"/>
      <c r="E34" s="533"/>
      <c r="F34" s="533"/>
      <c r="G34" s="533"/>
      <c r="H34" s="534"/>
      <c r="I34" s="93">
        <f>I32+I33</f>
        <v>0</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84" t="s">
        <v>38</v>
      </c>
      <c r="H36" s="85" t="s">
        <v>39</v>
      </c>
      <c r="I36" s="86" t="s">
        <v>40</v>
      </c>
    </row>
    <row r="37" spans="1:12" x14ac:dyDescent="0.3">
      <c r="A37" s="87">
        <v>1</v>
      </c>
      <c r="B37" s="535" t="s">
        <v>49</v>
      </c>
      <c r="C37" s="536"/>
      <c r="D37" s="537"/>
      <c r="E37" s="520" t="s">
        <v>50</v>
      </c>
      <c r="F37" s="521"/>
      <c r="G37" s="119">
        <v>3</v>
      </c>
      <c r="H37" s="117">
        <v>450</v>
      </c>
      <c r="I37" s="94">
        <f>SUM(G37*H37)</f>
        <v>1350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v>3</v>
      </c>
      <c r="H40" s="118">
        <v>200</v>
      </c>
      <c r="I40" s="91">
        <f t="shared" si="1"/>
        <v>600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1950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158</v>
      </c>
      <c r="C49" s="518"/>
      <c r="D49" s="519"/>
      <c r="E49" s="520"/>
      <c r="F49" s="521"/>
      <c r="G49" s="88"/>
      <c r="H49" s="100"/>
      <c r="I49" s="91"/>
    </row>
    <row r="50" spans="1:12" x14ac:dyDescent="0.3">
      <c r="A50" s="87"/>
      <c r="B50" s="527" t="s">
        <v>159</v>
      </c>
      <c r="C50" s="528"/>
      <c r="D50" s="529"/>
      <c r="E50" s="530">
        <v>1</v>
      </c>
      <c r="F50" s="531"/>
      <c r="G50" s="88">
        <v>28.6</v>
      </c>
      <c r="H50" s="100">
        <v>5</v>
      </c>
      <c r="I50" s="91">
        <f>H50*G50</f>
        <v>143</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143</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f>
        <v>2093</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2093</v>
      </c>
    </row>
    <row r="57" spans="1:12" ht="15.6" thickTop="1" thickBot="1" x14ac:dyDescent="0.35">
      <c r="A57" s="113"/>
      <c r="B57" s="114"/>
      <c r="C57" s="502"/>
      <c r="D57" s="503"/>
      <c r="E57" s="503"/>
      <c r="F57" s="503"/>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31"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19</v>
      </c>
      <c r="I9" s="552"/>
    </row>
    <row r="10" spans="1:13" x14ac:dyDescent="0.3">
      <c r="A10" s="61" t="s">
        <v>22</v>
      </c>
      <c r="B10" s="59"/>
      <c r="E10" s="62"/>
      <c r="F10" s="538" t="s">
        <v>23</v>
      </c>
      <c r="G10" s="539"/>
      <c r="H10" s="553" t="s">
        <v>160</v>
      </c>
      <c r="I10" s="541"/>
    </row>
    <row r="11" spans="1:13" x14ac:dyDescent="0.3">
      <c r="A11" s="61" t="s">
        <v>24</v>
      </c>
      <c r="B11" s="59"/>
      <c r="E11" s="62"/>
      <c r="F11" s="538" t="s">
        <v>25</v>
      </c>
      <c r="G11" s="539"/>
      <c r="H11" s="540" t="s">
        <v>157</v>
      </c>
      <c r="I11" s="541"/>
    </row>
    <row r="12" spans="1:13" x14ac:dyDescent="0.3">
      <c r="A12" s="61" t="s">
        <v>26</v>
      </c>
      <c r="B12" s="59"/>
      <c r="E12" s="62"/>
      <c r="F12" s="538" t="s">
        <v>27</v>
      </c>
      <c r="G12" s="539"/>
      <c r="H12" s="540">
        <v>46407</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169</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562" t="s">
        <v>121</v>
      </c>
      <c r="C17" s="563"/>
      <c r="D17" s="564"/>
      <c r="E17" s="132" t="s">
        <v>36</v>
      </c>
      <c r="F17" s="132" t="s">
        <v>37</v>
      </c>
      <c r="G17" s="132" t="s">
        <v>38</v>
      </c>
      <c r="H17" s="132" t="s">
        <v>39</v>
      </c>
      <c r="I17" s="133"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c r="K23" s="104"/>
    </row>
    <row r="24" spans="1:12" x14ac:dyDescent="0.3">
      <c r="A24" s="87">
        <v>1</v>
      </c>
      <c r="B24" s="517" t="s">
        <v>162</v>
      </c>
      <c r="C24" s="518"/>
      <c r="D24" s="518"/>
      <c r="E24" s="518"/>
      <c r="F24" s="143"/>
      <c r="G24" s="143">
        <v>1</v>
      </c>
      <c r="H24" s="145">
        <v>1142</v>
      </c>
      <c r="I24" s="91">
        <f>H24*G24</f>
        <v>1142</v>
      </c>
    </row>
    <row r="25" spans="1:12" x14ac:dyDescent="0.3">
      <c r="A25" s="87"/>
      <c r="B25" s="527"/>
      <c r="C25" s="528"/>
      <c r="D25" s="528"/>
      <c r="E25" s="528"/>
      <c r="F25" s="123"/>
      <c r="G25" s="88"/>
      <c r="H25" s="145"/>
      <c r="I25" s="91"/>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3"/>
      <c r="H29" s="145"/>
      <c r="I29" s="91"/>
    </row>
    <row r="30" spans="1:12" x14ac:dyDescent="0.3">
      <c r="A30" s="87"/>
      <c r="B30" s="530"/>
      <c r="C30" s="486"/>
      <c r="D30" s="486"/>
      <c r="E30" s="486"/>
      <c r="F30" s="62"/>
      <c r="G30" s="123"/>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1142</v>
      </c>
      <c r="L32" s="92"/>
    </row>
    <row r="33" spans="1:12" x14ac:dyDescent="0.3">
      <c r="A33" s="532" t="s">
        <v>123</v>
      </c>
      <c r="B33" s="533"/>
      <c r="C33" s="533"/>
      <c r="D33" s="533"/>
      <c r="E33" s="533"/>
      <c r="F33" s="533"/>
      <c r="G33" s="533"/>
      <c r="H33" s="534"/>
      <c r="I33" s="147">
        <f>I32*0.15</f>
        <v>171.29999999999998</v>
      </c>
      <c r="L33" s="92"/>
    </row>
    <row r="34" spans="1:12" x14ac:dyDescent="0.3">
      <c r="A34" s="532" t="s">
        <v>124</v>
      </c>
      <c r="B34" s="533"/>
      <c r="C34" s="533"/>
      <c r="D34" s="533"/>
      <c r="E34" s="533"/>
      <c r="F34" s="533"/>
      <c r="G34" s="533"/>
      <c r="H34" s="534"/>
      <c r="I34" s="93">
        <f>I32+I33</f>
        <v>1313.3</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84" t="s">
        <v>38</v>
      </c>
      <c r="H36" s="85" t="s">
        <v>39</v>
      </c>
      <c r="I36" s="86" t="s">
        <v>40</v>
      </c>
    </row>
    <row r="37" spans="1:12" x14ac:dyDescent="0.3">
      <c r="A37" s="87">
        <v>1</v>
      </c>
      <c r="B37" s="535" t="s">
        <v>49</v>
      </c>
      <c r="C37" s="536"/>
      <c r="D37" s="537"/>
      <c r="E37" s="520" t="s">
        <v>50</v>
      </c>
      <c r="F37" s="521"/>
      <c r="G37" s="119">
        <v>4</v>
      </c>
      <c r="H37" s="117">
        <v>450</v>
      </c>
      <c r="I37" s="94">
        <f>SUM(G37*H37)</f>
        <v>1800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v>4</v>
      </c>
      <c r="H40" s="118">
        <v>200</v>
      </c>
      <c r="I40" s="91">
        <f t="shared" si="1"/>
        <v>800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2600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158</v>
      </c>
      <c r="C49" s="518"/>
      <c r="D49" s="519"/>
      <c r="E49" s="520"/>
      <c r="F49" s="521"/>
      <c r="G49" s="88"/>
      <c r="H49" s="100"/>
      <c r="I49" s="91"/>
    </row>
    <row r="50" spans="1:12" x14ac:dyDescent="0.3">
      <c r="A50" s="87"/>
      <c r="B50" s="527" t="s">
        <v>159</v>
      </c>
      <c r="C50" s="528"/>
      <c r="D50" s="529"/>
      <c r="E50" s="530">
        <v>1</v>
      </c>
      <c r="F50" s="531"/>
      <c r="G50" s="88">
        <v>28.6</v>
      </c>
      <c r="H50" s="100">
        <v>5</v>
      </c>
      <c r="I50" s="91">
        <f>H50*G50</f>
        <v>143</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143</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f>
        <v>4056.3</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4056.3</v>
      </c>
    </row>
    <row r="57" spans="1:12" ht="15.6" thickTop="1" thickBot="1" x14ac:dyDescent="0.35">
      <c r="A57" s="113"/>
      <c r="B57" s="114"/>
      <c r="C57" s="502"/>
      <c r="D57" s="503"/>
      <c r="E57" s="503"/>
      <c r="F57" s="503"/>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20</v>
      </c>
      <c r="I9" s="552"/>
    </row>
    <row r="10" spans="1:13" x14ac:dyDescent="0.3">
      <c r="A10" s="61" t="s">
        <v>22</v>
      </c>
      <c r="B10" s="59"/>
      <c r="E10" s="62"/>
      <c r="F10" s="538" t="s">
        <v>23</v>
      </c>
      <c r="G10" s="539"/>
      <c r="H10" s="553" t="s">
        <v>163</v>
      </c>
      <c r="I10" s="541"/>
    </row>
    <row r="11" spans="1:13" x14ac:dyDescent="0.3">
      <c r="A11" s="61" t="s">
        <v>24</v>
      </c>
      <c r="B11" s="59"/>
      <c r="E11" s="62"/>
      <c r="F11" s="538" t="s">
        <v>25</v>
      </c>
      <c r="G11" s="539"/>
      <c r="H11" s="540" t="s">
        <v>95</v>
      </c>
      <c r="I11" s="541"/>
    </row>
    <row r="12" spans="1:13" x14ac:dyDescent="0.3">
      <c r="A12" s="61" t="s">
        <v>26</v>
      </c>
      <c r="B12" s="59"/>
      <c r="E12" s="62"/>
      <c r="F12" s="538" t="s">
        <v>27</v>
      </c>
      <c r="G12" s="539"/>
      <c r="H12" s="540">
        <v>46506</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170</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2" x14ac:dyDescent="0.3">
      <c r="A17" s="66" t="s">
        <v>34</v>
      </c>
      <c r="B17" s="562" t="s">
        <v>121</v>
      </c>
      <c r="C17" s="563"/>
      <c r="D17" s="564"/>
      <c r="E17" s="132" t="s">
        <v>36</v>
      </c>
      <c r="F17" s="132" t="s">
        <v>37</v>
      </c>
      <c r="G17" s="132" t="s">
        <v>38</v>
      </c>
      <c r="H17" s="132" t="s">
        <v>39</v>
      </c>
      <c r="I17" s="133" t="s">
        <v>40</v>
      </c>
    </row>
    <row r="18" spans="1:12" x14ac:dyDescent="0.3">
      <c r="A18" s="71"/>
      <c r="B18" s="520"/>
      <c r="C18" s="542"/>
      <c r="D18" s="521"/>
      <c r="E18" s="72"/>
      <c r="F18" s="73"/>
      <c r="G18" s="72"/>
      <c r="H18" s="74"/>
      <c r="I18" s="75">
        <f>SUM(G18*H18)</f>
        <v>0</v>
      </c>
    </row>
    <row r="19" spans="1:12" x14ac:dyDescent="0.3">
      <c r="A19" s="76"/>
      <c r="B19" s="530"/>
      <c r="C19" s="486"/>
      <c r="D19" s="531"/>
      <c r="E19" s="77"/>
      <c r="F19" s="62"/>
      <c r="G19" s="77"/>
      <c r="H19" s="78"/>
      <c r="I19" s="75">
        <f t="shared" ref="I19:I20" si="0">SUM(G19*H19)</f>
        <v>0</v>
      </c>
    </row>
    <row r="20" spans="1:12" x14ac:dyDescent="0.3">
      <c r="A20" s="76"/>
      <c r="B20" s="525"/>
      <c r="C20" s="543"/>
      <c r="D20" s="526"/>
      <c r="E20" s="77"/>
      <c r="F20" s="62"/>
      <c r="G20" s="79"/>
      <c r="H20" s="80"/>
      <c r="I20" s="81">
        <f t="shared" si="0"/>
        <v>0</v>
      </c>
    </row>
    <row r="21" spans="1:12" x14ac:dyDescent="0.3">
      <c r="A21" s="532" t="s">
        <v>41</v>
      </c>
      <c r="B21" s="533"/>
      <c r="C21" s="533"/>
      <c r="D21" s="533"/>
      <c r="E21" s="533"/>
      <c r="F21" s="533"/>
      <c r="G21" s="533"/>
      <c r="H21" s="534"/>
      <c r="I21" s="75">
        <f>SUM(I18:I20)</f>
        <v>0</v>
      </c>
    </row>
    <row r="22" spans="1:12" x14ac:dyDescent="0.3">
      <c r="A22" s="511" t="s">
        <v>42</v>
      </c>
      <c r="B22" s="512"/>
      <c r="C22" s="512"/>
      <c r="D22" s="512"/>
      <c r="E22" s="512"/>
      <c r="F22" s="512"/>
      <c r="G22" s="512"/>
      <c r="H22" s="512"/>
      <c r="I22" s="513"/>
    </row>
    <row r="23" spans="1:12" x14ac:dyDescent="0.3">
      <c r="A23" s="82" t="s">
        <v>43</v>
      </c>
      <c r="B23" s="514" t="s">
        <v>121</v>
      </c>
      <c r="C23" s="515"/>
      <c r="D23" s="515"/>
      <c r="E23" s="515"/>
      <c r="F23" s="84"/>
      <c r="G23" s="140" t="s">
        <v>38</v>
      </c>
      <c r="H23" s="98" t="s">
        <v>39</v>
      </c>
      <c r="I23" s="99" t="s">
        <v>40</v>
      </c>
      <c r="K23" s="104"/>
    </row>
    <row r="24" spans="1:12" x14ac:dyDescent="0.3">
      <c r="A24" s="87">
        <v>1</v>
      </c>
      <c r="B24" s="517" t="s">
        <v>164</v>
      </c>
      <c r="C24" s="518"/>
      <c r="D24" s="518"/>
      <c r="E24" s="518"/>
      <c r="F24" s="143"/>
      <c r="G24" s="143">
        <v>1</v>
      </c>
      <c r="H24" s="145">
        <v>428.2</v>
      </c>
      <c r="I24" s="91">
        <f>H24*G24</f>
        <v>428.2</v>
      </c>
    </row>
    <row r="25" spans="1:12" x14ac:dyDescent="0.3">
      <c r="A25" s="87">
        <v>2</v>
      </c>
      <c r="B25" s="527" t="s">
        <v>165</v>
      </c>
      <c r="C25" s="528"/>
      <c r="D25" s="528"/>
      <c r="E25" s="528"/>
      <c r="F25" s="123"/>
      <c r="G25" s="88">
        <v>1</v>
      </c>
      <c r="H25" s="145">
        <v>367.16</v>
      </c>
      <c r="I25" s="91">
        <f>H25*G25</f>
        <v>367.16</v>
      </c>
    </row>
    <row r="26" spans="1:12" x14ac:dyDescent="0.3">
      <c r="A26" s="87"/>
      <c r="B26" s="527"/>
      <c r="C26" s="528"/>
      <c r="D26" s="528"/>
      <c r="E26" s="528"/>
      <c r="F26" s="123"/>
      <c r="G26" s="123"/>
      <c r="H26" s="145"/>
      <c r="I26" s="91"/>
    </row>
    <row r="27" spans="1:12" x14ac:dyDescent="0.3">
      <c r="A27" s="87"/>
      <c r="B27" s="527"/>
      <c r="C27" s="528"/>
      <c r="D27" s="528"/>
      <c r="E27" s="528"/>
      <c r="F27" s="123"/>
      <c r="G27" s="123"/>
      <c r="H27" s="145"/>
      <c r="I27" s="91"/>
    </row>
    <row r="28" spans="1:12" x14ac:dyDescent="0.3">
      <c r="A28" s="87"/>
      <c r="B28" s="527"/>
      <c r="C28" s="528"/>
      <c r="D28" s="528"/>
      <c r="E28" s="528"/>
      <c r="F28" s="123"/>
      <c r="G28" s="123"/>
      <c r="H28" s="145"/>
      <c r="I28" s="91"/>
    </row>
    <row r="29" spans="1:12" x14ac:dyDescent="0.3">
      <c r="A29" s="87"/>
      <c r="B29" s="530"/>
      <c r="C29" s="486"/>
      <c r="D29" s="486"/>
      <c r="E29" s="486"/>
      <c r="F29" s="62"/>
      <c r="G29" s="123"/>
      <c r="H29" s="145"/>
      <c r="I29" s="91"/>
    </row>
    <row r="30" spans="1:12" x14ac:dyDescent="0.3">
      <c r="A30" s="87"/>
      <c r="B30" s="530"/>
      <c r="C30" s="486"/>
      <c r="D30" s="486"/>
      <c r="E30" s="486"/>
      <c r="F30" s="62"/>
      <c r="G30" s="123"/>
      <c r="H30" s="145"/>
      <c r="I30" s="91"/>
    </row>
    <row r="31" spans="1:12" x14ac:dyDescent="0.3">
      <c r="A31" s="87"/>
      <c r="B31" s="522"/>
      <c r="C31" s="523"/>
      <c r="D31" s="523"/>
      <c r="E31" s="523"/>
      <c r="F31" s="65"/>
      <c r="G31" s="124"/>
      <c r="H31" s="90"/>
      <c r="I31" s="91"/>
      <c r="L31" s="92"/>
    </row>
    <row r="32" spans="1:12" x14ac:dyDescent="0.3">
      <c r="A32" s="565" t="s">
        <v>122</v>
      </c>
      <c r="B32" s="533"/>
      <c r="C32" s="533"/>
      <c r="D32" s="533"/>
      <c r="E32" s="533"/>
      <c r="F32" s="533"/>
      <c r="G32" s="533"/>
      <c r="H32" s="534"/>
      <c r="I32" s="146">
        <f>SUM(I24:I31)</f>
        <v>795.36</v>
      </c>
      <c r="L32" s="92"/>
    </row>
    <row r="33" spans="1:12" x14ac:dyDescent="0.3">
      <c r="A33" s="532" t="s">
        <v>123</v>
      </c>
      <c r="B33" s="533"/>
      <c r="C33" s="533"/>
      <c r="D33" s="533"/>
      <c r="E33" s="533"/>
      <c r="F33" s="533"/>
      <c r="G33" s="533"/>
      <c r="H33" s="534"/>
      <c r="I33" s="147">
        <f>I32*0.15</f>
        <v>119.304</v>
      </c>
      <c r="L33" s="92"/>
    </row>
    <row r="34" spans="1:12" x14ac:dyDescent="0.3">
      <c r="A34" s="532" t="s">
        <v>124</v>
      </c>
      <c r="B34" s="533"/>
      <c r="C34" s="533"/>
      <c r="D34" s="533"/>
      <c r="E34" s="533"/>
      <c r="F34" s="533"/>
      <c r="G34" s="533"/>
      <c r="H34" s="534"/>
      <c r="I34" s="93">
        <f>I32+I33</f>
        <v>914.66399999999999</v>
      </c>
    </row>
    <row r="35" spans="1:12" x14ac:dyDescent="0.3">
      <c r="A35" s="511" t="s">
        <v>46</v>
      </c>
      <c r="B35" s="512"/>
      <c r="C35" s="512"/>
      <c r="D35" s="512"/>
      <c r="E35" s="512"/>
      <c r="F35" s="512"/>
      <c r="G35" s="512"/>
      <c r="H35" s="512"/>
      <c r="I35" s="513"/>
    </row>
    <row r="36" spans="1:12" x14ac:dyDescent="0.3">
      <c r="A36" s="82" t="s">
        <v>47</v>
      </c>
      <c r="B36" s="514" t="s">
        <v>48</v>
      </c>
      <c r="C36" s="515"/>
      <c r="D36" s="516"/>
      <c r="E36" s="514" t="s">
        <v>36</v>
      </c>
      <c r="F36" s="516"/>
      <c r="G36" s="84" t="s">
        <v>38</v>
      </c>
      <c r="H36" s="85" t="s">
        <v>39</v>
      </c>
      <c r="I36" s="86" t="s">
        <v>40</v>
      </c>
    </row>
    <row r="37" spans="1:12" x14ac:dyDescent="0.3">
      <c r="A37" s="87">
        <v>1</v>
      </c>
      <c r="B37" s="535" t="s">
        <v>49</v>
      </c>
      <c r="C37" s="536"/>
      <c r="D37" s="537"/>
      <c r="E37" s="520" t="s">
        <v>50</v>
      </c>
      <c r="F37" s="521"/>
      <c r="G37" s="119">
        <v>1</v>
      </c>
      <c r="H37" s="117">
        <v>450</v>
      </c>
      <c r="I37" s="94">
        <f>SUM(G37*H37)</f>
        <v>450</v>
      </c>
    </row>
    <row r="38" spans="1:12" x14ac:dyDescent="0.3">
      <c r="A38" s="87">
        <v>2</v>
      </c>
      <c r="B38" s="505" t="s">
        <v>51</v>
      </c>
      <c r="C38" s="506"/>
      <c r="D38" s="507"/>
      <c r="E38" s="530" t="s">
        <v>50</v>
      </c>
      <c r="F38" s="531"/>
      <c r="G38" s="88"/>
      <c r="H38" s="118">
        <v>350</v>
      </c>
      <c r="I38" s="91">
        <f t="shared" ref="I38:I42" si="1">SUM(G38*H38)</f>
        <v>0</v>
      </c>
    </row>
    <row r="39" spans="1:12" x14ac:dyDescent="0.3">
      <c r="A39" s="87">
        <v>3</v>
      </c>
      <c r="B39" s="505" t="s">
        <v>52</v>
      </c>
      <c r="C39" s="506"/>
      <c r="D39" s="507"/>
      <c r="E39" s="530" t="s">
        <v>50</v>
      </c>
      <c r="F39" s="531"/>
      <c r="G39" s="88"/>
      <c r="H39" s="118">
        <v>300</v>
      </c>
      <c r="I39" s="91">
        <f t="shared" si="1"/>
        <v>0</v>
      </c>
    </row>
    <row r="40" spans="1:12" x14ac:dyDescent="0.3">
      <c r="A40" s="87">
        <v>4</v>
      </c>
      <c r="B40" s="505" t="s">
        <v>53</v>
      </c>
      <c r="C40" s="506"/>
      <c r="D40" s="507"/>
      <c r="E40" s="530" t="s">
        <v>50</v>
      </c>
      <c r="F40" s="531"/>
      <c r="G40" s="88">
        <v>1</v>
      </c>
      <c r="H40" s="118">
        <v>200</v>
      </c>
      <c r="I40" s="91">
        <f t="shared" si="1"/>
        <v>200</v>
      </c>
    </row>
    <row r="41" spans="1:12" x14ac:dyDescent="0.3">
      <c r="A41" s="87">
        <v>5</v>
      </c>
      <c r="B41" s="505" t="s">
        <v>54</v>
      </c>
      <c r="C41" s="506"/>
      <c r="D41" s="507"/>
      <c r="E41" s="530" t="s">
        <v>50</v>
      </c>
      <c r="F41" s="531"/>
      <c r="G41" s="88"/>
      <c r="H41" s="120">
        <v>200</v>
      </c>
      <c r="I41" s="91">
        <f t="shared" si="1"/>
        <v>0</v>
      </c>
    </row>
    <row r="42" spans="1:12" x14ac:dyDescent="0.3">
      <c r="A42" s="87">
        <v>6</v>
      </c>
      <c r="B42" s="505" t="s">
        <v>17</v>
      </c>
      <c r="C42" s="506"/>
      <c r="D42" s="507"/>
      <c r="E42" s="530" t="s">
        <v>50</v>
      </c>
      <c r="F42" s="531"/>
      <c r="G42" s="88"/>
      <c r="H42" s="120">
        <v>140</v>
      </c>
      <c r="I42" s="91">
        <f t="shared" si="1"/>
        <v>0</v>
      </c>
    </row>
    <row r="43" spans="1:12" x14ac:dyDescent="0.3">
      <c r="A43" s="87"/>
      <c r="B43" s="505"/>
      <c r="C43" s="506"/>
      <c r="D43" s="507"/>
      <c r="E43" s="95"/>
      <c r="F43" s="62"/>
      <c r="G43" s="62"/>
      <c r="H43" s="78"/>
      <c r="I43" s="91"/>
    </row>
    <row r="44" spans="1:12" x14ac:dyDescent="0.3">
      <c r="A44" s="76"/>
      <c r="B44" s="505"/>
      <c r="C44" s="506"/>
      <c r="D44" s="507"/>
      <c r="F44" s="62"/>
      <c r="G44" s="62"/>
      <c r="H44" s="78"/>
      <c r="I44" s="91"/>
    </row>
    <row r="45" spans="1:12" x14ac:dyDescent="0.3">
      <c r="A45" s="96"/>
      <c r="B45" s="508"/>
      <c r="C45" s="509"/>
      <c r="D45" s="510"/>
      <c r="E45" s="64"/>
      <c r="F45" s="65"/>
      <c r="G45" s="62"/>
      <c r="H45" s="80"/>
      <c r="I45" s="91"/>
    </row>
    <row r="46" spans="1:12" x14ac:dyDescent="0.3">
      <c r="A46" s="532" t="s">
        <v>55</v>
      </c>
      <c r="B46" s="533"/>
      <c r="C46" s="533"/>
      <c r="D46" s="533"/>
      <c r="E46" s="533"/>
      <c r="F46" s="533"/>
      <c r="G46" s="533"/>
      <c r="H46" s="534"/>
      <c r="I46" s="97">
        <f>SUM(I37:I45)</f>
        <v>650</v>
      </c>
    </row>
    <row r="47" spans="1:12" x14ac:dyDescent="0.3">
      <c r="A47" s="511" t="s">
        <v>56</v>
      </c>
      <c r="B47" s="512"/>
      <c r="C47" s="512"/>
      <c r="D47" s="512"/>
      <c r="E47" s="512"/>
      <c r="F47" s="512"/>
      <c r="G47" s="512"/>
      <c r="H47" s="512"/>
      <c r="I47" s="513"/>
    </row>
    <row r="48" spans="1:12" x14ac:dyDescent="0.3">
      <c r="A48" s="82" t="s">
        <v>57</v>
      </c>
      <c r="B48" s="514" t="s">
        <v>58</v>
      </c>
      <c r="C48" s="515"/>
      <c r="D48" s="516"/>
      <c r="E48" s="514" t="s">
        <v>59</v>
      </c>
      <c r="F48" s="516"/>
      <c r="G48" s="98" t="s">
        <v>60</v>
      </c>
      <c r="H48" s="98" t="s">
        <v>39</v>
      </c>
      <c r="I48" s="99" t="s">
        <v>40</v>
      </c>
    </row>
    <row r="49" spans="1:12" x14ac:dyDescent="0.3">
      <c r="A49" s="87">
        <v>1</v>
      </c>
      <c r="B49" s="517" t="s">
        <v>99</v>
      </c>
      <c r="C49" s="518"/>
      <c r="D49" s="519"/>
      <c r="E49" s="520"/>
      <c r="F49" s="521"/>
      <c r="G49" s="88"/>
      <c r="H49" s="100"/>
      <c r="I49" s="91"/>
    </row>
    <row r="50" spans="1:12" x14ac:dyDescent="0.3">
      <c r="A50" s="87"/>
      <c r="B50" s="527" t="s">
        <v>159</v>
      </c>
      <c r="C50" s="528"/>
      <c r="D50" s="529"/>
      <c r="E50" s="530">
        <v>1</v>
      </c>
      <c r="F50" s="531"/>
      <c r="G50" s="88">
        <v>23.2</v>
      </c>
      <c r="H50" s="100">
        <v>5</v>
      </c>
      <c r="I50" s="91">
        <f>H50*G50</f>
        <v>116</v>
      </c>
    </row>
    <row r="51" spans="1:12" x14ac:dyDescent="0.3">
      <c r="A51" s="101"/>
      <c r="B51" s="522"/>
      <c r="C51" s="523"/>
      <c r="D51" s="524"/>
      <c r="E51" s="525"/>
      <c r="F51" s="526"/>
      <c r="G51" s="88"/>
      <c r="H51" s="100"/>
      <c r="I51" s="91"/>
    </row>
    <row r="52" spans="1:12" x14ac:dyDescent="0.3">
      <c r="A52" s="532" t="s">
        <v>61</v>
      </c>
      <c r="B52" s="533"/>
      <c r="C52" s="533"/>
      <c r="D52" s="533"/>
      <c r="E52" s="533"/>
      <c r="F52" s="533"/>
      <c r="G52" s="533"/>
      <c r="H52" s="534"/>
      <c r="I52" s="102">
        <f>SUM(I49:I51)</f>
        <v>116</v>
      </c>
    </row>
    <row r="53" spans="1:12" x14ac:dyDescent="0.3">
      <c r="A53" s="103"/>
      <c r="B53" s="104"/>
      <c r="C53" s="104"/>
      <c r="D53" s="104"/>
      <c r="E53" s="104"/>
      <c r="F53" s="105"/>
      <c r="G53" s="106"/>
      <c r="H53" s="106"/>
      <c r="I53" s="107"/>
      <c r="L53" s="59"/>
    </row>
    <row r="54" spans="1:12" x14ac:dyDescent="0.3">
      <c r="A54" s="500"/>
      <c r="B54" s="501"/>
      <c r="C54" s="501"/>
      <c r="D54" s="501"/>
      <c r="E54" s="501"/>
      <c r="F54" s="108"/>
      <c r="G54" s="504" t="s">
        <v>62</v>
      </c>
      <c r="H54" s="501"/>
      <c r="I54" s="109">
        <f>I52+I46+I34</f>
        <v>1680.664</v>
      </c>
    </row>
    <row r="55" spans="1:12" x14ac:dyDescent="0.3">
      <c r="A55" s="500"/>
      <c r="B55" s="501"/>
      <c r="C55" s="501"/>
      <c r="D55" s="501"/>
      <c r="E55" s="501"/>
      <c r="F55" s="62"/>
      <c r="G55" s="110"/>
      <c r="H55" s="111"/>
      <c r="I55" s="112"/>
    </row>
    <row r="56" spans="1:12" ht="15" thickBot="1" x14ac:dyDescent="0.35">
      <c r="A56" s="500"/>
      <c r="B56" s="501"/>
      <c r="C56" s="501"/>
      <c r="D56" s="501"/>
      <c r="E56" s="501"/>
      <c r="F56" s="62"/>
      <c r="G56" s="554" t="s">
        <v>105</v>
      </c>
      <c r="H56" s="555"/>
      <c r="I56" s="121">
        <f>I54+I55</f>
        <v>1680.664</v>
      </c>
    </row>
    <row r="57" spans="1:12" ht="15.6" thickTop="1" thickBot="1" x14ac:dyDescent="0.35">
      <c r="A57" s="113"/>
      <c r="B57" s="114"/>
      <c r="C57" s="502"/>
      <c r="D57" s="503"/>
      <c r="E57" s="503"/>
      <c r="F57" s="503"/>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sheetPr>
  <dimension ref="A1:M65"/>
  <sheetViews>
    <sheetView topLeftCell="A7" workbookViewId="0">
      <selection activeCell="A45" sqref="A45"/>
    </sheetView>
  </sheetViews>
  <sheetFormatPr defaultRowHeight="14.4" x14ac:dyDescent="0.3"/>
  <cols>
    <col min="1" max="1" width="12" bestFit="1" customWidth="1"/>
    <col min="4" max="4" width="22"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21</v>
      </c>
      <c r="I9" s="552"/>
    </row>
    <row r="10" spans="1:13" x14ac:dyDescent="0.3">
      <c r="A10" s="61" t="s">
        <v>22</v>
      </c>
      <c r="B10" s="59"/>
      <c r="E10" s="62"/>
      <c r="F10" s="538" t="s">
        <v>23</v>
      </c>
      <c r="G10" s="539"/>
      <c r="H10" s="553">
        <v>43607</v>
      </c>
      <c r="I10" s="541"/>
    </row>
    <row r="11" spans="1:13" x14ac:dyDescent="0.3">
      <c r="A11" s="61" t="s">
        <v>24</v>
      </c>
      <c r="B11" s="59"/>
      <c r="E11" s="62"/>
      <c r="F11" s="538" t="s">
        <v>25</v>
      </c>
      <c r="G11" s="539"/>
      <c r="H11" s="540" t="s">
        <v>172</v>
      </c>
      <c r="I11" s="541"/>
    </row>
    <row r="12" spans="1:13" x14ac:dyDescent="0.3">
      <c r="A12" s="61" t="s">
        <v>26</v>
      </c>
      <c r="B12" s="59"/>
      <c r="E12" s="62"/>
      <c r="F12" s="538" t="s">
        <v>27</v>
      </c>
      <c r="G12" s="539"/>
      <c r="H12" s="540">
        <v>43065</v>
      </c>
      <c r="I12" s="541"/>
    </row>
    <row r="13" spans="1:13" x14ac:dyDescent="0.3">
      <c r="A13" s="61" t="s">
        <v>28</v>
      </c>
      <c r="B13" s="59"/>
      <c r="E13" s="62"/>
      <c r="F13" s="141" t="s">
        <v>29</v>
      </c>
      <c r="G13" s="142"/>
      <c r="H13" s="566" t="s">
        <v>63</v>
      </c>
      <c r="I13" s="567"/>
    </row>
    <row r="14" spans="1:13" x14ac:dyDescent="0.3">
      <c r="A14" s="61"/>
      <c r="B14" s="59"/>
      <c r="E14" s="62"/>
      <c r="F14" s="538" t="s">
        <v>31</v>
      </c>
      <c r="G14" s="539"/>
      <c r="H14" s="540" t="s">
        <v>32</v>
      </c>
      <c r="I14" s="541"/>
      <c r="M14" t="s">
        <v>30</v>
      </c>
    </row>
    <row r="15" spans="1:13" x14ac:dyDescent="0.3">
      <c r="A15" s="544" t="s">
        <v>171</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173</v>
      </c>
      <c r="C24" s="518"/>
      <c r="D24" s="518"/>
      <c r="E24" s="518"/>
      <c r="F24" s="518"/>
      <c r="G24" s="150">
        <v>2</v>
      </c>
      <c r="H24" s="151">
        <v>23.54</v>
      </c>
      <c r="I24" s="91">
        <f>H24*G24</f>
        <v>47.08</v>
      </c>
    </row>
    <row r="25" spans="1:11" x14ac:dyDescent="0.3">
      <c r="A25" s="87">
        <v>2</v>
      </c>
      <c r="B25" s="527" t="s">
        <v>174</v>
      </c>
      <c r="C25" s="528"/>
      <c r="D25" s="528"/>
      <c r="E25" s="528"/>
      <c r="F25" s="528"/>
      <c r="G25" s="152">
        <v>1</v>
      </c>
      <c r="H25" s="151">
        <v>20.8</v>
      </c>
      <c r="I25" s="91">
        <f>H25*G25</f>
        <v>20.8</v>
      </c>
    </row>
    <row r="26" spans="1:11" x14ac:dyDescent="0.3">
      <c r="A26" s="87">
        <v>3</v>
      </c>
      <c r="B26" s="527" t="s">
        <v>175</v>
      </c>
      <c r="C26" s="528"/>
      <c r="D26" s="528"/>
      <c r="E26" s="528"/>
      <c r="F26" s="528"/>
      <c r="G26" s="152">
        <v>2</v>
      </c>
      <c r="H26" s="153">
        <v>4</v>
      </c>
      <c r="I26" s="91">
        <f t="shared" ref="I26:I36" si="1">H26*G26</f>
        <v>8</v>
      </c>
    </row>
    <row r="27" spans="1:11" x14ac:dyDescent="0.3">
      <c r="A27" s="87">
        <v>4</v>
      </c>
      <c r="B27" s="527" t="s">
        <v>176</v>
      </c>
      <c r="C27" s="528"/>
      <c r="D27" s="528"/>
      <c r="E27" s="528"/>
      <c r="F27" s="528"/>
      <c r="G27" s="152">
        <v>1</v>
      </c>
      <c r="H27" s="153">
        <v>5.96</v>
      </c>
      <c r="I27" s="91">
        <f t="shared" si="1"/>
        <v>5.96</v>
      </c>
    </row>
    <row r="28" spans="1:11" x14ac:dyDescent="0.3">
      <c r="A28" s="87">
        <v>5</v>
      </c>
      <c r="B28" s="527" t="s">
        <v>177</v>
      </c>
      <c r="C28" s="528"/>
      <c r="D28" s="528"/>
      <c r="E28" s="528"/>
      <c r="F28" s="528"/>
      <c r="G28" s="152">
        <v>1</v>
      </c>
      <c r="H28" s="153">
        <v>3.46</v>
      </c>
      <c r="I28" s="91">
        <f t="shared" si="1"/>
        <v>3.46</v>
      </c>
    </row>
    <row r="29" spans="1:11" x14ac:dyDescent="0.3">
      <c r="A29" s="87">
        <v>6</v>
      </c>
      <c r="B29" s="568" t="s">
        <v>178</v>
      </c>
      <c r="C29" s="569"/>
      <c r="D29" s="569"/>
      <c r="E29" s="569"/>
      <c r="F29" s="569"/>
      <c r="G29" s="152">
        <v>1</v>
      </c>
      <c r="H29" s="153">
        <v>137.94999999999999</v>
      </c>
      <c r="I29" s="91">
        <f t="shared" si="1"/>
        <v>137.94999999999999</v>
      </c>
    </row>
    <row r="30" spans="1:11" x14ac:dyDescent="0.3">
      <c r="A30" s="87">
        <v>7</v>
      </c>
      <c r="B30" s="568" t="s">
        <v>179</v>
      </c>
      <c r="C30" s="569"/>
      <c r="D30" s="569"/>
      <c r="E30" s="569"/>
      <c r="F30" s="569"/>
      <c r="G30" s="152">
        <v>1</v>
      </c>
      <c r="H30" s="153">
        <v>147.83000000000001</v>
      </c>
      <c r="I30" s="91">
        <f t="shared" si="1"/>
        <v>147.83000000000001</v>
      </c>
    </row>
    <row r="31" spans="1:11" x14ac:dyDescent="0.3">
      <c r="A31" s="87">
        <v>8</v>
      </c>
      <c r="B31" s="568" t="s">
        <v>180</v>
      </c>
      <c r="C31" s="569"/>
      <c r="D31" s="569"/>
      <c r="E31" s="569"/>
      <c r="F31" s="569"/>
      <c r="G31" s="152">
        <v>4</v>
      </c>
      <c r="H31" s="153">
        <v>1.5</v>
      </c>
      <c r="I31" s="91">
        <f t="shared" si="1"/>
        <v>6</v>
      </c>
    </row>
    <row r="32" spans="1:11" x14ac:dyDescent="0.3">
      <c r="A32" s="87">
        <v>9</v>
      </c>
      <c r="B32" s="568" t="s">
        <v>181</v>
      </c>
      <c r="C32" s="569"/>
      <c r="D32" s="569"/>
      <c r="E32" s="569"/>
      <c r="F32" s="569"/>
      <c r="G32" s="152">
        <v>1</v>
      </c>
      <c r="H32" s="153">
        <v>314</v>
      </c>
      <c r="I32" s="91">
        <f t="shared" si="1"/>
        <v>314</v>
      </c>
    </row>
    <row r="33" spans="1:12" x14ac:dyDescent="0.3">
      <c r="A33" s="87">
        <v>10</v>
      </c>
      <c r="B33" s="568" t="s">
        <v>182</v>
      </c>
      <c r="C33" s="569"/>
      <c r="D33" s="569"/>
      <c r="E33" s="569"/>
      <c r="F33" s="569"/>
      <c r="G33" s="152">
        <v>1</v>
      </c>
      <c r="H33" s="153">
        <v>7.25</v>
      </c>
      <c r="I33" s="91">
        <f t="shared" si="1"/>
        <v>7.25</v>
      </c>
    </row>
    <row r="34" spans="1:12" x14ac:dyDescent="0.3">
      <c r="A34" s="87">
        <v>11</v>
      </c>
      <c r="B34" s="568" t="s">
        <v>183</v>
      </c>
      <c r="C34" s="569"/>
      <c r="D34" s="569"/>
      <c r="E34" s="569"/>
      <c r="F34" s="569"/>
      <c r="G34" s="152">
        <v>2</v>
      </c>
      <c r="H34" s="153">
        <v>23.01</v>
      </c>
      <c r="I34" s="91">
        <f t="shared" si="1"/>
        <v>46.02</v>
      </c>
    </row>
    <row r="35" spans="1:12" x14ac:dyDescent="0.3">
      <c r="A35" s="87">
        <v>12</v>
      </c>
      <c r="B35" s="568" t="s">
        <v>184</v>
      </c>
      <c r="C35" s="569"/>
      <c r="D35" s="569"/>
      <c r="E35" s="569"/>
      <c r="F35" s="569"/>
      <c r="G35" s="152">
        <v>4</v>
      </c>
      <c r="H35" s="153">
        <v>29.47</v>
      </c>
      <c r="I35" s="91">
        <f t="shared" si="1"/>
        <v>117.88</v>
      </c>
    </row>
    <row r="36" spans="1:12" x14ac:dyDescent="0.3">
      <c r="A36" s="87">
        <v>13</v>
      </c>
      <c r="B36" s="568" t="s">
        <v>185</v>
      </c>
      <c r="C36" s="569"/>
      <c r="D36" s="569"/>
      <c r="E36" s="569"/>
      <c r="F36" s="569"/>
      <c r="G36" s="152">
        <v>1</v>
      </c>
      <c r="H36" s="153">
        <v>40.98</v>
      </c>
      <c r="I36" s="91">
        <f t="shared" si="1"/>
        <v>40.98</v>
      </c>
    </row>
    <row r="37" spans="1:12" x14ac:dyDescent="0.3">
      <c r="A37" s="87">
        <v>14</v>
      </c>
      <c r="B37" s="568" t="s">
        <v>186</v>
      </c>
      <c r="C37" s="569"/>
      <c r="D37" s="569"/>
      <c r="E37" s="569"/>
      <c r="F37" s="569"/>
      <c r="G37" s="152">
        <v>2</v>
      </c>
      <c r="H37" s="153">
        <v>66.61</v>
      </c>
      <c r="I37" s="91">
        <f>H37*G37</f>
        <v>133.22</v>
      </c>
      <c r="L37" s="92"/>
    </row>
    <row r="38" spans="1:12" x14ac:dyDescent="0.3">
      <c r="A38" s="565" t="s">
        <v>122</v>
      </c>
      <c r="B38" s="533"/>
      <c r="C38" s="533"/>
      <c r="D38" s="533"/>
      <c r="E38" s="533"/>
      <c r="F38" s="533"/>
      <c r="G38" s="533"/>
      <c r="H38" s="534"/>
      <c r="I38" s="146">
        <f>SUM(I24:I37)</f>
        <v>1036.4299999999998</v>
      </c>
      <c r="L38" s="92"/>
    </row>
    <row r="39" spans="1:12" x14ac:dyDescent="0.3">
      <c r="A39" s="532" t="s">
        <v>123</v>
      </c>
      <c r="B39" s="533"/>
      <c r="C39" s="533"/>
      <c r="D39" s="533"/>
      <c r="E39" s="533"/>
      <c r="F39" s="533"/>
      <c r="G39" s="533"/>
      <c r="H39" s="534"/>
      <c r="I39" s="147">
        <f>ROUND((I38*0.15),2)</f>
        <v>155.46</v>
      </c>
      <c r="L39" s="92"/>
    </row>
    <row r="40" spans="1:12" x14ac:dyDescent="0.3">
      <c r="A40" s="532" t="s">
        <v>124</v>
      </c>
      <c r="B40" s="533"/>
      <c r="C40" s="533"/>
      <c r="D40" s="533"/>
      <c r="E40" s="533"/>
      <c r="F40" s="533"/>
      <c r="G40" s="533"/>
      <c r="H40" s="534"/>
      <c r="I40" s="93">
        <f>I38+I39</f>
        <v>1191.8899999999999</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12</v>
      </c>
      <c r="H43" s="117">
        <v>450</v>
      </c>
      <c r="I43" s="94">
        <f>SUM(G43*H43)</f>
        <v>5400</v>
      </c>
    </row>
    <row r="44" spans="1:12" x14ac:dyDescent="0.3">
      <c r="A44" s="87">
        <v>2</v>
      </c>
      <c r="B44" s="505" t="s">
        <v>51</v>
      </c>
      <c r="C44" s="506"/>
      <c r="D44" s="507"/>
      <c r="E44" s="530" t="s">
        <v>50</v>
      </c>
      <c r="F44" s="531"/>
      <c r="G44" s="88"/>
      <c r="H44" s="118">
        <v>350</v>
      </c>
      <c r="I44" s="91">
        <f t="shared" ref="I44:I48" si="2">SUM(G44*H44)</f>
        <v>0</v>
      </c>
    </row>
    <row r="45" spans="1:12" x14ac:dyDescent="0.3">
      <c r="A45" s="87">
        <v>3</v>
      </c>
      <c r="B45" s="505" t="s">
        <v>52</v>
      </c>
      <c r="C45" s="506"/>
      <c r="D45" s="507"/>
      <c r="E45" s="530" t="s">
        <v>50</v>
      </c>
      <c r="F45" s="531"/>
      <c r="G45" s="88"/>
      <c r="H45" s="118">
        <v>300</v>
      </c>
      <c r="I45" s="91">
        <f t="shared" si="2"/>
        <v>0</v>
      </c>
    </row>
    <row r="46" spans="1:12" x14ac:dyDescent="0.3">
      <c r="A46" s="87">
        <v>4</v>
      </c>
      <c r="B46" s="505" t="s">
        <v>53</v>
      </c>
      <c r="C46" s="506"/>
      <c r="D46" s="507"/>
      <c r="E46" s="530" t="s">
        <v>50</v>
      </c>
      <c r="F46" s="531"/>
      <c r="G46" s="88">
        <v>12</v>
      </c>
      <c r="H46" s="118">
        <v>200</v>
      </c>
      <c r="I46" s="91">
        <f t="shared" si="2"/>
        <v>2400</v>
      </c>
    </row>
    <row r="47" spans="1:12" x14ac:dyDescent="0.3">
      <c r="A47" s="87">
        <v>5</v>
      </c>
      <c r="B47" s="505" t="s">
        <v>54</v>
      </c>
      <c r="C47" s="506"/>
      <c r="D47" s="507"/>
      <c r="E47" s="530" t="s">
        <v>50</v>
      </c>
      <c r="F47" s="531"/>
      <c r="G47" s="88"/>
      <c r="H47" s="120">
        <v>200</v>
      </c>
      <c r="I47" s="91">
        <f t="shared" si="2"/>
        <v>0</v>
      </c>
    </row>
    <row r="48" spans="1:12" x14ac:dyDescent="0.3">
      <c r="A48" s="87">
        <v>6</v>
      </c>
      <c r="B48" s="505" t="s">
        <v>17</v>
      </c>
      <c r="C48" s="506"/>
      <c r="D48" s="507"/>
      <c r="E48" s="530" t="s">
        <v>50</v>
      </c>
      <c r="F48" s="531"/>
      <c r="G48" s="88"/>
      <c r="H48" s="120">
        <v>140</v>
      </c>
      <c r="I48" s="91">
        <f t="shared" si="2"/>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7800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196</v>
      </c>
      <c r="C55" s="518"/>
      <c r="D55" s="519"/>
      <c r="E55" s="520"/>
      <c r="F55" s="521"/>
      <c r="G55" s="88"/>
      <c r="H55" s="100"/>
      <c r="I55" s="91"/>
    </row>
    <row r="56" spans="1:12" x14ac:dyDescent="0.3">
      <c r="A56" s="87"/>
      <c r="B56" s="527" t="s">
        <v>195</v>
      </c>
      <c r="C56" s="528"/>
      <c r="D56" s="529"/>
      <c r="E56" s="530">
        <v>1</v>
      </c>
      <c r="F56" s="531"/>
      <c r="G56" s="88">
        <v>9.1999999999999993</v>
      </c>
      <c r="H56" s="100">
        <v>5</v>
      </c>
      <c r="I56" s="91">
        <f>H56*G56</f>
        <v>46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46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9037.89</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9037.89</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34:F34"/>
    <mergeCell ref="B35:F35"/>
    <mergeCell ref="B36:F36"/>
    <mergeCell ref="B29:F29"/>
    <mergeCell ref="B30:F30"/>
    <mergeCell ref="B31:F31"/>
    <mergeCell ref="B32:F32"/>
    <mergeCell ref="B33:F33"/>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70C0"/>
  </sheetPr>
  <dimension ref="A1:W65"/>
  <sheetViews>
    <sheetView topLeftCell="A1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22</v>
      </c>
      <c r="I9" s="552"/>
    </row>
    <row r="10" spans="1:13" x14ac:dyDescent="0.3">
      <c r="A10" s="61" t="s">
        <v>22</v>
      </c>
      <c r="B10" s="59"/>
      <c r="D10" s="148"/>
      <c r="E10" s="62"/>
      <c r="F10" s="538" t="s">
        <v>23</v>
      </c>
      <c r="G10" s="539"/>
      <c r="H10" s="553">
        <v>43626</v>
      </c>
      <c r="I10" s="541"/>
    </row>
    <row r="11" spans="1:13" x14ac:dyDescent="0.3">
      <c r="A11" s="61" t="s">
        <v>24</v>
      </c>
      <c r="B11" s="59"/>
      <c r="D11" s="148"/>
      <c r="E11" s="62"/>
      <c r="F11" s="538" t="s">
        <v>25</v>
      </c>
      <c r="G11" s="539"/>
      <c r="H11" s="540" t="s">
        <v>187</v>
      </c>
      <c r="I11" s="541"/>
    </row>
    <row r="12" spans="1:13" x14ac:dyDescent="0.3">
      <c r="A12" s="61" t="s">
        <v>26</v>
      </c>
      <c r="B12" s="59"/>
      <c r="D12" s="148"/>
      <c r="E12" s="62"/>
      <c r="F12" s="538" t="s">
        <v>27</v>
      </c>
      <c r="G12" s="539"/>
      <c r="H12" s="540">
        <v>47399</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188</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189</v>
      </c>
      <c r="C24" s="518"/>
      <c r="D24" s="518"/>
      <c r="E24" s="518"/>
      <c r="F24" s="519"/>
      <c r="G24" s="150">
        <v>1</v>
      </c>
      <c r="H24" s="151">
        <v>300</v>
      </c>
      <c r="I24" s="91">
        <f>H24*G24</f>
        <v>300</v>
      </c>
    </row>
    <row r="25" spans="1:11" x14ac:dyDescent="0.3">
      <c r="A25" s="87">
        <v>2</v>
      </c>
      <c r="B25" s="527" t="s">
        <v>190</v>
      </c>
      <c r="C25" s="528"/>
      <c r="D25" s="528"/>
      <c r="E25" s="528"/>
      <c r="F25" s="529"/>
      <c r="G25" s="152">
        <v>1</v>
      </c>
      <c r="H25" s="151">
        <v>5936.47</v>
      </c>
      <c r="I25" s="91">
        <f>H25*G25</f>
        <v>5936.47</v>
      </c>
    </row>
    <row r="26" spans="1:11" x14ac:dyDescent="0.3">
      <c r="A26" s="87">
        <v>3</v>
      </c>
      <c r="B26" s="527" t="s">
        <v>191</v>
      </c>
      <c r="C26" s="528"/>
      <c r="D26" s="528"/>
      <c r="E26" s="528"/>
      <c r="F26" s="529"/>
      <c r="G26" s="152">
        <v>1</v>
      </c>
      <c r="H26" s="154">
        <v>2250</v>
      </c>
      <c r="I26" s="91">
        <f t="shared" ref="I26:I28" si="1">H26*G26</f>
        <v>2250</v>
      </c>
    </row>
    <row r="27" spans="1:11" x14ac:dyDescent="0.3">
      <c r="A27" s="87">
        <v>4</v>
      </c>
      <c r="B27" s="527" t="s">
        <v>192</v>
      </c>
      <c r="C27" s="528"/>
      <c r="D27" s="528"/>
      <c r="E27" s="528"/>
      <c r="F27" s="529"/>
      <c r="G27" s="152">
        <v>1</v>
      </c>
      <c r="H27" s="153">
        <v>2850</v>
      </c>
      <c r="I27" s="91">
        <f t="shared" si="1"/>
        <v>2850</v>
      </c>
    </row>
    <row r="28" spans="1:11" x14ac:dyDescent="0.3">
      <c r="A28" s="87">
        <v>5</v>
      </c>
      <c r="B28" s="527" t="s">
        <v>193</v>
      </c>
      <c r="C28" s="528"/>
      <c r="D28" s="528"/>
      <c r="E28" s="528"/>
      <c r="F28" s="529"/>
      <c r="G28" s="152">
        <v>1</v>
      </c>
      <c r="H28" s="153">
        <v>4840</v>
      </c>
      <c r="I28" s="91">
        <f t="shared" si="1"/>
        <v>4840</v>
      </c>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23" x14ac:dyDescent="0.3">
      <c r="A33" s="87"/>
      <c r="B33" s="568"/>
      <c r="C33" s="569"/>
      <c r="D33" s="569"/>
      <c r="E33" s="569"/>
      <c r="F33" s="569"/>
      <c r="G33" s="152"/>
      <c r="H33" s="153"/>
      <c r="I33" s="91"/>
    </row>
    <row r="34" spans="1:23" x14ac:dyDescent="0.3">
      <c r="A34" s="87"/>
      <c r="B34" s="568"/>
      <c r="C34" s="569"/>
      <c r="D34" s="569"/>
      <c r="E34" s="569"/>
      <c r="F34" s="569"/>
      <c r="G34" s="152"/>
      <c r="H34" s="153"/>
      <c r="I34" s="91"/>
    </row>
    <row r="35" spans="1:23" x14ac:dyDescent="0.3">
      <c r="A35" s="87"/>
      <c r="B35" s="568"/>
      <c r="C35" s="569"/>
      <c r="D35" s="569"/>
      <c r="E35" s="569"/>
      <c r="F35" s="569"/>
      <c r="G35" s="152"/>
      <c r="H35" s="153"/>
      <c r="I35" s="91"/>
    </row>
    <row r="36" spans="1:23" x14ac:dyDescent="0.3">
      <c r="A36" s="87"/>
      <c r="B36" s="568"/>
      <c r="C36" s="569"/>
      <c r="D36" s="569"/>
      <c r="E36" s="569"/>
      <c r="F36" s="569"/>
      <c r="G36" s="152"/>
      <c r="H36" s="153"/>
      <c r="I36" s="91"/>
    </row>
    <row r="37" spans="1:23" x14ac:dyDescent="0.3">
      <c r="A37" s="87"/>
      <c r="B37" s="568"/>
      <c r="C37" s="569"/>
      <c r="D37" s="569"/>
      <c r="E37" s="569"/>
      <c r="F37" s="569"/>
      <c r="G37" s="152"/>
      <c r="H37" s="153"/>
      <c r="I37" s="91"/>
      <c r="L37" s="157"/>
      <c r="M37" s="148"/>
      <c r="N37" s="148"/>
      <c r="O37" s="148"/>
      <c r="P37" s="148"/>
      <c r="Q37" s="148"/>
      <c r="R37" s="148"/>
      <c r="S37" s="148"/>
      <c r="T37" s="148"/>
      <c r="U37" s="148"/>
      <c r="V37" s="148"/>
      <c r="W37" s="148"/>
    </row>
    <row r="38" spans="1:23" x14ac:dyDescent="0.3">
      <c r="A38" s="565" t="s">
        <v>122</v>
      </c>
      <c r="B38" s="533"/>
      <c r="C38" s="533"/>
      <c r="D38" s="533"/>
      <c r="E38" s="533"/>
      <c r="F38" s="533"/>
      <c r="G38" s="533"/>
      <c r="H38" s="534"/>
      <c r="I38" s="146">
        <f>SUM(I24:I37)</f>
        <v>16176.470000000001</v>
      </c>
      <c r="L38" s="157"/>
      <c r="M38" s="148"/>
      <c r="N38" s="148"/>
      <c r="O38" s="148"/>
      <c r="P38" s="148"/>
      <c r="Q38" s="148"/>
      <c r="R38" s="148"/>
      <c r="S38" s="148"/>
      <c r="T38" s="148"/>
      <c r="U38" s="148"/>
      <c r="V38" s="148"/>
      <c r="W38" s="148"/>
    </row>
    <row r="39" spans="1:23" x14ac:dyDescent="0.3">
      <c r="A39" s="532" t="s">
        <v>123</v>
      </c>
      <c r="B39" s="533"/>
      <c r="C39" s="533"/>
      <c r="D39" s="533"/>
      <c r="E39" s="533"/>
      <c r="F39" s="533"/>
      <c r="G39" s="533"/>
      <c r="H39" s="534"/>
      <c r="I39" s="147">
        <f>ROUND((I38*0.15),2)</f>
        <v>2426.4699999999998</v>
      </c>
      <c r="L39" s="157"/>
      <c r="M39" s="148"/>
      <c r="N39" s="148"/>
      <c r="O39" s="148"/>
      <c r="P39" s="148"/>
      <c r="Q39" s="148"/>
      <c r="R39" s="148"/>
      <c r="S39" s="148"/>
      <c r="T39" s="148"/>
      <c r="U39" s="148"/>
      <c r="V39" s="148"/>
      <c r="W39" s="148"/>
    </row>
    <row r="40" spans="1:23" x14ac:dyDescent="0.3">
      <c r="A40" s="532" t="s">
        <v>124</v>
      </c>
      <c r="B40" s="533"/>
      <c r="C40" s="533"/>
      <c r="D40" s="533"/>
      <c r="E40" s="533"/>
      <c r="F40" s="533"/>
      <c r="G40" s="533"/>
      <c r="H40" s="534"/>
      <c r="I40" s="93">
        <f>I38+I39</f>
        <v>18602.940000000002</v>
      </c>
      <c r="L40" s="148"/>
      <c r="M40" s="148"/>
      <c r="N40" s="148"/>
      <c r="O40" s="148"/>
      <c r="P40" s="148"/>
      <c r="Q40" s="148"/>
      <c r="R40" s="148"/>
      <c r="S40" s="148"/>
      <c r="T40" s="148"/>
      <c r="U40" s="148"/>
      <c r="V40" s="148"/>
      <c r="W40" s="148"/>
    </row>
    <row r="41" spans="1:23" x14ac:dyDescent="0.3">
      <c r="A41" s="511" t="s">
        <v>46</v>
      </c>
      <c r="B41" s="512"/>
      <c r="C41" s="512"/>
      <c r="D41" s="512"/>
      <c r="E41" s="512"/>
      <c r="F41" s="512"/>
      <c r="G41" s="512"/>
      <c r="H41" s="512"/>
      <c r="I41" s="513"/>
      <c r="L41" s="148"/>
      <c r="M41" s="148"/>
      <c r="N41" s="148"/>
      <c r="O41" s="148"/>
      <c r="P41" s="148"/>
      <c r="Q41" s="148"/>
      <c r="R41" s="148"/>
      <c r="S41" s="148"/>
      <c r="T41" s="148"/>
      <c r="U41" s="148"/>
      <c r="V41" s="148"/>
      <c r="W41" s="148"/>
    </row>
    <row r="42" spans="1:23" x14ac:dyDescent="0.3">
      <c r="A42" s="82" t="s">
        <v>47</v>
      </c>
      <c r="B42" s="514" t="s">
        <v>48</v>
      </c>
      <c r="C42" s="515"/>
      <c r="D42" s="516"/>
      <c r="E42" s="514" t="s">
        <v>36</v>
      </c>
      <c r="F42" s="516"/>
      <c r="G42" s="84" t="s">
        <v>38</v>
      </c>
      <c r="H42" s="85" t="s">
        <v>39</v>
      </c>
      <c r="I42" s="86" t="s">
        <v>40</v>
      </c>
      <c r="L42" s="148"/>
      <c r="M42" s="148"/>
      <c r="N42" s="148"/>
      <c r="O42" s="148"/>
      <c r="P42" s="148"/>
      <c r="Q42" s="148"/>
      <c r="R42" s="148"/>
      <c r="S42" s="148"/>
      <c r="T42" s="148"/>
      <c r="U42" s="148"/>
      <c r="V42" s="148"/>
      <c r="W42" s="148"/>
    </row>
    <row r="43" spans="1:23" x14ac:dyDescent="0.3">
      <c r="A43" s="87">
        <v>1</v>
      </c>
      <c r="B43" s="535" t="s">
        <v>49</v>
      </c>
      <c r="C43" s="536"/>
      <c r="D43" s="537"/>
      <c r="E43" s="520" t="s">
        <v>50</v>
      </c>
      <c r="F43" s="521"/>
      <c r="G43" s="119">
        <v>69</v>
      </c>
      <c r="H43" s="117">
        <v>450</v>
      </c>
      <c r="I43" s="94">
        <f>SUM(G43*H43)</f>
        <v>31050</v>
      </c>
      <c r="L43" s="148"/>
      <c r="M43" s="148"/>
      <c r="N43" s="148"/>
      <c r="O43" s="148"/>
      <c r="P43" s="148"/>
      <c r="Q43" s="148"/>
      <c r="R43" s="148"/>
      <c r="S43" s="148"/>
      <c r="T43" s="148"/>
      <c r="U43" s="148"/>
      <c r="V43" s="148"/>
      <c r="W43" s="148"/>
    </row>
    <row r="44" spans="1:23" x14ac:dyDescent="0.3">
      <c r="A44" s="87">
        <v>2</v>
      </c>
      <c r="B44" s="505" t="s">
        <v>51</v>
      </c>
      <c r="C44" s="506"/>
      <c r="D44" s="507"/>
      <c r="E44" s="530" t="s">
        <v>50</v>
      </c>
      <c r="F44" s="531"/>
      <c r="G44" s="88"/>
      <c r="H44" s="118">
        <v>350</v>
      </c>
      <c r="I44" s="91">
        <f t="shared" ref="I44:I48" si="2">SUM(G44*H44)</f>
        <v>0</v>
      </c>
      <c r="L44" s="148"/>
      <c r="M44" s="148"/>
      <c r="N44" s="148"/>
      <c r="O44" s="148"/>
      <c r="P44" s="148"/>
      <c r="Q44" s="148"/>
      <c r="R44" s="148"/>
      <c r="S44" s="148"/>
      <c r="T44" s="148"/>
      <c r="U44" s="148"/>
      <c r="V44" s="148"/>
      <c r="W44" s="148"/>
    </row>
    <row r="45" spans="1:23" x14ac:dyDescent="0.3">
      <c r="A45" s="87">
        <v>3</v>
      </c>
      <c r="B45" s="505" t="s">
        <v>52</v>
      </c>
      <c r="C45" s="506"/>
      <c r="D45" s="507"/>
      <c r="E45" s="530" t="s">
        <v>50</v>
      </c>
      <c r="F45" s="531"/>
      <c r="G45" s="88"/>
      <c r="H45" s="118">
        <v>300</v>
      </c>
      <c r="I45" s="91">
        <f t="shared" si="2"/>
        <v>0</v>
      </c>
      <c r="L45" s="148"/>
      <c r="M45" s="148"/>
      <c r="N45" s="148"/>
      <c r="O45" s="148"/>
      <c r="P45" s="148"/>
      <c r="Q45" s="148"/>
      <c r="R45" s="148"/>
      <c r="S45" s="148"/>
      <c r="T45" s="148"/>
      <c r="U45" s="148"/>
      <c r="V45" s="148"/>
      <c r="W45" s="148"/>
    </row>
    <row r="46" spans="1:23" x14ac:dyDescent="0.3">
      <c r="A46" s="87">
        <v>4</v>
      </c>
      <c r="B46" s="505" t="s">
        <v>53</v>
      </c>
      <c r="C46" s="506"/>
      <c r="D46" s="507"/>
      <c r="E46" s="530" t="s">
        <v>50</v>
      </c>
      <c r="F46" s="531"/>
      <c r="G46" s="88">
        <v>69</v>
      </c>
      <c r="H46" s="118">
        <v>200</v>
      </c>
      <c r="I46" s="91">
        <f t="shared" si="2"/>
        <v>13800</v>
      </c>
      <c r="L46" s="148"/>
      <c r="M46" s="148"/>
      <c r="N46" s="148"/>
      <c r="O46" s="148"/>
      <c r="P46" s="148"/>
      <c r="Q46" s="148"/>
      <c r="R46" s="148"/>
      <c r="S46" s="148"/>
      <c r="T46" s="148"/>
      <c r="U46" s="148"/>
      <c r="V46" s="148"/>
      <c r="W46" s="148"/>
    </row>
    <row r="47" spans="1:23" x14ac:dyDescent="0.3">
      <c r="A47" s="87">
        <v>5</v>
      </c>
      <c r="B47" s="505" t="s">
        <v>54</v>
      </c>
      <c r="C47" s="506"/>
      <c r="D47" s="507"/>
      <c r="E47" s="530" t="s">
        <v>50</v>
      </c>
      <c r="F47" s="531"/>
      <c r="G47" s="88"/>
      <c r="H47" s="120">
        <v>200</v>
      </c>
      <c r="I47" s="91">
        <f t="shared" si="2"/>
        <v>0</v>
      </c>
      <c r="L47" s="148"/>
      <c r="M47" s="148"/>
      <c r="N47" s="148"/>
      <c r="O47" s="148"/>
      <c r="P47" s="148"/>
      <c r="Q47" s="148"/>
      <c r="R47" s="148"/>
      <c r="S47" s="148"/>
      <c r="T47" s="148"/>
      <c r="U47" s="148"/>
      <c r="V47" s="148"/>
      <c r="W47" s="148"/>
    </row>
    <row r="48" spans="1:23" x14ac:dyDescent="0.3">
      <c r="A48" s="87">
        <v>6</v>
      </c>
      <c r="B48" s="505" t="s">
        <v>17</v>
      </c>
      <c r="C48" s="506"/>
      <c r="D48" s="507"/>
      <c r="E48" s="530" t="s">
        <v>50</v>
      </c>
      <c r="F48" s="531"/>
      <c r="G48" s="88"/>
      <c r="H48" s="120">
        <v>140</v>
      </c>
      <c r="I48" s="91">
        <f t="shared" si="2"/>
        <v>0</v>
      </c>
      <c r="L48" s="148"/>
      <c r="M48" s="148"/>
      <c r="N48" s="148"/>
      <c r="O48" s="148"/>
      <c r="P48" s="148"/>
      <c r="Q48" s="148"/>
      <c r="R48" s="148"/>
      <c r="S48" s="148"/>
      <c r="T48" s="148"/>
      <c r="U48" s="148"/>
      <c r="V48" s="148"/>
      <c r="W48" s="148"/>
    </row>
    <row r="49" spans="1:23" x14ac:dyDescent="0.3">
      <c r="A49" s="87"/>
      <c r="B49" s="505"/>
      <c r="C49" s="506"/>
      <c r="D49" s="507"/>
      <c r="E49" s="95"/>
      <c r="F49" s="62"/>
      <c r="G49" s="62"/>
      <c r="H49" s="78"/>
      <c r="I49" s="91"/>
      <c r="L49" s="148"/>
      <c r="M49" s="148"/>
      <c r="N49" s="148"/>
      <c r="O49" s="148"/>
      <c r="P49" s="148"/>
      <c r="Q49" s="148"/>
      <c r="R49" s="148"/>
      <c r="S49" s="148"/>
      <c r="T49" s="148"/>
      <c r="U49" s="148"/>
      <c r="V49" s="148"/>
      <c r="W49" s="148"/>
    </row>
    <row r="50" spans="1:23" x14ac:dyDescent="0.3">
      <c r="A50" s="76"/>
      <c r="B50" s="505"/>
      <c r="C50" s="506"/>
      <c r="D50" s="507"/>
      <c r="F50" s="62"/>
      <c r="G50" s="62"/>
      <c r="H50" s="78"/>
      <c r="I50" s="91"/>
      <c r="L50" s="148"/>
      <c r="M50" s="148"/>
      <c r="N50" s="148"/>
      <c r="O50" s="148"/>
      <c r="P50" s="148"/>
      <c r="Q50" s="148"/>
      <c r="R50" s="148"/>
      <c r="S50" s="148"/>
      <c r="T50" s="148"/>
      <c r="U50" s="148"/>
      <c r="V50" s="148"/>
      <c r="W50" s="148"/>
    </row>
    <row r="51" spans="1:23" x14ac:dyDescent="0.3">
      <c r="A51" s="96"/>
      <c r="B51" s="508"/>
      <c r="C51" s="509"/>
      <c r="D51" s="510"/>
      <c r="E51" s="64"/>
      <c r="F51" s="65"/>
      <c r="G51" s="62"/>
      <c r="H51" s="80"/>
      <c r="I51" s="91"/>
      <c r="L51" s="148"/>
      <c r="M51" s="148"/>
      <c r="N51" s="148"/>
      <c r="O51" s="148"/>
      <c r="P51" s="148"/>
      <c r="Q51" s="148"/>
      <c r="R51" s="148"/>
      <c r="S51" s="148"/>
      <c r="T51" s="148"/>
      <c r="U51" s="148"/>
      <c r="V51" s="148"/>
      <c r="W51" s="148"/>
    </row>
    <row r="52" spans="1:23" x14ac:dyDescent="0.3">
      <c r="A52" s="532" t="s">
        <v>55</v>
      </c>
      <c r="B52" s="533"/>
      <c r="C52" s="533"/>
      <c r="D52" s="533"/>
      <c r="E52" s="533"/>
      <c r="F52" s="533"/>
      <c r="G52" s="533"/>
      <c r="H52" s="534"/>
      <c r="I52" s="97">
        <f>SUM(I43:I51)</f>
        <v>44850</v>
      </c>
      <c r="L52" s="148"/>
      <c r="M52" s="148"/>
      <c r="N52" s="148"/>
      <c r="O52" s="148"/>
      <c r="P52" s="148"/>
      <c r="Q52" s="148"/>
      <c r="R52" s="148"/>
      <c r="S52" s="148"/>
      <c r="T52" s="148"/>
      <c r="U52" s="148"/>
      <c r="V52" s="148"/>
      <c r="W52" s="148"/>
    </row>
    <row r="53" spans="1:23" x14ac:dyDescent="0.3">
      <c r="A53" s="511" t="s">
        <v>56</v>
      </c>
      <c r="B53" s="512"/>
      <c r="C53" s="512"/>
      <c r="D53" s="512"/>
      <c r="E53" s="512"/>
      <c r="F53" s="512"/>
      <c r="G53" s="512"/>
      <c r="H53" s="512"/>
      <c r="I53" s="513"/>
      <c r="L53" s="148"/>
      <c r="M53" s="148"/>
      <c r="N53" s="148"/>
      <c r="O53" s="148"/>
      <c r="P53" s="148"/>
      <c r="Q53" s="148"/>
      <c r="R53" s="148"/>
      <c r="S53" s="148"/>
      <c r="T53" s="148"/>
      <c r="U53" s="148"/>
      <c r="V53" s="148"/>
      <c r="W53" s="148"/>
    </row>
    <row r="54" spans="1:23" x14ac:dyDescent="0.3">
      <c r="A54" s="82" t="s">
        <v>57</v>
      </c>
      <c r="B54" s="514" t="s">
        <v>58</v>
      </c>
      <c r="C54" s="515"/>
      <c r="D54" s="516"/>
      <c r="E54" s="514" t="s">
        <v>59</v>
      </c>
      <c r="F54" s="516"/>
      <c r="G54" s="98" t="s">
        <v>60</v>
      </c>
      <c r="H54" s="98" t="s">
        <v>39</v>
      </c>
      <c r="I54" s="99" t="s">
        <v>40</v>
      </c>
      <c r="L54" s="148"/>
      <c r="M54" s="148"/>
      <c r="N54" s="148"/>
      <c r="O54" s="148"/>
      <c r="P54" s="148"/>
      <c r="Q54" s="148"/>
      <c r="R54" s="148"/>
      <c r="S54" s="148"/>
      <c r="T54" s="148"/>
      <c r="U54" s="148"/>
      <c r="V54" s="148"/>
      <c r="W54" s="148"/>
    </row>
    <row r="55" spans="1:23" x14ac:dyDescent="0.3">
      <c r="A55" s="87">
        <v>1</v>
      </c>
      <c r="B55" s="517" t="s">
        <v>197</v>
      </c>
      <c r="C55" s="518"/>
      <c r="D55" s="519"/>
      <c r="E55" s="520"/>
      <c r="F55" s="521"/>
      <c r="G55" s="88"/>
      <c r="H55" s="100"/>
      <c r="I55" s="91"/>
      <c r="L55" s="148"/>
      <c r="M55" s="148"/>
      <c r="N55" s="148"/>
      <c r="O55" s="148"/>
      <c r="P55" s="148"/>
      <c r="Q55" s="148"/>
      <c r="R55" s="148"/>
      <c r="S55" s="148"/>
      <c r="T55" s="148"/>
      <c r="U55" s="148"/>
      <c r="V55" s="148"/>
      <c r="W55" s="148"/>
    </row>
    <row r="56" spans="1:23" x14ac:dyDescent="0.3">
      <c r="A56" s="87"/>
      <c r="B56" s="527" t="s">
        <v>194</v>
      </c>
      <c r="C56" s="528"/>
      <c r="D56" s="529"/>
      <c r="E56" s="530">
        <v>6</v>
      </c>
      <c r="F56" s="531"/>
      <c r="G56" s="161">
        <v>61.2</v>
      </c>
      <c r="H56" s="100">
        <v>5</v>
      </c>
      <c r="I56" s="91">
        <f>H56*G56</f>
        <v>306</v>
      </c>
      <c r="L56" s="148"/>
      <c r="M56" s="148"/>
      <c r="N56" s="148"/>
      <c r="O56" s="148"/>
      <c r="P56" s="148"/>
      <c r="Q56" s="148"/>
      <c r="R56" s="148"/>
      <c r="S56" s="148"/>
      <c r="T56" s="148"/>
      <c r="U56" s="148"/>
      <c r="V56" s="148"/>
      <c r="W56" s="148"/>
    </row>
    <row r="57" spans="1:23" x14ac:dyDescent="0.3">
      <c r="A57" s="101"/>
      <c r="B57" s="522"/>
      <c r="C57" s="523"/>
      <c r="D57" s="524"/>
      <c r="E57" s="525"/>
      <c r="F57" s="526"/>
      <c r="G57" s="88"/>
      <c r="H57" s="100"/>
      <c r="I57" s="91"/>
      <c r="L57" s="148"/>
      <c r="M57" s="148"/>
      <c r="N57" s="148"/>
      <c r="O57" s="148"/>
      <c r="P57" s="148"/>
      <c r="Q57" s="148"/>
      <c r="R57" s="148"/>
      <c r="S57" s="148"/>
      <c r="T57" s="148"/>
      <c r="U57" s="148"/>
      <c r="V57" s="148"/>
      <c r="W57" s="148"/>
    </row>
    <row r="58" spans="1:23" x14ac:dyDescent="0.3">
      <c r="A58" s="532" t="s">
        <v>61</v>
      </c>
      <c r="B58" s="533"/>
      <c r="C58" s="533"/>
      <c r="D58" s="533"/>
      <c r="E58" s="533"/>
      <c r="F58" s="533"/>
      <c r="G58" s="533"/>
      <c r="H58" s="534"/>
      <c r="I58" s="102">
        <f>SUM(I55:I57)</f>
        <v>306</v>
      </c>
      <c r="L58" s="148"/>
      <c r="M58" s="148"/>
      <c r="N58" s="148"/>
      <c r="O58" s="148"/>
      <c r="P58" s="148"/>
      <c r="Q58" s="148"/>
      <c r="R58" s="148"/>
      <c r="S58" s="148"/>
      <c r="T58" s="148"/>
      <c r="U58" s="148"/>
      <c r="V58" s="148"/>
      <c r="W58" s="148"/>
    </row>
    <row r="59" spans="1:23" x14ac:dyDescent="0.3">
      <c r="A59" s="103"/>
      <c r="B59" s="104"/>
      <c r="C59" s="104"/>
      <c r="D59" s="104"/>
      <c r="E59" s="104"/>
      <c r="F59" s="105"/>
      <c r="G59" s="106"/>
      <c r="H59" s="106"/>
      <c r="I59" s="107"/>
      <c r="L59" s="158"/>
      <c r="M59" s="148"/>
      <c r="N59" s="148"/>
      <c r="O59" s="148"/>
      <c r="P59" s="148"/>
      <c r="Q59" s="148"/>
      <c r="R59" s="148"/>
      <c r="S59" s="148"/>
      <c r="T59" s="148"/>
      <c r="U59" s="148"/>
      <c r="V59" s="148"/>
      <c r="W59" s="148"/>
    </row>
    <row r="60" spans="1:23" x14ac:dyDescent="0.3">
      <c r="A60" s="500"/>
      <c r="B60" s="501"/>
      <c r="C60" s="501"/>
      <c r="D60" s="501"/>
      <c r="E60" s="501"/>
      <c r="F60" s="108"/>
      <c r="G60" s="504" t="s">
        <v>62</v>
      </c>
      <c r="H60" s="501"/>
      <c r="I60" s="109">
        <f>I58+I52+I40</f>
        <v>63758.94</v>
      </c>
      <c r="L60" s="148"/>
      <c r="M60" s="148"/>
      <c r="N60" s="148"/>
      <c r="O60" s="148"/>
      <c r="P60" s="148"/>
      <c r="Q60" s="148"/>
      <c r="R60" s="148"/>
      <c r="S60" s="148"/>
      <c r="T60" s="148"/>
      <c r="U60" s="148"/>
      <c r="V60" s="148"/>
      <c r="W60" s="148"/>
    </row>
    <row r="61" spans="1:23" x14ac:dyDescent="0.3">
      <c r="A61" s="500"/>
      <c r="B61" s="501"/>
      <c r="C61" s="501"/>
      <c r="D61" s="501"/>
      <c r="E61" s="501"/>
      <c r="F61" s="62"/>
      <c r="G61" s="110"/>
      <c r="H61" s="111"/>
      <c r="I61" s="112"/>
      <c r="L61" s="148"/>
      <c r="M61" s="148"/>
      <c r="N61" s="148"/>
      <c r="O61" s="148"/>
      <c r="P61" s="148"/>
      <c r="Q61" s="148"/>
      <c r="R61" s="148"/>
      <c r="S61" s="148"/>
      <c r="T61" s="148"/>
      <c r="U61" s="148"/>
      <c r="V61" s="148"/>
      <c r="W61" s="148"/>
    </row>
    <row r="62" spans="1:23" ht="15" thickBot="1" x14ac:dyDescent="0.35">
      <c r="A62" s="500"/>
      <c r="B62" s="501"/>
      <c r="C62" s="501"/>
      <c r="D62" s="501"/>
      <c r="E62" s="501"/>
      <c r="F62" s="62"/>
      <c r="G62" s="554" t="s">
        <v>105</v>
      </c>
      <c r="H62" s="555"/>
      <c r="I62" s="121">
        <f>I60+I61</f>
        <v>63758.94</v>
      </c>
      <c r="L62" s="148"/>
      <c r="M62" s="148"/>
      <c r="N62" s="148"/>
      <c r="O62" s="148"/>
      <c r="P62" s="148"/>
      <c r="Q62" s="148"/>
      <c r="R62" s="148"/>
      <c r="S62" s="148"/>
      <c r="T62" s="148"/>
      <c r="U62" s="148"/>
      <c r="V62" s="148"/>
      <c r="W62" s="148"/>
    </row>
    <row r="63" spans="1:23" ht="15.6" thickTop="1" thickBot="1" x14ac:dyDescent="0.35">
      <c r="A63" s="113"/>
      <c r="B63" s="114"/>
      <c r="C63" s="502"/>
      <c r="D63" s="503"/>
      <c r="E63" s="503"/>
      <c r="F63" s="503"/>
      <c r="G63" s="115"/>
      <c r="H63" s="115"/>
      <c r="I63" s="116"/>
      <c r="L63" s="148"/>
      <c r="M63" s="148"/>
      <c r="N63" s="148"/>
      <c r="O63" s="148"/>
      <c r="P63" s="148"/>
      <c r="Q63" s="148"/>
      <c r="R63" s="148"/>
      <c r="S63" s="148"/>
      <c r="T63" s="148"/>
      <c r="U63" s="148"/>
      <c r="V63" s="148"/>
      <c r="W63" s="148"/>
    </row>
    <row r="64" spans="1:23" x14ac:dyDescent="0.3">
      <c r="L64" s="148"/>
      <c r="M64" s="148"/>
      <c r="N64" s="148"/>
      <c r="O64" s="148"/>
      <c r="P64" s="148"/>
      <c r="Q64" s="148"/>
      <c r="R64" s="148"/>
      <c r="S64" s="148"/>
      <c r="T64" s="148"/>
      <c r="U64" s="148"/>
      <c r="V64" s="148"/>
      <c r="W64" s="148"/>
    </row>
    <row r="65" spans="1:23" x14ac:dyDescent="0.3">
      <c r="A65" s="59"/>
      <c r="B65" s="59"/>
      <c r="L65" s="148"/>
      <c r="M65" s="148"/>
      <c r="N65" s="148"/>
      <c r="O65" s="148"/>
      <c r="P65" s="148"/>
      <c r="Q65" s="148"/>
      <c r="R65" s="148"/>
      <c r="S65" s="148"/>
      <c r="T65" s="148"/>
      <c r="U65" s="148"/>
      <c r="V65" s="148"/>
      <c r="W65" s="148"/>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sheetPr>
  <dimension ref="A1:M65"/>
  <sheetViews>
    <sheetView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23</v>
      </c>
      <c r="I9" s="552"/>
    </row>
    <row r="10" spans="1:13" x14ac:dyDescent="0.3">
      <c r="A10" s="61" t="s">
        <v>22</v>
      </c>
      <c r="B10" s="59"/>
      <c r="D10" s="148"/>
      <c r="E10" s="62"/>
      <c r="F10" s="538" t="s">
        <v>23</v>
      </c>
      <c r="G10" s="539"/>
      <c r="H10" s="553">
        <v>43627</v>
      </c>
      <c r="I10" s="541"/>
    </row>
    <row r="11" spans="1:13" x14ac:dyDescent="0.3">
      <c r="A11" s="61" t="s">
        <v>24</v>
      </c>
      <c r="B11" s="59"/>
      <c r="D11" s="148"/>
      <c r="E11" s="62"/>
      <c r="F11" s="538" t="s">
        <v>25</v>
      </c>
      <c r="G11" s="539"/>
      <c r="H11" s="540" t="s">
        <v>198</v>
      </c>
      <c r="I11" s="541"/>
    </row>
    <row r="12" spans="1:13" x14ac:dyDescent="0.3">
      <c r="A12" s="61" t="s">
        <v>26</v>
      </c>
      <c r="B12" s="59"/>
      <c r="D12" s="148"/>
      <c r="E12" s="62"/>
      <c r="F12" s="538" t="s">
        <v>27</v>
      </c>
      <c r="G12" s="539"/>
      <c r="H12" s="540">
        <v>47510</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199</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201</v>
      </c>
      <c r="C24" s="518"/>
      <c r="D24" s="518"/>
      <c r="E24" s="518"/>
      <c r="F24" s="519"/>
      <c r="G24" s="155">
        <v>1</v>
      </c>
      <c r="H24" s="145">
        <v>182.56</v>
      </c>
      <c r="I24" s="91">
        <f>H24*G24</f>
        <v>182.56</v>
      </c>
    </row>
    <row r="25" spans="1:11" x14ac:dyDescent="0.3">
      <c r="A25" s="87">
        <v>2</v>
      </c>
      <c r="B25" s="527" t="s">
        <v>202</v>
      </c>
      <c r="C25" s="528"/>
      <c r="D25" s="528"/>
      <c r="E25" s="528"/>
      <c r="F25" s="529"/>
      <c r="G25" s="152">
        <v>1</v>
      </c>
      <c r="H25" s="145">
        <v>227.5</v>
      </c>
      <c r="I25" s="91">
        <f>H25*G25</f>
        <v>227.5</v>
      </c>
    </row>
    <row r="26" spans="1:11" x14ac:dyDescent="0.3">
      <c r="A26" s="87">
        <v>3</v>
      </c>
      <c r="B26" s="527" t="s">
        <v>203</v>
      </c>
      <c r="C26" s="528"/>
      <c r="D26" s="528"/>
      <c r="E26" s="528"/>
      <c r="F26" s="529"/>
      <c r="G26" s="156">
        <v>2</v>
      </c>
      <c r="H26" s="90">
        <v>1504.35</v>
      </c>
      <c r="I26" s="91">
        <f t="shared" ref="I26:I28" si="1">H26*G26</f>
        <v>3008.7</v>
      </c>
    </row>
    <row r="27" spans="1:11" x14ac:dyDescent="0.3">
      <c r="A27" s="87">
        <v>4</v>
      </c>
      <c r="B27" s="527" t="s">
        <v>204</v>
      </c>
      <c r="C27" s="528"/>
      <c r="D27" s="528"/>
      <c r="E27" s="528"/>
      <c r="F27" s="529"/>
      <c r="G27" s="156">
        <v>1</v>
      </c>
      <c r="H27" s="90">
        <v>418</v>
      </c>
      <c r="I27" s="91">
        <f t="shared" si="1"/>
        <v>418</v>
      </c>
    </row>
    <row r="28" spans="1:11" x14ac:dyDescent="0.3">
      <c r="A28" s="87"/>
      <c r="B28" s="527"/>
      <c r="C28" s="528"/>
      <c r="D28" s="528"/>
      <c r="E28" s="528"/>
      <c r="F28" s="529"/>
      <c r="G28" s="152"/>
      <c r="H28" s="153"/>
      <c r="I28" s="91">
        <f t="shared" si="1"/>
        <v>0</v>
      </c>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3836.7599999999998</v>
      </c>
      <c r="L38" s="92"/>
    </row>
    <row r="39" spans="1:12" x14ac:dyDescent="0.3">
      <c r="A39" s="532" t="s">
        <v>123</v>
      </c>
      <c r="B39" s="533"/>
      <c r="C39" s="533"/>
      <c r="D39" s="533"/>
      <c r="E39" s="533"/>
      <c r="F39" s="533"/>
      <c r="G39" s="533"/>
      <c r="H39" s="534"/>
      <c r="I39" s="147">
        <f>ROUND((I38*0.15),2)</f>
        <v>575.51</v>
      </c>
      <c r="L39" s="92"/>
    </row>
    <row r="40" spans="1:12" x14ac:dyDescent="0.3">
      <c r="A40" s="532" t="s">
        <v>124</v>
      </c>
      <c r="B40" s="533"/>
      <c r="C40" s="533"/>
      <c r="D40" s="533"/>
      <c r="E40" s="533"/>
      <c r="F40" s="533"/>
      <c r="G40" s="533"/>
      <c r="H40" s="534"/>
      <c r="I40" s="93">
        <f>I38+I39</f>
        <v>4412.2699999999995</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4</v>
      </c>
      <c r="H43" s="117">
        <v>450</v>
      </c>
      <c r="I43" s="94">
        <f>SUM(G43*H43)</f>
        <v>1800</v>
      </c>
    </row>
    <row r="44" spans="1:12" x14ac:dyDescent="0.3">
      <c r="A44" s="87">
        <v>2</v>
      </c>
      <c r="B44" s="505" t="s">
        <v>51</v>
      </c>
      <c r="C44" s="506"/>
      <c r="D44" s="507"/>
      <c r="E44" s="530" t="s">
        <v>50</v>
      </c>
      <c r="F44" s="531"/>
      <c r="G44" s="88"/>
      <c r="H44" s="118">
        <v>350</v>
      </c>
      <c r="I44" s="91">
        <f t="shared" ref="I44:I48" si="2">SUM(G44*H44)</f>
        <v>0</v>
      </c>
    </row>
    <row r="45" spans="1:12" x14ac:dyDescent="0.3">
      <c r="A45" s="87">
        <v>3</v>
      </c>
      <c r="B45" s="505" t="s">
        <v>52</v>
      </c>
      <c r="C45" s="506"/>
      <c r="D45" s="507"/>
      <c r="E45" s="530" t="s">
        <v>50</v>
      </c>
      <c r="F45" s="531"/>
      <c r="G45" s="88"/>
      <c r="H45" s="118">
        <v>300</v>
      </c>
      <c r="I45" s="91">
        <f t="shared" si="2"/>
        <v>0</v>
      </c>
    </row>
    <row r="46" spans="1:12" x14ac:dyDescent="0.3">
      <c r="A46" s="87">
        <v>4</v>
      </c>
      <c r="B46" s="505" t="s">
        <v>53</v>
      </c>
      <c r="C46" s="506"/>
      <c r="D46" s="507"/>
      <c r="E46" s="530" t="s">
        <v>50</v>
      </c>
      <c r="F46" s="531"/>
      <c r="G46" s="88">
        <v>4</v>
      </c>
      <c r="H46" s="118">
        <v>200</v>
      </c>
      <c r="I46" s="91">
        <f t="shared" si="2"/>
        <v>800</v>
      </c>
    </row>
    <row r="47" spans="1:12" x14ac:dyDescent="0.3">
      <c r="A47" s="87">
        <v>5</v>
      </c>
      <c r="B47" s="505" t="s">
        <v>54</v>
      </c>
      <c r="C47" s="506"/>
      <c r="D47" s="507"/>
      <c r="E47" s="530" t="s">
        <v>50</v>
      </c>
      <c r="F47" s="531"/>
      <c r="G47" s="88"/>
      <c r="H47" s="120">
        <v>200</v>
      </c>
      <c r="I47" s="91">
        <f t="shared" si="2"/>
        <v>0</v>
      </c>
    </row>
    <row r="48" spans="1:12" x14ac:dyDescent="0.3">
      <c r="A48" s="87">
        <v>6</v>
      </c>
      <c r="B48" s="505" t="s">
        <v>17</v>
      </c>
      <c r="C48" s="506"/>
      <c r="D48" s="507"/>
      <c r="E48" s="530" t="s">
        <v>50</v>
      </c>
      <c r="F48" s="531"/>
      <c r="G48" s="88"/>
      <c r="H48" s="120">
        <v>140</v>
      </c>
      <c r="I48" s="91">
        <f t="shared" si="2"/>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2600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206</v>
      </c>
      <c r="C55" s="518"/>
      <c r="D55" s="519"/>
      <c r="E55" s="520"/>
      <c r="F55" s="521"/>
      <c r="G55" s="88"/>
      <c r="H55" s="100"/>
      <c r="I55" s="91"/>
    </row>
    <row r="56" spans="1:12" x14ac:dyDescent="0.3">
      <c r="A56" s="87"/>
      <c r="B56" s="527" t="s">
        <v>200</v>
      </c>
      <c r="C56" s="528"/>
      <c r="D56" s="529"/>
      <c r="E56" s="530">
        <v>1</v>
      </c>
      <c r="F56" s="531"/>
      <c r="G56" s="88">
        <v>27.6</v>
      </c>
      <c r="H56" s="100">
        <v>5</v>
      </c>
      <c r="I56" s="91">
        <f>H56*G56</f>
        <v>138</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138</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7150.2699999999995</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7150.2699999999995</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70C0"/>
  </sheetPr>
  <dimension ref="A1:M65"/>
  <sheetViews>
    <sheetView topLeftCell="A4"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24</v>
      </c>
      <c r="I9" s="552"/>
    </row>
    <row r="10" spans="1:13" x14ac:dyDescent="0.3">
      <c r="A10" s="61" t="s">
        <v>22</v>
      </c>
      <c r="B10" s="59"/>
      <c r="D10" s="148"/>
      <c r="E10" s="62"/>
      <c r="F10" s="538" t="s">
        <v>23</v>
      </c>
      <c r="G10" s="539"/>
      <c r="H10" s="553">
        <v>43637</v>
      </c>
      <c r="I10" s="541"/>
    </row>
    <row r="11" spans="1:13" x14ac:dyDescent="0.3">
      <c r="A11" s="61" t="s">
        <v>24</v>
      </c>
      <c r="B11" s="59"/>
      <c r="D11" s="148"/>
      <c r="E11" s="62"/>
      <c r="F11" s="538" t="s">
        <v>25</v>
      </c>
      <c r="G11" s="539"/>
      <c r="H11" s="540" t="s">
        <v>95</v>
      </c>
      <c r="I11" s="541"/>
    </row>
    <row r="12" spans="1:13" x14ac:dyDescent="0.3">
      <c r="A12" s="61" t="s">
        <v>26</v>
      </c>
      <c r="B12" s="59"/>
      <c r="D12" s="148"/>
      <c r="E12" s="62"/>
      <c r="F12" s="538" t="s">
        <v>27</v>
      </c>
      <c r="G12" s="539"/>
      <c r="H12" s="540">
        <v>49026</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205</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207</v>
      </c>
      <c r="C24" s="518"/>
      <c r="D24" s="518"/>
      <c r="E24" s="518"/>
      <c r="F24" s="519"/>
      <c r="G24" s="155">
        <v>2</v>
      </c>
      <c r="H24" s="145">
        <v>2015</v>
      </c>
      <c r="I24" s="91">
        <f>H24*G24</f>
        <v>4030</v>
      </c>
    </row>
    <row r="25" spans="1:11" x14ac:dyDescent="0.3">
      <c r="A25" s="87"/>
      <c r="B25" s="527"/>
      <c r="C25" s="528"/>
      <c r="D25" s="528"/>
      <c r="E25" s="528"/>
      <c r="F25" s="529"/>
      <c r="G25" s="152"/>
      <c r="H25" s="145"/>
      <c r="I25" s="91"/>
    </row>
    <row r="26" spans="1:11" x14ac:dyDescent="0.3">
      <c r="A26" s="87"/>
      <c r="B26" s="527"/>
      <c r="C26" s="528"/>
      <c r="D26" s="528"/>
      <c r="E26" s="528"/>
      <c r="F26" s="529"/>
      <c r="G26" s="156"/>
      <c r="H26" s="90"/>
      <c r="I26" s="91"/>
    </row>
    <row r="27" spans="1:11" x14ac:dyDescent="0.3">
      <c r="A27" s="87"/>
      <c r="B27" s="527"/>
      <c r="C27" s="528"/>
      <c r="D27" s="528"/>
      <c r="E27" s="528"/>
      <c r="F27" s="529"/>
      <c r="G27" s="156"/>
      <c r="H27" s="90"/>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4030</v>
      </c>
      <c r="L38" s="92"/>
    </row>
    <row r="39" spans="1:12" x14ac:dyDescent="0.3">
      <c r="A39" s="532" t="s">
        <v>123</v>
      </c>
      <c r="B39" s="533"/>
      <c r="C39" s="533"/>
      <c r="D39" s="533"/>
      <c r="E39" s="533"/>
      <c r="F39" s="533"/>
      <c r="G39" s="533"/>
      <c r="H39" s="534"/>
      <c r="I39" s="147">
        <f>ROUND((I38*0.15),2)</f>
        <v>604.5</v>
      </c>
      <c r="L39" s="92"/>
    </row>
    <row r="40" spans="1:12" x14ac:dyDescent="0.3">
      <c r="A40" s="532" t="s">
        <v>124</v>
      </c>
      <c r="B40" s="533"/>
      <c r="C40" s="533"/>
      <c r="D40" s="533"/>
      <c r="E40" s="533"/>
      <c r="F40" s="533"/>
      <c r="G40" s="533"/>
      <c r="H40" s="534"/>
      <c r="I40" s="93">
        <f>I38+I39</f>
        <v>4634.5</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1.5</v>
      </c>
      <c r="H43" s="117">
        <v>450</v>
      </c>
      <c r="I43" s="94">
        <f>SUM(G43*H43)</f>
        <v>675</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c r="H45" s="118">
        <v>300</v>
      </c>
      <c r="I45" s="91">
        <f t="shared" si="1"/>
        <v>0</v>
      </c>
    </row>
    <row r="46" spans="1:12" x14ac:dyDescent="0.3">
      <c r="A46" s="87">
        <v>4</v>
      </c>
      <c r="B46" s="505" t="s">
        <v>53</v>
      </c>
      <c r="C46" s="506"/>
      <c r="D46" s="507"/>
      <c r="E46" s="530" t="s">
        <v>50</v>
      </c>
      <c r="F46" s="531"/>
      <c r="G46" s="88">
        <v>1.5</v>
      </c>
      <c r="H46" s="118">
        <v>200</v>
      </c>
      <c r="I46" s="91">
        <f t="shared" si="1"/>
        <v>300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975</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206</v>
      </c>
      <c r="C55" s="518"/>
      <c r="D55" s="519"/>
      <c r="E55" s="520"/>
      <c r="F55" s="521"/>
      <c r="G55" s="88"/>
      <c r="H55" s="100"/>
      <c r="I55" s="91"/>
    </row>
    <row r="56" spans="1:12" x14ac:dyDescent="0.3">
      <c r="A56" s="87"/>
      <c r="B56" s="527" t="s">
        <v>211</v>
      </c>
      <c r="C56" s="528"/>
      <c r="D56" s="529"/>
      <c r="E56" s="530">
        <v>1</v>
      </c>
      <c r="F56" s="531"/>
      <c r="G56" s="88">
        <v>24</v>
      </c>
      <c r="H56" s="100">
        <v>5</v>
      </c>
      <c r="I56" s="91">
        <f>H56*G56</f>
        <v>120</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120</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5729.5</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5729.5</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70C0"/>
  </sheetPr>
  <dimension ref="A1:M65"/>
  <sheetViews>
    <sheetView topLeftCell="A13"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25</v>
      </c>
      <c r="I9" s="552"/>
    </row>
    <row r="10" spans="1:13" x14ac:dyDescent="0.3">
      <c r="A10" s="61" t="s">
        <v>22</v>
      </c>
      <c r="B10" s="59"/>
      <c r="D10" s="148"/>
      <c r="E10" s="62"/>
      <c r="F10" s="538" t="s">
        <v>23</v>
      </c>
      <c r="G10" s="539"/>
      <c r="H10" s="553">
        <v>43657</v>
      </c>
      <c r="I10" s="541"/>
    </row>
    <row r="11" spans="1:13" x14ac:dyDescent="0.3">
      <c r="A11" s="61" t="s">
        <v>24</v>
      </c>
      <c r="B11" s="59"/>
      <c r="D11" s="148"/>
      <c r="E11" s="62"/>
      <c r="F11" s="538" t="s">
        <v>25</v>
      </c>
      <c r="G11" s="539"/>
      <c r="H11" s="540" t="s">
        <v>82</v>
      </c>
      <c r="I11" s="541"/>
    </row>
    <row r="12" spans="1:13" x14ac:dyDescent="0.3">
      <c r="A12" s="61" t="s">
        <v>26</v>
      </c>
      <c r="B12" s="59"/>
      <c r="D12" s="148"/>
      <c r="E12" s="62"/>
      <c r="F12" s="538" t="s">
        <v>27</v>
      </c>
      <c r="G12" s="539"/>
      <c r="H12" s="540">
        <v>51247</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208</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209</v>
      </c>
      <c r="C24" s="518"/>
      <c r="D24" s="518"/>
      <c r="E24" s="518"/>
      <c r="F24" s="519"/>
      <c r="G24" s="150">
        <v>1</v>
      </c>
      <c r="H24" s="145">
        <v>384.77</v>
      </c>
      <c r="I24" s="91">
        <f>H24*G24</f>
        <v>384.77</v>
      </c>
    </row>
    <row r="25" spans="1:11" x14ac:dyDescent="0.3">
      <c r="A25" s="87">
        <v>2</v>
      </c>
      <c r="B25" s="527" t="s">
        <v>210</v>
      </c>
      <c r="C25" s="528"/>
      <c r="D25" s="528"/>
      <c r="E25" s="528"/>
      <c r="F25" s="528"/>
      <c r="G25" s="152">
        <v>6</v>
      </c>
      <c r="H25" s="151">
        <v>40.46</v>
      </c>
      <c r="I25" s="91">
        <f>H25*G25</f>
        <v>242.76</v>
      </c>
    </row>
    <row r="26" spans="1:11" x14ac:dyDescent="0.3">
      <c r="A26" s="87"/>
      <c r="B26" s="527"/>
      <c r="C26" s="528"/>
      <c r="D26" s="528"/>
      <c r="E26" s="528"/>
      <c r="F26" s="529"/>
      <c r="G26" s="156"/>
      <c r="H26" s="90"/>
      <c r="I26" s="91"/>
    </row>
    <row r="27" spans="1:11" x14ac:dyDescent="0.3">
      <c r="A27" s="87"/>
      <c r="B27" s="527"/>
      <c r="C27" s="528"/>
      <c r="D27" s="528"/>
      <c r="E27" s="528"/>
      <c r="F27" s="529"/>
      <c r="G27" s="156"/>
      <c r="H27" s="90"/>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627.53</v>
      </c>
      <c r="L38" s="92"/>
    </row>
    <row r="39" spans="1:12" x14ac:dyDescent="0.3">
      <c r="A39" s="532" t="s">
        <v>123</v>
      </c>
      <c r="B39" s="533"/>
      <c r="C39" s="533"/>
      <c r="D39" s="533"/>
      <c r="E39" s="533"/>
      <c r="F39" s="533"/>
      <c r="G39" s="533"/>
      <c r="H39" s="534"/>
      <c r="I39" s="147">
        <f>ROUND((I38*0.15),2)</f>
        <v>94.13</v>
      </c>
      <c r="L39" s="92"/>
    </row>
    <row r="40" spans="1:12" x14ac:dyDescent="0.3">
      <c r="A40" s="532" t="s">
        <v>124</v>
      </c>
      <c r="B40" s="533"/>
      <c r="C40" s="533"/>
      <c r="D40" s="533"/>
      <c r="E40" s="533"/>
      <c r="F40" s="533"/>
      <c r="G40" s="533"/>
      <c r="H40" s="534"/>
      <c r="I40" s="93">
        <f>I38+I39</f>
        <v>721.66</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5</v>
      </c>
      <c r="H43" s="117">
        <v>450</v>
      </c>
      <c r="I43" s="94">
        <f>SUM(G43*H43)</f>
        <v>2250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c r="H45" s="118">
        <v>300</v>
      </c>
      <c r="I45" s="91">
        <f t="shared" si="1"/>
        <v>0</v>
      </c>
    </row>
    <row r="46" spans="1:12" x14ac:dyDescent="0.3">
      <c r="A46" s="87">
        <v>4</v>
      </c>
      <c r="B46" s="505" t="s">
        <v>53</v>
      </c>
      <c r="C46" s="506"/>
      <c r="D46" s="507"/>
      <c r="E46" s="530" t="s">
        <v>50</v>
      </c>
      <c r="F46" s="531"/>
      <c r="G46" s="88">
        <v>5</v>
      </c>
      <c r="H46" s="118">
        <v>200</v>
      </c>
      <c r="I46" s="91">
        <f t="shared" si="1"/>
        <v>1000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3250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206</v>
      </c>
      <c r="C55" s="518"/>
      <c r="D55" s="519"/>
      <c r="E55" s="520"/>
      <c r="F55" s="521"/>
      <c r="G55" s="88"/>
      <c r="H55" s="100"/>
      <c r="I55" s="91"/>
    </row>
    <row r="56" spans="1:12" x14ac:dyDescent="0.3">
      <c r="A56" s="87"/>
      <c r="B56" s="527" t="s">
        <v>212</v>
      </c>
      <c r="C56" s="528"/>
      <c r="D56" s="529"/>
      <c r="E56" s="530">
        <v>1</v>
      </c>
      <c r="F56" s="531"/>
      <c r="G56" s="88">
        <v>50.2</v>
      </c>
      <c r="H56" s="100">
        <v>5</v>
      </c>
      <c r="I56" s="91">
        <f>H56*G56</f>
        <v>251</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251</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4222.66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4222.66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sheetPr>
  <dimension ref="A1:M65"/>
  <sheetViews>
    <sheetView topLeftCell="A46" workbookViewId="0">
      <selection activeCell="B55" sqref="B55:D5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26</v>
      </c>
      <c r="I9" s="552"/>
    </row>
    <row r="10" spans="1:13" x14ac:dyDescent="0.3">
      <c r="A10" s="61" t="s">
        <v>22</v>
      </c>
      <c r="B10" s="59"/>
      <c r="D10" s="148"/>
      <c r="E10" s="62"/>
      <c r="F10" s="538" t="s">
        <v>23</v>
      </c>
      <c r="G10" s="539"/>
      <c r="H10" s="553">
        <v>43670</v>
      </c>
      <c r="I10" s="541"/>
    </row>
    <row r="11" spans="1:13" x14ac:dyDescent="0.3">
      <c r="A11" s="61" t="s">
        <v>24</v>
      </c>
      <c r="B11" s="59"/>
      <c r="D11" s="148"/>
      <c r="E11" s="62"/>
      <c r="F11" s="538" t="s">
        <v>25</v>
      </c>
      <c r="G11" s="539"/>
      <c r="H11" s="540" t="s">
        <v>95</v>
      </c>
      <c r="I11" s="541"/>
    </row>
    <row r="12" spans="1:13" x14ac:dyDescent="0.3">
      <c r="A12" s="61" t="s">
        <v>26</v>
      </c>
      <c r="B12" s="59"/>
      <c r="D12" s="148"/>
      <c r="E12" s="62"/>
      <c r="F12" s="538" t="s">
        <v>27</v>
      </c>
      <c r="G12" s="539"/>
      <c r="H12" s="540">
        <v>52530</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213</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214</v>
      </c>
      <c r="C24" s="518"/>
      <c r="D24" s="518"/>
      <c r="E24" s="518"/>
      <c r="F24" s="519"/>
      <c r="G24" s="150">
        <v>1</v>
      </c>
      <c r="H24" s="145">
        <v>78</v>
      </c>
      <c r="I24" s="91">
        <f>H24*G24</f>
        <v>78</v>
      </c>
    </row>
    <row r="25" spans="1:11" x14ac:dyDescent="0.3">
      <c r="A25" s="87"/>
      <c r="B25" s="527"/>
      <c r="C25" s="528"/>
      <c r="D25" s="528"/>
      <c r="E25" s="528"/>
      <c r="F25" s="528"/>
      <c r="G25" s="152"/>
      <c r="H25" s="151"/>
      <c r="I25" s="91"/>
    </row>
    <row r="26" spans="1:11" x14ac:dyDescent="0.3">
      <c r="A26" s="87"/>
      <c r="B26" s="527"/>
      <c r="C26" s="528"/>
      <c r="D26" s="528"/>
      <c r="E26" s="528"/>
      <c r="F26" s="529"/>
      <c r="G26" s="156"/>
      <c r="H26" s="90"/>
      <c r="I26" s="91"/>
    </row>
    <row r="27" spans="1:11" x14ac:dyDescent="0.3">
      <c r="A27" s="87"/>
      <c r="B27" s="527"/>
      <c r="C27" s="528"/>
      <c r="D27" s="528"/>
      <c r="E27" s="528"/>
      <c r="F27" s="529"/>
      <c r="G27" s="156"/>
      <c r="H27" s="90"/>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78</v>
      </c>
      <c r="L38" s="92"/>
    </row>
    <row r="39" spans="1:12" x14ac:dyDescent="0.3">
      <c r="A39" s="532" t="s">
        <v>123</v>
      </c>
      <c r="B39" s="533"/>
      <c r="C39" s="533"/>
      <c r="D39" s="533"/>
      <c r="E39" s="533"/>
      <c r="F39" s="533"/>
      <c r="G39" s="533"/>
      <c r="H39" s="534"/>
      <c r="I39" s="147">
        <f>ROUND((I38*0.15),2)</f>
        <v>11.7</v>
      </c>
      <c r="L39" s="92"/>
    </row>
    <row r="40" spans="1:12" x14ac:dyDescent="0.3">
      <c r="A40" s="532" t="s">
        <v>124</v>
      </c>
      <c r="B40" s="533"/>
      <c r="C40" s="533"/>
      <c r="D40" s="533"/>
      <c r="E40" s="533"/>
      <c r="F40" s="533"/>
      <c r="G40" s="533"/>
      <c r="H40" s="534"/>
      <c r="I40" s="93">
        <f>I38+I39</f>
        <v>89.7</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4</v>
      </c>
      <c r="H43" s="117">
        <v>450</v>
      </c>
      <c r="I43" s="94">
        <f>SUM(G43*H43)</f>
        <v>1800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c r="H45" s="118">
        <v>300</v>
      </c>
      <c r="I45" s="91">
        <f t="shared" si="1"/>
        <v>0</v>
      </c>
    </row>
    <row r="46" spans="1:12" x14ac:dyDescent="0.3">
      <c r="A46" s="87">
        <v>4</v>
      </c>
      <c r="B46" s="505" t="s">
        <v>53</v>
      </c>
      <c r="C46" s="506"/>
      <c r="D46" s="507"/>
      <c r="E46" s="530" t="s">
        <v>50</v>
      </c>
      <c r="F46" s="531"/>
      <c r="G46" s="88">
        <v>4</v>
      </c>
      <c r="H46" s="118">
        <v>200</v>
      </c>
      <c r="I46" s="91">
        <f t="shared" si="1"/>
        <v>800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2600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206</v>
      </c>
      <c r="C55" s="518"/>
      <c r="D55" s="519"/>
      <c r="E55" s="520"/>
      <c r="F55" s="521"/>
      <c r="G55" s="88"/>
      <c r="H55" s="100"/>
      <c r="I55" s="91"/>
    </row>
    <row r="56" spans="1:12" x14ac:dyDescent="0.3">
      <c r="A56" s="87"/>
      <c r="B56" s="527" t="s">
        <v>211</v>
      </c>
      <c r="C56" s="528"/>
      <c r="D56" s="529"/>
      <c r="E56" s="530">
        <v>1</v>
      </c>
      <c r="F56" s="531"/>
      <c r="G56" s="88">
        <v>16.8</v>
      </c>
      <c r="H56" s="100">
        <v>5</v>
      </c>
      <c r="I56" s="91">
        <f>H56*G56</f>
        <v>84</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84</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2773.7</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2773.7</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sheetPr>
  <dimension ref="A1:M65"/>
  <sheetViews>
    <sheetView topLeftCell="A22" zoomScaleNormal="100" workbookViewId="0">
      <selection activeCell="M45" sqref="M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27</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224</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215</v>
      </c>
      <c r="C24" s="518"/>
      <c r="D24" s="518"/>
      <c r="E24" s="518"/>
      <c r="F24" s="519"/>
      <c r="G24" s="150">
        <v>1</v>
      </c>
      <c r="H24" s="145">
        <v>257.24</v>
      </c>
      <c r="I24" s="91">
        <f>H24*G24</f>
        <v>257.24</v>
      </c>
    </row>
    <row r="25" spans="1:11" x14ac:dyDescent="0.3">
      <c r="A25" s="87">
        <v>2</v>
      </c>
      <c r="B25" s="527" t="s">
        <v>216</v>
      </c>
      <c r="C25" s="528"/>
      <c r="D25" s="528"/>
      <c r="E25" s="528"/>
      <c r="F25" s="528"/>
      <c r="G25" s="152">
        <v>1</v>
      </c>
      <c r="H25" s="151">
        <v>150</v>
      </c>
      <c r="I25" s="91">
        <f>H25*G25</f>
        <v>150</v>
      </c>
    </row>
    <row r="26" spans="1:11" x14ac:dyDescent="0.3">
      <c r="A26" s="87">
        <v>3</v>
      </c>
      <c r="B26" s="527" t="s">
        <v>217</v>
      </c>
      <c r="C26" s="528"/>
      <c r="D26" s="528"/>
      <c r="E26" s="528"/>
      <c r="F26" s="529"/>
      <c r="G26" s="152">
        <v>1</v>
      </c>
      <c r="H26" s="151">
        <v>220</v>
      </c>
      <c r="I26" s="91">
        <f t="shared" ref="I26:I27" si="1">H26*G26</f>
        <v>220</v>
      </c>
    </row>
    <row r="27" spans="1:11" x14ac:dyDescent="0.3">
      <c r="A27" s="87"/>
      <c r="B27" s="527"/>
      <c r="C27" s="528"/>
      <c r="D27" s="528"/>
      <c r="E27" s="528"/>
      <c r="F27" s="529"/>
      <c r="G27" s="152"/>
      <c r="H27" s="151"/>
      <c r="I27" s="91">
        <f t="shared" si="1"/>
        <v>0</v>
      </c>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627.24</v>
      </c>
      <c r="L38" s="92"/>
    </row>
    <row r="39" spans="1:12" x14ac:dyDescent="0.3">
      <c r="A39" s="532" t="s">
        <v>123</v>
      </c>
      <c r="B39" s="533"/>
      <c r="C39" s="533"/>
      <c r="D39" s="533"/>
      <c r="E39" s="533"/>
      <c r="F39" s="533"/>
      <c r="G39" s="533"/>
      <c r="H39" s="534"/>
      <c r="I39" s="147">
        <f>ROUND((I38*0.15),2)</f>
        <v>94.09</v>
      </c>
      <c r="L39" s="92"/>
    </row>
    <row r="40" spans="1:12" x14ac:dyDescent="0.3">
      <c r="A40" s="532" t="s">
        <v>124</v>
      </c>
      <c r="B40" s="533"/>
      <c r="C40" s="533"/>
      <c r="D40" s="533"/>
      <c r="E40" s="533"/>
      <c r="F40" s="533"/>
      <c r="G40" s="533"/>
      <c r="H40" s="534"/>
      <c r="I40" s="93">
        <f>I38+I39</f>
        <v>721.33</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v>4.5</v>
      </c>
      <c r="H44" s="118">
        <v>350</v>
      </c>
      <c r="I44" s="91">
        <f t="shared" ref="I44:I48" si="2">SUM(G44*H44)</f>
        <v>1575</v>
      </c>
    </row>
    <row r="45" spans="1:12" x14ac:dyDescent="0.3">
      <c r="A45" s="87">
        <v>3</v>
      </c>
      <c r="B45" s="505" t="s">
        <v>52</v>
      </c>
      <c r="C45" s="506"/>
      <c r="D45" s="507"/>
      <c r="E45" s="530" t="s">
        <v>50</v>
      </c>
      <c r="F45" s="531"/>
      <c r="G45" s="88"/>
      <c r="H45" s="118">
        <v>300</v>
      </c>
      <c r="I45" s="91">
        <f t="shared" si="2"/>
        <v>0</v>
      </c>
    </row>
    <row r="46" spans="1:12" x14ac:dyDescent="0.3">
      <c r="A46" s="87">
        <v>4</v>
      </c>
      <c r="B46" s="505" t="s">
        <v>53</v>
      </c>
      <c r="C46" s="506"/>
      <c r="D46" s="507"/>
      <c r="E46" s="530" t="s">
        <v>50</v>
      </c>
      <c r="F46" s="531"/>
      <c r="G46" s="88">
        <v>4.5</v>
      </c>
      <c r="H46" s="118">
        <v>200</v>
      </c>
      <c r="I46" s="91">
        <f t="shared" si="2"/>
        <v>900</v>
      </c>
    </row>
    <row r="47" spans="1:12" x14ac:dyDescent="0.3">
      <c r="A47" s="87">
        <v>5</v>
      </c>
      <c r="B47" s="505" t="s">
        <v>54</v>
      </c>
      <c r="C47" s="506"/>
      <c r="D47" s="507"/>
      <c r="E47" s="530" t="s">
        <v>50</v>
      </c>
      <c r="F47" s="531"/>
      <c r="G47" s="88"/>
      <c r="H47" s="120">
        <v>200</v>
      </c>
      <c r="I47" s="91">
        <f t="shared" si="2"/>
        <v>0</v>
      </c>
    </row>
    <row r="48" spans="1:12" x14ac:dyDescent="0.3">
      <c r="A48" s="87">
        <v>6</v>
      </c>
      <c r="B48" s="505" t="s">
        <v>17</v>
      </c>
      <c r="C48" s="506"/>
      <c r="D48" s="507"/>
      <c r="E48" s="530" t="s">
        <v>50</v>
      </c>
      <c r="F48" s="531"/>
      <c r="G48" s="88"/>
      <c r="H48" s="120">
        <v>140</v>
      </c>
      <c r="I48" s="91">
        <f t="shared" si="2"/>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2475</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232</v>
      </c>
      <c r="C55" s="518"/>
      <c r="D55" s="519"/>
      <c r="E55" s="520"/>
      <c r="F55" s="521"/>
      <c r="G55" s="88"/>
      <c r="H55" s="100"/>
      <c r="I55" s="91"/>
    </row>
    <row r="56" spans="1:12" x14ac:dyDescent="0.3">
      <c r="A56" s="87"/>
      <c r="B56" s="527" t="s">
        <v>218</v>
      </c>
      <c r="C56" s="528"/>
      <c r="D56" s="529"/>
      <c r="E56" s="530">
        <v>2</v>
      </c>
      <c r="F56" s="531"/>
      <c r="G56" s="88">
        <v>20.8</v>
      </c>
      <c r="H56" s="100">
        <v>5</v>
      </c>
      <c r="I56" s="91">
        <f>H56*G56</f>
        <v>104</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104</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3300.33</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3300.33</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28</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225</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219</v>
      </c>
      <c r="C24" s="518"/>
      <c r="D24" s="518"/>
      <c r="E24" s="518"/>
      <c r="F24" s="519"/>
      <c r="G24" s="150">
        <v>1</v>
      </c>
      <c r="H24" s="145">
        <v>240.46</v>
      </c>
      <c r="I24" s="91">
        <f>H24*G24</f>
        <v>240.46</v>
      </c>
    </row>
    <row r="25" spans="1:11" x14ac:dyDescent="0.3">
      <c r="A25" s="87">
        <v>2</v>
      </c>
      <c r="B25" s="527" t="s">
        <v>220</v>
      </c>
      <c r="C25" s="528"/>
      <c r="D25" s="528"/>
      <c r="E25" s="528"/>
      <c r="F25" s="528"/>
      <c r="G25" s="152">
        <v>1</v>
      </c>
      <c r="H25" s="151">
        <v>182.1</v>
      </c>
      <c r="I25" s="91">
        <f>H25*G25</f>
        <v>182.1</v>
      </c>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422.56</v>
      </c>
      <c r="L38" s="92"/>
    </row>
    <row r="39" spans="1:12" x14ac:dyDescent="0.3">
      <c r="A39" s="532" t="s">
        <v>123</v>
      </c>
      <c r="B39" s="533"/>
      <c r="C39" s="533"/>
      <c r="D39" s="533"/>
      <c r="E39" s="533"/>
      <c r="F39" s="533"/>
      <c r="G39" s="533"/>
      <c r="H39" s="534"/>
      <c r="I39" s="147">
        <f>ROUND((I38*0.15),2)</f>
        <v>63.38</v>
      </c>
      <c r="L39" s="92"/>
    </row>
    <row r="40" spans="1:12" x14ac:dyDescent="0.3">
      <c r="A40" s="532" t="s">
        <v>124</v>
      </c>
      <c r="B40" s="533"/>
      <c r="C40" s="533"/>
      <c r="D40" s="533"/>
      <c r="E40" s="533"/>
      <c r="F40" s="533"/>
      <c r="G40" s="533"/>
      <c r="H40" s="534"/>
      <c r="I40" s="93">
        <f>I38+I39</f>
        <v>485.94</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v>3.5</v>
      </c>
      <c r="H44" s="118">
        <v>350</v>
      </c>
      <c r="I44" s="91">
        <f t="shared" ref="I44:I48" si="1">SUM(G44*H44)</f>
        <v>1225</v>
      </c>
    </row>
    <row r="45" spans="1:12" x14ac:dyDescent="0.3">
      <c r="A45" s="87">
        <v>3</v>
      </c>
      <c r="B45" s="505" t="s">
        <v>52</v>
      </c>
      <c r="C45" s="506"/>
      <c r="D45" s="507"/>
      <c r="E45" s="530" t="s">
        <v>50</v>
      </c>
      <c r="F45" s="531"/>
      <c r="G45" s="88"/>
      <c r="H45" s="118">
        <v>300</v>
      </c>
      <c r="I45" s="91">
        <f t="shared" si="1"/>
        <v>0</v>
      </c>
    </row>
    <row r="46" spans="1:12" x14ac:dyDescent="0.3">
      <c r="A46" s="87">
        <v>4</v>
      </c>
      <c r="B46" s="505" t="s">
        <v>53</v>
      </c>
      <c r="C46" s="506"/>
      <c r="D46" s="507"/>
      <c r="E46" s="530" t="s">
        <v>50</v>
      </c>
      <c r="F46" s="531"/>
      <c r="G46" s="88">
        <v>3.5</v>
      </c>
      <c r="H46" s="118">
        <v>200</v>
      </c>
      <c r="I46" s="91">
        <f t="shared" si="1"/>
        <v>700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1925</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233</v>
      </c>
      <c r="C55" s="518"/>
      <c r="D55" s="519"/>
      <c r="E55" s="520"/>
      <c r="F55" s="521"/>
      <c r="G55" s="88"/>
      <c r="H55" s="100"/>
      <c r="I55" s="91"/>
    </row>
    <row r="56" spans="1:12" x14ac:dyDescent="0.3">
      <c r="A56" s="87"/>
      <c r="B56" s="527" t="s">
        <v>218</v>
      </c>
      <c r="C56" s="528"/>
      <c r="D56" s="529"/>
      <c r="E56" s="530">
        <v>1</v>
      </c>
      <c r="F56" s="531"/>
      <c r="G56" s="88">
        <v>29.2</v>
      </c>
      <c r="H56" s="100">
        <v>5</v>
      </c>
      <c r="I56" s="91">
        <f>H56*G56</f>
        <v>146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146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2556.94</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2556.94</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29</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226</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221</v>
      </c>
      <c r="C24" s="518"/>
      <c r="D24" s="518"/>
      <c r="E24" s="518"/>
      <c r="F24" s="519"/>
      <c r="G24" s="150">
        <v>2</v>
      </c>
      <c r="H24" s="145">
        <v>2282</v>
      </c>
      <c r="I24" s="91">
        <f>H24*G24</f>
        <v>4564</v>
      </c>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4564</v>
      </c>
      <c r="L38" s="92"/>
    </row>
    <row r="39" spans="1:12" x14ac:dyDescent="0.3">
      <c r="A39" s="532" t="s">
        <v>123</v>
      </c>
      <c r="B39" s="533"/>
      <c r="C39" s="533"/>
      <c r="D39" s="533"/>
      <c r="E39" s="533"/>
      <c r="F39" s="533"/>
      <c r="G39" s="533"/>
      <c r="H39" s="534"/>
      <c r="I39" s="147">
        <f>ROUND((I38*0.15),2)</f>
        <v>684.6</v>
      </c>
      <c r="L39" s="92"/>
    </row>
    <row r="40" spans="1:12" x14ac:dyDescent="0.3">
      <c r="A40" s="532" t="s">
        <v>124</v>
      </c>
      <c r="B40" s="533"/>
      <c r="C40" s="533"/>
      <c r="D40" s="533"/>
      <c r="E40" s="533"/>
      <c r="F40" s="533"/>
      <c r="G40" s="533"/>
      <c r="H40" s="534"/>
      <c r="I40" s="93">
        <f>I38+I39</f>
        <v>5248.6</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v>2</v>
      </c>
      <c r="H45" s="118">
        <v>300</v>
      </c>
      <c r="I45" s="91">
        <f t="shared" si="1"/>
        <v>600</v>
      </c>
    </row>
    <row r="46" spans="1:12" x14ac:dyDescent="0.3">
      <c r="A46" s="87">
        <v>4</v>
      </c>
      <c r="B46" s="505" t="s">
        <v>53</v>
      </c>
      <c r="C46" s="506"/>
      <c r="D46" s="507"/>
      <c r="E46" s="530" t="s">
        <v>50</v>
      </c>
      <c r="F46" s="531"/>
      <c r="G46" s="88">
        <v>2</v>
      </c>
      <c r="H46" s="118">
        <v>200</v>
      </c>
      <c r="I46" s="91">
        <f t="shared" si="1"/>
        <v>400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1000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230</v>
      </c>
      <c r="C55" s="518"/>
      <c r="D55" s="519"/>
      <c r="E55" s="520"/>
      <c r="F55" s="521"/>
      <c r="G55" s="88"/>
      <c r="H55" s="100"/>
      <c r="I55" s="91"/>
    </row>
    <row r="56" spans="1:12" x14ac:dyDescent="0.3">
      <c r="A56" s="87"/>
      <c r="B56" s="527" t="s">
        <v>218</v>
      </c>
      <c r="C56" s="528"/>
      <c r="D56" s="529"/>
      <c r="E56" s="530">
        <v>1</v>
      </c>
      <c r="F56" s="531"/>
      <c r="G56" s="88">
        <v>3.8</v>
      </c>
      <c r="H56" s="100">
        <v>5</v>
      </c>
      <c r="I56" s="91">
        <f>H56*G56</f>
        <v>19</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19</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6267.6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6267.6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30</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223</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222</v>
      </c>
      <c r="C24" s="518"/>
      <c r="D24" s="518"/>
      <c r="E24" s="518"/>
      <c r="F24" s="519"/>
      <c r="G24" s="150">
        <v>2</v>
      </c>
      <c r="H24" s="145">
        <v>2789</v>
      </c>
      <c r="I24" s="91">
        <f>H24*G24</f>
        <v>5578</v>
      </c>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5578</v>
      </c>
      <c r="L38" s="92"/>
    </row>
    <row r="39" spans="1:12" x14ac:dyDescent="0.3">
      <c r="A39" s="532" t="s">
        <v>123</v>
      </c>
      <c r="B39" s="533"/>
      <c r="C39" s="533"/>
      <c r="D39" s="533"/>
      <c r="E39" s="533"/>
      <c r="F39" s="533"/>
      <c r="G39" s="533"/>
      <c r="H39" s="534"/>
      <c r="I39" s="147">
        <f>ROUND((I38*0.15),2)</f>
        <v>836.7</v>
      </c>
      <c r="L39" s="92"/>
    </row>
    <row r="40" spans="1:12" x14ac:dyDescent="0.3">
      <c r="A40" s="532" t="s">
        <v>124</v>
      </c>
      <c r="B40" s="533"/>
      <c r="C40" s="533"/>
      <c r="D40" s="533"/>
      <c r="E40" s="533"/>
      <c r="F40" s="533"/>
      <c r="G40" s="533"/>
      <c r="H40" s="534"/>
      <c r="I40" s="93">
        <f>I38+I39</f>
        <v>6414.7</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v>2</v>
      </c>
      <c r="H45" s="118">
        <v>300</v>
      </c>
      <c r="I45" s="91">
        <f t="shared" si="1"/>
        <v>600</v>
      </c>
    </row>
    <row r="46" spans="1:12" x14ac:dyDescent="0.3">
      <c r="A46" s="87">
        <v>4</v>
      </c>
      <c r="B46" s="505" t="s">
        <v>53</v>
      </c>
      <c r="C46" s="506"/>
      <c r="D46" s="507"/>
      <c r="E46" s="530" t="s">
        <v>50</v>
      </c>
      <c r="F46" s="531"/>
      <c r="G46" s="88">
        <v>2</v>
      </c>
      <c r="H46" s="118">
        <v>200</v>
      </c>
      <c r="I46" s="91">
        <f t="shared" si="1"/>
        <v>400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1000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231</v>
      </c>
      <c r="C55" s="518"/>
      <c r="D55" s="519"/>
      <c r="E55" s="520"/>
      <c r="F55" s="521"/>
      <c r="G55" s="88"/>
      <c r="H55" s="100"/>
      <c r="I55" s="91"/>
    </row>
    <row r="56" spans="1:12" x14ac:dyDescent="0.3">
      <c r="A56" s="87"/>
      <c r="B56" s="527" t="s">
        <v>218</v>
      </c>
      <c r="C56" s="528"/>
      <c r="D56" s="529"/>
      <c r="E56" s="530">
        <v>1</v>
      </c>
      <c r="F56" s="531"/>
      <c r="G56" s="88">
        <v>12.2</v>
      </c>
      <c r="H56" s="100">
        <v>5</v>
      </c>
      <c r="I56" s="91">
        <f>H56*G56</f>
        <v>61</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61</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7475.7</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7475.7</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31</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228</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227</v>
      </c>
      <c r="C24" s="518"/>
      <c r="D24" s="518"/>
      <c r="E24" s="518"/>
      <c r="F24" s="519"/>
      <c r="G24" s="150">
        <v>1</v>
      </c>
      <c r="H24" s="145">
        <v>1984.8</v>
      </c>
      <c r="I24" s="91">
        <f>H24*G24</f>
        <v>1984.8</v>
      </c>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1984.8</v>
      </c>
      <c r="L38" s="92"/>
    </row>
    <row r="39" spans="1:12" x14ac:dyDescent="0.3">
      <c r="A39" s="532" t="s">
        <v>123</v>
      </c>
      <c r="B39" s="533"/>
      <c r="C39" s="533"/>
      <c r="D39" s="533"/>
      <c r="E39" s="533"/>
      <c r="F39" s="533"/>
      <c r="G39" s="533"/>
      <c r="H39" s="534"/>
      <c r="I39" s="147">
        <f>ROUND((I38*0.15),2)</f>
        <v>297.72000000000003</v>
      </c>
      <c r="L39" s="92"/>
    </row>
    <row r="40" spans="1:12" x14ac:dyDescent="0.3">
      <c r="A40" s="532" t="s">
        <v>124</v>
      </c>
      <c r="B40" s="533"/>
      <c r="C40" s="533"/>
      <c r="D40" s="533"/>
      <c r="E40" s="533"/>
      <c r="F40" s="533"/>
      <c r="G40" s="533"/>
      <c r="H40" s="534"/>
      <c r="I40" s="93">
        <f>I38+I39</f>
        <v>2282.52</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2</v>
      </c>
      <c r="H43" s="117">
        <v>450</v>
      </c>
      <c r="I43" s="94">
        <f>SUM(G43*H43)</f>
        <v>900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c r="H45" s="118">
        <v>300</v>
      </c>
      <c r="I45" s="91">
        <f t="shared" si="1"/>
        <v>0</v>
      </c>
    </row>
    <row r="46" spans="1:12" x14ac:dyDescent="0.3">
      <c r="A46" s="87">
        <v>4</v>
      </c>
      <c r="B46" s="505" t="s">
        <v>53</v>
      </c>
      <c r="C46" s="506"/>
      <c r="D46" s="507"/>
      <c r="E46" s="530" t="s">
        <v>50</v>
      </c>
      <c r="F46" s="531"/>
      <c r="G46" s="88">
        <v>2</v>
      </c>
      <c r="H46" s="118">
        <v>200</v>
      </c>
      <c r="I46" s="91">
        <f t="shared" si="1"/>
        <v>400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1300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229</v>
      </c>
      <c r="C55" s="518"/>
      <c r="D55" s="519"/>
      <c r="E55" s="520"/>
      <c r="F55" s="521"/>
      <c r="G55" s="88"/>
      <c r="H55" s="100"/>
      <c r="I55" s="91"/>
    </row>
    <row r="56" spans="1:12" x14ac:dyDescent="0.3">
      <c r="A56" s="87"/>
      <c r="B56" s="527" t="s">
        <v>218</v>
      </c>
      <c r="C56" s="528"/>
      <c r="D56" s="529"/>
      <c r="E56" s="530">
        <v>1</v>
      </c>
      <c r="F56" s="531"/>
      <c r="G56" s="88">
        <v>11.6</v>
      </c>
      <c r="H56" s="100">
        <v>5</v>
      </c>
      <c r="I56" s="91">
        <f>H56*G56</f>
        <v>58</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58</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3640.52</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3640.52</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sheetPr>
  <dimension ref="A1:M65"/>
  <sheetViews>
    <sheetView topLeftCell="A25" workbookViewId="0">
      <selection activeCell="M45" sqref="M45"/>
    </sheetView>
  </sheetViews>
  <sheetFormatPr defaultRowHeight="14.4" x14ac:dyDescent="0.3"/>
  <cols>
    <col min="1" max="1" width="12" bestFit="1" customWidth="1"/>
    <col min="4" max="4" width="21.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32</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234</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c r="B24" s="517"/>
      <c r="C24" s="518"/>
      <c r="D24" s="518"/>
      <c r="E24" s="518"/>
      <c r="F24" s="519"/>
      <c r="G24" s="150"/>
      <c r="H24" s="145"/>
      <c r="I24" s="91"/>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0</v>
      </c>
      <c r="L38" s="92"/>
    </row>
    <row r="39" spans="1:12" x14ac:dyDescent="0.3">
      <c r="A39" s="532" t="s">
        <v>123</v>
      </c>
      <c r="B39" s="533"/>
      <c r="C39" s="533"/>
      <c r="D39" s="533"/>
      <c r="E39" s="533"/>
      <c r="F39" s="533"/>
      <c r="G39" s="533"/>
      <c r="H39" s="534"/>
      <c r="I39" s="147">
        <f>ROUND((I38*0.15),2)</f>
        <v>0</v>
      </c>
      <c r="L39" s="92"/>
    </row>
    <row r="40" spans="1:12" x14ac:dyDescent="0.3">
      <c r="A40" s="532" t="s">
        <v>124</v>
      </c>
      <c r="B40" s="533"/>
      <c r="C40" s="533"/>
      <c r="D40" s="533"/>
      <c r="E40" s="533"/>
      <c r="F40" s="533"/>
      <c r="G40" s="533"/>
      <c r="H40" s="534"/>
      <c r="I40" s="93">
        <f>I38+I39</f>
        <v>0</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2</v>
      </c>
      <c r="H43" s="117">
        <v>450</v>
      </c>
      <c r="I43" s="94">
        <f>SUM(G43*H43)</f>
        <v>900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c r="H45" s="118">
        <v>300</v>
      </c>
      <c r="I45" s="91">
        <f t="shared" si="1"/>
        <v>0</v>
      </c>
    </row>
    <row r="46" spans="1:12" x14ac:dyDescent="0.3">
      <c r="A46" s="87">
        <v>4</v>
      </c>
      <c r="B46" s="505" t="s">
        <v>53</v>
      </c>
      <c r="C46" s="506"/>
      <c r="D46" s="507"/>
      <c r="E46" s="530" t="s">
        <v>50</v>
      </c>
      <c r="F46" s="531"/>
      <c r="G46" s="88">
        <v>2</v>
      </c>
      <c r="H46" s="118">
        <v>200</v>
      </c>
      <c r="I46" s="91">
        <f t="shared" si="1"/>
        <v>400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1300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235</v>
      </c>
      <c r="C55" s="518"/>
      <c r="D55" s="519"/>
      <c r="E55" s="520"/>
      <c r="F55" s="521"/>
      <c r="G55" s="88"/>
      <c r="H55" s="100"/>
      <c r="I55" s="91"/>
    </row>
    <row r="56" spans="1:12" x14ac:dyDescent="0.3">
      <c r="A56" s="87"/>
      <c r="B56" s="527" t="s">
        <v>218</v>
      </c>
      <c r="C56" s="528"/>
      <c r="D56" s="529"/>
      <c r="E56" s="530">
        <v>1</v>
      </c>
      <c r="F56" s="531"/>
      <c r="G56" s="88">
        <v>90.2</v>
      </c>
      <c r="H56" s="100">
        <v>5</v>
      </c>
      <c r="I56" s="91">
        <f>H56*G56</f>
        <v>451</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451</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1751</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1751</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33</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236</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238</v>
      </c>
      <c r="C24" s="518"/>
      <c r="D24" s="518"/>
      <c r="E24" s="518"/>
      <c r="F24" s="519"/>
      <c r="G24" s="150">
        <v>1</v>
      </c>
      <c r="H24" s="145">
        <v>153.18</v>
      </c>
      <c r="I24" s="91">
        <f>H24*G24</f>
        <v>153.18</v>
      </c>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153.18</v>
      </c>
      <c r="L38" s="92"/>
    </row>
    <row r="39" spans="1:12" x14ac:dyDescent="0.3">
      <c r="A39" s="532" t="s">
        <v>123</v>
      </c>
      <c r="B39" s="533"/>
      <c r="C39" s="533"/>
      <c r="D39" s="533"/>
      <c r="E39" s="533"/>
      <c r="F39" s="533"/>
      <c r="G39" s="533"/>
      <c r="H39" s="534"/>
      <c r="I39" s="147">
        <f>ROUND((I38*0.15),2)</f>
        <v>22.98</v>
      </c>
      <c r="L39" s="92"/>
    </row>
    <row r="40" spans="1:12" x14ac:dyDescent="0.3">
      <c r="A40" s="532" t="s">
        <v>124</v>
      </c>
      <c r="B40" s="533"/>
      <c r="C40" s="533"/>
      <c r="D40" s="533"/>
      <c r="E40" s="533"/>
      <c r="F40" s="533"/>
      <c r="G40" s="533"/>
      <c r="H40" s="534"/>
      <c r="I40" s="93">
        <f>I38+I39</f>
        <v>176.16</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4</v>
      </c>
      <c r="H43" s="117">
        <v>450</v>
      </c>
      <c r="I43" s="94">
        <f>SUM(G43*H43)</f>
        <v>1800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c r="H45" s="118">
        <v>300</v>
      </c>
      <c r="I45" s="91">
        <f t="shared" si="1"/>
        <v>0</v>
      </c>
    </row>
    <row r="46" spans="1:12" x14ac:dyDescent="0.3">
      <c r="A46" s="87">
        <v>4</v>
      </c>
      <c r="B46" s="505" t="s">
        <v>53</v>
      </c>
      <c r="C46" s="506"/>
      <c r="D46" s="507"/>
      <c r="E46" s="530" t="s">
        <v>50</v>
      </c>
      <c r="F46" s="531"/>
      <c r="G46" s="88">
        <v>4</v>
      </c>
      <c r="H46" s="118">
        <v>200</v>
      </c>
      <c r="I46" s="91">
        <f t="shared" si="1"/>
        <v>800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2600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237</v>
      </c>
      <c r="C55" s="518"/>
      <c r="D55" s="519"/>
      <c r="E55" s="520"/>
      <c r="F55" s="521"/>
      <c r="G55" s="88"/>
      <c r="H55" s="100"/>
      <c r="I55" s="91"/>
    </row>
    <row r="56" spans="1:12" x14ac:dyDescent="0.3">
      <c r="A56" s="87"/>
      <c r="B56" s="527" t="s">
        <v>218</v>
      </c>
      <c r="C56" s="528"/>
      <c r="D56" s="529"/>
      <c r="E56" s="530">
        <v>1</v>
      </c>
      <c r="F56" s="531"/>
      <c r="G56" s="88">
        <v>47.6</v>
      </c>
      <c r="H56" s="100">
        <v>5</v>
      </c>
      <c r="I56" s="91">
        <f>H56*G56</f>
        <v>238</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238</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3014.16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3014.16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M65"/>
  <sheetViews>
    <sheetView topLeftCell="A25" workbookViewId="0">
      <selection activeCell="L32"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34</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239</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v>1</v>
      </c>
      <c r="B24" s="517" t="s">
        <v>240</v>
      </c>
      <c r="C24" s="518"/>
      <c r="D24" s="518"/>
      <c r="E24" s="518"/>
      <c r="F24" s="519"/>
      <c r="G24" s="150">
        <v>1</v>
      </c>
      <c r="H24" s="145">
        <v>2282</v>
      </c>
      <c r="I24" s="91">
        <f>H24*G24</f>
        <v>2282</v>
      </c>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2282</v>
      </c>
      <c r="L38" s="92"/>
    </row>
    <row r="39" spans="1:12" x14ac:dyDescent="0.3">
      <c r="A39" s="532" t="s">
        <v>123</v>
      </c>
      <c r="B39" s="533"/>
      <c r="C39" s="533"/>
      <c r="D39" s="533"/>
      <c r="E39" s="533"/>
      <c r="F39" s="533"/>
      <c r="G39" s="533"/>
      <c r="H39" s="534"/>
      <c r="I39" s="147">
        <f>ROUND((I38*0.15),2)</f>
        <v>342.3</v>
      </c>
      <c r="L39" s="92"/>
    </row>
    <row r="40" spans="1:12" x14ac:dyDescent="0.3">
      <c r="A40" s="532" t="s">
        <v>124</v>
      </c>
      <c r="B40" s="533"/>
      <c r="C40" s="533"/>
      <c r="D40" s="533"/>
      <c r="E40" s="533"/>
      <c r="F40" s="533"/>
      <c r="G40" s="533"/>
      <c r="H40" s="534"/>
      <c r="I40" s="93">
        <f>I38+I39</f>
        <v>2624.3</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v>2</v>
      </c>
      <c r="H45" s="118">
        <v>300</v>
      </c>
      <c r="I45" s="91">
        <f t="shared" si="1"/>
        <v>600</v>
      </c>
    </row>
    <row r="46" spans="1:12" x14ac:dyDescent="0.3">
      <c r="A46" s="87">
        <v>4</v>
      </c>
      <c r="B46" s="505" t="s">
        <v>53</v>
      </c>
      <c r="C46" s="506"/>
      <c r="D46" s="507"/>
      <c r="E46" s="530" t="s">
        <v>50</v>
      </c>
      <c r="F46" s="531"/>
      <c r="G46" s="88">
        <v>2</v>
      </c>
      <c r="H46" s="118">
        <v>200</v>
      </c>
      <c r="I46" s="91">
        <f t="shared" si="1"/>
        <v>400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1000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241</v>
      </c>
      <c r="C55" s="518"/>
      <c r="D55" s="519"/>
      <c r="E55" s="520"/>
      <c r="F55" s="521"/>
      <c r="G55" s="88"/>
      <c r="H55" s="100"/>
      <c r="I55" s="91"/>
    </row>
    <row r="56" spans="1:12" x14ac:dyDescent="0.3">
      <c r="A56" s="87"/>
      <c r="B56" s="527" t="s">
        <v>218</v>
      </c>
      <c r="C56" s="528"/>
      <c r="D56" s="529"/>
      <c r="E56" s="530">
        <v>1</v>
      </c>
      <c r="F56" s="531"/>
      <c r="G56" s="88">
        <v>78.2</v>
      </c>
      <c r="H56" s="100">
        <v>5</v>
      </c>
      <c r="I56" s="91">
        <f>H56*G56</f>
        <v>391</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391</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4015.3</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4015.3</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65"/>
  <sheetViews>
    <sheetView topLeftCell="A19" zoomScale="70" zoomScaleNormal="70" workbookViewId="0">
      <selection activeCell="M59" sqref="M5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35</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242</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c r="B24" s="517"/>
      <c r="C24" s="518"/>
      <c r="D24" s="518"/>
      <c r="E24" s="518"/>
      <c r="F24" s="519"/>
      <c r="G24" s="150"/>
      <c r="H24" s="145"/>
      <c r="I24" s="91"/>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0</v>
      </c>
      <c r="L38" s="92"/>
    </row>
    <row r="39" spans="1:12" x14ac:dyDescent="0.3">
      <c r="A39" s="532" t="s">
        <v>123</v>
      </c>
      <c r="B39" s="533"/>
      <c r="C39" s="533"/>
      <c r="D39" s="533"/>
      <c r="E39" s="533"/>
      <c r="F39" s="533"/>
      <c r="G39" s="533"/>
      <c r="H39" s="534"/>
      <c r="I39" s="147">
        <f>ROUND((I38*0.15),2)</f>
        <v>0</v>
      </c>
      <c r="L39" s="92"/>
    </row>
    <row r="40" spans="1:12" x14ac:dyDescent="0.3">
      <c r="A40" s="532" t="s">
        <v>124</v>
      </c>
      <c r="B40" s="533"/>
      <c r="C40" s="533"/>
      <c r="D40" s="533"/>
      <c r="E40" s="533"/>
      <c r="F40" s="533"/>
      <c r="G40" s="533"/>
      <c r="H40" s="534"/>
      <c r="I40" s="93">
        <f>I38+I39</f>
        <v>0</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v>1.5</v>
      </c>
      <c r="H43" s="117">
        <v>450</v>
      </c>
      <c r="I43" s="94">
        <f>SUM(G43*H43)</f>
        <v>675</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c r="H45" s="118">
        <v>300</v>
      </c>
      <c r="I45" s="91">
        <f t="shared" si="1"/>
        <v>0</v>
      </c>
    </row>
    <row r="46" spans="1:12" x14ac:dyDescent="0.3">
      <c r="A46" s="87">
        <v>4</v>
      </c>
      <c r="B46" s="505" t="s">
        <v>53</v>
      </c>
      <c r="C46" s="506"/>
      <c r="D46" s="507"/>
      <c r="E46" s="530" t="s">
        <v>50</v>
      </c>
      <c r="F46" s="531"/>
      <c r="G46" s="88">
        <v>1.5</v>
      </c>
      <c r="H46" s="118">
        <v>200</v>
      </c>
      <c r="I46" s="91">
        <f t="shared" si="1"/>
        <v>300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975</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243</v>
      </c>
      <c r="C55" s="518"/>
      <c r="D55" s="519"/>
      <c r="E55" s="520"/>
      <c r="F55" s="521"/>
      <c r="G55" s="88"/>
      <c r="H55" s="100"/>
      <c r="I55" s="91"/>
    </row>
    <row r="56" spans="1:12" x14ac:dyDescent="0.3">
      <c r="A56" s="87"/>
      <c r="B56" s="527" t="s">
        <v>218</v>
      </c>
      <c r="C56" s="528"/>
      <c r="D56" s="529"/>
      <c r="E56" s="530">
        <v>1</v>
      </c>
      <c r="F56" s="531"/>
      <c r="G56" s="88">
        <v>50.2</v>
      </c>
      <c r="H56" s="100">
        <v>5</v>
      </c>
      <c r="I56" s="91">
        <f>H56*G56</f>
        <v>251</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251</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1226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1226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65"/>
  <sheetViews>
    <sheetView topLeftCell="A11" zoomScale="70" zoomScaleNormal="70" workbookViewId="0">
      <selection activeCell="M59" sqref="M5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36</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244</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c r="B24" s="517"/>
      <c r="C24" s="518"/>
      <c r="D24" s="518"/>
      <c r="E24" s="518"/>
      <c r="F24" s="519"/>
      <c r="G24" s="150"/>
      <c r="H24" s="145"/>
      <c r="I24" s="91"/>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0</v>
      </c>
      <c r="L38" s="92"/>
    </row>
    <row r="39" spans="1:12" x14ac:dyDescent="0.3">
      <c r="A39" s="532" t="s">
        <v>123</v>
      </c>
      <c r="B39" s="533"/>
      <c r="C39" s="533"/>
      <c r="D39" s="533"/>
      <c r="E39" s="533"/>
      <c r="F39" s="533"/>
      <c r="G39" s="533"/>
      <c r="H39" s="534"/>
      <c r="I39" s="147">
        <f>ROUND((I38*0.15),2)</f>
        <v>0</v>
      </c>
      <c r="L39" s="92"/>
    </row>
    <row r="40" spans="1:12" x14ac:dyDescent="0.3">
      <c r="A40" s="532" t="s">
        <v>124</v>
      </c>
      <c r="B40" s="533"/>
      <c r="C40" s="533"/>
      <c r="D40" s="533"/>
      <c r="E40" s="533"/>
      <c r="F40" s="533"/>
      <c r="G40" s="533"/>
      <c r="H40" s="534"/>
      <c r="I40" s="93">
        <f>I38+I39</f>
        <v>0</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162">
        <v>0</v>
      </c>
      <c r="H44" s="118">
        <v>350</v>
      </c>
      <c r="I44" s="91">
        <f t="shared" ref="I44:I48" si="1">SUM(G44*H44)</f>
        <v>0</v>
      </c>
    </row>
    <row r="45" spans="1:12" x14ac:dyDescent="0.3">
      <c r="A45" s="87">
        <v>3</v>
      </c>
      <c r="B45" s="505" t="s">
        <v>52</v>
      </c>
      <c r="C45" s="506"/>
      <c r="D45" s="507"/>
      <c r="E45" s="530" t="s">
        <v>50</v>
      </c>
      <c r="F45" s="531"/>
      <c r="G45" s="162">
        <v>3.5</v>
      </c>
      <c r="H45" s="118">
        <v>300</v>
      </c>
      <c r="I45" s="91">
        <f t="shared" si="1"/>
        <v>1050</v>
      </c>
    </row>
    <row r="46" spans="1:12" x14ac:dyDescent="0.3">
      <c r="A46" s="87">
        <v>4</v>
      </c>
      <c r="B46" s="505" t="s">
        <v>53</v>
      </c>
      <c r="C46" s="506"/>
      <c r="D46" s="507"/>
      <c r="E46" s="530" t="s">
        <v>50</v>
      </c>
      <c r="F46" s="531"/>
      <c r="G46" s="88">
        <v>3.5</v>
      </c>
      <c r="H46" s="118">
        <v>200</v>
      </c>
      <c r="I46" s="91">
        <f t="shared" si="1"/>
        <v>700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163">
        <f>SUM(I43:I51)</f>
        <v>1750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245</v>
      </c>
      <c r="C55" s="518"/>
      <c r="D55" s="519"/>
      <c r="E55" s="520"/>
      <c r="F55" s="521"/>
      <c r="G55" s="88"/>
      <c r="H55" s="100"/>
      <c r="I55" s="91"/>
    </row>
    <row r="56" spans="1:12" x14ac:dyDescent="0.3">
      <c r="A56" s="87"/>
      <c r="B56" s="527" t="s">
        <v>218</v>
      </c>
      <c r="C56" s="528"/>
      <c r="D56" s="529"/>
      <c r="E56" s="530">
        <v>1</v>
      </c>
      <c r="F56" s="531"/>
      <c r="G56" s="88">
        <v>80</v>
      </c>
      <c r="H56" s="100">
        <v>5</v>
      </c>
      <c r="I56" s="91">
        <f>H56*G56</f>
        <v>400</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400</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2150</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2150</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65"/>
  <sheetViews>
    <sheetView topLeftCell="A25"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37</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246</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87">
        <v>1</v>
      </c>
      <c r="B24" s="517" t="s">
        <v>250</v>
      </c>
      <c r="C24" s="518"/>
      <c r="D24" s="518"/>
      <c r="E24" s="518"/>
      <c r="F24" s="519"/>
      <c r="G24" s="150">
        <v>2</v>
      </c>
      <c r="H24" s="145">
        <v>22</v>
      </c>
      <c r="I24" s="91">
        <f>H24*G24</f>
        <v>44</v>
      </c>
    </row>
    <row r="25" spans="1:11" x14ac:dyDescent="0.3">
      <c r="A25" s="87">
        <v>2</v>
      </c>
      <c r="B25" s="527" t="s">
        <v>251</v>
      </c>
      <c r="C25" s="528"/>
      <c r="D25" s="528"/>
      <c r="E25" s="528"/>
      <c r="F25" s="528"/>
      <c r="G25" s="152">
        <v>3</v>
      </c>
      <c r="H25" s="151">
        <v>12.8</v>
      </c>
      <c r="I25" s="91">
        <f>H25*G25</f>
        <v>38.400000000000006</v>
      </c>
    </row>
    <row r="26" spans="1:11" x14ac:dyDescent="0.3">
      <c r="A26" s="87">
        <v>3</v>
      </c>
      <c r="B26" s="527" t="s">
        <v>251</v>
      </c>
      <c r="C26" s="528"/>
      <c r="D26" s="528"/>
      <c r="E26" s="528"/>
      <c r="F26" s="528"/>
      <c r="G26" s="152">
        <v>3</v>
      </c>
      <c r="H26" s="151">
        <v>12.8</v>
      </c>
      <c r="I26" s="91">
        <f t="shared" ref="I26:I30" si="1">H26*G26</f>
        <v>38.400000000000006</v>
      </c>
    </row>
    <row r="27" spans="1:11" x14ac:dyDescent="0.3">
      <c r="A27" s="87">
        <v>4</v>
      </c>
      <c r="B27" s="527" t="s">
        <v>253</v>
      </c>
      <c r="C27" s="528"/>
      <c r="D27" s="528"/>
      <c r="E27" s="528"/>
      <c r="F27" s="529"/>
      <c r="G27" s="152">
        <v>2</v>
      </c>
      <c r="H27" s="151">
        <v>16.600000000000001</v>
      </c>
      <c r="I27" s="91">
        <f t="shared" si="1"/>
        <v>33.200000000000003</v>
      </c>
    </row>
    <row r="28" spans="1:11" x14ac:dyDescent="0.3">
      <c r="A28" s="87">
        <v>5</v>
      </c>
      <c r="B28" s="527" t="s">
        <v>252</v>
      </c>
      <c r="C28" s="528"/>
      <c r="D28" s="528"/>
      <c r="E28" s="528"/>
      <c r="F28" s="529"/>
      <c r="G28" s="152">
        <v>2</v>
      </c>
      <c r="H28" s="151">
        <v>16.600000000000001</v>
      </c>
      <c r="I28" s="91">
        <f t="shared" si="1"/>
        <v>33.200000000000003</v>
      </c>
    </row>
    <row r="29" spans="1:11" x14ac:dyDescent="0.3">
      <c r="A29" s="87">
        <v>6</v>
      </c>
      <c r="B29" s="568" t="s">
        <v>254</v>
      </c>
      <c r="C29" s="569"/>
      <c r="D29" s="569"/>
      <c r="E29" s="569"/>
      <c r="F29" s="569"/>
      <c r="G29" s="152">
        <v>2</v>
      </c>
      <c r="H29" s="151">
        <v>37</v>
      </c>
      <c r="I29" s="91">
        <f t="shared" si="1"/>
        <v>74</v>
      </c>
    </row>
    <row r="30" spans="1:11" x14ac:dyDescent="0.3">
      <c r="A30" s="87">
        <v>7</v>
      </c>
      <c r="B30" s="568" t="s">
        <v>255</v>
      </c>
      <c r="C30" s="569"/>
      <c r="D30" s="569"/>
      <c r="E30" s="569"/>
      <c r="F30" s="569"/>
      <c r="G30" s="152">
        <v>1</v>
      </c>
      <c r="H30" s="151">
        <v>4680</v>
      </c>
      <c r="I30" s="91">
        <f t="shared" si="1"/>
        <v>4680</v>
      </c>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4941.2</v>
      </c>
      <c r="L38" s="92"/>
    </row>
    <row r="39" spans="1:12" x14ac:dyDescent="0.3">
      <c r="A39" s="532" t="s">
        <v>123</v>
      </c>
      <c r="B39" s="533"/>
      <c r="C39" s="533"/>
      <c r="D39" s="533"/>
      <c r="E39" s="533"/>
      <c r="F39" s="533"/>
      <c r="G39" s="533"/>
      <c r="H39" s="534"/>
      <c r="I39" s="147">
        <f>ROUND((I38*0.15),2)</f>
        <v>741.18</v>
      </c>
      <c r="L39" s="92"/>
    </row>
    <row r="40" spans="1:12" x14ac:dyDescent="0.3">
      <c r="A40" s="532" t="s">
        <v>124</v>
      </c>
      <c r="B40" s="533"/>
      <c r="C40" s="533"/>
      <c r="D40" s="533"/>
      <c r="E40" s="533"/>
      <c r="F40" s="533"/>
      <c r="G40" s="533"/>
      <c r="H40" s="534"/>
      <c r="I40" s="93">
        <f>I38+I39</f>
        <v>5682.38</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c r="H44" s="118">
        <v>350</v>
      </c>
      <c r="I44" s="91">
        <f t="shared" ref="I44:I48" si="2">SUM(G44*H44)</f>
        <v>0</v>
      </c>
    </row>
    <row r="45" spans="1:12" x14ac:dyDescent="0.3">
      <c r="A45" s="87">
        <v>3</v>
      </c>
      <c r="B45" s="505" t="s">
        <v>52</v>
      </c>
      <c r="C45" s="506"/>
      <c r="D45" s="507"/>
      <c r="E45" s="530" t="s">
        <v>50</v>
      </c>
      <c r="F45" s="531"/>
      <c r="G45" s="88">
        <v>18.5</v>
      </c>
      <c r="H45" s="118">
        <v>300</v>
      </c>
      <c r="I45" s="91">
        <f t="shared" si="2"/>
        <v>5550</v>
      </c>
    </row>
    <row r="46" spans="1:12" x14ac:dyDescent="0.3">
      <c r="A46" s="87">
        <v>4</v>
      </c>
      <c r="B46" s="505" t="s">
        <v>53</v>
      </c>
      <c r="C46" s="506"/>
      <c r="D46" s="507"/>
      <c r="E46" s="530" t="s">
        <v>50</v>
      </c>
      <c r="F46" s="531"/>
      <c r="G46" s="88">
        <v>18.5</v>
      </c>
      <c r="H46" s="118">
        <v>200</v>
      </c>
      <c r="I46" s="91">
        <f t="shared" si="2"/>
        <v>3700</v>
      </c>
    </row>
    <row r="47" spans="1:12" x14ac:dyDescent="0.3">
      <c r="A47" s="87">
        <v>5</v>
      </c>
      <c r="B47" s="505" t="s">
        <v>54</v>
      </c>
      <c r="C47" s="506"/>
      <c r="D47" s="507"/>
      <c r="E47" s="530" t="s">
        <v>50</v>
      </c>
      <c r="F47" s="531"/>
      <c r="G47" s="88"/>
      <c r="H47" s="120">
        <v>200</v>
      </c>
      <c r="I47" s="91">
        <f t="shared" si="2"/>
        <v>0</v>
      </c>
    </row>
    <row r="48" spans="1:12" x14ac:dyDescent="0.3">
      <c r="A48" s="87">
        <v>6</v>
      </c>
      <c r="B48" s="505" t="s">
        <v>17</v>
      </c>
      <c r="C48" s="506"/>
      <c r="D48" s="507"/>
      <c r="E48" s="530" t="s">
        <v>50</v>
      </c>
      <c r="F48" s="531"/>
      <c r="G48" s="88"/>
      <c r="H48" s="120">
        <v>140</v>
      </c>
      <c r="I48" s="91">
        <f t="shared" si="2"/>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9250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247</v>
      </c>
      <c r="C55" s="518"/>
      <c r="D55" s="519"/>
      <c r="E55" s="520"/>
      <c r="F55" s="521"/>
      <c r="G55" s="88"/>
      <c r="H55" s="100"/>
      <c r="I55" s="91"/>
    </row>
    <row r="56" spans="1:12" x14ac:dyDescent="0.3">
      <c r="A56" s="87"/>
      <c r="B56" s="527" t="s">
        <v>218</v>
      </c>
      <c r="C56" s="528"/>
      <c r="D56" s="529"/>
      <c r="E56" s="530">
        <v>1</v>
      </c>
      <c r="F56" s="531"/>
      <c r="G56" s="88">
        <v>24.4</v>
      </c>
      <c r="H56" s="100">
        <v>5</v>
      </c>
      <c r="I56" s="91">
        <f>H56*G56</f>
        <v>122</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122</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15054.380000000001</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15054.380000000001</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4:F24"/>
    <mergeCell ref="B25:F25"/>
    <mergeCell ref="B26:F26"/>
    <mergeCell ref="B23:F23"/>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65"/>
  <sheetViews>
    <sheetView topLeftCell="A34" workbookViewId="0">
      <selection activeCell="F51" sqref="F51"/>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38</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248</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84"/>
      <c r="G23" s="140" t="s">
        <v>38</v>
      </c>
      <c r="H23" s="98" t="s">
        <v>39</v>
      </c>
      <c r="I23" s="99" t="s">
        <v>40</v>
      </c>
      <c r="K23" s="104"/>
    </row>
    <row r="24" spans="1:11" x14ac:dyDescent="0.3">
      <c r="A24" s="87"/>
      <c r="B24" s="517"/>
      <c r="C24" s="518"/>
      <c r="D24" s="518"/>
      <c r="E24" s="518"/>
      <c r="F24" s="519"/>
      <c r="G24" s="150"/>
      <c r="H24" s="145"/>
      <c r="I24" s="91"/>
    </row>
    <row r="25" spans="1:11" x14ac:dyDescent="0.3">
      <c r="A25" s="87"/>
      <c r="B25" s="527"/>
      <c r="C25" s="528"/>
      <c r="D25" s="528"/>
      <c r="E25" s="528"/>
      <c r="F25" s="528"/>
      <c r="G25" s="152"/>
      <c r="H25" s="151"/>
      <c r="I25" s="91"/>
    </row>
    <row r="26" spans="1:11" x14ac:dyDescent="0.3">
      <c r="A26" s="87"/>
      <c r="B26" s="527"/>
      <c r="C26" s="528"/>
      <c r="D26" s="528"/>
      <c r="E26" s="528"/>
      <c r="F26" s="529"/>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3"/>
      <c r="I28" s="91"/>
    </row>
    <row r="29" spans="1:11" x14ac:dyDescent="0.3">
      <c r="A29" s="87"/>
      <c r="B29" s="568"/>
      <c r="C29" s="569"/>
      <c r="D29" s="569"/>
      <c r="E29" s="569"/>
      <c r="F29" s="569"/>
      <c r="G29" s="152"/>
      <c r="H29" s="153"/>
      <c r="I29" s="91"/>
    </row>
    <row r="30" spans="1:11" x14ac:dyDescent="0.3">
      <c r="A30" s="87"/>
      <c r="B30" s="568"/>
      <c r="C30" s="569"/>
      <c r="D30" s="569"/>
      <c r="E30" s="569"/>
      <c r="F30" s="569"/>
      <c r="G30" s="152"/>
      <c r="H30" s="153"/>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0</v>
      </c>
      <c r="L38" s="92"/>
    </row>
    <row r="39" spans="1:12" x14ac:dyDescent="0.3">
      <c r="A39" s="532" t="s">
        <v>123</v>
      </c>
      <c r="B39" s="533"/>
      <c r="C39" s="533"/>
      <c r="D39" s="533"/>
      <c r="E39" s="533"/>
      <c r="F39" s="533"/>
      <c r="G39" s="533"/>
      <c r="H39" s="534"/>
      <c r="I39" s="147">
        <f>ROUND((I38*0.15),2)</f>
        <v>0</v>
      </c>
      <c r="L39" s="92"/>
    </row>
    <row r="40" spans="1:12" x14ac:dyDescent="0.3">
      <c r="A40" s="532" t="s">
        <v>124</v>
      </c>
      <c r="B40" s="533"/>
      <c r="C40" s="533"/>
      <c r="D40" s="533"/>
      <c r="E40" s="533"/>
      <c r="F40" s="533"/>
      <c r="G40" s="533"/>
      <c r="H40" s="534"/>
      <c r="I40" s="93">
        <f>I38+I39</f>
        <v>0</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162">
        <v>0</v>
      </c>
      <c r="H44" s="118">
        <v>350</v>
      </c>
      <c r="I44" s="91">
        <f t="shared" ref="I44:I48" si="1">SUM(G44*H44)</f>
        <v>0</v>
      </c>
    </row>
    <row r="45" spans="1:12" x14ac:dyDescent="0.3">
      <c r="A45" s="87">
        <v>3</v>
      </c>
      <c r="B45" s="505" t="s">
        <v>52</v>
      </c>
      <c r="C45" s="506"/>
      <c r="D45" s="507"/>
      <c r="E45" s="530" t="s">
        <v>50</v>
      </c>
      <c r="F45" s="531"/>
      <c r="G45" s="162">
        <v>2</v>
      </c>
      <c r="H45" s="118">
        <v>300</v>
      </c>
      <c r="I45" s="91">
        <f t="shared" si="1"/>
        <v>600</v>
      </c>
    </row>
    <row r="46" spans="1:12" x14ac:dyDescent="0.3">
      <c r="A46" s="87">
        <v>4</v>
      </c>
      <c r="B46" s="505" t="s">
        <v>53</v>
      </c>
      <c r="C46" s="506"/>
      <c r="D46" s="507"/>
      <c r="E46" s="530" t="s">
        <v>50</v>
      </c>
      <c r="F46" s="531"/>
      <c r="G46" s="88">
        <v>2</v>
      </c>
      <c r="H46" s="118">
        <v>200</v>
      </c>
      <c r="I46" s="91">
        <f t="shared" si="1"/>
        <v>400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163">
        <f>SUM(I43:I51)</f>
        <v>1000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249</v>
      </c>
      <c r="C55" s="518"/>
      <c r="D55" s="519"/>
      <c r="E55" s="520"/>
      <c r="F55" s="521"/>
      <c r="G55" s="88"/>
      <c r="H55" s="100"/>
      <c r="I55" s="91"/>
    </row>
    <row r="56" spans="1:12" x14ac:dyDescent="0.3">
      <c r="A56" s="87"/>
      <c r="B56" s="527" t="s">
        <v>218</v>
      </c>
      <c r="C56" s="528"/>
      <c r="D56" s="529"/>
      <c r="E56" s="530">
        <v>1</v>
      </c>
      <c r="F56" s="531"/>
      <c r="G56" s="88">
        <v>82</v>
      </c>
      <c r="H56" s="100">
        <v>5</v>
      </c>
      <c r="I56" s="91">
        <f>H56*G56</f>
        <v>410</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410</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1410</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1410</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65"/>
  <sheetViews>
    <sheetView topLeftCell="A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256</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87"/>
      <c r="B24" s="517"/>
      <c r="C24" s="518"/>
      <c r="D24" s="518"/>
      <c r="E24" s="518"/>
      <c r="F24" s="519"/>
      <c r="G24" s="150"/>
      <c r="H24" s="145"/>
      <c r="I24" s="91"/>
    </row>
    <row r="25" spans="1:11" x14ac:dyDescent="0.3">
      <c r="A25" s="87"/>
      <c r="B25" s="527"/>
      <c r="C25" s="528"/>
      <c r="D25" s="528"/>
      <c r="E25" s="528"/>
      <c r="F25" s="528"/>
      <c r="G25" s="152"/>
      <c r="H25" s="151"/>
      <c r="I25" s="91"/>
    </row>
    <row r="26" spans="1:11" x14ac:dyDescent="0.3">
      <c r="A26" s="87"/>
      <c r="B26" s="527"/>
      <c r="C26" s="528"/>
      <c r="D26" s="528"/>
      <c r="E26" s="528"/>
      <c r="F26" s="528"/>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1"/>
      <c r="I28" s="91"/>
    </row>
    <row r="29" spans="1:11" x14ac:dyDescent="0.3">
      <c r="A29" s="87"/>
      <c r="B29" s="568"/>
      <c r="C29" s="569"/>
      <c r="D29" s="569"/>
      <c r="E29" s="569"/>
      <c r="F29" s="56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0</v>
      </c>
      <c r="L38" s="92"/>
    </row>
    <row r="39" spans="1:12" x14ac:dyDescent="0.3">
      <c r="A39" s="532" t="s">
        <v>123</v>
      </c>
      <c r="B39" s="533"/>
      <c r="C39" s="533"/>
      <c r="D39" s="533"/>
      <c r="E39" s="533"/>
      <c r="F39" s="533"/>
      <c r="G39" s="533"/>
      <c r="H39" s="534"/>
      <c r="I39" s="147">
        <f>ROUND((I38*0.15),2)</f>
        <v>0</v>
      </c>
      <c r="L39" s="92"/>
    </row>
    <row r="40" spans="1:12" x14ac:dyDescent="0.3">
      <c r="A40" s="532" t="s">
        <v>124</v>
      </c>
      <c r="B40" s="533"/>
      <c r="C40" s="533"/>
      <c r="D40" s="533"/>
      <c r="E40" s="533"/>
      <c r="F40" s="533"/>
      <c r="G40" s="533"/>
      <c r="H40" s="534"/>
      <c r="I40" s="93">
        <f>I38+I39</f>
        <v>0</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v>1</v>
      </c>
      <c r="H45" s="118">
        <v>300</v>
      </c>
      <c r="I45" s="91">
        <f t="shared" si="1"/>
        <v>300</v>
      </c>
    </row>
    <row r="46" spans="1:12" x14ac:dyDescent="0.3">
      <c r="A46" s="87">
        <v>4</v>
      </c>
      <c r="B46" s="505" t="s">
        <v>53</v>
      </c>
      <c r="C46" s="506"/>
      <c r="D46" s="507"/>
      <c r="E46" s="530" t="s">
        <v>50</v>
      </c>
      <c r="F46" s="531"/>
      <c r="G46" s="88">
        <v>1</v>
      </c>
      <c r="H46" s="118">
        <v>200</v>
      </c>
      <c r="I46" s="91">
        <f t="shared" si="1"/>
        <v>200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530"/>
      <c r="F49" s="531"/>
      <c r="G49" s="62"/>
      <c r="H49" s="78"/>
      <c r="I49" s="91"/>
    </row>
    <row r="50" spans="1:12" x14ac:dyDescent="0.3">
      <c r="A50" s="76"/>
      <c r="B50" s="505"/>
      <c r="C50" s="506"/>
      <c r="D50" s="507"/>
      <c r="E50" s="530"/>
      <c r="F50" s="531"/>
      <c r="G50" s="62"/>
      <c r="H50" s="78"/>
      <c r="I50" s="91"/>
    </row>
    <row r="51" spans="1:12" x14ac:dyDescent="0.3">
      <c r="A51" s="96"/>
      <c r="B51" s="508"/>
      <c r="C51" s="509"/>
      <c r="D51" s="510"/>
      <c r="E51" s="525"/>
      <c r="F51" s="526"/>
      <c r="G51" s="62"/>
      <c r="H51" s="80"/>
      <c r="I51" s="91"/>
    </row>
    <row r="52" spans="1:12" x14ac:dyDescent="0.3">
      <c r="A52" s="532" t="s">
        <v>55</v>
      </c>
      <c r="B52" s="533"/>
      <c r="C52" s="533"/>
      <c r="D52" s="533"/>
      <c r="E52" s="533"/>
      <c r="F52" s="533"/>
      <c r="G52" s="533"/>
      <c r="H52" s="534"/>
      <c r="I52" s="97">
        <f>SUM(I43:I51)</f>
        <v>500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232</v>
      </c>
      <c r="C55" s="518"/>
      <c r="D55" s="519"/>
      <c r="E55" s="520"/>
      <c r="F55" s="521"/>
      <c r="G55" s="88"/>
      <c r="H55" s="100"/>
      <c r="I55" s="91"/>
    </row>
    <row r="56" spans="1:12" x14ac:dyDescent="0.3">
      <c r="A56" s="87"/>
      <c r="B56" s="527" t="s">
        <v>218</v>
      </c>
      <c r="C56" s="528"/>
      <c r="D56" s="529"/>
      <c r="E56" s="530">
        <v>1</v>
      </c>
      <c r="F56" s="531"/>
      <c r="G56" s="88">
        <v>11.8</v>
      </c>
      <c r="H56" s="100">
        <v>5</v>
      </c>
      <c r="I56" s="91">
        <f>H56*G56</f>
        <v>59</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59</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559</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559</v>
      </c>
    </row>
    <row r="63" spans="1:12" ht="15.6" thickTop="1" thickBot="1" x14ac:dyDescent="0.35">
      <c r="A63" s="113"/>
      <c r="B63" s="114"/>
      <c r="C63" s="502"/>
      <c r="D63" s="503"/>
      <c r="E63" s="503"/>
      <c r="F63" s="503"/>
      <c r="G63" s="115"/>
      <c r="H63" s="115"/>
      <c r="I63" s="116"/>
    </row>
    <row r="65" spans="1:2" x14ac:dyDescent="0.3">
      <c r="A65" s="59"/>
      <c r="B65" s="59"/>
    </row>
  </sheetData>
  <mergeCells count="79">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65"/>
  <sheetViews>
    <sheetView topLeftCell="A13"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v>888</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257</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87"/>
      <c r="B24" s="517"/>
      <c r="C24" s="518"/>
      <c r="D24" s="518"/>
      <c r="E24" s="518"/>
      <c r="F24" s="519"/>
      <c r="G24" s="150"/>
      <c r="H24" s="145"/>
      <c r="I24" s="91"/>
    </row>
    <row r="25" spans="1:11" x14ac:dyDescent="0.3">
      <c r="A25" s="87"/>
      <c r="B25" s="527"/>
      <c r="C25" s="528"/>
      <c r="D25" s="528"/>
      <c r="E25" s="528"/>
      <c r="F25" s="528"/>
      <c r="G25" s="152"/>
      <c r="H25" s="151"/>
      <c r="I25" s="91"/>
    </row>
    <row r="26" spans="1:11" x14ac:dyDescent="0.3">
      <c r="A26" s="87"/>
      <c r="B26" s="527"/>
      <c r="C26" s="528"/>
      <c r="D26" s="528"/>
      <c r="E26" s="528"/>
      <c r="F26" s="528"/>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1"/>
      <c r="I28" s="91"/>
    </row>
    <row r="29" spans="1:11" x14ac:dyDescent="0.3">
      <c r="A29" s="87"/>
      <c r="B29" s="568"/>
      <c r="C29" s="569"/>
      <c r="D29" s="569"/>
      <c r="E29" s="569"/>
      <c r="F29" s="56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0</v>
      </c>
      <c r="L38" s="92"/>
    </row>
    <row r="39" spans="1:12" x14ac:dyDescent="0.3">
      <c r="A39" s="532" t="s">
        <v>123</v>
      </c>
      <c r="B39" s="533"/>
      <c r="C39" s="533"/>
      <c r="D39" s="533"/>
      <c r="E39" s="533"/>
      <c r="F39" s="533"/>
      <c r="G39" s="533"/>
      <c r="H39" s="534"/>
      <c r="I39" s="147">
        <f>ROUND((I38*0.15),2)</f>
        <v>0</v>
      </c>
      <c r="L39" s="92"/>
    </row>
    <row r="40" spans="1:12" x14ac:dyDescent="0.3">
      <c r="A40" s="532" t="s">
        <v>124</v>
      </c>
      <c r="B40" s="533"/>
      <c r="C40" s="533"/>
      <c r="D40" s="533"/>
      <c r="E40" s="533"/>
      <c r="F40" s="533"/>
      <c r="G40" s="533"/>
      <c r="H40" s="534"/>
      <c r="I40" s="93">
        <f>I38+I39</f>
        <v>0</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v>1</v>
      </c>
      <c r="H45" s="118">
        <v>300</v>
      </c>
      <c r="I45" s="91">
        <f t="shared" si="1"/>
        <v>300</v>
      </c>
    </row>
    <row r="46" spans="1:12" x14ac:dyDescent="0.3">
      <c r="A46" s="87">
        <v>4</v>
      </c>
      <c r="B46" s="505" t="s">
        <v>53</v>
      </c>
      <c r="C46" s="506"/>
      <c r="D46" s="507"/>
      <c r="E46" s="530" t="s">
        <v>50</v>
      </c>
      <c r="F46" s="531"/>
      <c r="G46" s="88">
        <v>1</v>
      </c>
      <c r="H46" s="118">
        <v>200</v>
      </c>
      <c r="I46" s="91">
        <f t="shared" si="1"/>
        <v>200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500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258</v>
      </c>
      <c r="C55" s="518"/>
      <c r="D55" s="519"/>
      <c r="E55" s="520"/>
      <c r="F55" s="521"/>
      <c r="G55" s="88"/>
      <c r="H55" s="100"/>
      <c r="I55" s="91"/>
    </row>
    <row r="56" spans="1:12" x14ac:dyDescent="0.3">
      <c r="A56" s="87"/>
      <c r="B56" s="527" t="s">
        <v>218</v>
      </c>
      <c r="C56" s="528"/>
      <c r="D56" s="529"/>
      <c r="E56" s="530">
        <v>1</v>
      </c>
      <c r="F56" s="531"/>
      <c r="G56" s="88">
        <v>33.200000000000003</v>
      </c>
      <c r="H56" s="100">
        <v>5</v>
      </c>
      <c r="I56" s="91">
        <f>H56*G56</f>
        <v>166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166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666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666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65"/>
  <sheetViews>
    <sheetView topLeftCell="A3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48"/>
      <c r="E10" s="62"/>
      <c r="F10" s="538" t="s">
        <v>23</v>
      </c>
      <c r="G10" s="539"/>
      <c r="H10" s="553" t="e">
        <f>#REF!</f>
        <v>#REF!</v>
      </c>
      <c r="I10" s="541"/>
    </row>
    <row r="11" spans="1:13" x14ac:dyDescent="0.3">
      <c r="A11" s="61" t="s">
        <v>24</v>
      </c>
      <c r="B11" s="59"/>
      <c r="D11" s="148"/>
      <c r="E11" s="62"/>
      <c r="F11" s="538" t="s">
        <v>25</v>
      </c>
      <c r="G11" s="539"/>
      <c r="H11" s="540" t="e">
        <f>#REF!</f>
        <v>#REF!</v>
      </c>
      <c r="I11" s="541"/>
    </row>
    <row r="12" spans="1:13" x14ac:dyDescent="0.3">
      <c r="A12" s="61" t="s">
        <v>26</v>
      </c>
      <c r="B12" s="59"/>
      <c r="D12" s="148"/>
      <c r="E12" s="62"/>
      <c r="F12" s="538" t="s">
        <v>27</v>
      </c>
      <c r="G12" s="539"/>
      <c r="H12" s="540">
        <v>1007</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544" t="s">
        <v>257</v>
      </c>
      <c r="B15" s="545"/>
      <c r="C15" s="545"/>
      <c r="D15" s="545"/>
      <c r="E15" s="545"/>
      <c r="F15" s="545"/>
      <c r="G15" s="545"/>
      <c r="H15" s="545"/>
      <c r="I15" s="546"/>
    </row>
    <row r="16" spans="1:13" ht="15" thickBot="1" x14ac:dyDescent="0.35">
      <c r="A16" s="547" t="s">
        <v>33</v>
      </c>
      <c r="B16" s="548"/>
      <c r="C16" s="548"/>
      <c r="D16" s="548"/>
      <c r="E16" s="548"/>
      <c r="F16" s="548"/>
      <c r="G16" s="548"/>
      <c r="H16" s="548"/>
      <c r="I16" s="549"/>
    </row>
    <row r="17" spans="1:11" x14ac:dyDescent="0.3">
      <c r="A17" s="66" t="s">
        <v>34</v>
      </c>
      <c r="B17" s="562" t="s">
        <v>121</v>
      </c>
      <c r="C17" s="563"/>
      <c r="D17" s="564"/>
      <c r="E17" s="132" t="s">
        <v>36</v>
      </c>
      <c r="F17" s="132" t="s">
        <v>37</v>
      </c>
      <c r="G17" s="132" t="s">
        <v>38</v>
      </c>
      <c r="H17" s="132" t="s">
        <v>39</v>
      </c>
      <c r="I17" s="133" t="s">
        <v>40</v>
      </c>
    </row>
    <row r="18" spans="1:11" x14ac:dyDescent="0.3">
      <c r="A18" s="71"/>
      <c r="B18" s="520"/>
      <c r="C18" s="542"/>
      <c r="D18" s="521"/>
      <c r="E18" s="72"/>
      <c r="F18" s="73"/>
      <c r="G18" s="72"/>
      <c r="H18" s="74"/>
      <c r="I18" s="75">
        <f>SUM(G18*H18)</f>
        <v>0</v>
      </c>
    </row>
    <row r="19" spans="1:11" x14ac:dyDescent="0.3">
      <c r="A19" s="76"/>
      <c r="B19" s="530"/>
      <c r="C19" s="486"/>
      <c r="D19" s="531"/>
      <c r="E19" s="77"/>
      <c r="F19" s="62"/>
      <c r="G19" s="77"/>
      <c r="H19" s="78"/>
      <c r="I19" s="75">
        <f t="shared" ref="I19:I20" si="0">SUM(G19*H19)</f>
        <v>0</v>
      </c>
    </row>
    <row r="20" spans="1:11" x14ac:dyDescent="0.3">
      <c r="A20" s="76"/>
      <c r="B20" s="525"/>
      <c r="C20" s="543"/>
      <c r="D20" s="526"/>
      <c r="E20" s="77"/>
      <c r="F20" s="62"/>
      <c r="G20" s="79"/>
      <c r="H20" s="80"/>
      <c r="I20" s="81">
        <f t="shared" si="0"/>
        <v>0</v>
      </c>
    </row>
    <row r="21" spans="1:11" x14ac:dyDescent="0.3">
      <c r="A21" s="532" t="s">
        <v>41</v>
      </c>
      <c r="B21" s="533"/>
      <c r="C21" s="533"/>
      <c r="D21" s="533"/>
      <c r="E21" s="533"/>
      <c r="F21" s="533"/>
      <c r="G21" s="533"/>
      <c r="H21" s="534"/>
      <c r="I21" s="75">
        <f>SUM(I18:I20)</f>
        <v>0</v>
      </c>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87"/>
      <c r="B24" s="517"/>
      <c r="C24" s="518"/>
      <c r="D24" s="518"/>
      <c r="E24" s="518"/>
      <c r="F24" s="519"/>
      <c r="G24" s="150"/>
      <c r="H24" s="145"/>
      <c r="I24" s="91"/>
    </row>
    <row r="25" spans="1:11" x14ac:dyDescent="0.3">
      <c r="A25" s="87"/>
      <c r="B25" s="527"/>
      <c r="C25" s="528"/>
      <c r="D25" s="528"/>
      <c r="E25" s="528"/>
      <c r="F25" s="528"/>
      <c r="G25" s="152"/>
      <c r="H25" s="151"/>
      <c r="I25" s="91"/>
    </row>
    <row r="26" spans="1:11" x14ac:dyDescent="0.3">
      <c r="A26" s="87"/>
      <c r="B26" s="527"/>
      <c r="C26" s="528"/>
      <c r="D26" s="528"/>
      <c r="E26" s="528"/>
      <c r="F26" s="528"/>
      <c r="G26" s="152"/>
      <c r="H26" s="151"/>
      <c r="I26" s="91"/>
    </row>
    <row r="27" spans="1:11" x14ac:dyDescent="0.3">
      <c r="A27" s="87"/>
      <c r="B27" s="527"/>
      <c r="C27" s="528"/>
      <c r="D27" s="528"/>
      <c r="E27" s="528"/>
      <c r="F27" s="529"/>
      <c r="G27" s="152"/>
      <c r="H27" s="151"/>
      <c r="I27" s="91"/>
    </row>
    <row r="28" spans="1:11" x14ac:dyDescent="0.3">
      <c r="A28" s="87"/>
      <c r="B28" s="527"/>
      <c r="C28" s="528"/>
      <c r="D28" s="528"/>
      <c r="E28" s="528"/>
      <c r="F28" s="529"/>
      <c r="G28" s="152"/>
      <c r="H28" s="151"/>
      <c r="I28" s="91"/>
    </row>
    <row r="29" spans="1:11" x14ac:dyDescent="0.3">
      <c r="A29" s="87"/>
      <c r="B29" s="568"/>
      <c r="C29" s="569"/>
      <c r="D29" s="569"/>
      <c r="E29" s="569"/>
      <c r="F29" s="56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3"/>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c r="L37" s="92"/>
    </row>
    <row r="38" spans="1:12" x14ac:dyDescent="0.3">
      <c r="A38" s="565" t="s">
        <v>122</v>
      </c>
      <c r="B38" s="533"/>
      <c r="C38" s="533"/>
      <c r="D38" s="533"/>
      <c r="E38" s="533"/>
      <c r="F38" s="533"/>
      <c r="G38" s="533"/>
      <c r="H38" s="534"/>
      <c r="I38" s="146">
        <f>SUM(I24:I37)</f>
        <v>0</v>
      </c>
      <c r="L38" s="92"/>
    </row>
    <row r="39" spans="1:12" x14ac:dyDescent="0.3">
      <c r="A39" s="532" t="s">
        <v>123</v>
      </c>
      <c r="B39" s="533"/>
      <c r="C39" s="533"/>
      <c r="D39" s="533"/>
      <c r="E39" s="533"/>
      <c r="F39" s="533"/>
      <c r="G39" s="533"/>
      <c r="H39" s="534"/>
      <c r="I39" s="147">
        <f>ROUND((I38*0.15),2)</f>
        <v>0</v>
      </c>
      <c r="L39" s="92"/>
    </row>
    <row r="40" spans="1:12" x14ac:dyDescent="0.3">
      <c r="A40" s="532" t="s">
        <v>124</v>
      </c>
      <c r="B40" s="533"/>
      <c r="C40" s="533"/>
      <c r="D40" s="533"/>
      <c r="E40" s="533"/>
      <c r="F40" s="533"/>
      <c r="G40" s="533"/>
      <c r="H40" s="534"/>
      <c r="I40" s="93">
        <f>I38+I39</f>
        <v>0</v>
      </c>
    </row>
    <row r="41" spans="1:12" x14ac:dyDescent="0.3">
      <c r="A41" s="511" t="s">
        <v>46</v>
      </c>
      <c r="B41" s="512"/>
      <c r="C41" s="512"/>
      <c r="D41" s="512"/>
      <c r="E41" s="512"/>
      <c r="F41" s="512"/>
      <c r="G41" s="512"/>
      <c r="H41" s="512"/>
      <c r="I41" s="513"/>
    </row>
    <row r="42" spans="1:12" x14ac:dyDescent="0.3">
      <c r="A42" s="82" t="s">
        <v>47</v>
      </c>
      <c r="B42" s="514" t="s">
        <v>48</v>
      </c>
      <c r="C42" s="515"/>
      <c r="D42" s="516"/>
      <c r="E42" s="514" t="s">
        <v>36</v>
      </c>
      <c r="F42" s="516"/>
      <c r="G42" s="84" t="s">
        <v>38</v>
      </c>
      <c r="H42" s="85" t="s">
        <v>39</v>
      </c>
      <c r="I42" s="86" t="s">
        <v>40</v>
      </c>
    </row>
    <row r="43" spans="1:12" x14ac:dyDescent="0.3">
      <c r="A43" s="87">
        <v>1</v>
      </c>
      <c r="B43" s="535" t="s">
        <v>49</v>
      </c>
      <c r="C43" s="536"/>
      <c r="D43" s="537"/>
      <c r="E43" s="520" t="s">
        <v>50</v>
      </c>
      <c r="F43" s="521"/>
      <c r="G43" s="119"/>
      <c r="H43" s="117">
        <v>450</v>
      </c>
      <c r="I43" s="94">
        <f>SUM(G43*H43)</f>
        <v>0</v>
      </c>
    </row>
    <row r="44" spans="1:12" x14ac:dyDescent="0.3">
      <c r="A44" s="87">
        <v>2</v>
      </c>
      <c r="B44" s="505" t="s">
        <v>51</v>
      </c>
      <c r="C44" s="506"/>
      <c r="D44" s="507"/>
      <c r="E44" s="530" t="s">
        <v>50</v>
      </c>
      <c r="F44" s="531"/>
      <c r="G44" s="88"/>
      <c r="H44" s="118">
        <v>350</v>
      </c>
      <c r="I44" s="91">
        <f t="shared" ref="I44:I48" si="1">SUM(G44*H44)</f>
        <v>0</v>
      </c>
    </row>
    <row r="45" spans="1:12" x14ac:dyDescent="0.3">
      <c r="A45" s="87">
        <v>3</v>
      </c>
      <c r="B45" s="505" t="s">
        <v>52</v>
      </c>
      <c r="C45" s="506"/>
      <c r="D45" s="507"/>
      <c r="E45" s="530" t="s">
        <v>50</v>
      </c>
      <c r="F45" s="531"/>
      <c r="G45" s="88">
        <v>3</v>
      </c>
      <c r="H45" s="118">
        <v>300</v>
      </c>
      <c r="I45" s="91">
        <f t="shared" si="1"/>
        <v>900</v>
      </c>
    </row>
    <row r="46" spans="1:12" x14ac:dyDescent="0.3">
      <c r="A46" s="87">
        <v>4</v>
      </c>
      <c r="B46" s="505" t="s">
        <v>53</v>
      </c>
      <c r="C46" s="506"/>
      <c r="D46" s="507"/>
      <c r="E46" s="530" t="s">
        <v>50</v>
      </c>
      <c r="F46" s="531"/>
      <c r="G46" s="88">
        <v>3</v>
      </c>
      <c r="H46" s="118">
        <v>200</v>
      </c>
      <c r="I46" s="91">
        <f t="shared" si="1"/>
        <v>600</v>
      </c>
    </row>
    <row r="47" spans="1:12" x14ac:dyDescent="0.3">
      <c r="A47" s="87">
        <v>5</v>
      </c>
      <c r="B47" s="505" t="s">
        <v>54</v>
      </c>
      <c r="C47" s="506"/>
      <c r="D47" s="507"/>
      <c r="E47" s="530" t="s">
        <v>50</v>
      </c>
      <c r="F47" s="531"/>
      <c r="G47" s="88"/>
      <c r="H47" s="120">
        <v>200</v>
      </c>
      <c r="I47" s="91">
        <f t="shared" si="1"/>
        <v>0</v>
      </c>
    </row>
    <row r="48" spans="1:12" x14ac:dyDescent="0.3">
      <c r="A48" s="87">
        <v>6</v>
      </c>
      <c r="B48" s="505" t="s">
        <v>17</v>
      </c>
      <c r="C48" s="506"/>
      <c r="D48" s="507"/>
      <c r="E48" s="530" t="s">
        <v>50</v>
      </c>
      <c r="F48" s="531"/>
      <c r="G48" s="88"/>
      <c r="H48" s="120">
        <v>140</v>
      </c>
      <c r="I48" s="91">
        <f t="shared" si="1"/>
        <v>0</v>
      </c>
    </row>
    <row r="49" spans="1:12" x14ac:dyDescent="0.3">
      <c r="A49" s="87"/>
      <c r="B49" s="505"/>
      <c r="C49" s="506"/>
      <c r="D49" s="507"/>
      <c r="E49" s="95"/>
      <c r="F49" s="62"/>
      <c r="G49" s="62"/>
      <c r="H49" s="78"/>
      <c r="I49" s="91"/>
    </row>
    <row r="50" spans="1:12" x14ac:dyDescent="0.3">
      <c r="A50" s="76"/>
      <c r="B50" s="505"/>
      <c r="C50" s="506"/>
      <c r="D50" s="507"/>
      <c r="F50" s="62"/>
      <c r="G50" s="62"/>
      <c r="H50" s="78"/>
      <c r="I50" s="91"/>
    </row>
    <row r="51" spans="1:12" x14ac:dyDescent="0.3">
      <c r="A51" s="96"/>
      <c r="B51" s="508"/>
      <c r="C51" s="509"/>
      <c r="D51" s="510"/>
      <c r="E51" s="64"/>
      <c r="F51" s="65"/>
      <c r="G51" s="62"/>
      <c r="H51" s="80"/>
      <c r="I51" s="91"/>
    </row>
    <row r="52" spans="1:12" x14ac:dyDescent="0.3">
      <c r="A52" s="532" t="s">
        <v>55</v>
      </c>
      <c r="B52" s="533"/>
      <c r="C52" s="533"/>
      <c r="D52" s="533"/>
      <c r="E52" s="533"/>
      <c r="F52" s="533"/>
      <c r="G52" s="533"/>
      <c r="H52" s="534"/>
      <c r="I52" s="97">
        <f>SUM(I43:I51)</f>
        <v>1500</v>
      </c>
    </row>
    <row r="53" spans="1:12" x14ac:dyDescent="0.3">
      <c r="A53" s="511" t="s">
        <v>56</v>
      </c>
      <c r="B53" s="512"/>
      <c r="C53" s="512"/>
      <c r="D53" s="512"/>
      <c r="E53" s="512"/>
      <c r="F53" s="512"/>
      <c r="G53" s="512"/>
      <c r="H53" s="512"/>
      <c r="I53" s="513"/>
    </row>
    <row r="54" spans="1:12" x14ac:dyDescent="0.3">
      <c r="A54" s="82" t="s">
        <v>57</v>
      </c>
      <c r="B54" s="514" t="s">
        <v>58</v>
      </c>
      <c r="C54" s="515"/>
      <c r="D54" s="516"/>
      <c r="E54" s="514" t="s">
        <v>59</v>
      </c>
      <c r="F54" s="516"/>
      <c r="G54" s="98" t="s">
        <v>60</v>
      </c>
      <c r="H54" s="98" t="s">
        <v>39</v>
      </c>
      <c r="I54" s="99" t="s">
        <v>40</v>
      </c>
    </row>
    <row r="55" spans="1:12" x14ac:dyDescent="0.3">
      <c r="A55" s="87">
        <v>1</v>
      </c>
      <c r="B55" s="517" t="s">
        <v>259</v>
      </c>
      <c r="C55" s="518"/>
      <c r="D55" s="519"/>
      <c r="E55" s="520"/>
      <c r="F55" s="521"/>
      <c r="G55" s="88"/>
      <c r="H55" s="100"/>
      <c r="I55" s="91"/>
    </row>
    <row r="56" spans="1:12" x14ac:dyDescent="0.3">
      <c r="A56" s="87"/>
      <c r="B56" s="527" t="s">
        <v>218</v>
      </c>
      <c r="C56" s="528"/>
      <c r="D56" s="529"/>
      <c r="E56" s="530">
        <v>1</v>
      </c>
      <c r="F56" s="531"/>
      <c r="G56" s="88">
        <v>19.600000000000001</v>
      </c>
      <c r="H56" s="100">
        <v>5</v>
      </c>
      <c r="I56" s="91">
        <f>H56*G56</f>
        <v>98</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SUM(I55:I57)</f>
        <v>98</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I58+I52+I40</f>
        <v>1598</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1598</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66"/>
  <sheetViews>
    <sheetView topLeftCell="A28"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v>1708</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row>
    <row r="15" spans="1:13" x14ac:dyDescent="0.3">
      <c r="A15" s="61"/>
      <c r="B15" s="59"/>
      <c r="D15" s="148"/>
      <c r="E15" s="62"/>
      <c r="F15" s="538" t="s">
        <v>277</v>
      </c>
      <c r="G15" s="539"/>
      <c r="H15" s="540" t="s">
        <v>278</v>
      </c>
      <c r="I15" s="541"/>
      <c r="M15" t="s">
        <v>30</v>
      </c>
    </row>
    <row r="16" spans="1:13" x14ac:dyDescent="0.3">
      <c r="A16" s="544" t="s">
        <v>276</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0"/>
      <c r="H25" s="145"/>
      <c r="I25" s="91"/>
    </row>
    <row r="26" spans="1:11" x14ac:dyDescent="0.3">
      <c r="A26" s="87"/>
      <c r="B26" s="527"/>
      <c r="C26" s="528"/>
      <c r="D26" s="528"/>
      <c r="E26" s="528"/>
      <c r="F26" s="528"/>
      <c r="G26" s="152"/>
      <c r="H26" s="151"/>
      <c r="I26" s="91"/>
    </row>
    <row r="27" spans="1:11" x14ac:dyDescent="0.3">
      <c r="A27" s="87"/>
      <c r="B27" s="527"/>
      <c r="C27" s="528"/>
      <c r="D27" s="528"/>
      <c r="E27" s="528"/>
      <c r="F27" s="528"/>
      <c r="G27" s="152"/>
      <c r="H27" s="151"/>
      <c r="I27" s="91"/>
    </row>
    <row r="28" spans="1:11" x14ac:dyDescent="0.3">
      <c r="A28" s="87"/>
      <c r="B28" s="527"/>
      <c r="C28" s="528"/>
      <c r="D28" s="528"/>
      <c r="E28" s="528"/>
      <c r="F28" s="529"/>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v>
      </c>
      <c r="H46" s="118">
        <v>300</v>
      </c>
      <c r="I46" s="91">
        <f t="shared" si="1"/>
        <v>600</v>
      </c>
    </row>
    <row r="47" spans="1:12" x14ac:dyDescent="0.3">
      <c r="A47" s="87">
        <v>4</v>
      </c>
      <c r="B47" s="505" t="s">
        <v>53</v>
      </c>
      <c r="C47" s="506"/>
      <c r="D47" s="507"/>
      <c r="E47" s="530" t="s">
        <v>50</v>
      </c>
      <c r="F47" s="531"/>
      <c r="G47" s="88">
        <v>2</v>
      </c>
      <c r="H47" s="118">
        <v>200</v>
      </c>
      <c r="I47" s="91">
        <f t="shared" si="1"/>
        <v>400</v>
      </c>
    </row>
    <row r="48" spans="1:12" x14ac:dyDescent="0.3">
      <c r="A48" s="87">
        <v>5</v>
      </c>
      <c r="B48" s="505" t="s">
        <v>54</v>
      </c>
      <c r="C48" s="506"/>
      <c r="D48" s="507"/>
      <c r="E48" s="530" t="s">
        <v>50</v>
      </c>
      <c r="F48" s="531"/>
      <c r="G48" s="88"/>
      <c r="H48" s="120">
        <v>200</v>
      </c>
      <c r="I48" s="91">
        <f t="shared" si="1"/>
        <v>0</v>
      </c>
    </row>
    <row r="49" spans="1:12" x14ac:dyDescent="0.3">
      <c r="A49" s="87">
        <v>6</v>
      </c>
      <c r="B49" s="505" t="s">
        <v>17</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260</v>
      </c>
      <c r="C56" s="518"/>
      <c r="D56" s="519"/>
      <c r="E56" s="520"/>
      <c r="F56" s="521"/>
      <c r="G56" s="88"/>
      <c r="H56" s="100"/>
      <c r="I56" s="91"/>
    </row>
    <row r="57" spans="1:12" x14ac:dyDescent="0.3">
      <c r="A57" s="87"/>
      <c r="B57" s="527" t="s">
        <v>218</v>
      </c>
      <c r="C57" s="528"/>
      <c r="D57" s="529"/>
      <c r="E57" s="530">
        <v>1</v>
      </c>
      <c r="F57" s="531"/>
      <c r="G57" s="88">
        <v>59.6</v>
      </c>
      <c r="H57" s="100">
        <v>5</v>
      </c>
      <c r="I57" s="91">
        <f>H57*G57</f>
        <v>298</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298</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1298</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1298</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6"/>
  <sheetViews>
    <sheetView topLeftCell="A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v>1745</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264</v>
      </c>
      <c r="I15" s="567"/>
    </row>
    <row r="16" spans="1:13" x14ac:dyDescent="0.3">
      <c r="A16" s="544" t="s">
        <v>261</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262</v>
      </c>
      <c r="C25" s="518"/>
      <c r="D25" s="518"/>
      <c r="E25" s="518"/>
      <c r="F25" s="519"/>
      <c r="G25" s="150">
        <v>1</v>
      </c>
      <c r="H25" s="145">
        <v>1380</v>
      </c>
      <c r="I25" s="91">
        <f>H25*G25</f>
        <v>1380</v>
      </c>
    </row>
    <row r="26" spans="1:11" x14ac:dyDescent="0.3">
      <c r="A26" s="87"/>
      <c r="B26" s="527"/>
      <c r="C26" s="528"/>
      <c r="D26" s="528"/>
      <c r="E26" s="528"/>
      <c r="F26" s="528"/>
      <c r="G26" s="152"/>
      <c r="H26" s="151"/>
      <c r="I26" s="91"/>
    </row>
    <row r="27" spans="1:11" x14ac:dyDescent="0.3">
      <c r="A27" s="87"/>
      <c r="B27" s="527"/>
      <c r="C27" s="528"/>
      <c r="D27" s="528"/>
      <c r="E27" s="528"/>
      <c r="F27" s="528"/>
      <c r="G27" s="152"/>
      <c r="H27" s="151"/>
      <c r="I27" s="91"/>
    </row>
    <row r="28" spans="1:11" x14ac:dyDescent="0.3">
      <c r="A28" s="87"/>
      <c r="B28" s="527"/>
      <c r="C28" s="528"/>
      <c r="D28" s="528"/>
      <c r="E28" s="528"/>
      <c r="F28" s="529"/>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1380</v>
      </c>
      <c r="L39" s="92"/>
    </row>
    <row r="40" spans="1:12" x14ac:dyDescent="0.3">
      <c r="A40" s="532" t="s">
        <v>123</v>
      </c>
      <c r="B40" s="533"/>
      <c r="C40" s="533"/>
      <c r="D40" s="533"/>
      <c r="E40" s="533"/>
      <c r="F40" s="533"/>
      <c r="G40" s="533"/>
      <c r="H40" s="534"/>
      <c r="I40" s="147">
        <f>ROUND((I39*0.15),2)</f>
        <v>207</v>
      </c>
      <c r="L40" s="92"/>
    </row>
    <row r="41" spans="1:12" x14ac:dyDescent="0.3">
      <c r="A41" s="532" t="s">
        <v>124</v>
      </c>
      <c r="B41" s="533"/>
      <c r="C41" s="533"/>
      <c r="D41" s="533"/>
      <c r="E41" s="533"/>
      <c r="F41" s="533"/>
      <c r="G41" s="533"/>
      <c r="H41" s="534"/>
      <c r="I41" s="134">
        <f>I39+I40</f>
        <v>1587</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v>
      </c>
      <c r="H46" s="118">
        <v>300</v>
      </c>
      <c r="I46" s="91">
        <f t="shared" si="1"/>
        <v>600</v>
      </c>
    </row>
    <row r="47" spans="1:12" x14ac:dyDescent="0.3">
      <c r="A47" s="87">
        <v>4</v>
      </c>
      <c r="B47" s="505" t="s">
        <v>53</v>
      </c>
      <c r="C47" s="506"/>
      <c r="D47" s="507"/>
      <c r="E47" s="530" t="s">
        <v>50</v>
      </c>
      <c r="F47" s="531"/>
      <c r="G47" s="88">
        <v>2</v>
      </c>
      <c r="H47" s="118">
        <v>200</v>
      </c>
      <c r="I47" s="91">
        <f t="shared" si="1"/>
        <v>400</v>
      </c>
    </row>
    <row r="48" spans="1:12" x14ac:dyDescent="0.3">
      <c r="A48" s="87">
        <v>5</v>
      </c>
      <c r="B48" s="505" t="s">
        <v>54</v>
      </c>
      <c r="C48" s="506"/>
      <c r="D48" s="507"/>
      <c r="E48" s="530" t="s">
        <v>50</v>
      </c>
      <c r="F48" s="531"/>
      <c r="G48" s="88"/>
      <c r="H48" s="120">
        <v>200</v>
      </c>
      <c r="I48" s="91">
        <f t="shared" si="1"/>
        <v>0</v>
      </c>
    </row>
    <row r="49" spans="1:12" x14ac:dyDescent="0.3">
      <c r="A49" s="87">
        <v>6</v>
      </c>
      <c r="B49" s="505" t="s">
        <v>17</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265</v>
      </c>
      <c r="C56" s="518"/>
      <c r="D56" s="519"/>
      <c r="E56" s="520"/>
      <c r="F56" s="521"/>
      <c r="G56" s="88"/>
      <c r="H56" s="100"/>
      <c r="I56" s="91"/>
    </row>
    <row r="57" spans="1:12" x14ac:dyDescent="0.3">
      <c r="A57" s="87"/>
      <c r="B57" s="527" t="s">
        <v>218</v>
      </c>
      <c r="C57" s="528"/>
      <c r="D57" s="529"/>
      <c r="E57" s="530">
        <v>1</v>
      </c>
      <c r="F57" s="531"/>
      <c r="G57" s="88">
        <v>34</v>
      </c>
      <c r="H57" s="100">
        <v>5</v>
      </c>
      <c r="I57" s="91">
        <f>H57*G57</f>
        <v>170</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170</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2757</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2757</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6"/>
  <sheetViews>
    <sheetView topLeftCell="A31"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v>1814</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266</v>
      </c>
      <c r="I15" s="567"/>
    </row>
    <row r="16" spans="1:13" x14ac:dyDescent="0.3">
      <c r="A16" s="544" t="s">
        <v>279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0"/>
      <c r="H25" s="145"/>
      <c r="I25" s="91"/>
    </row>
    <row r="26" spans="1:11" x14ac:dyDescent="0.3">
      <c r="A26" s="87"/>
      <c r="B26" s="527"/>
      <c r="C26" s="528"/>
      <c r="D26" s="528"/>
      <c r="E26" s="528"/>
      <c r="F26" s="528"/>
      <c r="G26" s="152"/>
      <c r="H26" s="151"/>
      <c r="I26" s="91"/>
    </row>
    <row r="27" spans="1:11" x14ac:dyDescent="0.3">
      <c r="A27" s="87"/>
      <c r="B27" s="527"/>
      <c r="C27" s="528"/>
      <c r="D27" s="528"/>
      <c r="E27" s="528"/>
      <c r="F27" s="528"/>
      <c r="G27" s="152"/>
      <c r="H27" s="151"/>
      <c r="I27" s="91"/>
    </row>
    <row r="28" spans="1:11" x14ac:dyDescent="0.3">
      <c r="A28" s="87"/>
      <c r="B28" s="527"/>
      <c r="C28" s="528"/>
      <c r="D28" s="528"/>
      <c r="E28" s="528"/>
      <c r="F28" s="529"/>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4</v>
      </c>
      <c r="H46" s="118">
        <v>300</v>
      </c>
      <c r="I46" s="91">
        <f t="shared" si="1"/>
        <v>1200</v>
      </c>
    </row>
    <row r="47" spans="1:12" x14ac:dyDescent="0.3">
      <c r="A47" s="87">
        <v>4</v>
      </c>
      <c r="B47" s="505" t="s">
        <v>53</v>
      </c>
      <c r="C47" s="506"/>
      <c r="D47" s="507"/>
      <c r="E47" s="530" t="s">
        <v>50</v>
      </c>
      <c r="F47" s="531"/>
      <c r="G47" s="88">
        <v>4</v>
      </c>
      <c r="H47" s="118">
        <v>200</v>
      </c>
      <c r="I47" s="91">
        <f t="shared" si="1"/>
        <v>800</v>
      </c>
    </row>
    <row r="48" spans="1:12" x14ac:dyDescent="0.3">
      <c r="A48" s="87">
        <v>5</v>
      </c>
      <c r="B48" s="505" t="s">
        <v>54</v>
      </c>
      <c r="C48" s="506"/>
      <c r="D48" s="507"/>
      <c r="E48" s="530" t="s">
        <v>50</v>
      </c>
      <c r="F48" s="531"/>
      <c r="G48" s="88"/>
      <c r="H48" s="120">
        <v>200</v>
      </c>
      <c r="I48" s="91">
        <f t="shared" si="1"/>
        <v>0</v>
      </c>
    </row>
    <row r="49" spans="1:12" x14ac:dyDescent="0.3">
      <c r="A49" s="87">
        <v>6</v>
      </c>
      <c r="B49" s="505" t="s">
        <v>17</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2000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267</v>
      </c>
      <c r="C56" s="518"/>
      <c r="D56" s="519"/>
      <c r="E56" s="520"/>
      <c r="F56" s="521"/>
      <c r="G56" s="88"/>
      <c r="H56" s="100"/>
      <c r="I56" s="91"/>
    </row>
    <row r="57" spans="1:12" x14ac:dyDescent="0.3">
      <c r="A57" s="87"/>
      <c r="B57" s="527" t="s">
        <v>218</v>
      </c>
      <c r="C57" s="528"/>
      <c r="D57" s="529"/>
      <c r="E57" s="530">
        <v>1</v>
      </c>
      <c r="F57" s="531"/>
      <c r="G57" s="88">
        <v>66.400000000000006</v>
      </c>
      <c r="H57" s="100">
        <v>5</v>
      </c>
      <c r="I57" s="91">
        <f>H57*G57</f>
        <v>332</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332</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2332</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2332</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6"/>
  <sheetViews>
    <sheetView topLeftCell="A22"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v>2592</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268</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270</v>
      </c>
      <c r="C25" s="518"/>
      <c r="D25" s="518"/>
      <c r="E25" s="518"/>
      <c r="F25" s="519"/>
      <c r="G25" s="150">
        <v>1</v>
      </c>
      <c r="H25" s="145">
        <v>1850</v>
      </c>
      <c r="I25" s="91">
        <f>H25*G25</f>
        <v>1850</v>
      </c>
    </row>
    <row r="26" spans="1:11" x14ac:dyDescent="0.3">
      <c r="A26" s="87">
        <v>2</v>
      </c>
      <c r="B26" s="527" t="s">
        <v>280</v>
      </c>
      <c r="C26" s="528"/>
      <c r="D26" s="528"/>
      <c r="E26" s="528"/>
      <c r="F26" s="528"/>
      <c r="G26" s="152">
        <v>1</v>
      </c>
      <c r="H26" s="151">
        <v>390</v>
      </c>
      <c r="I26" s="91">
        <f>H26*G26</f>
        <v>390</v>
      </c>
    </row>
    <row r="27" spans="1:11" x14ac:dyDescent="0.3">
      <c r="A27" s="87"/>
      <c r="B27" s="527"/>
      <c r="C27" s="528"/>
      <c r="D27" s="528"/>
      <c r="E27" s="528"/>
      <c r="F27" s="528"/>
      <c r="G27" s="152"/>
      <c r="H27" s="151"/>
      <c r="I27" s="91"/>
    </row>
    <row r="28" spans="1:11" x14ac:dyDescent="0.3">
      <c r="A28" s="87"/>
      <c r="B28" s="527"/>
      <c r="C28" s="528"/>
      <c r="D28" s="528"/>
      <c r="E28" s="528"/>
      <c r="F28" s="529"/>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2240</v>
      </c>
      <c r="L39" s="92"/>
    </row>
    <row r="40" spans="1:12" x14ac:dyDescent="0.3">
      <c r="A40" s="532" t="s">
        <v>123</v>
      </c>
      <c r="B40" s="533"/>
      <c r="C40" s="533"/>
      <c r="D40" s="533"/>
      <c r="E40" s="533"/>
      <c r="F40" s="533"/>
      <c r="G40" s="533"/>
      <c r="H40" s="534"/>
      <c r="I40" s="147">
        <f>ROUND((I39*0.15),2)</f>
        <v>336</v>
      </c>
      <c r="L40" s="92"/>
    </row>
    <row r="41" spans="1:12" x14ac:dyDescent="0.3">
      <c r="A41" s="532" t="s">
        <v>124</v>
      </c>
      <c r="B41" s="533"/>
      <c r="C41" s="533"/>
      <c r="D41" s="533"/>
      <c r="E41" s="533"/>
      <c r="F41" s="533"/>
      <c r="G41" s="533"/>
      <c r="H41" s="534"/>
      <c r="I41" s="134">
        <f>I39+I40</f>
        <v>2576</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4.5</v>
      </c>
      <c r="H46" s="118">
        <v>300</v>
      </c>
      <c r="I46" s="91">
        <f t="shared" si="1"/>
        <v>1350</v>
      </c>
    </row>
    <row r="47" spans="1:12" x14ac:dyDescent="0.3">
      <c r="A47" s="87">
        <v>4</v>
      </c>
      <c r="B47" s="505" t="s">
        <v>53</v>
      </c>
      <c r="C47" s="506"/>
      <c r="D47" s="507"/>
      <c r="E47" s="530" t="s">
        <v>50</v>
      </c>
      <c r="F47" s="531"/>
      <c r="G47" s="88">
        <v>4.5</v>
      </c>
      <c r="H47" s="118">
        <v>200</v>
      </c>
      <c r="I47" s="91">
        <f t="shared" si="1"/>
        <v>900</v>
      </c>
    </row>
    <row r="48" spans="1:12" x14ac:dyDescent="0.3">
      <c r="A48" s="87">
        <v>5</v>
      </c>
      <c r="B48" s="505" t="s">
        <v>54</v>
      </c>
      <c r="C48" s="506"/>
      <c r="D48" s="507"/>
      <c r="E48" s="530" t="s">
        <v>50</v>
      </c>
      <c r="F48" s="531"/>
      <c r="G48" s="88"/>
      <c r="H48" s="120">
        <v>200</v>
      </c>
      <c r="I48" s="91">
        <f t="shared" si="1"/>
        <v>0</v>
      </c>
    </row>
    <row r="49" spans="1:12" x14ac:dyDescent="0.3">
      <c r="A49" s="87">
        <v>6</v>
      </c>
      <c r="B49" s="505" t="s">
        <v>17</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2250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271</v>
      </c>
      <c r="C56" s="518"/>
      <c r="D56" s="519"/>
      <c r="E56" s="520"/>
      <c r="F56" s="521"/>
      <c r="G56" s="88"/>
      <c r="H56" s="100"/>
      <c r="I56" s="91"/>
    </row>
    <row r="57" spans="1:12" x14ac:dyDescent="0.3">
      <c r="A57" s="87"/>
      <c r="B57" s="527" t="s">
        <v>218</v>
      </c>
      <c r="C57" s="528"/>
      <c r="D57" s="529"/>
      <c r="E57" s="530">
        <v>1</v>
      </c>
      <c r="F57" s="531"/>
      <c r="G57" s="88">
        <v>39.200000000000003</v>
      </c>
      <c r="H57" s="100">
        <v>5</v>
      </c>
      <c r="I57" s="91">
        <f>H57*G57</f>
        <v>196</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196</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5022</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5022</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6"/>
  <sheetViews>
    <sheetView topLeftCell="A7" workbookViewId="0">
      <selection activeCell="H25" sqref="H25"/>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v>2886</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272</v>
      </c>
      <c r="I15" s="567"/>
    </row>
    <row r="16" spans="1:13" x14ac:dyDescent="0.3">
      <c r="A16" s="544" t="s">
        <v>273</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274</v>
      </c>
      <c r="C25" s="518"/>
      <c r="D25" s="518"/>
      <c r="E25" s="518"/>
      <c r="F25" s="519"/>
      <c r="G25" s="150">
        <v>1</v>
      </c>
      <c r="H25" s="145">
        <v>2091.25</v>
      </c>
      <c r="I25" s="91">
        <f>H25*G25</f>
        <v>2091.25</v>
      </c>
    </row>
    <row r="26" spans="1:11" x14ac:dyDescent="0.3">
      <c r="A26" s="87"/>
      <c r="B26" s="527"/>
      <c r="C26" s="528"/>
      <c r="D26" s="528"/>
      <c r="E26" s="528"/>
      <c r="F26" s="528"/>
      <c r="G26" s="152"/>
      <c r="H26" s="151"/>
      <c r="I26" s="91"/>
    </row>
    <row r="27" spans="1:11" x14ac:dyDescent="0.3">
      <c r="A27" s="87"/>
      <c r="B27" s="527"/>
      <c r="C27" s="528"/>
      <c r="D27" s="528"/>
      <c r="E27" s="528"/>
      <c r="F27" s="528"/>
      <c r="G27" s="152"/>
      <c r="H27" s="151"/>
      <c r="I27" s="91"/>
    </row>
    <row r="28" spans="1:11" x14ac:dyDescent="0.3">
      <c r="A28" s="87"/>
      <c r="B28" s="527"/>
      <c r="C28" s="528"/>
      <c r="D28" s="528"/>
      <c r="E28" s="528"/>
      <c r="F28" s="529"/>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2091.25</v>
      </c>
      <c r="L39" s="92"/>
    </row>
    <row r="40" spans="1:12" x14ac:dyDescent="0.3">
      <c r="A40" s="532" t="s">
        <v>123</v>
      </c>
      <c r="B40" s="533"/>
      <c r="C40" s="533"/>
      <c r="D40" s="533"/>
      <c r="E40" s="533"/>
      <c r="F40" s="533"/>
      <c r="G40" s="533"/>
      <c r="H40" s="534"/>
      <c r="I40" s="147">
        <f>ROUND((I39*0.15),2)</f>
        <v>313.69</v>
      </c>
      <c r="L40" s="92"/>
    </row>
    <row r="41" spans="1:12" x14ac:dyDescent="0.3">
      <c r="A41" s="532" t="s">
        <v>124</v>
      </c>
      <c r="B41" s="533"/>
      <c r="C41" s="533"/>
      <c r="D41" s="533"/>
      <c r="E41" s="533"/>
      <c r="F41" s="533"/>
      <c r="G41" s="533"/>
      <c r="H41" s="534"/>
      <c r="I41" s="134">
        <f>I39+I40</f>
        <v>2404.94</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4.5</v>
      </c>
      <c r="H46" s="118">
        <v>300</v>
      </c>
      <c r="I46" s="91">
        <f t="shared" si="1"/>
        <v>1350</v>
      </c>
    </row>
    <row r="47" spans="1:12" x14ac:dyDescent="0.3">
      <c r="A47" s="87">
        <v>4</v>
      </c>
      <c r="B47" s="505" t="s">
        <v>53</v>
      </c>
      <c r="C47" s="506"/>
      <c r="D47" s="507"/>
      <c r="E47" s="530" t="s">
        <v>50</v>
      </c>
      <c r="F47" s="531"/>
      <c r="G47" s="88">
        <v>4.5</v>
      </c>
      <c r="H47" s="118">
        <v>200</v>
      </c>
      <c r="I47" s="91">
        <f t="shared" si="1"/>
        <v>900</v>
      </c>
    </row>
    <row r="48" spans="1:12" x14ac:dyDescent="0.3">
      <c r="A48" s="87">
        <v>5</v>
      </c>
      <c r="B48" s="505" t="s">
        <v>54</v>
      </c>
      <c r="C48" s="506"/>
      <c r="D48" s="507"/>
      <c r="E48" s="530" t="s">
        <v>50</v>
      </c>
      <c r="F48" s="531"/>
      <c r="G48" s="88"/>
      <c r="H48" s="120">
        <v>200</v>
      </c>
      <c r="I48" s="91">
        <f t="shared" si="1"/>
        <v>0</v>
      </c>
    </row>
    <row r="49" spans="1:12" x14ac:dyDescent="0.3">
      <c r="A49" s="87">
        <v>6</v>
      </c>
      <c r="B49" s="505" t="s">
        <v>17</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2250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275</v>
      </c>
      <c r="C56" s="518"/>
      <c r="D56" s="519"/>
      <c r="E56" s="520"/>
      <c r="F56" s="521"/>
      <c r="G56" s="88"/>
      <c r="H56" s="100"/>
      <c r="I56" s="91"/>
    </row>
    <row r="57" spans="1:12" x14ac:dyDescent="0.3">
      <c r="A57" s="87"/>
      <c r="B57" s="527" t="s">
        <v>218</v>
      </c>
      <c r="C57" s="528"/>
      <c r="D57" s="529"/>
      <c r="E57" s="530">
        <v>1</v>
      </c>
      <c r="F57" s="531"/>
      <c r="G57" s="88">
        <v>113.2</v>
      </c>
      <c r="H57" s="100">
        <v>5</v>
      </c>
      <c r="I57" s="91">
        <f>H57*G57</f>
        <v>566</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566</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5220.9400000000005</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5220.9400000000005</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6"/>
  <sheetViews>
    <sheetView topLeftCell="A31"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288</v>
      </c>
      <c r="I15" s="567"/>
    </row>
    <row r="16" spans="1:13" ht="29.25" customHeight="1" x14ac:dyDescent="0.3">
      <c r="A16" s="572" t="s">
        <v>289</v>
      </c>
      <c r="B16" s="573"/>
      <c r="C16" s="573"/>
      <c r="D16" s="573"/>
      <c r="E16" s="573"/>
      <c r="F16" s="573"/>
      <c r="G16" s="573"/>
      <c r="H16" s="573"/>
      <c r="I16" s="574"/>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290</v>
      </c>
      <c r="C25" s="518"/>
      <c r="D25" s="518"/>
      <c r="E25" s="518"/>
      <c r="F25" s="519"/>
      <c r="G25" s="150">
        <v>1</v>
      </c>
      <c r="H25" s="165">
        <v>160</v>
      </c>
      <c r="I25" s="91">
        <f>H25*G25</f>
        <v>160</v>
      </c>
    </row>
    <row r="26" spans="1:11" x14ac:dyDescent="0.3">
      <c r="A26" s="87">
        <v>2</v>
      </c>
      <c r="B26" s="527" t="s">
        <v>291</v>
      </c>
      <c r="C26" s="528"/>
      <c r="D26" s="528"/>
      <c r="E26" s="528"/>
      <c r="F26" s="528"/>
      <c r="G26" s="152">
        <v>1</v>
      </c>
      <c r="H26" s="166">
        <v>211</v>
      </c>
      <c r="I26" s="91">
        <f>H26*G26</f>
        <v>211</v>
      </c>
    </row>
    <row r="27" spans="1:11" x14ac:dyDescent="0.3">
      <c r="A27" s="87">
        <v>3</v>
      </c>
      <c r="B27" s="527" t="s">
        <v>292</v>
      </c>
      <c r="C27" s="528"/>
      <c r="D27" s="528"/>
      <c r="E27" s="528"/>
      <c r="F27" s="528"/>
      <c r="G27" s="152">
        <v>1</v>
      </c>
      <c r="H27" s="166">
        <v>1094</v>
      </c>
      <c r="I27" s="91">
        <f>H27*G27</f>
        <v>1094</v>
      </c>
    </row>
    <row r="28" spans="1:11" x14ac:dyDescent="0.3">
      <c r="A28" s="87"/>
      <c r="B28" s="575"/>
      <c r="C28" s="576"/>
      <c r="D28" s="576"/>
      <c r="E28" s="576"/>
      <c r="F28" s="577"/>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1465</v>
      </c>
      <c r="L39" s="92"/>
    </row>
    <row r="40" spans="1:12" x14ac:dyDescent="0.3">
      <c r="A40" s="532" t="s">
        <v>123</v>
      </c>
      <c r="B40" s="533"/>
      <c r="C40" s="533"/>
      <c r="D40" s="533"/>
      <c r="E40" s="533"/>
      <c r="F40" s="533"/>
      <c r="G40" s="533"/>
      <c r="H40" s="534"/>
      <c r="I40" s="147">
        <f>ROUND((I39*0.15),2)</f>
        <v>219.75</v>
      </c>
      <c r="L40" s="92"/>
    </row>
    <row r="41" spans="1:12" x14ac:dyDescent="0.3">
      <c r="A41" s="532" t="s">
        <v>124</v>
      </c>
      <c r="B41" s="533"/>
      <c r="C41" s="533"/>
      <c r="D41" s="533"/>
      <c r="E41" s="533"/>
      <c r="F41" s="533"/>
      <c r="G41" s="533"/>
      <c r="H41" s="534"/>
      <c r="I41" s="134">
        <f>I39+I40</f>
        <v>1684.75</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7.5</v>
      </c>
      <c r="H46" s="118">
        <v>300</v>
      </c>
      <c r="I46" s="91">
        <f t="shared" si="1"/>
        <v>2250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7.5</v>
      </c>
      <c r="H48" s="120">
        <v>200</v>
      </c>
      <c r="I48" s="91">
        <f t="shared" si="1"/>
        <v>1500</v>
      </c>
    </row>
    <row r="49" spans="1:12" x14ac:dyDescent="0.3">
      <c r="A49" s="87">
        <v>6</v>
      </c>
      <c r="B49" s="505" t="s">
        <v>293</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3750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294</v>
      </c>
      <c r="C56" s="518"/>
      <c r="D56" s="519"/>
      <c r="E56" s="520"/>
      <c r="F56" s="521"/>
      <c r="G56" s="88"/>
      <c r="H56" s="100"/>
      <c r="I56" s="91"/>
    </row>
    <row r="57" spans="1:12" x14ac:dyDescent="0.3">
      <c r="A57" s="87"/>
      <c r="B57" s="505" t="s">
        <v>218</v>
      </c>
      <c r="C57" s="506"/>
      <c r="D57" s="507"/>
      <c r="E57" s="530">
        <v>2</v>
      </c>
      <c r="F57" s="531"/>
      <c r="G57" s="88">
        <v>21.2</v>
      </c>
      <c r="H57" s="100">
        <v>5</v>
      </c>
      <c r="I57" s="91">
        <f>H57*G57</f>
        <v>106</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106</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5540.75</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5540.75</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6"/>
  <sheetViews>
    <sheetView topLeftCell="A28"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47</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272</v>
      </c>
      <c r="I15" s="567"/>
    </row>
    <row r="16" spans="1:13" x14ac:dyDescent="0.3">
      <c r="A16" s="544" t="s">
        <v>261</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281</v>
      </c>
      <c r="C25" s="518"/>
      <c r="D25" s="518"/>
      <c r="E25" s="518"/>
      <c r="F25" s="519"/>
      <c r="G25" s="150">
        <v>1</v>
      </c>
      <c r="H25" s="165">
        <v>14550</v>
      </c>
      <c r="I25" s="91">
        <f>H25*G25</f>
        <v>14550</v>
      </c>
    </row>
    <row r="26" spans="1:11" x14ac:dyDescent="0.3">
      <c r="A26" s="87">
        <v>2</v>
      </c>
      <c r="B26" s="527" t="s">
        <v>282</v>
      </c>
      <c r="C26" s="528"/>
      <c r="D26" s="528"/>
      <c r="E26" s="528"/>
      <c r="F26" s="528"/>
      <c r="G26" s="152">
        <v>1</v>
      </c>
      <c r="H26" s="166">
        <v>3705</v>
      </c>
      <c r="I26" s="91">
        <f>H26*G26</f>
        <v>3705</v>
      </c>
    </row>
    <row r="27" spans="1:11" x14ac:dyDescent="0.3">
      <c r="A27" s="87"/>
      <c r="B27" s="527"/>
      <c r="C27" s="528"/>
      <c r="D27" s="528"/>
      <c r="E27" s="528"/>
      <c r="F27" s="528"/>
      <c r="G27" s="152"/>
      <c r="H27" s="145"/>
      <c r="I27" s="91"/>
    </row>
    <row r="28" spans="1:11" x14ac:dyDescent="0.3">
      <c r="A28" s="87"/>
      <c r="B28" s="575" t="s">
        <v>285</v>
      </c>
      <c r="C28" s="576"/>
      <c r="D28" s="576"/>
      <c r="E28" s="576"/>
      <c r="F28" s="577"/>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18255</v>
      </c>
      <c r="L39" s="92"/>
    </row>
    <row r="40" spans="1:12" x14ac:dyDescent="0.3">
      <c r="A40" s="532" t="s">
        <v>123</v>
      </c>
      <c r="B40" s="533"/>
      <c r="C40" s="533"/>
      <c r="D40" s="533"/>
      <c r="E40" s="533"/>
      <c r="F40" s="533"/>
      <c r="G40" s="533"/>
      <c r="H40" s="534"/>
      <c r="I40" s="147">
        <f>ROUND((I39*0.15),2)</f>
        <v>2738.25</v>
      </c>
      <c r="L40" s="92"/>
    </row>
    <row r="41" spans="1:12" x14ac:dyDescent="0.3">
      <c r="A41" s="532" t="s">
        <v>124</v>
      </c>
      <c r="B41" s="533"/>
      <c r="C41" s="533"/>
      <c r="D41" s="533"/>
      <c r="E41" s="533"/>
      <c r="F41" s="533"/>
      <c r="G41" s="533"/>
      <c r="H41" s="534"/>
      <c r="I41" s="134">
        <f>I39+I40</f>
        <v>20993.25</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v>10</v>
      </c>
      <c r="H44" s="117">
        <v>450</v>
      </c>
      <c r="I44" s="94">
        <f>SUM(G44*H44)</f>
        <v>4500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c r="H46" s="118">
        <v>300</v>
      </c>
      <c r="I46" s="91">
        <f t="shared" si="1"/>
        <v>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c r="H48" s="120">
        <v>200</v>
      </c>
      <c r="I48" s="91">
        <f t="shared" si="1"/>
        <v>0</v>
      </c>
    </row>
    <row r="49" spans="1:12" x14ac:dyDescent="0.3">
      <c r="A49" s="87">
        <v>6</v>
      </c>
      <c r="B49" s="505" t="s">
        <v>295</v>
      </c>
      <c r="C49" s="506"/>
      <c r="D49" s="507"/>
      <c r="E49" s="530" t="s">
        <v>50</v>
      </c>
      <c r="F49" s="531"/>
      <c r="G49" s="88">
        <v>20</v>
      </c>
      <c r="H49" s="120">
        <v>140</v>
      </c>
      <c r="I49" s="91">
        <f t="shared" si="1"/>
        <v>2800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7300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283</v>
      </c>
      <c r="C56" s="518"/>
      <c r="D56" s="519"/>
      <c r="E56" s="520"/>
      <c r="F56" s="521"/>
      <c r="G56" s="88"/>
      <c r="H56" s="100"/>
      <c r="I56" s="91"/>
    </row>
    <row r="57" spans="1:12" x14ac:dyDescent="0.3">
      <c r="A57" s="87"/>
      <c r="B57" s="527" t="s">
        <v>218</v>
      </c>
      <c r="C57" s="528"/>
      <c r="D57" s="529"/>
      <c r="E57" s="530">
        <v>3</v>
      </c>
      <c r="F57" s="531"/>
      <c r="G57" s="88">
        <v>58.8</v>
      </c>
      <c r="H57" s="100">
        <v>5</v>
      </c>
      <c r="I57" s="91">
        <f>H57*G57</f>
        <v>294</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294</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28587.25</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28587.25</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6"/>
  <sheetViews>
    <sheetView topLeftCell="A31"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268</v>
      </c>
      <c r="I15" s="567"/>
    </row>
    <row r="16" spans="1:13" x14ac:dyDescent="0.3">
      <c r="A16" s="544" t="s">
        <v>296</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299</v>
      </c>
      <c r="C25" s="518"/>
      <c r="D25" s="518"/>
      <c r="E25" s="518"/>
      <c r="F25" s="519"/>
      <c r="G25" s="150">
        <v>1</v>
      </c>
      <c r="H25" s="165">
        <v>682</v>
      </c>
      <c r="I25" s="91">
        <f>H25*G25</f>
        <v>682</v>
      </c>
    </row>
    <row r="26" spans="1:11" x14ac:dyDescent="0.3">
      <c r="A26" s="87">
        <v>2</v>
      </c>
      <c r="B26" s="527" t="s">
        <v>300</v>
      </c>
      <c r="C26" s="528"/>
      <c r="D26" s="528"/>
      <c r="E26" s="528"/>
      <c r="F26" s="528"/>
      <c r="G26" s="152">
        <v>1</v>
      </c>
      <c r="H26" s="166">
        <v>248.85</v>
      </c>
      <c r="I26" s="91">
        <f>H26*G26</f>
        <v>248.85</v>
      </c>
    </row>
    <row r="27" spans="1:11" x14ac:dyDescent="0.3">
      <c r="A27" s="87"/>
      <c r="B27" s="527"/>
      <c r="C27" s="528"/>
      <c r="D27" s="528"/>
      <c r="E27" s="528"/>
      <c r="F27" s="528"/>
      <c r="G27" s="152"/>
      <c r="H27" s="145"/>
      <c r="I27" s="91"/>
    </row>
    <row r="28" spans="1:11" x14ac:dyDescent="0.3">
      <c r="A28" s="87"/>
      <c r="B28" s="575"/>
      <c r="C28" s="576"/>
      <c r="D28" s="576"/>
      <c r="E28" s="576"/>
      <c r="F28" s="577"/>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930.85</v>
      </c>
      <c r="L39" s="92"/>
    </row>
    <row r="40" spans="1:12" x14ac:dyDescent="0.3">
      <c r="A40" s="532" t="s">
        <v>123</v>
      </c>
      <c r="B40" s="533"/>
      <c r="C40" s="533"/>
      <c r="D40" s="533"/>
      <c r="E40" s="533"/>
      <c r="F40" s="533"/>
      <c r="G40" s="533"/>
      <c r="H40" s="534"/>
      <c r="I40" s="147">
        <f>ROUND((I39*0.15),2)</f>
        <v>139.63</v>
      </c>
      <c r="L40" s="92"/>
    </row>
    <row r="41" spans="1:12" x14ac:dyDescent="0.3">
      <c r="A41" s="532" t="s">
        <v>124</v>
      </c>
      <c r="B41" s="533"/>
      <c r="C41" s="533"/>
      <c r="D41" s="533"/>
      <c r="E41" s="533"/>
      <c r="F41" s="533"/>
      <c r="G41" s="533"/>
      <c r="H41" s="534"/>
      <c r="I41" s="134">
        <f>I39+I40</f>
        <v>1070.48</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v>4</v>
      </c>
      <c r="H44" s="117">
        <v>450</v>
      </c>
      <c r="I44" s="94">
        <f>SUM(G44*H44)</f>
        <v>1800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c r="H46" s="118">
        <v>300</v>
      </c>
      <c r="I46" s="91">
        <f t="shared" si="1"/>
        <v>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4</v>
      </c>
      <c r="H48" s="120">
        <v>200</v>
      </c>
      <c r="I48" s="91">
        <f t="shared" si="1"/>
        <v>800</v>
      </c>
    </row>
    <row r="49" spans="1:12" x14ac:dyDescent="0.3">
      <c r="A49" s="87">
        <v>6</v>
      </c>
      <c r="B49" s="505" t="s">
        <v>295</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2600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301</v>
      </c>
      <c r="C56" s="518"/>
      <c r="D56" s="519"/>
      <c r="E56" s="520"/>
      <c r="F56" s="521"/>
      <c r="G56" s="88"/>
      <c r="H56" s="100"/>
      <c r="I56" s="91"/>
    </row>
    <row r="57" spans="1:12" x14ac:dyDescent="0.3">
      <c r="A57" s="87"/>
      <c r="B57" s="527" t="s">
        <v>218</v>
      </c>
      <c r="C57" s="528"/>
      <c r="D57" s="529"/>
      <c r="E57" s="530">
        <v>2</v>
      </c>
      <c r="F57" s="531"/>
      <c r="G57" s="88">
        <v>39.6</v>
      </c>
      <c r="H57" s="100">
        <v>5</v>
      </c>
      <c r="I57" s="91">
        <f>H57*G57</f>
        <v>198</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198</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3868.48</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3868.48</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40"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286</v>
      </c>
      <c r="I15" s="567"/>
    </row>
    <row r="16" spans="1:13" x14ac:dyDescent="0.3">
      <c r="A16" s="544" t="s">
        <v>297</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0"/>
      <c r="H25" s="165"/>
      <c r="I25" s="91">
        <f>H25*G25</f>
        <v>0</v>
      </c>
    </row>
    <row r="26" spans="1:11" x14ac:dyDescent="0.3">
      <c r="A26" s="87"/>
      <c r="B26" s="527"/>
      <c r="C26" s="528"/>
      <c r="D26" s="528"/>
      <c r="E26" s="528"/>
      <c r="F26" s="528"/>
      <c r="G26" s="152"/>
      <c r="H26" s="166"/>
      <c r="I26" s="91">
        <f>H26*G26</f>
        <v>0</v>
      </c>
    </row>
    <row r="27" spans="1:11" x14ac:dyDescent="0.3">
      <c r="A27" s="87"/>
      <c r="B27" s="527"/>
      <c r="C27" s="528"/>
      <c r="D27" s="528"/>
      <c r="E27" s="528"/>
      <c r="F27" s="528"/>
      <c r="G27" s="152"/>
      <c r="H27" s="145"/>
      <c r="I27" s="91"/>
    </row>
    <row r="28" spans="1:11" x14ac:dyDescent="0.3">
      <c r="A28" s="87"/>
      <c r="B28" s="575"/>
      <c r="C28" s="576"/>
      <c r="D28" s="576"/>
      <c r="E28" s="576"/>
      <c r="F28" s="577"/>
      <c r="G28" s="152"/>
      <c r="H28" s="151"/>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v>
      </c>
      <c r="H46" s="118">
        <v>300</v>
      </c>
      <c r="I46" s="91">
        <f t="shared" si="1"/>
        <v>300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v>
      </c>
      <c r="H48" s="120">
        <v>200</v>
      </c>
      <c r="I48" s="91">
        <f t="shared" si="1"/>
        <v>200</v>
      </c>
    </row>
    <row r="49" spans="1:12" x14ac:dyDescent="0.3">
      <c r="A49" s="87">
        <v>6</v>
      </c>
      <c r="B49" s="505" t="s">
        <v>295</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287</v>
      </c>
      <c r="C56" s="518"/>
      <c r="D56" s="519"/>
      <c r="E56" s="520"/>
      <c r="F56" s="521"/>
      <c r="G56" s="88"/>
      <c r="H56" s="100"/>
      <c r="I56" s="91"/>
    </row>
    <row r="57" spans="1:12" x14ac:dyDescent="0.3">
      <c r="A57" s="87"/>
      <c r="B57" s="527" t="s">
        <v>218</v>
      </c>
      <c r="C57" s="528"/>
      <c r="D57" s="529"/>
      <c r="E57" s="530">
        <v>1</v>
      </c>
      <c r="F57" s="531"/>
      <c r="G57" s="88">
        <v>33.4</v>
      </c>
      <c r="H57" s="100">
        <v>5</v>
      </c>
      <c r="I57" s="91">
        <f>H57*G57</f>
        <v>167</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167</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667</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667</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workbookViewId="0">
      <selection activeCell="L8"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266</v>
      </c>
      <c r="I15" s="567"/>
    </row>
    <row r="16" spans="1:13" x14ac:dyDescent="0.3">
      <c r="A16" s="544" t="s">
        <v>298</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302</v>
      </c>
      <c r="C25" s="518"/>
      <c r="D25" s="518"/>
      <c r="E25" s="518"/>
      <c r="F25" s="519"/>
      <c r="G25" s="150">
        <v>1</v>
      </c>
      <c r="H25" s="165">
        <v>3167.47</v>
      </c>
      <c r="I25" s="91">
        <f>H25*G25</f>
        <v>3167.47</v>
      </c>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3167.47</v>
      </c>
      <c r="L39" s="92"/>
    </row>
    <row r="40" spans="1:12" x14ac:dyDescent="0.3">
      <c r="A40" s="532" t="s">
        <v>123</v>
      </c>
      <c r="B40" s="533"/>
      <c r="C40" s="533"/>
      <c r="D40" s="533"/>
      <c r="E40" s="533"/>
      <c r="F40" s="533"/>
      <c r="G40" s="533"/>
      <c r="H40" s="534"/>
      <c r="I40" s="147">
        <f>ROUND((I39*0.15),2)</f>
        <v>475.12</v>
      </c>
      <c r="L40" s="92"/>
    </row>
    <row r="41" spans="1:12" x14ac:dyDescent="0.3">
      <c r="A41" s="532" t="s">
        <v>124</v>
      </c>
      <c r="B41" s="533"/>
      <c r="C41" s="533"/>
      <c r="D41" s="533"/>
      <c r="E41" s="533"/>
      <c r="F41" s="533"/>
      <c r="G41" s="533"/>
      <c r="H41" s="534"/>
      <c r="I41" s="134">
        <f>I39+I40</f>
        <v>3642.5899999999997</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2.5</v>
      </c>
      <c r="H46" s="118">
        <v>300</v>
      </c>
      <c r="I46" s="91">
        <f t="shared" si="1"/>
        <v>750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2.5</v>
      </c>
      <c r="H48" s="120">
        <v>200</v>
      </c>
      <c r="I48" s="91">
        <f t="shared" si="1"/>
        <v>500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1250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287</v>
      </c>
      <c r="C56" s="518"/>
      <c r="D56" s="519"/>
      <c r="E56" s="520"/>
      <c r="F56" s="521"/>
      <c r="G56" s="88"/>
      <c r="H56" s="100"/>
      <c r="I56" s="91"/>
    </row>
    <row r="57" spans="1:12" x14ac:dyDescent="0.3">
      <c r="A57" s="87"/>
      <c r="B57" s="527" t="s">
        <v>218</v>
      </c>
      <c r="C57" s="528"/>
      <c r="D57" s="529"/>
      <c r="E57" s="530">
        <v>1</v>
      </c>
      <c r="F57" s="531"/>
      <c r="G57" s="88">
        <v>66.400000000000006</v>
      </c>
      <c r="H57" s="100">
        <v>5</v>
      </c>
      <c r="I57" s="91">
        <f>H57*G57</f>
        <v>332</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332</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5224.59</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5224.59</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16"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264</v>
      </c>
      <c r="I15" s="567"/>
    </row>
    <row r="16" spans="1:13" x14ac:dyDescent="0.3">
      <c r="A16" s="544" t="s">
        <v>303</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0"/>
      <c r="H25" s="165"/>
      <c r="I25" s="91"/>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3</v>
      </c>
      <c r="H46" s="118">
        <v>300</v>
      </c>
      <c r="I46" s="91">
        <f t="shared" si="1"/>
        <v>900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3</v>
      </c>
      <c r="H48" s="120">
        <v>200</v>
      </c>
      <c r="I48" s="91">
        <f t="shared" si="1"/>
        <v>600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304</v>
      </c>
      <c r="C56" s="518"/>
      <c r="D56" s="519"/>
      <c r="E56" s="520"/>
      <c r="F56" s="521"/>
      <c r="G56" s="88"/>
      <c r="H56" s="100"/>
      <c r="I56" s="91"/>
    </row>
    <row r="57" spans="1:12" x14ac:dyDescent="0.3">
      <c r="A57" s="87"/>
      <c r="B57" s="527" t="s">
        <v>218</v>
      </c>
      <c r="C57" s="528"/>
      <c r="D57" s="529"/>
      <c r="E57" s="530">
        <v>1</v>
      </c>
      <c r="F57" s="531"/>
      <c r="G57" s="88">
        <v>34</v>
      </c>
      <c r="H57" s="100">
        <v>5</v>
      </c>
      <c r="I57" s="91">
        <f>H57*G57</f>
        <v>170</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170</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1670</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1670</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31"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268</v>
      </c>
      <c r="I15" s="567"/>
    </row>
    <row r="16" spans="1:13" x14ac:dyDescent="0.3">
      <c r="A16" s="544" t="s">
        <v>303</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0"/>
      <c r="H25" s="165"/>
      <c r="I25" s="91"/>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162">
        <v>1.5</v>
      </c>
      <c r="H46" s="118">
        <v>300</v>
      </c>
      <c r="I46" s="91">
        <f t="shared" si="1"/>
        <v>450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162">
        <v>1.5</v>
      </c>
      <c r="H48" s="120">
        <v>200</v>
      </c>
      <c r="I48" s="91">
        <f t="shared" si="1"/>
        <v>300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750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305</v>
      </c>
      <c r="C56" s="518"/>
      <c r="D56" s="519"/>
      <c r="E56" s="520"/>
      <c r="F56" s="521"/>
      <c r="G56" s="88"/>
      <c r="H56" s="100"/>
      <c r="I56" s="91"/>
    </row>
    <row r="57" spans="1:12" x14ac:dyDescent="0.3">
      <c r="A57" s="87"/>
      <c r="B57" s="527" t="s">
        <v>218</v>
      </c>
      <c r="C57" s="528"/>
      <c r="D57" s="529"/>
      <c r="E57" s="530">
        <v>1</v>
      </c>
      <c r="F57" s="531"/>
      <c r="G57" s="88">
        <v>19.8</v>
      </c>
      <c r="H57" s="100">
        <v>5</v>
      </c>
      <c r="I57" s="91">
        <f>H57*G57</f>
        <v>99</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99</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849</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849</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38"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268</v>
      </c>
      <c r="I15" s="567"/>
    </row>
    <row r="16" spans="1:13" x14ac:dyDescent="0.3">
      <c r="A16" s="544" t="s">
        <v>306</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307</v>
      </c>
      <c r="C25" s="518"/>
      <c r="D25" s="518"/>
      <c r="E25" s="518"/>
      <c r="F25" s="519"/>
      <c r="G25" s="150">
        <v>1</v>
      </c>
      <c r="H25" s="165">
        <v>150.43</v>
      </c>
      <c r="I25" s="91">
        <f>H25*G25</f>
        <v>150.43</v>
      </c>
    </row>
    <row r="26" spans="1:11" x14ac:dyDescent="0.3">
      <c r="A26" s="87">
        <v>2</v>
      </c>
      <c r="B26" s="527" t="s">
        <v>308</v>
      </c>
      <c r="C26" s="528"/>
      <c r="D26" s="528"/>
      <c r="E26" s="528"/>
      <c r="F26" s="528"/>
      <c r="G26" s="152">
        <v>1</v>
      </c>
      <c r="H26" s="166">
        <v>299</v>
      </c>
      <c r="I26" s="91">
        <f>H26*G26</f>
        <v>299</v>
      </c>
    </row>
    <row r="27" spans="1:11" x14ac:dyDescent="0.3">
      <c r="A27" s="87">
        <v>3</v>
      </c>
      <c r="B27" s="527" t="s">
        <v>219</v>
      </c>
      <c r="C27" s="528"/>
      <c r="D27" s="528"/>
      <c r="E27" s="528"/>
      <c r="F27" s="528"/>
      <c r="G27" s="152">
        <v>1</v>
      </c>
      <c r="H27" s="166">
        <v>249.5</v>
      </c>
      <c r="I27" s="91">
        <f>H27*G27</f>
        <v>249.5</v>
      </c>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698.93000000000006</v>
      </c>
      <c r="L39" s="92"/>
    </row>
    <row r="40" spans="1:12" x14ac:dyDescent="0.3">
      <c r="A40" s="532" t="s">
        <v>123</v>
      </c>
      <c r="B40" s="533"/>
      <c r="C40" s="533"/>
      <c r="D40" s="533"/>
      <c r="E40" s="533"/>
      <c r="F40" s="533"/>
      <c r="G40" s="533"/>
      <c r="H40" s="534"/>
      <c r="I40" s="147">
        <f>ROUND((I39*0.15),2)</f>
        <v>104.84</v>
      </c>
      <c r="L40" s="92"/>
    </row>
    <row r="41" spans="1:12" x14ac:dyDescent="0.3">
      <c r="A41" s="532" t="s">
        <v>124</v>
      </c>
      <c r="B41" s="533"/>
      <c r="C41" s="533"/>
      <c r="D41" s="533"/>
      <c r="E41" s="533"/>
      <c r="F41" s="533"/>
      <c r="G41" s="533"/>
      <c r="H41" s="534"/>
      <c r="I41" s="134">
        <f>I39+I40</f>
        <v>803.7700000000001</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162">
        <v>3.5</v>
      </c>
      <c r="H46" s="118">
        <v>300</v>
      </c>
      <c r="I46" s="91">
        <f t="shared" si="1"/>
        <v>1050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162">
        <v>3.5</v>
      </c>
      <c r="H48" s="120">
        <v>200</v>
      </c>
      <c r="I48" s="91">
        <f t="shared" si="1"/>
        <v>700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1750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309</v>
      </c>
      <c r="C56" s="518"/>
      <c r="D56" s="519"/>
      <c r="E56" s="520"/>
      <c r="F56" s="521"/>
      <c r="G56" s="88"/>
      <c r="H56" s="100"/>
      <c r="I56" s="91"/>
    </row>
    <row r="57" spans="1:12" x14ac:dyDescent="0.3">
      <c r="A57" s="87"/>
      <c r="B57" s="527" t="s">
        <v>218</v>
      </c>
      <c r="C57" s="528"/>
      <c r="D57" s="529"/>
      <c r="E57" s="530">
        <v>1</v>
      </c>
      <c r="F57" s="531"/>
      <c r="G57" s="88">
        <v>81.8</v>
      </c>
      <c r="H57" s="100">
        <v>5</v>
      </c>
      <c r="I57" s="91">
        <f>H57*G57</f>
        <v>409</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409</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2962.77</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2962.77</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27"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310</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0"/>
      <c r="H25" s="165"/>
      <c r="I25" s="91"/>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v>
      </c>
      <c r="H46" s="118">
        <v>300</v>
      </c>
      <c r="I46" s="91">
        <f t="shared" si="1"/>
        <v>600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2</v>
      </c>
      <c r="H48" s="120">
        <v>200</v>
      </c>
      <c r="I48" s="91">
        <f t="shared" si="1"/>
        <v>400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311</v>
      </c>
      <c r="C56" s="518"/>
      <c r="D56" s="519"/>
      <c r="E56" s="520"/>
      <c r="F56" s="521"/>
      <c r="G56" s="88"/>
      <c r="H56" s="100"/>
      <c r="I56" s="91"/>
    </row>
    <row r="57" spans="1:12" x14ac:dyDescent="0.3">
      <c r="A57" s="87"/>
      <c r="B57" s="527" t="s">
        <v>218</v>
      </c>
      <c r="C57" s="528"/>
      <c r="D57" s="529"/>
      <c r="E57" s="530">
        <v>1</v>
      </c>
      <c r="F57" s="531"/>
      <c r="G57" s="88">
        <v>19.600000000000001</v>
      </c>
      <c r="H57" s="100">
        <v>5</v>
      </c>
      <c r="I57" s="91">
        <f>H57*G57</f>
        <v>98</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98</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1098</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1098</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31"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312</v>
      </c>
      <c r="I15" s="567"/>
    </row>
    <row r="16" spans="1:13" x14ac:dyDescent="0.3">
      <c r="A16" s="544" t="s">
        <v>313</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0"/>
      <c r="H25" s="165"/>
      <c r="I25" s="91"/>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v>
      </c>
      <c r="H46" s="118">
        <v>300</v>
      </c>
      <c r="I46" s="91">
        <f t="shared" si="1"/>
        <v>300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v>
      </c>
      <c r="H48" s="120">
        <v>200</v>
      </c>
      <c r="I48" s="91">
        <f t="shared" si="1"/>
        <v>200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314</v>
      </c>
      <c r="C56" s="518"/>
      <c r="D56" s="519"/>
      <c r="E56" s="520"/>
      <c r="F56" s="521"/>
      <c r="G56" s="88"/>
      <c r="H56" s="100"/>
      <c r="I56" s="91"/>
    </row>
    <row r="57" spans="1:12" x14ac:dyDescent="0.3">
      <c r="A57" s="87"/>
      <c r="B57" s="527" t="s">
        <v>218</v>
      </c>
      <c r="C57" s="528"/>
      <c r="D57" s="529"/>
      <c r="E57" s="530">
        <v>1</v>
      </c>
      <c r="F57" s="531"/>
      <c r="G57" s="88">
        <v>21.2</v>
      </c>
      <c r="H57" s="100">
        <v>5</v>
      </c>
      <c r="I57" s="91">
        <f>H57*G57</f>
        <v>106</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106</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606</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606</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zoomScaleNormal="100"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D10" s="164"/>
      <c r="E10" s="62"/>
      <c r="F10" s="538" t="s">
        <v>23</v>
      </c>
      <c r="G10" s="539"/>
      <c r="H10" s="553" t="e">
        <f>#REF!</f>
        <v>#REF!</v>
      </c>
      <c r="I10" s="541"/>
    </row>
    <row r="11" spans="1:13" x14ac:dyDescent="0.3">
      <c r="A11" s="61" t="s">
        <v>24</v>
      </c>
      <c r="B11" s="59"/>
      <c r="E11" s="62"/>
      <c r="F11" s="538" t="s">
        <v>25</v>
      </c>
      <c r="G11" s="539"/>
      <c r="H11" s="540" t="e">
        <f>#REF!</f>
        <v>#REF!</v>
      </c>
      <c r="I11" s="541"/>
    </row>
    <row r="12" spans="1:13" x14ac:dyDescent="0.3">
      <c r="A12" s="61" t="s">
        <v>26</v>
      </c>
      <c r="B12" s="59"/>
      <c r="D12" s="148"/>
      <c r="E12" s="62"/>
      <c r="F12" s="538" t="s">
        <v>27</v>
      </c>
      <c r="G12" s="539"/>
      <c r="H12" s="540" t="e">
        <f>#REF!</f>
        <v>#REF!</v>
      </c>
      <c r="I12" s="541"/>
    </row>
    <row r="13" spans="1:13" x14ac:dyDescent="0.3">
      <c r="A13" s="61" t="s">
        <v>28</v>
      </c>
      <c r="B13" s="59"/>
      <c r="D13" s="148"/>
      <c r="E13" s="62"/>
      <c r="F13" s="141" t="s">
        <v>29</v>
      </c>
      <c r="G13" s="142"/>
      <c r="H13" s="566" t="s">
        <v>63</v>
      </c>
      <c r="I13" s="567"/>
    </row>
    <row r="14" spans="1:13" x14ac:dyDescent="0.3">
      <c r="A14" s="61"/>
      <c r="B14" s="59"/>
      <c r="D14" s="148"/>
      <c r="E14" s="62"/>
      <c r="F14" s="538" t="s">
        <v>31</v>
      </c>
      <c r="G14" s="539"/>
      <c r="H14" s="540" t="s">
        <v>32</v>
      </c>
      <c r="I14" s="541"/>
      <c r="M14" t="s">
        <v>30</v>
      </c>
    </row>
    <row r="15" spans="1:13" x14ac:dyDescent="0.3">
      <c r="A15" s="61"/>
      <c r="B15" s="59"/>
      <c r="D15" s="148"/>
      <c r="F15" s="570" t="s">
        <v>263</v>
      </c>
      <c r="G15" s="570"/>
      <c r="H15" s="571" t="s">
        <v>315</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316</v>
      </c>
      <c r="C25" s="518"/>
      <c r="D25" s="518"/>
      <c r="E25" s="518"/>
      <c r="F25" s="519"/>
      <c r="G25" s="150">
        <v>1</v>
      </c>
      <c r="H25" s="165">
        <v>1652.17</v>
      </c>
      <c r="I25" s="91">
        <f>H25*G25</f>
        <v>1652.17</v>
      </c>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1652.17</v>
      </c>
      <c r="L39" s="92"/>
    </row>
    <row r="40" spans="1:12" x14ac:dyDescent="0.3">
      <c r="A40" s="532" t="s">
        <v>123</v>
      </c>
      <c r="B40" s="533"/>
      <c r="C40" s="533"/>
      <c r="D40" s="533"/>
      <c r="E40" s="533"/>
      <c r="F40" s="533"/>
      <c r="G40" s="533"/>
      <c r="H40" s="534"/>
      <c r="I40" s="147">
        <f>ROUND((I39*0.15),2)</f>
        <v>247.83</v>
      </c>
      <c r="L40" s="92"/>
    </row>
    <row r="41" spans="1:12" x14ac:dyDescent="0.3">
      <c r="A41" s="532" t="s">
        <v>124</v>
      </c>
      <c r="B41" s="533"/>
      <c r="C41" s="533"/>
      <c r="D41" s="533"/>
      <c r="E41" s="533"/>
      <c r="F41" s="533"/>
      <c r="G41" s="533"/>
      <c r="H41" s="534"/>
      <c r="I41" s="134">
        <f>I39+I40</f>
        <v>1900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v>
      </c>
      <c r="H46" s="118">
        <v>300</v>
      </c>
      <c r="I46" s="91">
        <f t="shared" si="1"/>
        <v>300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v>
      </c>
      <c r="H48" s="120">
        <v>200</v>
      </c>
      <c r="I48" s="91">
        <f t="shared" si="1"/>
        <v>200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317</v>
      </c>
      <c r="C56" s="518"/>
      <c r="D56" s="519"/>
      <c r="E56" s="520"/>
      <c r="F56" s="521"/>
      <c r="G56" s="88"/>
      <c r="H56" s="100"/>
      <c r="I56" s="91"/>
    </row>
    <row r="57" spans="1:12" x14ac:dyDescent="0.3">
      <c r="A57" s="87"/>
      <c r="B57" s="527" t="s">
        <v>218</v>
      </c>
      <c r="C57" s="528"/>
      <c r="D57" s="529"/>
      <c r="E57" s="530">
        <v>1</v>
      </c>
      <c r="F57" s="531"/>
      <c r="G57" s="88">
        <v>26.2</v>
      </c>
      <c r="H57" s="100">
        <v>5</v>
      </c>
      <c r="I57" s="91">
        <f>H57*G57</f>
        <v>131</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131</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2531</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2531</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25" zoomScaleNormal="100"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t="s">
        <v>264</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318</v>
      </c>
      <c r="C25" s="518"/>
      <c r="D25" s="518"/>
      <c r="E25" s="518"/>
      <c r="F25" s="519"/>
      <c r="G25" s="150">
        <v>1</v>
      </c>
      <c r="H25" s="165">
        <v>1686.96</v>
      </c>
      <c r="I25" s="91">
        <f>H25*G25</f>
        <v>1686.96</v>
      </c>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1686.96</v>
      </c>
      <c r="L39" s="92"/>
    </row>
    <row r="40" spans="1:12" x14ac:dyDescent="0.3">
      <c r="A40" s="532" t="s">
        <v>123</v>
      </c>
      <c r="B40" s="533"/>
      <c r="C40" s="533"/>
      <c r="D40" s="533"/>
      <c r="E40" s="533"/>
      <c r="F40" s="533"/>
      <c r="G40" s="533"/>
      <c r="H40" s="534"/>
      <c r="I40" s="147">
        <f>ROUND((I39*0.15),2)</f>
        <v>253.04</v>
      </c>
      <c r="L40" s="92"/>
    </row>
    <row r="41" spans="1:12" x14ac:dyDescent="0.3">
      <c r="A41" s="532" t="s">
        <v>124</v>
      </c>
      <c r="B41" s="533"/>
      <c r="C41" s="533"/>
      <c r="D41" s="533"/>
      <c r="E41" s="533"/>
      <c r="F41" s="533"/>
      <c r="G41" s="533"/>
      <c r="H41" s="534"/>
      <c r="I41" s="134">
        <f>I39+I40</f>
        <v>1940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v>
      </c>
      <c r="H46" s="118">
        <v>300</v>
      </c>
      <c r="I46" s="91">
        <f t="shared" si="1"/>
        <v>300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v>
      </c>
      <c r="H48" s="120">
        <v>200</v>
      </c>
      <c r="I48" s="91">
        <f t="shared" si="1"/>
        <v>200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319</v>
      </c>
      <c r="C56" s="518"/>
      <c r="D56" s="519"/>
      <c r="E56" s="520"/>
      <c r="F56" s="521"/>
      <c r="G56" s="88"/>
      <c r="H56" s="100"/>
      <c r="I56" s="91"/>
    </row>
    <row r="57" spans="1:12" x14ac:dyDescent="0.3">
      <c r="A57" s="87"/>
      <c r="B57" s="527" t="s">
        <v>218</v>
      </c>
      <c r="C57" s="528"/>
      <c r="D57" s="529"/>
      <c r="E57" s="530">
        <v>1</v>
      </c>
      <c r="F57" s="531"/>
      <c r="G57" s="88">
        <v>34</v>
      </c>
      <c r="H57" s="100">
        <v>5</v>
      </c>
      <c r="I57" s="91">
        <f>H57*G57</f>
        <v>170</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170</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2610</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2610</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topLeftCell="A5" zoomScaleNormal="100" workbookViewId="0">
      <selection activeCell="K19"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t="s">
        <v>286</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320</v>
      </c>
      <c r="C25" s="518"/>
      <c r="D25" s="518"/>
      <c r="E25" s="518"/>
      <c r="F25" s="519"/>
      <c r="G25" s="167">
        <v>2</v>
      </c>
      <c r="H25" s="165">
        <v>2343.48</v>
      </c>
      <c r="I25" s="91">
        <f>H25*G25</f>
        <v>4686.96</v>
      </c>
    </row>
    <row r="26" spans="1:11" x14ac:dyDescent="0.3">
      <c r="A26" s="87">
        <v>2</v>
      </c>
      <c r="B26" s="527" t="s">
        <v>321</v>
      </c>
      <c r="C26" s="528"/>
      <c r="D26" s="528"/>
      <c r="E26" s="528"/>
      <c r="F26" s="528"/>
      <c r="G26" s="152">
        <v>1</v>
      </c>
      <c r="H26" s="166">
        <v>498</v>
      </c>
      <c r="I26" s="91">
        <f>H26*G26</f>
        <v>498</v>
      </c>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51"/>
      <c r="I29" s="91"/>
    </row>
    <row r="30" spans="1:11" x14ac:dyDescent="0.3">
      <c r="A30" s="87"/>
      <c r="B30" s="568"/>
      <c r="C30" s="569"/>
      <c r="D30" s="569"/>
      <c r="E30" s="569"/>
      <c r="F30" s="569"/>
      <c r="G30" s="152"/>
      <c r="H30" s="151"/>
      <c r="I30" s="91"/>
    </row>
    <row r="31" spans="1:11" x14ac:dyDescent="0.3">
      <c r="A31" s="87"/>
      <c r="B31" s="568"/>
      <c r="C31" s="569"/>
      <c r="D31" s="569"/>
      <c r="E31" s="569"/>
      <c r="F31" s="569"/>
      <c r="G31" s="152"/>
      <c r="H31" s="151"/>
      <c r="I31" s="91"/>
    </row>
    <row r="32" spans="1:11" x14ac:dyDescent="0.3">
      <c r="A32" s="87"/>
      <c r="B32" s="568"/>
      <c r="C32" s="569"/>
      <c r="D32" s="569"/>
      <c r="E32" s="569"/>
      <c r="F32" s="569"/>
      <c r="G32" s="152"/>
      <c r="H32" s="153"/>
      <c r="I32" s="91"/>
    </row>
    <row r="33" spans="1:12" x14ac:dyDescent="0.3">
      <c r="A33" s="87"/>
      <c r="B33" s="568"/>
      <c r="C33" s="569"/>
      <c r="D33" s="569"/>
      <c r="E33" s="569"/>
      <c r="F33" s="569"/>
      <c r="G33" s="152"/>
      <c r="H33" s="153"/>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5184.96</v>
      </c>
      <c r="L39" s="92"/>
    </row>
    <row r="40" spans="1:12" x14ac:dyDescent="0.3">
      <c r="A40" s="532" t="s">
        <v>123</v>
      </c>
      <c r="B40" s="533"/>
      <c r="C40" s="533"/>
      <c r="D40" s="533"/>
      <c r="E40" s="533"/>
      <c r="F40" s="533"/>
      <c r="G40" s="533"/>
      <c r="H40" s="534"/>
      <c r="I40" s="147">
        <f>ROUND((I39*0.15),2)</f>
        <v>777.74</v>
      </c>
      <c r="L40" s="92"/>
    </row>
    <row r="41" spans="1:12" x14ac:dyDescent="0.3">
      <c r="A41" s="532" t="s">
        <v>124</v>
      </c>
      <c r="B41" s="533"/>
      <c r="C41" s="533"/>
      <c r="D41" s="533"/>
      <c r="E41" s="533"/>
      <c r="F41" s="533"/>
      <c r="G41" s="533"/>
      <c r="H41" s="534"/>
      <c r="I41" s="134">
        <f>I39+I40</f>
        <v>5962.7</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v>6</v>
      </c>
      <c r="H44" s="117">
        <v>450</v>
      </c>
      <c r="I44" s="94">
        <f>SUM(G44*H44)</f>
        <v>2700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c r="H46" s="118">
        <v>300</v>
      </c>
      <c r="I46" s="91">
        <f t="shared" si="1"/>
        <v>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6</v>
      </c>
      <c r="H48" s="120">
        <v>200</v>
      </c>
      <c r="I48" s="91">
        <f t="shared" si="1"/>
        <v>1200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3900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287</v>
      </c>
      <c r="C56" s="518"/>
      <c r="D56" s="519"/>
      <c r="E56" s="520"/>
      <c r="F56" s="521"/>
      <c r="G56" s="88"/>
      <c r="H56" s="100"/>
      <c r="I56" s="91"/>
    </row>
    <row r="57" spans="1:12" x14ac:dyDescent="0.3">
      <c r="A57" s="87"/>
      <c r="B57" s="527" t="s">
        <v>218</v>
      </c>
      <c r="C57" s="528"/>
      <c r="D57" s="529"/>
      <c r="E57" s="530">
        <v>2</v>
      </c>
      <c r="F57" s="531"/>
      <c r="G57" s="88">
        <v>66.400000000000006</v>
      </c>
      <c r="H57" s="100">
        <v>5</v>
      </c>
      <c r="I57" s="91">
        <f>H57*G57</f>
        <v>332</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332</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10194.700000000001</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10194.700000000001</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31"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t="s">
        <v>315</v>
      </c>
      <c r="I15" s="567"/>
    </row>
    <row r="16" spans="1:13" x14ac:dyDescent="0.3">
      <c r="A16" s="544" t="s">
        <v>322</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323</v>
      </c>
      <c r="C25" s="518"/>
      <c r="D25" s="518"/>
      <c r="E25" s="518"/>
      <c r="F25" s="519"/>
      <c r="G25" s="152">
        <v>3</v>
      </c>
      <c r="H25" s="165">
        <v>65.209999999999994</v>
      </c>
      <c r="I25" s="91">
        <f>H25*G25</f>
        <v>195.63</v>
      </c>
    </row>
    <row r="26" spans="1:11" x14ac:dyDescent="0.3">
      <c r="A26" s="87">
        <v>2</v>
      </c>
      <c r="B26" s="527" t="s">
        <v>325</v>
      </c>
      <c r="C26" s="528"/>
      <c r="D26" s="528"/>
      <c r="E26" s="528"/>
      <c r="F26" s="528"/>
      <c r="G26" s="152">
        <v>4</v>
      </c>
      <c r="H26" s="166">
        <v>12.17</v>
      </c>
      <c r="I26" s="91">
        <f>H26*G26</f>
        <v>48.68</v>
      </c>
    </row>
    <row r="27" spans="1:11" x14ac:dyDescent="0.3">
      <c r="A27" s="87">
        <v>3</v>
      </c>
      <c r="B27" s="527" t="s">
        <v>324</v>
      </c>
      <c r="C27" s="528"/>
      <c r="D27" s="528"/>
      <c r="E27" s="528"/>
      <c r="F27" s="528"/>
      <c r="G27" s="152">
        <v>1</v>
      </c>
      <c r="H27" s="166">
        <v>57.39</v>
      </c>
      <c r="I27" s="91">
        <f t="shared" ref="I27" si="1">H27*G27</f>
        <v>57.39</v>
      </c>
    </row>
    <row r="28" spans="1:11" x14ac:dyDescent="0.3">
      <c r="A28" s="87"/>
      <c r="B28" s="575"/>
      <c r="C28" s="576"/>
      <c r="D28" s="576"/>
      <c r="E28" s="576"/>
      <c r="F28" s="577"/>
      <c r="G28" s="152"/>
      <c r="H28" s="166"/>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v>301.73</v>
      </c>
      <c r="L39" s="92"/>
    </row>
    <row r="40" spans="1:12" x14ac:dyDescent="0.3">
      <c r="A40" s="532" t="s">
        <v>123</v>
      </c>
      <c r="B40" s="533"/>
      <c r="C40" s="533"/>
      <c r="D40" s="533"/>
      <c r="E40" s="533"/>
      <c r="F40" s="533"/>
      <c r="G40" s="533"/>
      <c r="H40" s="534"/>
      <c r="I40" s="147">
        <f>ROUND((I39*0.15),2)</f>
        <v>45.26</v>
      </c>
      <c r="L40" s="92"/>
    </row>
    <row r="41" spans="1:12" x14ac:dyDescent="0.3">
      <c r="A41" s="532" t="s">
        <v>124</v>
      </c>
      <c r="B41" s="533"/>
      <c r="C41" s="533"/>
      <c r="D41" s="533"/>
      <c r="E41" s="533"/>
      <c r="F41" s="533"/>
      <c r="G41" s="533"/>
      <c r="H41" s="534"/>
      <c r="I41" s="134">
        <f>I39+I40</f>
        <v>346.99</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2">SUM(G45*H45)</f>
        <v>0</v>
      </c>
    </row>
    <row r="46" spans="1:12" x14ac:dyDescent="0.3">
      <c r="A46" s="87">
        <v>3</v>
      </c>
      <c r="B46" s="505" t="s">
        <v>52</v>
      </c>
      <c r="C46" s="506"/>
      <c r="D46" s="507"/>
      <c r="E46" s="530" t="s">
        <v>50</v>
      </c>
      <c r="F46" s="531"/>
      <c r="G46" s="88">
        <v>34</v>
      </c>
      <c r="H46" s="118">
        <v>300</v>
      </c>
      <c r="I46" s="91">
        <f t="shared" si="2"/>
        <v>10200</v>
      </c>
    </row>
    <row r="47" spans="1:12" x14ac:dyDescent="0.3">
      <c r="A47" s="87">
        <v>4</v>
      </c>
      <c r="B47" s="505" t="s">
        <v>53</v>
      </c>
      <c r="C47" s="506"/>
      <c r="D47" s="507"/>
      <c r="E47" s="530" t="s">
        <v>50</v>
      </c>
      <c r="F47" s="531"/>
      <c r="G47" s="88"/>
      <c r="H47" s="118">
        <v>200</v>
      </c>
      <c r="I47" s="91">
        <f t="shared" si="2"/>
        <v>0</v>
      </c>
    </row>
    <row r="48" spans="1:12" x14ac:dyDescent="0.3">
      <c r="A48" s="87">
        <v>5</v>
      </c>
      <c r="B48" s="505" t="s">
        <v>54</v>
      </c>
      <c r="C48" s="506"/>
      <c r="D48" s="507"/>
      <c r="E48" s="530" t="s">
        <v>50</v>
      </c>
      <c r="F48" s="531"/>
      <c r="G48" s="88">
        <v>34</v>
      </c>
      <c r="H48" s="120">
        <v>200</v>
      </c>
      <c r="I48" s="91">
        <f t="shared" si="2"/>
        <v>6800</v>
      </c>
    </row>
    <row r="49" spans="1:12" x14ac:dyDescent="0.3">
      <c r="A49" s="87">
        <v>6</v>
      </c>
      <c r="B49" s="505" t="s">
        <v>284</v>
      </c>
      <c r="C49" s="506"/>
      <c r="D49" s="507"/>
      <c r="E49" s="530" t="s">
        <v>50</v>
      </c>
      <c r="F49" s="531"/>
      <c r="G49" s="88"/>
      <c r="H49" s="120">
        <v>140</v>
      </c>
      <c r="I49" s="91">
        <f t="shared" si="2"/>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17000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326</v>
      </c>
      <c r="C56" s="518"/>
      <c r="D56" s="519"/>
      <c r="E56" s="520"/>
      <c r="F56" s="521"/>
      <c r="G56" s="88"/>
      <c r="H56" s="100"/>
      <c r="I56" s="91"/>
    </row>
    <row r="57" spans="1:12" x14ac:dyDescent="0.3">
      <c r="A57" s="87"/>
      <c r="B57" s="527" t="s">
        <v>218</v>
      </c>
      <c r="C57" s="528"/>
      <c r="D57" s="529"/>
      <c r="E57" s="530">
        <v>4</v>
      </c>
      <c r="F57" s="531"/>
      <c r="G57" s="88">
        <v>104.8</v>
      </c>
      <c r="H57" s="100">
        <v>5</v>
      </c>
      <c r="I57" s="91">
        <f>H57*G57</f>
        <v>524</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524</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17870.990000000002</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17870.990000000002</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31"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t="s">
        <v>272</v>
      </c>
      <c r="I15" s="567"/>
    </row>
    <row r="16" spans="1:13" x14ac:dyDescent="0.3">
      <c r="A16" s="544" t="s">
        <v>327</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5"/>
      <c r="I25" s="91"/>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c r="L39" s="92"/>
    </row>
    <row r="40" spans="1:12" x14ac:dyDescent="0.3">
      <c r="A40" s="532" t="s">
        <v>123</v>
      </c>
      <c r="B40" s="533"/>
      <c r="C40" s="533"/>
      <c r="D40" s="533"/>
      <c r="E40" s="533"/>
      <c r="F40" s="533"/>
      <c r="G40" s="533"/>
      <c r="H40" s="534"/>
      <c r="I40" s="147"/>
      <c r="L40" s="92"/>
    </row>
    <row r="41" spans="1:12" x14ac:dyDescent="0.3">
      <c r="A41" s="532" t="s">
        <v>124</v>
      </c>
      <c r="B41" s="533"/>
      <c r="C41" s="533"/>
      <c r="D41" s="533"/>
      <c r="E41" s="533"/>
      <c r="F41" s="533"/>
      <c r="G41" s="533"/>
      <c r="H41" s="534"/>
      <c r="I41" s="134"/>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v>
      </c>
      <c r="H46" s="118">
        <v>300</v>
      </c>
      <c r="I46" s="91">
        <f t="shared" si="1"/>
        <v>300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v>
      </c>
      <c r="H48" s="120">
        <v>200</v>
      </c>
      <c r="I48" s="91">
        <f t="shared" si="1"/>
        <v>200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328</v>
      </c>
      <c r="C56" s="518"/>
      <c r="D56" s="519"/>
      <c r="E56" s="520"/>
      <c r="F56" s="521"/>
      <c r="G56" s="88"/>
      <c r="H56" s="100"/>
      <c r="I56" s="91"/>
    </row>
    <row r="57" spans="1:12" x14ac:dyDescent="0.3">
      <c r="A57" s="87"/>
      <c r="B57" s="527" t="s">
        <v>218</v>
      </c>
      <c r="C57" s="528"/>
      <c r="D57" s="529"/>
      <c r="E57" s="530">
        <v>1</v>
      </c>
      <c r="F57" s="531"/>
      <c r="G57" s="88">
        <v>56.6</v>
      </c>
      <c r="H57" s="100">
        <v>5</v>
      </c>
      <c r="I57" s="91">
        <f>H57*G57</f>
        <v>283</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283</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783</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783</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28"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t="s">
        <v>272</v>
      </c>
      <c r="I15" s="567"/>
    </row>
    <row r="16" spans="1:13" x14ac:dyDescent="0.3">
      <c r="A16" s="544" t="s">
        <v>329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330</v>
      </c>
      <c r="C25" s="518"/>
      <c r="D25" s="518"/>
      <c r="E25" s="518"/>
      <c r="F25" s="519"/>
      <c r="G25" s="152">
        <v>1</v>
      </c>
      <c r="H25" s="165">
        <v>9509</v>
      </c>
      <c r="I25" s="91">
        <f>H25*G25</f>
        <v>9509</v>
      </c>
    </row>
    <row r="26" spans="1:11" x14ac:dyDescent="0.3">
      <c r="A26" s="87"/>
      <c r="B26" s="527"/>
      <c r="C26" s="528"/>
      <c r="D26" s="528"/>
      <c r="E26" s="528"/>
      <c r="F26" s="528"/>
      <c r="G26" s="152"/>
      <c r="H26" s="166"/>
      <c r="I26" s="91"/>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9509</v>
      </c>
      <c r="L39" s="92"/>
    </row>
    <row r="40" spans="1:12" x14ac:dyDescent="0.3">
      <c r="A40" s="532" t="s">
        <v>123</v>
      </c>
      <c r="B40" s="533"/>
      <c r="C40" s="533"/>
      <c r="D40" s="533"/>
      <c r="E40" s="533"/>
      <c r="F40" s="533"/>
      <c r="G40" s="533"/>
      <c r="H40" s="534"/>
      <c r="I40" s="147">
        <f>ROUND((I39*0.15),2)</f>
        <v>1426.35</v>
      </c>
      <c r="L40" s="92"/>
    </row>
    <row r="41" spans="1:12" x14ac:dyDescent="0.3">
      <c r="A41" s="532" t="s">
        <v>124</v>
      </c>
      <c r="B41" s="533"/>
      <c r="C41" s="533"/>
      <c r="D41" s="533"/>
      <c r="E41" s="533"/>
      <c r="F41" s="533"/>
      <c r="G41" s="533"/>
      <c r="H41" s="534"/>
      <c r="I41" s="134">
        <f>I39+I40</f>
        <v>10935.35</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3</v>
      </c>
      <c r="H46" s="118">
        <v>300</v>
      </c>
      <c r="I46" s="91">
        <f t="shared" si="1"/>
        <v>900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3</v>
      </c>
      <c r="H48" s="120">
        <v>200</v>
      </c>
      <c r="I48" s="91">
        <f t="shared" si="1"/>
        <v>600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328</v>
      </c>
      <c r="C56" s="518"/>
      <c r="D56" s="519"/>
      <c r="E56" s="520"/>
      <c r="F56" s="521"/>
      <c r="G56" s="88"/>
      <c r="H56" s="100"/>
      <c r="I56" s="91"/>
    </row>
    <row r="57" spans="1:12" x14ac:dyDescent="0.3">
      <c r="A57" s="87"/>
      <c r="B57" s="527" t="s">
        <v>218</v>
      </c>
      <c r="C57" s="528"/>
      <c r="D57" s="529"/>
      <c r="E57" s="530">
        <v>1</v>
      </c>
      <c r="F57" s="531"/>
      <c r="G57" s="88">
        <v>56.6</v>
      </c>
      <c r="H57" s="100">
        <v>5</v>
      </c>
      <c r="I57" s="91">
        <f>H57*G57</f>
        <v>283</v>
      </c>
    </row>
    <row r="58" spans="1:12" x14ac:dyDescent="0.3">
      <c r="A58" s="101"/>
      <c r="B58" s="522"/>
      <c r="C58" s="523"/>
      <c r="D58" s="524"/>
      <c r="E58" s="525"/>
      <c r="F58" s="526"/>
      <c r="G58" s="88"/>
      <c r="H58" s="100"/>
      <c r="I58" s="91"/>
    </row>
    <row r="59" spans="1:12" x14ac:dyDescent="0.3">
      <c r="A59" s="532" t="s">
        <v>61</v>
      </c>
      <c r="B59" s="533"/>
      <c r="C59" s="533"/>
      <c r="D59" s="533"/>
      <c r="E59" s="533"/>
      <c r="F59" s="533"/>
      <c r="G59" s="533"/>
      <c r="H59" s="534"/>
      <c r="I59" s="102">
        <f>SUM(I56:I58)</f>
        <v>283</v>
      </c>
    </row>
    <row r="60" spans="1:12" x14ac:dyDescent="0.3">
      <c r="A60" s="103"/>
      <c r="B60" s="104"/>
      <c r="C60" s="104"/>
      <c r="D60" s="104"/>
      <c r="E60" s="104"/>
      <c r="F60" s="105"/>
      <c r="G60" s="106"/>
      <c r="H60" s="106"/>
      <c r="I60" s="107"/>
      <c r="L60" s="59"/>
    </row>
    <row r="61" spans="1:12" x14ac:dyDescent="0.3">
      <c r="A61" s="500"/>
      <c r="B61" s="501"/>
      <c r="C61" s="501"/>
      <c r="D61" s="501"/>
      <c r="E61" s="501"/>
      <c r="F61" s="108"/>
      <c r="G61" s="504" t="s">
        <v>62</v>
      </c>
      <c r="H61" s="501"/>
      <c r="I61" s="109">
        <f>I59+I53+I41</f>
        <v>12718.35</v>
      </c>
    </row>
    <row r="62" spans="1:12" x14ac:dyDescent="0.3">
      <c r="A62" s="500"/>
      <c r="B62" s="501"/>
      <c r="C62" s="501"/>
      <c r="D62" s="501"/>
      <c r="E62" s="501"/>
      <c r="F62" s="62"/>
      <c r="G62" s="110"/>
      <c r="H62" s="111"/>
      <c r="I62" s="112"/>
    </row>
    <row r="63" spans="1:12" ht="15" thickBot="1" x14ac:dyDescent="0.35">
      <c r="A63" s="500"/>
      <c r="B63" s="501"/>
      <c r="C63" s="501"/>
      <c r="D63" s="501"/>
      <c r="E63" s="501"/>
      <c r="F63" s="62"/>
      <c r="G63" s="554" t="s">
        <v>105</v>
      </c>
      <c r="H63" s="555"/>
      <c r="I63" s="121">
        <f>I61+I62</f>
        <v>12718.35</v>
      </c>
    </row>
    <row r="64" spans="1:12" ht="15.6" thickTop="1" thickBot="1" x14ac:dyDescent="0.35">
      <c r="A64" s="113"/>
      <c r="B64" s="114"/>
      <c r="C64" s="502"/>
      <c r="D64" s="503"/>
      <c r="E64" s="503"/>
      <c r="F64" s="503"/>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5"/>
  <sheetViews>
    <sheetView topLeftCell="A7"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t="s">
        <v>312</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331</v>
      </c>
      <c r="C25" s="518"/>
      <c r="D25" s="518"/>
      <c r="E25" s="518"/>
      <c r="F25" s="519"/>
      <c r="G25" s="152">
        <v>2</v>
      </c>
      <c r="H25" s="165">
        <v>2582.6</v>
      </c>
      <c r="I25" s="91">
        <f>H25*G25</f>
        <v>5165.2</v>
      </c>
    </row>
    <row r="26" spans="1:11" x14ac:dyDescent="0.3">
      <c r="A26" s="87">
        <v>2</v>
      </c>
      <c r="B26" s="527" t="s">
        <v>332</v>
      </c>
      <c r="C26" s="528"/>
      <c r="D26" s="528"/>
      <c r="E26" s="528"/>
      <c r="F26" s="528"/>
      <c r="G26" s="152">
        <v>2</v>
      </c>
      <c r="H26" s="166">
        <v>45</v>
      </c>
      <c r="I26" s="91">
        <f>H26*G26</f>
        <v>90</v>
      </c>
    </row>
    <row r="27" spans="1:11" x14ac:dyDescent="0.3">
      <c r="A27" s="87"/>
      <c r="B27" s="527"/>
      <c r="C27" s="528"/>
      <c r="D27" s="528"/>
      <c r="E27" s="528"/>
      <c r="F27" s="528"/>
      <c r="G27" s="152"/>
      <c r="H27" s="166"/>
      <c r="I27" s="91"/>
    </row>
    <row r="28" spans="1:11" x14ac:dyDescent="0.3">
      <c r="A28" s="87"/>
      <c r="B28" s="575"/>
      <c r="C28" s="576"/>
      <c r="D28" s="576"/>
      <c r="E28" s="576"/>
      <c r="F28" s="577"/>
      <c r="G28" s="152"/>
      <c r="H28" s="166"/>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5255.2</v>
      </c>
      <c r="L39" s="92"/>
    </row>
    <row r="40" spans="1:12" x14ac:dyDescent="0.3">
      <c r="A40" s="532" t="s">
        <v>123</v>
      </c>
      <c r="B40" s="533"/>
      <c r="C40" s="533"/>
      <c r="D40" s="533"/>
      <c r="E40" s="533"/>
      <c r="F40" s="533"/>
      <c r="G40" s="533"/>
      <c r="H40" s="534"/>
      <c r="I40" s="147">
        <f>ROUND((I39*0.15),2)</f>
        <v>788.28</v>
      </c>
      <c r="L40" s="92"/>
    </row>
    <row r="41" spans="1:12" x14ac:dyDescent="0.3">
      <c r="A41" s="532" t="s">
        <v>124</v>
      </c>
      <c r="B41" s="533"/>
      <c r="C41" s="533"/>
      <c r="D41" s="533"/>
      <c r="E41" s="533"/>
      <c r="F41" s="533"/>
      <c r="G41" s="533"/>
      <c r="H41" s="534"/>
      <c r="I41" s="134">
        <f>I39+I40</f>
        <v>6043.48</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v>
      </c>
      <c r="H46" s="118">
        <v>300</v>
      </c>
      <c r="I46" s="91">
        <f t="shared" si="1"/>
        <v>600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2</v>
      </c>
      <c r="H48" s="120">
        <v>200</v>
      </c>
      <c r="I48" s="91">
        <f t="shared" si="1"/>
        <v>400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333</v>
      </c>
      <c r="C56" s="518"/>
      <c r="D56" s="519"/>
      <c r="E56" s="530">
        <v>1</v>
      </c>
      <c r="F56" s="531"/>
      <c r="G56" s="88">
        <v>21.2</v>
      </c>
      <c r="H56" s="100">
        <v>5</v>
      </c>
      <c r="I56" s="91">
        <f>H56*G56</f>
        <v>106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106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7149.48</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7149.48</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 ref="B52:D52"/>
    <mergeCell ref="A53:H53"/>
    <mergeCell ref="A54:I54"/>
    <mergeCell ref="B55:D55"/>
    <mergeCell ref="E55:F55"/>
    <mergeCell ref="B51:D51"/>
    <mergeCell ref="B45:D45"/>
    <mergeCell ref="E45:F45"/>
    <mergeCell ref="B46:D46"/>
    <mergeCell ref="E46:F46"/>
    <mergeCell ref="B47:D47"/>
    <mergeCell ref="E47:F47"/>
    <mergeCell ref="B48:D48"/>
    <mergeCell ref="E48:F48"/>
    <mergeCell ref="B49:D49"/>
    <mergeCell ref="E49:F49"/>
    <mergeCell ref="B50:D50"/>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5"/>
  <sheetViews>
    <sheetView topLeftCell="A34"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t="s">
        <v>272</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334</v>
      </c>
      <c r="C25" s="518"/>
      <c r="D25" s="518"/>
      <c r="E25" s="518"/>
      <c r="F25" s="519"/>
      <c r="G25" s="152">
        <v>1</v>
      </c>
      <c r="H25" s="165">
        <v>651</v>
      </c>
      <c r="I25" s="91">
        <f>H25*G25</f>
        <v>651</v>
      </c>
    </row>
    <row r="26" spans="1:11" x14ac:dyDescent="0.3">
      <c r="A26" s="87">
        <v>2</v>
      </c>
      <c r="B26" s="527" t="s">
        <v>335</v>
      </c>
      <c r="C26" s="528"/>
      <c r="D26" s="528"/>
      <c r="E26" s="528"/>
      <c r="F26" s="528"/>
      <c r="G26" s="152">
        <v>1</v>
      </c>
      <c r="H26" s="166">
        <v>482.94</v>
      </c>
      <c r="I26" s="91">
        <f>H26*G26</f>
        <v>482.94</v>
      </c>
    </row>
    <row r="27" spans="1:11" x14ac:dyDescent="0.3">
      <c r="A27" s="87">
        <v>3</v>
      </c>
      <c r="B27" s="527" t="s">
        <v>336</v>
      </c>
      <c r="C27" s="528"/>
      <c r="D27" s="528"/>
      <c r="E27" s="528"/>
      <c r="F27" s="528"/>
      <c r="G27" s="152">
        <v>2</v>
      </c>
      <c r="H27" s="166">
        <v>271.3</v>
      </c>
      <c r="I27" s="91">
        <f>H27*G27</f>
        <v>542.6</v>
      </c>
    </row>
    <row r="28" spans="1:11" x14ac:dyDescent="0.3">
      <c r="A28" s="87"/>
      <c r="B28" s="575"/>
      <c r="C28" s="576"/>
      <c r="D28" s="576"/>
      <c r="E28" s="576"/>
      <c r="F28" s="577"/>
      <c r="G28" s="152"/>
      <c r="H28" s="166"/>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1676.54</v>
      </c>
      <c r="L39" s="92"/>
    </row>
    <row r="40" spans="1:12" x14ac:dyDescent="0.3">
      <c r="A40" s="532" t="s">
        <v>123</v>
      </c>
      <c r="B40" s="533"/>
      <c r="C40" s="533"/>
      <c r="D40" s="533"/>
      <c r="E40" s="533"/>
      <c r="F40" s="533"/>
      <c r="G40" s="533"/>
      <c r="H40" s="534"/>
      <c r="I40" s="147">
        <f>ROUND((I39*0.15),2)</f>
        <v>251.48</v>
      </c>
      <c r="L40" s="92"/>
    </row>
    <row r="41" spans="1:12" x14ac:dyDescent="0.3">
      <c r="A41" s="532" t="s">
        <v>124</v>
      </c>
      <c r="B41" s="533"/>
      <c r="C41" s="533"/>
      <c r="D41" s="533"/>
      <c r="E41" s="533"/>
      <c r="F41" s="533"/>
      <c r="G41" s="533"/>
      <c r="H41" s="534"/>
      <c r="I41" s="134">
        <f>I39+I40</f>
        <v>1928.02</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12</v>
      </c>
      <c r="H46" s="118">
        <v>300</v>
      </c>
      <c r="I46" s="91">
        <f t="shared" si="1"/>
        <v>3600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12</v>
      </c>
      <c r="H48" s="120">
        <v>200</v>
      </c>
      <c r="I48" s="91">
        <f t="shared" si="1"/>
        <v>2400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6000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337</v>
      </c>
      <c r="C56" s="518"/>
      <c r="D56" s="519"/>
      <c r="E56" s="530">
        <v>2</v>
      </c>
      <c r="F56" s="531"/>
      <c r="G56" s="88">
        <v>113.2</v>
      </c>
      <c r="H56" s="100">
        <v>5</v>
      </c>
      <c r="I56" s="91">
        <f>H56*G56</f>
        <v>566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566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8494.02</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8494.02</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5"/>
  <sheetViews>
    <sheetView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t="s">
        <v>272</v>
      </c>
      <c r="I15" s="567"/>
    </row>
    <row r="16" spans="1:13" x14ac:dyDescent="0.3">
      <c r="A16" s="544" t="s">
        <v>338</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339</v>
      </c>
      <c r="C25" s="518"/>
      <c r="D25" s="518"/>
      <c r="E25" s="518"/>
      <c r="F25" s="519"/>
      <c r="G25" s="152">
        <v>1</v>
      </c>
      <c r="H25" s="165">
        <v>1650</v>
      </c>
      <c r="I25" s="91">
        <f>H25*G25</f>
        <v>1650</v>
      </c>
    </row>
    <row r="26" spans="1:11" x14ac:dyDescent="0.3">
      <c r="A26" s="87">
        <v>2</v>
      </c>
      <c r="B26" s="527" t="s">
        <v>340</v>
      </c>
      <c r="C26" s="528"/>
      <c r="D26" s="528"/>
      <c r="E26" s="528"/>
      <c r="F26" s="528"/>
      <c r="G26" s="152">
        <v>2</v>
      </c>
      <c r="H26" s="166">
        <v>2239.13</v>
      </c>
      <c r="I26" s="91">
        <f>H26*G26</f>
        <v>4478.26</v>
      </c>
    </row>
    <row r="27" spans="1:11" x14ac:dyDescent="0.3">
      <c r="A27" s="87">
        <v>3</v>
      </c>
      <c r="B27" s="527"/>
      <c r="C27" s="528"/>
      <c r="D27" s="528"/>
      <c r="E27" s="528"/>
      <c r="F27" s="528"/>
      <c r="G27" s="152"/>
      <c r="H27" s="166"/>
      <c r="I27" s="91">
        <f>H27*G27</f>
        <v>0</v>
      </c>
    </row>
    <row r="28" spans="1:11" x14ac:dyDescent="0.3">
      <c r="A28" s="87"/>
      <c r="B28" s="575"/>
      <c r="C28" s="576"/>
      <c r="D28" s="576"/>
      <c r="E28" s="576"/>
      <c r="F28" s="577"/>
      <c r="G28" s="152"/>
      <c r="H28" s="166"/>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53"/>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6128.26</v>
      </c>
      <c r="L39" s="92"/>
    </row>
    <row r="40" spans="1:12" x14ac:dyDescent="0.3">
      <c r="A40" s="532" t="s">
        <v>123</v>
      </c>
      <c r="B40" s="533"/>
      <c r="C40" s="533"/>
      <c r="D40" s="533"/>
      <c r="E40" s="533"/>
      <c r="F40" s="533"/>
      <c r="G40" s="533"/>
      <c r="H40" s="534"/>
      <c r="I40" s="147">
        <f>ROUND((I39*0.15),2)</f>
        <v>919.24</v>
      </c>
      <c r="L40" s="92"/>
    </row>
    <row r="41" spans="1:12" x14ac:dyDescent="0.3">
      <c r="A41" s="532" t="s">
        <v>124</v>
      </c>
      <c r="B41" s="533"/>
      <c r="C41" s="533"/>
      <c r="D41" s="533"/>
      <c r="E41" s="533"/>
      <c r="F41" s="533"/>
      <c r="G41" s="533"/>
      <c r="H41" s="534"/>
      <c r="I41" s="134">
        <f>I39+I40</f>
        <v>7047.5</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8</v>
      </c>
      <c r="H46" s="118">
        <v>300</v>
      </c>
      <c r="I46" s="91">
        <f t="shared" si="1"/>
        <v>2400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8</v>
      </c>
      <c r="H48" s="120">
        <v>200</v>
      </c>
      <c r="I48" s="91">
        <f t="shared" si="1"/>
        <v>1600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4000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341</v>
      </c>
      <c r="C56" s="518"/>
      <c r="D56" s="519"/>
      <c r="E56" s="530">
        <v>2</v>
      </c>
      <c r="F56" s="531"/>
      <c r="G56" s="88">
        <v>131.6</v>
      </c>
      <c r="H56" s="100">
        <v>5</v>
      </c>
      <c r="I56" s="91">
        <f>H56*G56</f>
        <v>658</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658</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11705.5</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11705.5</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5"/>
  <sheetViews>
    <sheetView topLeftCell="A16" workbookViewId="0">
      <selection activeCell="M32"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66</v>
      </c>
      <c r="I9" s="552"/>
    </row>
    <row r="10" spans="1:13" x14ac:dyDescent="0.3">
      <c r="A10" s="61" t="s">
        <v>22</v>
      </c>
      <c r="B10" s="59"/>
      <c r="F10" s="538" t="s">
        <v>23</v>
      </c>
      <c r="G10" s="539"/>
      <c r="H10" s="553">
        <v>44155</v>
      </c>
      <c r="I10" s="541"/>
    </row>
    <row r="11" spans="1:13" x14ac:dyDescent="0.3">
      <c r="A11" s="61" t="s">
        <v>24</v>
      </c>
      <c r="B11" s="59"/>
      <c r="F11" s="538" t="s">
        <v>25</v>
      </c>
      <c r="G11" s="539"/>
      <c r="H11" s="540" t="s">
        <v>342</v>
      </c>
      <c r="I11" s="541"/>
    </row>
    <row r="12" spans="1:13" x14ac:dyDescent="0.3">
      <c r="A12" s="61" t="s">
        <v>26</v>
      </c>
      <c r="B12" s="59"/>
      <c r="F12" s="538" t="s">
        <v>27</v>
      </c>
      <c r="G12" s="539"/>
      <c r="H12" s="540" t="s">
        <v>343</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263</v>
      </c>
      <c r="G15" s="570"/>
      <c r="H15" s="571"/>
      <c r="I15" s="567"/>
    </row>
    <row r="16" spans="1:13" x14ac:dyDescent="0.3">
      <c r="A16" s="544" t="s">
        <v>344</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345</v>
      </c>
      <c r="C25" s="518"/>
      <c r="D25" s="518"/>
      <c r="E25" s="518"/>
      <c r="F25" s="519"/>
      <c r="G25" s="152">
        <v>2</v>
      </c>
      <c r="H25" s="168">
        <v>3324.17</v>
      </c>
      <c r="I25" s="91">
        <f>H25*G25</f>
        <v>6648.34</v>
      </c>
    </row>
    <row r="26" spans="1:11" x14ac:dyDescent="0.3">
      <c r="A26" s="87">
        <v>2</v>
      </c>
      <c r="B26" s="527" t="s">
        <v>346</v>
      </c>
      <c r="C26" s="528"/>
      <c r="D26" s="528"/>
      <c r="E26" s="528"/>
      <c r="F26" s="528"/>
      <c r="G26" s="152">
        <v>2</v>
      </c>
      <c r="H26" s="169">
        <v>2239.13</v>
      </c>
      <c r="I26" s="91">
        <f>H26*G26</f>
        <v>4478.26</v>
      </c>
    </row>
    <row r="27" spans="1:11" x14ac:dyDescent="0.3">
      <c r="A27" s="87">
        <v>3</v>
      </c>
      <c r="B27" s="527" t="s">
        <v>346</v>
      </c>
      <c r="C27" s="528"/>
      <c r="D27" s="528"/>
      <c r="E27" s="528"/>
      <c r="F27" s="528"/>
      <c r="G27" s="152">
        <v>2</v>
      </c>
      <c r="H27" s="169">
        <v>2239.13</v>
      </c>
      <c r="I27" s="91">
        <f>H27*G27</f>
        <v>4478.26</v>
      </c>
    </row>
    <row r="28" spans="1:11" x14ac:dyDescent="0.3">
      <c r="A28" s="87">
        <v>4</v>
      </c>
      <c r="B28" s="578" t="s">
        <v>346</v>
      </c>
      <c r="C28" s="579"/>
      <c r="D28" s="579"/>
      <c r="E28" s="579"/>
      <c r="F28" s="580"/>
      <c r="G28" s="152">
        <v>2</v>
      </c>
      <c r="H28" s="169">
        <v>2239.13</v>
      </c>
      <c r="I28" s="91">
        <f t="shared" ref="I28" si="1">H28*G28</f>
        <v>4478.26</v>
      </c>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20083.120000000003</v>
      </c>
      <c r="L39" s="92"/>
    </row>
    <row r="40" spans="1:12" x14ac:dyDescent="0.3">
      <c r="A40" s="532" t="s">
        <v>123</v>
      </c>
      <c r="B40" s="533"/>
      <c r="C40" s="533"/>
      <c r="D40" s="533"/>
      <c r="E40" s="533"/>
      <c r="F40" s="533"/>
      <c r="G40" s="533"/>
      <c r="H40" s="534"/>
      <c r="I40" s="147">
        <f>ROUND((I39*0.15),2)</f>
        <v>3012.47</v>
      </c>
      <c r="L40" s="92"/>
    </row>
    <row r="41" spans="1:12" x14ac:dyDescent="0.3">
      <c r="A41" s="532" t="s">
        <v>124</v>
      </c>
      <c r="B41" s="533"/>
      <c r="C41" s="533"/>
      <c r="D41" s="533"/>
      <c r="E41" s="533"/>
      <c r="F41" s="533"/>
      <c r="G41" s="533"/>
      <c r="H41" s="534"/>
      <c r="I41" s="134">
        <f>I39+I40</f>
        <v>23095.590000000004</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2">SUM(G45*H45)</f>
        <v>0</v>
      </c>
    </row>
    <row r="46" spans="1:12" x14ac:dyDescent="0.3">
      <c r="A46" s="87">
        <v>3</v>
      </c>
      <c r="B46" s="505" t="s">
        <v>52</v>
      </c>
      <c r="C46" s="506"/>
      <c r="D46" s="507"/>
      <c r="E46" s="530" t="s">
        <v>50</v>
      </c>
      <c r="F46" s="531"/>
      <c r="G46" s="88">
        <v>5</v>
      </c>
      <c r="H46" s="118">
        <v>300</v>
      </c>
      <c r="I46" s="91">
        <f t="shared" si="2"/>
        <v>1500</v>
      </c>
    </row>
    <row r="47" spans="1:12" x14ac:dyDescent="0.3">
      <c r="A47" s="87">
        <v>4</v>
      </c>
      <c r="B47" s="505" t="s">
        <v>53</v>
      </c>
      <c r="C47" s="506"/>
      <c r="D47" s="507"/>
      <c r="E47" s="530" t="s">
        <v>50</v>
      </c>
      <c r="F47" s="531"/>
      <c r="G47" s="88"/>
      <c r="H47" s="118">
        <v>200</v>
      </c>
      <c r="I47" s="91">
        <f t="shared" si="2"/>
        <v>0</v>
      </c>
    </row>
    <row r="48" spans="1:12" x14ac:dyDescent="0.3">
      <c r="A48" s="87">
        <v>5</v>
      </c>
      <c r="B48" s="505" t="s">
        <v>54</v>
      </c>
      <c r="C48" s="506"/>
      <c r="D48" s="507"/>
      <c r="E48" s="530" t="s">
        <v>50</v>
      </c>
      <c r="F48" s="531"/>
      <c r="G48" s="88">
        <v>5</v>
      </c>
      <c r="H48" s="120">
        <v>200</v>
      </c>
      <c r="I48" s="91">
        <f t="shared" si="2"/>
        <v>1000</v>
      </c>
    </row>
    <row r="49" spans="1:12" x14ac:dyDescent="0.3">
      <c r="A49" s="87">
        <v>6</v>
      </c>
      <c r="B49" s="505" t="s">
        <v>284</v>
      </c>
      <c r="C49" s="506"/>
      <c r="D49" s="507"/>
      <c r="E49" s="530" t="s">
        <v>50</v>
      </c>
      <c r="F49" s="531"/>
      <c r="G49" s="88"/>
      <c r="H49" s="120">
        <v>140</v>
      </c>
      <c r="I49" s="91">
        <f t="shared" si="2"/>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2500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347</v>
      </c>
      <c r="C56" s="518"/>
      <c r="D56" s="519"/>
      <c r="E56" s="530">
        <v>2</v>
      </c>
      <c r="F56" s="531"/>
      <c r="G56" s="88">
        <v>92</v>
      </c>
      <c r="H56" s="100">
        <v>5</v>
      </c>
      <c r="I56" s="91">
        <f>H56*G56</f>
        <v>460</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460</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26055.590000000004</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26055.590000000004</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5"/>
  <sheetViews>
    <sheetView topLeftCell="A19"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66</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348</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8"/>
      <c r="G26" s="152"/>
      <c r="H26" s="169"/>
      <c r="I26" s="91"/>
    </row>
    <row r="27" spans="1:11" x14ac:dyDescent="0.3">
      <c r="A27" s="87"/>
      <c r="B27" s="527"/>
      <c r="C27" s="528"/>
      <c r="D27" s="528"/>
      <c r="E27" s="528"/>
      <c r="F27" s="528"/>
      <c r="G27" s="152"/>
      <c r="H27" s="169"/>
      <c r="I27" s="91"/>
    </row>
    <row r="28" spans="1:11" x14ac:dyDescent="0.3">
      <c r="A28" s="87"/>
      <c r="B28" s="578"/>
      <c r="C28" s="579"/>
      <c r="D28" s="579"/>
      <c r="E28" s="579"/>
      <c r="F28" s="580"/>
      <c r="G28" s="152"/>
      <c r="H28" s="169"/>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v>
      </c>
      <c r="H46" s="118">
        <v>300</v>
      </c>
      <c r="I46" s="91">
        <f t="shared" si="1"/>
        <v>300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v>
      </c>
      <c r="H48" s="120">
        <v>200</v>
      </c>
      <c r="I48" s="91">
        <f t="shared" si="1"/>
        <v>200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350</v>
      </c>
      <c r="C56" s="518"/>
      <c r="D56" s="519"/>
      <c r="E56" s="530">
        <v>1</v>
      </c>
      <c r="F56" s="531"/>
      <c r="G56" s="88">
        <v>81.8</v>
      </c>
      <c r="H56" s="100">
        <v>5</v>
      </c>
      <c r="I56" s="91">
        <f>H56*G56</f>
        <v>409</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409</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909</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909</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5"/>
  <sheetViews>
    <sheetView topLeftCell="A34"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351</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8"/>
      <c r="G26" s="152"/>
      <c r="H26" s="169"/>
      <c r="I26" s="91"/>
    </row>
    <row r="27" spans="1:11" x14ac:dyDescent="0.3">
      <c r="A27" s="87"/>
      <c r="B27" s="527"/>
      <c r="C27" s="528"/>
      <c r="D27" s="528"/>
      <c r="E27" s="528"/>
      <c r="F27" s="528"/>
      <c r="G27" s="152"/>
      <c r="H27" s="169"/>
      <c r="I27" s="91"/>
    </row>
    <row r="28" spans="1:11" x14ac:dyDescent="0.3">
      <c r="A28" s="87"/>
      <c r="B28" s="578"/>
      <c r="C28" s="579"/>
      <c r="D28" s="579"/>
      <c r="E28" s="579"/>
      <c r="F28" s="580"/>
      <c r="G28" s="152"/>
      <c r="H28" s="169"/>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v>
      </c>
      <c r="H46" s="118">
        <v>300</v>
      </c>
      <c r="I46" s="91">
        <f t="shared" si="1"/>
        <v>600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2</v>
      </c>
      <c r="H48" s="120">
        <v>200</v>
      </c>
      <c r="I48" s="91">
        <f t="shared" si="1"/>
        <v>400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352</v>
      </c>
      <c r="C56" s="518"/>
      <c r="D56" s="519"/>
      <c r="E56" s="530">
        <v>1</v>
      </c>
      <c r="F56" s="531"/>
      <c r="G56" s="88">
        <v>33.200000000000003</v>
      </c>
      <c r="H56" s="100">
        <v>5</v>
      </c>
      <c r="I56" s="91">
        <f>H56*G56</f>
        <v>166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166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1166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1166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5"/>
  <sheetViews>
    <sheetView topLeftCell="A37"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353</v>
      </c>
      <c r="I15" s="567"/>
    </row>
    <row r="16" spans="1:13" x14ac:dyDescent="0.3">
      <c r="A16" s="544" t="s">
        <v>354</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355</v>
      </c>
      <c r="C25" s="518"/>
      <c r="D25" s="518"/>
      <c r="E25" s="518"/>
      <c r="F25" s="519"/>
      <c r="G25" s="152">
        <v>1</v>
      </c>
      <c r="H25" s="168">
        <v>963.9</v>
      </c>
      <c r="I25" s="91">
        <f>H25*G25</f>
        <v>963.9</v>
      </c>
    </row>
    <row r="26" spans="1:11" x14ac:dyDescent="0.3">
      <c r="A26" s="87"/>
      <c r="B26" s="527"/>
      <c r="C26" s="528"/>
      <c r="D26" s="528"/>
      <c r="E26" s="528"/>
      <c r="F26" s="528"/>
      <c r="G26" s="152"/>
      <c r="H26" s="169"/>
      <c r="I26" s="91"/>
    </row>
    <row r="27" spans="1:11" x14ac:dyDescent="0.3">
      <c r="A27" s="87"/>
      <c r="B27" s="527"/>
      <c r="C27" s="528"/>
      <c r="D27" s="528"/>
      <c r="E27" s="528"/>
      <c r="F27" s="528"/>
      <c r="G27" s="152"/>
      <c r="H27" s="169"/>
      <c r="I27" s="91"/>
    </row>
    <row r="28" spans="1:11" x14ac:dyDescent="0.3">
      <c r="A28" s="87"/>
      <c r="B28" s="578"/>
      <c r="C28" s="579"/>
      <c r="D28" s="579"/>
      <c r="E28" s="579"/>
      <c r="F28" s="580"/>
      <c r="G28" s="152"/>
      <c r="H28" s="169"/>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963.9</v>
      </c>
      <c r="L39" s="92"/>
    </row>
    <row r="40" spans="1:12" x14ac:dyDescent="0.3">
      <c r="A40" s="532" t="s">
        <v>123</v>
      </c>
      <c r="B40" s="533"/>
      <c r="C40" s="533"/>
      <c r="D40" s="533"/>
      <c r="E40" s="533"/>
      <c r="F40" s="533"/>
      <c r="G40" s="533"/>
      <c r="H40" s="534"/>
      <c r="I40" s="147">
        <f>ROUND((I39*0.15),2)</f>
        <v>144.59</v>
      </c>
      <c r="L40" s="92"/>
    </row>
    <row r="41" spans="1:12" x14ac:dyDescent="0.3">
      <c r="A41" s="532" t="s">
        <v>124</v>
      </c>
      <c r="B41" s="533"/>
      <c r="C41" s="533"/>
      <c r="D41" s="533"/>
      <c r="E41" s="533"/>
      <c r="F41" s="533"/>
      <c r="G41" s="533"/>
      <c r="H41" s="534"/>
      <c r="I41" s="134">
        <f>I39+I40</f>
        <v>1108.49</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v>
      </c>
      <c r="H46" s="118">
        <v>300</v>
      </c>
      <c r="I46" s="91">
        <f t="shared" si="1"/>
        <v>300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v>
      </c>
      <c r="H48" s="120">
        <v>200</v>
      </c>
      <c r="I48" s="91">
        <f t="shared" si="1"/>
        <v>200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356</v>
      </c>
      <c r="C56" s="518"/>
      <c r="D56" s="519"/>
      <c r="E56" s="530">
        <v>1</v>
      </c>
      <c r="F56" s="531"/>
      <c r="G56" s="88">
        <v>84.2</v>
      </c>
      <c r="H56" s="100">
        <v>5</v>
      </c>
      <c r="I56" s="91">
        <f>H56*G56</f>
        <v>421</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421</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2029.49</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2029.49</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92D050"/>
  </sheetPr>
  <dimension ref="A1:M65"/>
  <sheetViews>
    <sheetView view="pageBreakPreview" topLeftCell="A6" zoomScale="60" zoomScaleNormal="100" workbookViewId="0">
      <selection activeCell="A25" sqref="A25:I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0" max="12" width="9.1093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381</v>
      </c>
      <c r="I15" s="567"/>
    </row>
    <row r="16" spans="1:13" x14ac:dyDescent="0.3">
      <c r="A16" s="544" t="s">
        <v>359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170">
        <v>1</v>
      </c>
      <c r="B25" s="586" t="s">
        <v>360</v>
      </c>
      <c r="C25" s="587"/>
      <c r="D25" s="587"/>
      <c r="E25" s="587"/>
      <c r="F25" s="588"/>
      <c r="G25" s="171">
        <v>2</v>
      </c>
      <c r="H25" s="172">
        <v>3728.09</v>
      </c>
      <c r="I25" s="173">
        <f>H25*G25</f>
        <v>7456.18</v>
      </c>
    </row>
    <row r="26" spans="1:11" x14ac:dyDescent="0.3">
      <c r="A26" s="170">
        <v>2</v>
      </c>
      <c r="B26" s="589" t="s">
        <v>361</v>
      </c>
      <c r="C26" s="590"/>
      <c r="D26" s="590"/>
      <c r="E26" s="590"/>
      <c r="F26" s="591"/>
      <c r="G26" s="171">
        <v>2</v>
      </c>
      <c r="H26" s="174">
        <v>2439.13</v>
      </c>
      <c r="I26" s="173">
        <f>H26*G26</f>
        <v>4878.26</v>
      </c>
    </row>
    <row r="27" spans="1:11" x14ac:dyDescent="0.3">
      <c r="A27" s="170">
        <v>3</v>
      </c>
      <c r="B27" s="589" t="s">
        <v>361</v>
      </c>
      <c r="C27" s="590"/>
      <c r="D27" s="590"/>
      <c r="E27" s="590"/>
      <c r="F27" s="591"/>
      <c r="G27" s="171">
        <v>2</v>
      </c>
      <c r="H27" s="174">
        <v>2439.13</v>
      </c>
      <c r="I27" s="173">
        <f>H27*G27</f>
        <v>4878.26</v>
      </c>
    </row>
    <row r="28" spans="1:11" x14ac:dyDescent="0.3">
      <c r="A28" s="170">
        <v>4</v>
      </c>
      <c r="B28" s="589" t="s">
        <v>361</v>
      </c>
      <c r="C28" s="590"/>
      <c r="D28" s="590"/>
      <c r="E28" s="590"/>
      <c r="F28" s="591"/>
      <c r="G28" s="171">
        <v>2</v>
      </c>
      <c r="H28" s="174">
        <v>2439.13</v>
      </c>
      <c r="I28" s="173">
        <f>H28*G28</f>
        <v>4878.26</v>
      </c>
    </row>
    <row r="29" spans="1:11" x14ac:dyDescent="0.3">
      <c r="A29" s="170">
        <v>5</v>
      </c>
      <c r="B29" s="589" t="s">
        <v>382</v>
      </c>
      <c r="C29" s="590"/>
      <c r="D29" s="590"/>
      <c r="E29" s="590"/>
      <c r="F29" s="591"/>
      <c r="G29" s="171">
        <v>8</v>
      </c>
      <c r="H29" s="174">
        <v>-230</v>
      </c>
      <c r="I29" s="173">
        <f>H29*G29</f>
        <v>-1840</v>
      </c>
    </row>
    <row r="30" spans="1:11" x14ac:dyDescent="0.3">
      <c r="A30" s="170"/>
      <c r="B30" s="581"/>
      <c r="C30" s="582"/>
      <c r="D30" s="582"/>
      <c r="E30" s="582"/>
      <c r="F30" s="582"/>
      <c r="G30" s="171"/>
      <c r="H30" s="174"/>
      <c r="I30" s="173"/>
    </row>
    <row r="31" spans="1:11" x14ac:dyDescent="0.3">
      <c r="A31" s="170"/>
      <c r="B31" s="581"/>
      <c r="C31" s="582"/>
      <c r="D31" s="582"/>
      <c r="E31" s="582"/>
      <c r="F31" s="582"/>
      <c r="G31" s="171"/>
      <c r="H31" s="174"/>
      <c r="I31" s="173"/>
    </row>
    <row r="32" spans="1:11" x14ac:dyDescent="0.3">
      <c r="A32" s="170"/>
      <c r="B32" s="581"/>
      <c r="C32" s="582"/>
      <c r="D32" s="582"/>
      <c r="E32" s="582"/>
      <c r="F32" s="582"/>
      <c r="G32" s="171"/>
      <c r="H32" s="175"/>
      <c r="I32" s="173"/>
    </row>
    <row r="33" spans="1:12" x14ac:dyDescent="0.3">
      <c r="A33" s="170"/>
      <c r="B33" s="581"/>
      <c r="C33" s="582"/>
      <c r="D33" s="582"/>
      <c r="E33" s="582"/>
      <c r="F33" s="582"/>
      <c r="G33" s="171"/>
      <c r="H33" s="175"/>
      <c r="I33" s="173"/>
    </row>
    <row r="34" spans="1:12" x14ac:dyDescent="0.3">
      <c r="A34" s="170"/>
      <c r="B34" s="581"/>
      <c r="C34" s="582"/>
      <c r="D34" s="582"/>
      <c r="E34" s="582"/>
      <c r="F34" s="582"/>
      <c r="G34" s="171"/>
      <c r="H34" s="175"/>
      <c r="I34" s="173"/>
    </row>
    <row r="35" spans="1:12" x14ac:dyDescent="0.3">
      <c r="A35" s="170"/>
      <c r="B35" s="581"/>
      <c r="C35" s="582"/>
      <c r="D35" s="582"/>
      <c r="E35" s="582"/>
      <c r="F35" s="582"/>
      <c r="G35" s="171"/>
      <c r="H35" s="176"/>
      <c r="I35" s="173"/>
    </row>
    <row r="36" spans="1:12" x14ac:dyDescent="0.3">
      <c r="A36" s="170"/>
      <c r="B36" s="581"/>
      <c r="C36" s="582"/>
      <c r="D36" s="582"/>
      <c r="E36" s="582"/>
      <c r="F36" s="582"/>
      <c r="G36" s="171"/>
      <c r="H36" s="176"/>
      <c r="I36" s="173"/>
    </row>
    <row r="37" spans="1:12" x14ac:dyDescent="0.3">
      <c r="A37" s="170"/>
      <c r="B37" s="581"/>
      <c r="C37" s="582"/>
      <c r="D37" s="582"/>
      <c r="E37" s="582"/>
      <c r="F37" s="582"/>
      <c r="G37" s="171"/>
      <c r="H37" s="176"/>
      <c r="I37" s="173"/>
    </row>
    <row r="38" spans="1:12" x14ac:dyDescent="0.3">
      <c r="A38" s="170"/>
      <c r="B38" s="581"/>
      <c r="C38" s="582"/>
      <c r="D38" s="582"/>
      <c r="E38" s="582"/>
      <c r="F38" s="582"/>
      <c r="G38" s="171"/>
      <c r="H38" s="176"/>
      <c r="I38" s="173"/>
      <c r="L38" s="92"/>
    </row>
    <row r="39" spans="1:12" x14ac:dyDescent="0.3">
      <c r="A39" s="583" t="s">
        <v>122</v>
      </c>
      <c r="B39" s="584"/>
      <c r="C39" s="584"/>
      <c r="D39" s="584"/>
      <c r="E39" s="584"/>
      <c r="F39" s="584"/>
      <c r="G39" s="584"/>
      <c r="H39" s="585"/>
      <c r="I39" s="177">
        <f>SUM(I25:I38)</f>
        <v>20250.96</v>
      </c>
      <c r="L39" s="92"/>
    </row>
    <row r="40" spans="1:12" x14ac:dyDescent="0.3">
      <c r="A40" s="532" t="s">
        <v>123</v>
      </c>
      <c r="B40" s="533"/>
      <c r="C40" s="533"/>
      <c r="D40" s="533"/>
      <c r="E40" s="533"/>
      <c r="F40" s="533"/>
      <c r="G40" s="533"/>
      <c r="H40" s="534"/>
      <c r="I40" s="147">
        <f>ROUND((I39*0.15),2)</f>
        <v>3037.64</v>
      </c>
      <c r="L40" s="92"/>
    </row>
    <row r="41" spans="1:12" x14ac:dyDescent="0.3">
      <c r="A41" s="532" t="s">
        <v>124</v>
      </c>
      <c r="B41" s="533"/>
      <c r="C41" s="533"/>
      <c r="D41" s="533"/>
      <c r="E41" s="533"/>
      <c r="F41" s="533"/>
      <c r="G41" s="533"/>
      <c r="H41" s="534"/>
      <c r="I41" s="134">
        <f>I39+I40</f>
        <v>23288.6</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1.5</v>
      </c>
      <c r="H46" s="118">
        <v>300</v>
      </c>
      <c r="I46" s="91">
        <f t="shared" si="1"/>
        <v>450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1.5</v>
      </c>
      <c r="H48" s="120">
        <v>200</v>
      </c>
      <c r="I48" s="91">
        <f t="shared" si="1"/>
        <v>300</v>
      </c>
    </row>
    <row r="49" spans="1:12" x14ac:dyDescent="0.3">
      <c r="A49" s="87">
        <v>6</v>
      </c>
      <c r="B49" s="505" t="s">
        <v>293</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750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362</v>
      </c>
      <c r="C56" s="518"/>
      <c r="D56" s="519"/>
      <c r="E56" s="530">
        <v>2</v>
      </c>
      <c r="F56" s="531"/>
      <c r="G56" s="88">
        <v>66.400000000000006</v>
      </c>
      <c r="H56" s="100">
        <v>5</v>
      </c>
      <c r="I56" s="91">
        <f>H56*G56</f>
        <v>332</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332</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24370.6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24370.6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71</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376</v>
      </c>
      <c r="I15" s="567"/>
    </row>
    <row r="16" spans="1:13" x14ac:dyDescent="0.3">
      <c r="A16" s="544" t="s">
        <v>364</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365</v>
      </c>
      <c r="C25" s="518"/>
      <c r="D25" s="518"/>
      <c r="E25" s="518"/>
      <c r="F25" s="519"/>
      <c r="G25" s="152">
        <v>2</v>
      </c>
      <c r="H25" s="168">
        <v>2439.44</v>
      </c>
      <c r="I25" s="91">
        <f>H25*G25</f>
        <v>4878.88</v>
      </c>
    </row>
    <row r="26" spans="1:11" x14ac:dyDescent="0.3">
      <c r="A26" s="87">
        <v>2</v>
      </c>
      <c r="B26" s="527" t="s">
        <v>366</v>
      </c>
      <c r="C26" s="528"/>
      <c r="D26" s="528"/>
      <c r="E26" s="528"/>
      <c r="F26" s="529"/>
      <c r="G26" s="152">
        <v>1</v>
      </c>
      <c r="H26" s="169">
        <v>8510</v>
      </c>
      <c r="I26" s="91">
        <f>H26*G26</f>
        <v>8510</v>
      </c>
    </row>
    <row r="27" spans="1:11" x14ac:dyDescent="0.3">
      <c r="A27" s="87">
        <v>3</v>
      </c>
      <c r="B27" s="527" t="s">
        <v>367</v>
      </c>
      <c r="C27" s="528"/>
      <c r="D27" s="528"/>
      <c r="E27" s="528"/>
      <c r="F27" s="529"/>
      <c r="G27" s="152">
        <v>1</v>
      </c>
      <c r="H27" s="169">
        <v>2546.6799999999998</v>
      </c>
      <c r="I27" s="91">
        <f>H27*G27</f>
        <v>2546.6799999999998</v>
      </c>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15935.560000000001</v>
      </c>
      <c r="L39" s="92"/>
    </row>
    <row r="40" spans="1:12" x14ac:dyDescent="0.3">
      <c r="A40" s="532" t="s">
        <v>123</v>
      </c>
      <c r="B40" s="533"/>
      <c r="C40" s="533"/>
      <c r="D40" s="533"/>
      <c r="E40" s="533"/>
      <c r="F40" s="533"/>
      <c r="G40" s="533"/>
      <c r="H40" s="534"/>
      <c r="I40" s="147">
        <f>ROUND((I39*0.15),2)</f>
        <v>2390.33</v>
      </c>
      <c r="L40" s="92"/>
    </row>
    <row r="41" spans="1:12" x14ac:dyDescent="0.3">
      <c r="A41" s="532" t="s">
        <v>124</v>
      </c>
      <c r="B41" s="533"/>
      <c r="C41" s="533"/>
      <c r="D41" s="533"/>
      <c r="E41" s="533"/>
      <c r="F41" s="533"/>
      <c r="G41" s="533"/>
      <c r="H41" s="534"/>
      <c r="I41" s="134">
        <f>I39+I40</f>
        <v>18325.89</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28</v>
      </c>
      <c r="H46" s="118">
        <v>300</v>
      </c>
      <c r="I46" s="91">
        <f t="shared" si="1"/>
        <v>8400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28</v>
      </c>
      <c r="H48" s="120">
        <v>200</v>
      </c>
      <c r="I48" s="91">
        <f t="shared" si="1"/>
        <v>5600</v>
      </c>
    </row>
    <row r="49" spans="1:12" x14ac:dyDescent="0.3">
      <c r="A49" s="87">
        <v>6</v>
      </c>
      <c r="B49" s="505" t="s">
        <v>293</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14000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170">
        <v>1</v>
      </c>
      <c r="B56" s="586" t="s">
        <v>363</v>
      </c>
      <c r="C56" s="587"/>
      <c r="D56" s="588"/>
      <c r="E56" s="603">
        <v>2</v>
      </c>
      <c r="F56" s="604"/>
      <c r="G56" s="161">
        <v>113.2</v>
      </c>
      <c r="H56" s="178">
        <v>5</v>
      </c>
      <c r="I56" s="173">
        <f>H56*G56</f>
        <v>566</v>
      </c>
    </row>
    <row r="57" spans="1:12" x14ac:dyDescent="0.3">
      <c r="A57" s="179"/>
      <c r="B57" s="592"/>
      <c r="C57" s="593"/>
      <c r="D57" s="594"/>
      <c r="E57" s="595"/>
      <c r="F57" s="596"/>
      <c r="G57" s="161"/>
      <c r="H57" s="178"/>
      <c r="I57" s="173"/>
    </row>
    <row r="58" spans="1:12" x14ac:dyDescent="0.3">
      <c r="A58" s="597" t="s">
        <v>61</v>
      </c>
      <c r="B58" s="584"/>
      <c r="C58" s="584"/>
      <c r="D58" s="584"/>
      <c r="E58" s="584"/>
      <c r="F58" s="584"/>
      <c r="G58" s="584"/>
      <c r="H58" s="585"/>
      <c r="I58" s="180">
        <f>SUM(I56:I57)</f>
        <v>566</v>
      </c>
    </row>
    <row r="59" spans="1:12" x14ac:dyDescent="0.3">
      <c r="A59" s="181"/>
      <c r="B59" s="164"/>
      <c r="C59" s="164"/>
      <c r="D59" s="164"/>
      <c r="E59" s="164"/>
      <c r="F59" s="182"/>
      <c r="G59" s="183"/>
      <c r="H59" s="183"/>
      <c r="I59" s="184"/>
      <c r="L59" s="59"/>
    </row>
    <row r="60" spans="1:12" x14ac:dyDescent="0.3">
      <c r="A60" s="598"/>
      <c r="B60" s="599"/>
      <c r="C60" s="599"/>
      <c r="D60" s="599"/>
      <c r="E60" s="599"/>
      <c r="F60" s="185"/>
      <c r="G60" s="600" t="s">
        <v>62</v>
      </c>
      <c r="H60" s="599"/>
      <c r="I60" s="186">
        <f>I58+I53+I41</f>
        <v>32891.89</v>
      </c>
    </row>
    <row r="61" spans="1:12" x14ac:dyDescent="0.3">
      <c r="A61" s="598"/>
      <c r="B61" s="599"/>
      <c r="C61" s="599"/>
      <c r="D61" s="599"/>
      <c r="E61" s="599"/>
      <c r="F61" s="187"/>
      <c r="G61" s="188"/>
      <c r="H61" s="189"/>
      <c r="I61" s="190"/>
    </row>
    <row r="62" spans="1:12" ht="15" thickBot="1" x14ac:dyDescent="0.35">
      <c r="A62" s="598"/>
      <c r="B62" s="599"/>
      <c r="C62" s="599"/>
      <c r="D62" s="599"/>
      <c r="E62" s="599"/>
      <c r="F62" s="187"/>
      <c r="G62" s="601" t="s">
        <v>105</v>
      </c>
      <c r="H62" s="602"/>
      <c r="I62" s="191">
        <f>I60+I61</f>
        <v>32891.89</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92D050"/>
  </sheetPr>
  <dimension ref="A1:M65"/>
  <sheetViews>
    <sheetView view="pageBreakPreview" topLeftCell="A4"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72</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377</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v>
      </c>
      <c r="H46" s="118">
        <v>300</v>
      </c>
      <c r="I46" s="91">
        <f t="shared" si="1"/>
        <v>600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2</v>
      </c>
      <c r="H48" s="120">
        <v>200</v>
      </c>
      <c r="I48" s="91">
        <f t="shared" si="1"/>
        <v>400</v>
      </c>
    </row>
    <row r="49" spans="1:12" x14ac:dyDescent="0.3">
      <c r="A49" s="87">
        <v>6</v>
      </c>
      <c r="B49" s="505" t="s">
        <v>293</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368</v>
      </c>
      <c r="C56" s="518"/>
      <c r="D56" s="519"/>
      <c r="E56" s="530">
        <v>1</v>
      </c>
      <c r="F56" s="531"/>
      <c r="G56" s="88">
        <v>10.4</v>
      </c>
      <c r="H56" s="100">
        <v>5</v>
      </c>
      <c r="I56" s="91">
        <f>H56*G56</f>
        <v>52</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52</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1052</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1052</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73</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378</v>
      </c>
      <c r="I15" s="567"/>
    </row>
    <row r="16" spans="1:13" x14ac:dyDescent="0.3">
      <c r="A16" s="544" t="s">
        <v>369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2.5</v>
      </c>
      <c r="H46" s="118">
        <v>300</v>
      </c>
      <c r="I46" s="91">
        <f t="shared" si="1"/>
        <v>750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2.5</v>
      </c>
      <c r="H48" s="120">
        <v>200</v>
      </c>
      <c r="I48" s="91">
        <f t="shared" si="1"/>
        <v>500</v>
      </c>
    </row>
    <row r="49" spans="1:12" x14ac:dyDescent="0.3">
      <c r="A49" s="87">
        <v>6</v>
      </c>
      <c r="B49" s="505" t="s">
        <v>293</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1250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362</v>
      </c>
      <c r="C56" s="518"/>
      <c r="D56" s="519"/>
      <c r="E56" s="530">
        <v>1</v>
      </c>
      <c r="F56" s="531"/>
      <c r="G56" s="88">
        <v>33.200000000000003</v>
      </c>
      <c r="H56" s="100">
        <v>5</v>
      </c>
      <c r="I56" s="91">
        <f>H56*G56</f>
        <v>166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166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1416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1416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74</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272</v>
      </c>
      <c r="I15" s="567"/>
    </row>
    <row r="16" spans="1:13" x14ac:dyDescent="0.3">
      <c r="A16" s="544" t="s">
        <v>234</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2</v>
      </c>
      <c r="H46" s="118">
        <v>300</v>
      </c>
      <c r="I46" s="91">
        <f t="shared" si="1"/>
        <v>600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2</v>
      </c>
      <c r="H48" s="120">
        <v>200</v>
      </c>
      <c r="I48" s="91">
        <f t="shared" si="1"/>
        <v>400</v>
      </c>
    </row>
    <row r="49" spans="1:12" x14ac:dyDescent="0.3">
      <c r="A49" s="87">
        <v>6</v>
      </c>
      <c r="B49" s="505" t="s">
        <v>374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363</v>
      </c>
      <c r="C56" s="518"/>
      <c r="D56" s="519"/>
      <c r="E56" s="530">
        <v>1</v>
      </c>
      <c r="F56" s="531"/>
      <c r="G56" s="88">
        <v>56.6</v>
      </c>
      <c r="H56" s="100">
        <v>5</v>
      </c>
      <c r="I56" s="91">
        <f>H56*G56</f>
        <v>283</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283</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1283</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1283</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75</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379</v>
      </c>
      <c r="I15" s="567"/>
    </row>
    <row r="16" spans="1:13" x14ac:dyDescent="0.3">
      <c r="A16" s="544" t="s">
        <v>370</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371</v>
      </c>
      <c r="C25" s="518"/>
      <c r="D25" s="518"/>
      <c r="E25" s="518"/>
      <c r="F25" s="519"/>
      <c r="G25" s="152">
        <v>2</v>
      </c>
      <c r="H25" s="168">
        <v>2304.35</v>
      </c>
      <c r="I25" s="91">
        <f>H25*G25</f>
        <v>4608.7</v>
      </c>
    </row>
    <row r="26" spans="1:11" x14ac:dyDescent="0.3">
      <c r="A26" s="170">
        <v>2</v>
      </c>
      <c r="B26" s="589" t="s">
        <v>382</v>
      </c>
      <c r="C26" s="590"/>
      <c r="D26" s="590"/>
      <c r="E26" s="590"/>
      <c r="F26" s="591"/>
      <c r="G26" s="171">
        <v>2</v>
      </c>
      <c r="H26" s="174">
        <v>-230</v>
      </c>
      <c r="I26" s="173">
        <f>H26*G26</f>
        <v>-460</v>
      </c>
    </row>
    <row r="27" spans="1:11" x14ac:dyDescent="0.3">
      <c r="A27" s="170"/>
      <c r="B27" s="589"/>
      <c r="C27" s="590"/>
      <c r="D27" s="590"/>
      <c r="E27" s="590"/>
      <c r="F27" s="591"/>
      <c r="G27" s="171"/>
      <c r="H27" s="174"/>
      <c r="I27" s="173"/>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4148.7</v>
      </c>
      <c r="L39" s="92"/>
    </row>
    <row r="40" spans="1:12" x14ac:dyDescent="0.3">
      <c r="A40" s="532" t="s">
        <v>123</v>
      </c>
      <c r="B40" s="533"/>
      <c r="C40" s="533"/>
      <c r="D40" s="533"/>
      <c r="E40" s="533"/>
      <c r="F40" s="533"/>
      <c r="G40" s="533"/>
      <c r="H40" s="534"/>
      <c r="I40" s="147">
        <f>ROUND((I39*0.15),2)</f>
        <v>622.30999999999995</v>
      </c>
      <c r="L40" s="92"/>
    </row>
    <row r="41" spans="1:12" x14ac:dyDescent="0.3">
      <c r="A41" s="532" t="s">
        <v>124</v>
      </c>
      <c r="B41" s="533"/>
      <c r="C41" s="533"/>
      <c r="D41" s="533"/>
      <c r="E41" s="533"/>
      <c r="F41" s="533"/>
      <c r="G41" s="533"/>
      <c r="H41" s="534"/>
      <c r="I41" s="134">
        <f>I39+I40</f>
        <v>4771.01</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1.5</v>
      </c>
      <c r="H46" s="118">
        <v>300</v>
      </c>
      <c r="I46" s="91">
        <f t="shared" si="0"/>
        <v>450</v>
      </c>
    </row>
    <row r="47" spans="1:12" x14ac:dyDescent="0.3">
      <c r="A47" s="87">
        <v>4</v>
      </c>
      <c r="B47" s="505" t="s">
        <v>53</v>
      </c>
      <c r="C47" s="506"/>
      <c r="D47" s="507"/>
      <c r="E47" s="530" t="s">
        <v>50</v>
      </c>
      <c r="F47" s="531"/>
      <c r="G47" s="88"/>
      <c r="H47" s="118">
        <v>200</v>
      </c>
      <c r="I47" s="91">
        <f t="shared" si="0"/>
        <v>0</v>
      </c>
    </row>
    <row r="48" spans="1:12" x14ac:dyDescent="0.3">
      <c r="A48" s="87">
        <v>5</v>
      </c>
      <c r="B48" s="505" t="s">
        <v>54</v>
      </c>
      <c r="C48" s="506"/>
      <c r="D48" s="507"/>
      <c r="E48" s="530" t="s">
        <v>50</v>
      </c>
      <c r="F48" s="531"/>
      <c r="G48" s="88">
        <v>1.5</v>
      </c>
      <c r="H48" s="120">
        <v>200</v>
      </c>
      <c r="I48" s="91">
        <f t="shared" si="0"/>
        <v>300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750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372</v>
      </c>
      <c r="C56" s="518"/>
      <c r="D56" s="519"/>
      <c r="E56" s="530">
        <v>2</v>
      </c>
      <c r="F56" s="531"/>
      <c r="G56" s="88">
        <v>42.4</v>
      </c>
      <c r="H56" s="100">
        <v>5</v>
      </c>
      <c r="I56" s="91">
        <f>H56*G56</f>
        <v>212</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212</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5733.01</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91">
        <f>I60+I61</f>
        <v>5733.01</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76</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380</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371</v>
      </c>
      <c r="C25" s="518"/>
      <c r="D25" s="518"/>
      <c r="E25" s="518"/>
      <c r="F25" s="519"/>
      <c r="G25" s="152">
        <v>1</v>
      </c>
      <c r="H25" s="168">
        <v>2304.35</v>
      </c>
      <c r="I25" s="91">
        <f>H25*G25</f>
        <v>2304.35</v>
      </c>
    </row>
    <row r="26" spans="1:11" x14ac:dyDescent="0.3">
      <c r="A26" s="170">
        <v>2</v>
      </c>
      <c r="B26" s="589" t="s">
        <v>382</v>
      </c>
      <c r="C26" s="590"/>
      <c r="D26" s="590"/>
      <c r="E26" s="590"/>
      <c r="F26" s="591"/>
      <c r="G26" s="171">
        <v>1</v>
      </c>
      <c r="H26" s="174">
        <v>-230</v>
      </c>
      <c r="I26" s="173">
        <f>H26*G26</f>
        <v>-230</v>
      </c>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2074.35</v>
      </c>
      <c r="L39" s="92"/>
    </row>
    <row r="40" spans="1:12" x14ac:dyDescent="0.3">
      <c r="A40" s="532" t="s">
        <v>123</v>
      </c>
      <c r="B40" s="533"/>
      <c r="C40" s="533"/>
      <c r="D40" s="533"/>
      <c r="E40" s="533"/>
      <c r="F40" s="533"/>
      <c r="G40" s="533"/>
      <c r="H40" s="534"/>
      <c r="I40" s="147">
        <f>ROUND((I39*0.15),2)</f>
        <v>311.14999999999998</v>
      </c>
      <c r="L40" s="92"/>
    </row>
    <row r="41" spans="1:12" x14ac:dyDescent="0.3">
      <c r="A41" s="532" t="s">
        <v>124</v>
      </c>
      <c r="B41" s="533"/>
      <c r="C41" s="533"/>
      <c r="D41" s="533"/>
      <c r="E41" s="533"/>
      <c r="F41" s="533"/>
      <c r="G41" s="533"/>
      <c r="H41" s="534"/>
      <c r="I41" s="134">
        <f>I39+I40</f>
        <v>2385.5</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1.5</v>
      </c>
      <c r="H46" s="118">
        <v>300</v>
      </c>
      <c r="I46" s="91">
        <f t="shared" si="0"/>
        <v>450</v>
      </c>
    </row>
    <row r="47" spans="1:12" x14ac:dyDescent="0.3">
      <c r="A47" s="87">
        <v>4</v>
      </c>
      <c r="B47" s="505" t="s">
        <v>53</v>
      </c>
      <c r="C47" s="506"/>
      <c r="D47" s="507"/>
      <c r="E47" s="530" t="s">
        <v>50</v>
      </c>
      <c r="F47" s="531"/>
      <c r="G47" s="88"/>
      <c r="H47" s="118">
        <v>200</v>
      </c>
      <c r="I47" s="91">
        <f t="shared" si="0"/>
        <v>0</v>
      </c>
    </row>
    <row r="48" spans="1:12" x14ac:dyDescent="0.3">
      <c r="A48" s="87">
        <v>5</v>
      </c>
      <c r="B48" s="505" t="s">
        <v>54</v>
      </c>
      <c r="C48" s="506"/>
      <c r="D48" s="507"/>
      <c r="E48" s="530" t="s">
        <v>50</v>
      </c>
      <c r="F48" s="531"/>
      <c r="G48" s="88">
        <v>1.5</v>
      </c>
      <c r="H48" s="120">
        <v>200</v>
      </c>
      <c r="I48" s="91">
        <f t="shared" si="0"/>
        <v>300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750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375</v>
      </c>
      <c r="C56" s="518"/>
      <c r="D56" s="519"/>
      <c r="E56" s="530">
        <v>2</v>
      </c>
      <c r="F56" s="531"/>
      <c r="G56" s="88">
        <v>155.6</v>
      </c>
      <c r="H56" s="100">
        <v>5</v>
      </c>
      <c r="I56" s="91">
        <f>H56*G56</f>
        <v>778</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778</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3913.5</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91">
        <f>I60+I61</f>
        <v>3913.5</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65"/>
  <sheetViews>
    <sheetView topLeftCell="A7" workbookViewId="0">
      <selection activeCell="P51" sqref="P51"/>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540"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357</v>
      </c>
      <c r="I15" s="567"/>
    </row>
    <row r="16" spans="1:13" x14ac:dyDescent="0.3">
      <c r="A16" s="544" t="s">
        <v>354</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f>SUM(G19*H19)</f>
        <v>0</v>
      </c>
    </row>
    <row r="20" spans="1:11" x14ac:dyDescent="0.3">
      <c r="A20" s="76"/>
      <c r="B20" s="530"/>
      <c r="C20" s="486"/>
      <c r="D20" s="531"/>
      <c r="E20" s="77"/>
      <c r="F20" s="62"/>
      <c r="G20" s="77"/>
      <c r="H20" s="78"/>
      <c r="I20" s="75">
        <f t="shared" ref="I20:I21" si="0">SUM(G20*H20)</f>
        <v>0</v>
      </c>
    </row>
    <row r="21" spans="1:11" x14ac:dyDescent="0.3">
      <c r="A21" s="76"/>
      <c r="B21" s="525"/>
      <c r="C21" s="543"/>
      <c r="D21" s="526"/>
      <c r="E21" s="77"/>
      <c r="F21" s="62"/>
      <c r="G21" s="79"/>
      <c r="H21" s="80"/>
      <c r="I21" s="81">
        <f t="shared" si="0"/>
        <v>0</v>
      </c>
    </row>
    <row r="22" spans="1:11" x14ac:dyDescent="0.3">
      <c r="A22" s="532" t="s">
        <v>41</v>
      </c>
      <c r="B22" s="533"/>
      <c r="C22" s="533"/>
      <c r="D22" s="533"/>
      <c r="E22" s="533"/>
      <c r="F22" s="533"/>
      <c r="G22" s="533"/>
      <c r="H22" s="534"/>
      <c r="I22" s="75">
        <f>SUM(I19:I21)</f>
        <v>0</v>
      </c>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331</v>
      </c>
      <c r="C25" s="518"/>
      <c r="D25" s="518"/>
      <c r="E25" s="518"/>
      <c r="F25" s="519"/>
      <c r="G25" s="152">
        <v>2</v>
      </c>
      <c r="H25" s="168">
        <v>2682.61</v>
      </c>
      <c r="I25" s="91">
        <f>H25*G25</f>
        <v>5365.22</v>
      </c>
    </row>
    <row r="26" spans="1:11" x14ac:dyDescent="0.3">
      <c r="A26" s="87"/>
      <c r="B26" s="527"/>
      <c r="C26" s="528"/>
      <c r="D26" s="528"/>
      <c r="E26" s="528"/>
      <c r="F26" s="528"/>
      <c r="G26" s="152"/>
      <c r="H26" s="169"/>
      <c r="I26" s="91"/>
    </row>
    <row r="27" spans="1:11" x14ac:dyDescent="0.3">
      <c r="A27" s="87"/>
      <c r="B27" s="527"/>
      <c r="C27" s="528"/>
      <c r="D27" s="528"/>
      <c r="E27" s="528"/>
      <c r="F27" s="528"/>
      <c r="G27" s="152"/>
      <c r="H27" s="169"/>
      <c r="I27" s="91"/>
    </row>
    <row r="28" spans="1:11" x14ac:dyDescent="0.3">
      <c r="A28" s="87"/>
      <c r="B28" s="578"/>
      <c r="C28" s="579"/>
      <c r="D28" s="579"/>
      <c r="E28" s="579"/>
      <c r="F28" s="580"/>
      <c r="G28" s="152"/>
      <c r="H28" s="169"/>
      <c r="I28" s="91"/>
    </row>
    <row r="29" spans="1:11" x14ac:dyDescent="0.3">
      <c r="A29" s="87"/>
      <c r="B29" s="527"/>
      <c r="C29" s="528"/>
      <c r="D29" s="528"/>
      <c r="E29" s="528"/>
      <c r="F29" s="529"/>
      <c r="G29" s="152"/>
      <c r="H29" s="166"/>
      <c r="I29" s="91"/>
    </row>
    <row r="30" spans="1:11" x14ac:dyDescent="0.3">
      <c r="A30" s="87"/>
      <c r="B30" s="568"/>
      <c r="C30" s="569"/>
      <c r="D30" s="569"/>
      <c r="E30" s="569"/>
      <c r="F30" s="569"/>
      <c r="G30" s="152"/>
      <c r="H30" s="166"/>
      <c r="I30" s="91"/>
    </row>
    <row r="31" spans="1:11" x14ac:dyDescent="0.3">
      <c r="A31" s="87"/>
      <c r="B31" s="568"/>
      <c r="C31" s="569"/>
      <c r="D31" s="569"/>
      <c r="E31" s="569"/>
      <c r="F31" s="569"/>
      <c r="G31" s="152"/>
      <c r="H31" s="166"/>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5365.22</v>
      </c>
      <c r="L39" s="92"/>
    </row>
    <row r="40" spans="1:12" x14ac:dyDescent="0.3">
      <c r="A40" s="532" t="s">
        <v>123</v>
      </c>
      <c r="B40" s="533"/>
      <c r="C40" s="533"/>
      <c r="D40" s="533"/>
      <c r="E40" s="533"/>
      <c r="F40" s="533"/>
      <c r="G40" s="533"/>
      <c r="H40" s="534"/>
      <c r="I40" s="147">
        <f>ROUND((I39*0.15),2)</f>
        <v>804.78</v>
      </c>
      <c r="L40" s="92"/>
    </row>
    <row r="41" spans="1:12" x14ac:dyDescent="0.3">
      <c r="A41" s="532" t="s">
        <v>124</v>
      </c>
      <c r="B41" s="533"/>
      <c r="C41" s="533"/>
      <c r="D41" s="533"/>
      <c r="E41" s="533"/>
      <c r="F41" s="533"/>
      <c r="G41" s="533"/>
      <c r="H41" s="534"/>
      <c r="I41" s="134">
        <f>I39+I40</f>
        <v>6170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v>
      </c>
      <c r="H46" s="118">
        <v>300</v>
      </c>
      <c r="I46" s="91">
        <f t="shared" si="1"/>
        <v>300</v>
      </c>
    </row>
    <row r="47" spans="1:12" x14ac:dyDescent="0.3">
      <c r="A47" s="87">
        <v>4</v>
      </c>
      <c r="B47" s="505" t="s">
        <v>53</v>
      </c>
      <c r="C47" s="506"/>
      <c r="D47" s="507"/>
      <c r="E47" s="530" t="s">
        <v>50</v>
      </c>
      <c r="F47" s="531"/>
      <c r="G47" s="88"/>
      <c r="H47" s="118">
        <v>200</v>
      </c>
      <c r="I47" s="91">
        <f t="shared" si="1"/>
        <v>0</v>
      </c>
    </row>
    <row r="48" spans="1:12" x14ac:dyDescent="0.3">
      <c r="A48" s="87">
        <v>5</v>
      </c>
      <c r="B48" s="505" t="s">
        <v>54</v>
      </c>
      <c r="C48" s="506"/>
      <c r="D48" s="507"/>
      <c r="E48" s="530" t="s">
        <v>50</v>
      </c>
      <c r="F48" s="531"/>
      <c r="G48" s="88">
        <v>1</v>
      </c>
      <c r="H48" s="120">
        <v>200</v>
      </c>
      <c r="I48" s="91">
        <f t="shared" si="1"/>
        <v>200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358</v>
      </c>
      <c r="C56" s="518"/>
      <c r="D56" s="519"/>
      <c r="E56" s="530">
        <v>1</v>
      </c>
      <c r="F56" s="531"/>
      <c r="G56" s="88">
        <v>84.2</v>
      </c>
      <c r="H56" s="100">
        <v>5</v>
      </c>
      <c r="I56" s="91">
        <f>H56*G56</f>
        <v>421</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421</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7091</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7091</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77</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377</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2</v>
      </c>
      <c r="H46" s="118">
        <v>300</v>
      </c>
      <c r="I46" s="91">
        <f t="shared" si="0"/>
        <v>600</v>
      </c>
    </row>
    <row r="47" spans="1:12" x14ac:dyDescent="0.3">
      <c r="A47" s="87">
        <v>4</v>
      </c>
      <c r="B47" s="505" t="s">
        <v>53</v>
      </c>
      <c r="C47" s="506"/>
      <c r="D47" s="507"/>
      <c r="E47" s="530" t="s">
        <v>50</v>
      </c>
      <c r="F47" s="531"/>
      <c r="G47" s="88"/>
      <c r="H47" s="118">
        <v>200</v>
      </c>
      <c r="I47" s="91">
        <f t="shared" si="0"/>
        <v>0</v>
      </c>
    </row>
    <row r="48" spans="1:12" x14ac:dyDescent="0.3">
      <c r="A48" s="87">
        <v>5</v>
      </c>
      <c r="B48" s="505" t="s">
        <v>54</v>
      </c>
      <c r="C48" s="506"/>
      <c r="D48" s="507"/>
      <c r="E48" s="530" t="s">
        <v>50</v>
      </c>
      <c r="F48" s="531"/>
      <c r="G48" s="88">
        <v>2</v>
      </c>
      <c r="H48" s="120">
        <v>200</v>
      </c>
      <c r="I48" s="91">
        <f t="shared" si="0"/>
        <v>400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373</v>
      </c>
      <c r="C56" s="518"/>
      <c r="D56" s="519"/>
      <c r="E56" s="530">
        <v>1</v>
      </c>
      <c r="F56" s="531"/>
      <c r="G56" s="88">
        <v>12.4</v>
      </c>
      <c r="H56" s="100">
        <v>5</v>
      </c>
      <c r="I56" s="91">
        <f>H56*G56</f>
        <v>62</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62</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1062</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1062</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topLeftCell="A16"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78</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383</v>
      </c>
      <c r="I15" s="567"/>
    </row>
    <row r="16" spans="1:13" x14ac:dyDescent="0.3">
      <c r="A16" s="544" t="s">
        <v>385</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340</v>
      </c>
      <c r="C25" s="518"/>
      <c r="D25" s="518"/>
      <c r="E25" s="518"/>
      <c r="F25" s="519"/>
      <c r="G25" s="152">
        <v>1</v>
      </c>
      <c r="H25" s="168">
        <v>2304.35</v>
      </c>
      <c r="I25" s="91">
        <f>H25*G25</f>
        <v>2304.35</v>
      </c>
    </row>
    <row r="26" spans="1:11" x14ac:dyDescent="0.3">
      <c r="A26" s="87"/>
      <c r="B26" s="589" t="s">
        <v>396</v>
      </c>
      <c r="C26" s="590"/>
      <c r="D26" s="590"/>
      <c r="E26" s="590"/>
      <c r="F26" s="591"/>
      <c r="G26" s="171">
        <v>1</v>
      </c>
      <c r="H26" s="174">
        <v>-230</v>
      </c>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2304.35</v>
      </c>
      <c r="L39" s="92"/>
    </row>
    <row r="40" spans="1:12" x14ac:dyDescent="0.3">
      <c r="A40" s="532" t="s">
        <v>123</v>
      </c>
      <c r="B40" s="533"/>
      <c r="C40" s="533"/>
      <c r="D40" s="533"/>
      <c r="E40" s="533"/>
      <c r="F40" s="533"/>
      <c r="G40" s="533"/>
      <c r="H40" s="534"/>
      <c r="I40" s="147">
        <f>ROUND((I39*0.15),2)</f>
        <v>345.65</v>
      </c>
      <c r="L40" s="92"/>
    </row>
    <row r="41" spans="1:12" x14ac:dyDescent="0.3">
      <c r="A41" s="532" t="s">
        <v>124</v>
      </c>
      <c r="B41" s="533"/>
      <c r="C41" s="533"/>
      <c r="D41" s="533"/>
      <c r="E41" s="533"/>
      <c r="F41" s="533"/>
      <c r="G41" s="533"/>
      <c r="H41" s="534"/>
      <c r="I41" s="192">
        <f>I39+I40-230</f>
        <v>2420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1.5</v>
      </c>
      <c r="H46" s="118">
        <v>300</v>
      </c>
      <c r="I46" s="91">
        <f t="shared" si="0"/>
        <v>450</v>
      </c>
    </row>
    <row r="47" spans="1:12" x14ac:dyDescent="0.3">
      <c r="A47" s="87">
        <v>4</v>
      </c>
      <c r="B47" s="505" t="s">
        <v>53</v>
      </c>
      <c r="C47" s="506"/>
      <c r="D47" s="507"/>
      <c r="E47" s="530" t="s">
        <v>50</v>
      </c>
      <c r="F47" s="531"/>
      <c r="G47" s="88">
        <v>1.5</v>
      </c>
      <c r="H47" s="118">
        <v>200</v>
      </c>
      <c r="I47" s="91">
        <f t="shared" si="0"/>
        <v>300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750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384</v>
      </c>
      <c r="C56" s="518"/>
      <c r="D56" s="519"/>
      <c r="E56" s="530">
        <v>1</v>
      </c>
      <c r="F56" s="531"/>
      <c r="G56" s="88">
        <v>19.399999999999999</v>
      </c>
      <c r="H56" s="100">
        <v>5</v>
      </c>
      <c r="I56" s="91">
        <f>H56*G56</f>
        <v>97</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97</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3267</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3267</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topLeftCell="A3"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79</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606" t="s">
        <v>397</v>
      </c>
      <c r="I15" s="607"/>
    </row>
    <row r="16" spans="1:13" x14ac:dyDescent="0.3">
      <c r="A16" s="544" t="s">
        <v>386</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2.5</v>
      </c>
      <c r="H46" s="118">
        <v>300</v>
      </c>
      <c r="I46" s="91">
        <f t="shared" si="0"/>
        <v>750</v>
      </c>
    </row>
    <row r="47" spans="1:12" x14ac:dyDescent="0.3">
      <c r="A47" s="87">
        <v>4</v>
      </c>
      <c r="B47" s="505" t="s">
        <v>53</v>
      </c>
      <c r="C47" s="506"/>
      <c r="D47" s="507"/>
      <c r="E47" s="530" t="s">
        <v>50</v>
      </c>
      <c r="F47" s="531"/>
      <c r="G47" s="88">
        <v>2.5</v>
      </c>
      <c r="H47" s="118">
        <v>200</v>
      </c>
      <c r="I47" s="91">
        <f t="shared" si="0"/>
        <v>500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1250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387</v>
      </c>
      <c r="C56" s="518"/>
      <c r="D56" s="519"/>
      <c r="E56" s="530">
        <v>1</v>
      </c>
      <c r="F56" s="531"/>
      <c r="G56" s="88">
        <v>21.2</v>
      </c>
      <c r="H56" s="100">
        <v>5</v>
      </c>
      <c r="I56" s="91">
        <f>H56*G56</f>
        <v>106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106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1356</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1356</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topLeftCell="A13"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388</v>
      </c>
      <c r="I15" s="567"/>
    </row>
    <row r="16" spans="1:13" x14ac:dyDescent="0.3">
      <c r="A16" s="544" t="s">
        <v>389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390</v>
      </c>
      <c r="C25" s="518"/>
      <c r="D25" s="518"/>
      <c r="E25" s="518"/>
      <c r="F25" s="519"/>
      <c r="G25" s="152">
        <v>1</v>
      </c>
      <c r="H25" s="168">
        <v>182.7</v>
      </c>
      <c r="I25" s="91">
        <f>H25*G25</f>
        <v>182.7</v>
      </c>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182.7</v>
      </c>
      <c r="L39" s="92"/>
    </row>
    <row r="40" spans="1:12" x14ac:dyDescent="0.3">
      <c r="A40" s="532" t="s">
        <v>123</v>
      </c>
      <c r="B40" s="533"/>
      <c r="C40" s="533"/>
      <c r="D40" s="533"/>
      <c r="E40" s="533"/>
      <c r="F40" s="533"/>
      <c r="G40" s="533"/>
      <c r="H40" s="534"/>
      <c r="I40" s="147">
        <f>ROUND((I39*0.15),2)</f>
        <v>27.41</v>
      </c>
      <c r="L40" s="92"/>
    </row>
    <row r="41" spans="1:12" x14ac:dyDescent="0.3">
      <c r="A41" s="532" t="s">
        <v>124</v>
      </c>
      <c r="B41" s="533"/>
      <c r="C41" s="533"/>
      <c r="D41" s="533"/>
      <c r="E41" s="533"/>
      <c r="F41" s="533"/>
      <c r="G41" s="533"/>
      <c r="H41" s="534"/>
      <c r="I41" s="134">
        <f>I39+I40</f>
        <v>210.10999999999999</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4</v>
      </c>
      <c r="H46" s="118">
        <v>300</v>
      </c>
      <c r="I46" s="91">
        <f t="shared" si="0"/>
        <v>1200</v>
      </c>
    </row>
    <row r="47" spans="1:12" x14ac:dyDescent="0.3">
      <c r="A47" s="87">
        <v>4</v>
      </c>
      <c r="B47" s="505" t="s">
        <v>53</v>
      </c>
      <c r="C47" s="506"/>
      <c r="D47" s="507"/>
      <c r="E47" s="530" t="s">
        <v>50</v>
      </c>
      <c r="F47" s="531"/>
      <c r="G47" s="88">
        <v>4</v>
      </c>
      <c r="H47" s="118">
        <v>200</v>
      </c>
      <c r="I47" s="91">
        <f t="shared" si="0"/>
        <v>800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2000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391</v>
      </c>
      <c r="C56" s="518"/>
      <c r="D56" s="519"/>
      <c r="E56" s="530">
        <v>1</v>
      </c>
      <c r="F56" s="531"/>
      <c r="G56" s="88">
        <v>33.200000000000003</v>
      </c>
      <c r="H56" s="100">
        <v>5</v>
      </c>
      <c r="I56" s="91">
        <f>H56*G56</f>
        <v>166</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166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2376.11</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2376.11</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topLeftCell="A19"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266</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392</v>
      </c>
      <c r="C25" s="518"/>
      <c r="D25" s="518"/>
      <c r="E25" s="518"/>
      <c r="F25" s="519"/>
      <c r="G25" s="152">
        <v>1</v>
      </c>
      <c r="H25" s="168">
        <v>704.25</v>
      </c>
      <c r="I25" s="91">
        <f>H25*G25</f>
        <v>704.25</v>
      </c>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704.25</v>
      </c>
      <c r="L39" s="92"/>
    </row>
    <row r="40" spans="1:12" x14ac:dyDescent="0.3">
      <c r="A40" s="532" t="s">
        <v>123</v>
      </c>
      <c r="B40" s="533"/>
      <c r="C40" s="533"/>
      <c r="D40" s="533"/>
      <c r="E40" s="533"/>
      <c r="F40" s="533"/>
      <c r="G40" s="533"/>
      <c r="H40" s="534"/>
      <c r="I40" s="147">
        <f>ROUND((I39*0.15),2)</f>
        <v>105.64</v>
      </c>
      <c r="L40" s="92"/>
    </row>
    <row r="41" spans="1:12" x14ac:dyDescent="0.3">
      <c r="A41" s="532" t="s">
        <v>124</v>
      </c>
      <c r="B41" s="533"/>
      <c r="C41" s="533"/>
      <c r="D41" s="533"/>
      <c r="E41" s="533"/>
      <c r="F41" s="533"/>
      <c r="G41" s="533"/>
      <c r="H41" s="534"/>
      <c r="I41" s="134">
        <f>I39+I40</f>
        <v>809.89</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2.5</v>
      </c>
      <c r="H46" s="118">
        <v>300</v>
      </c>
      <c r="I46" s="91">
        <f t="shared" si="0"/>
        <v>750</v>
      </c>
    </row>
    <row r="47" spans="1:12" x14ac:dyDescent="0.3">
      <c r="A47" s="87">
        <v>4</v>
      </c>
      <c r="B47" s="505" t="s">
        <v>53</v>
      </c>
      <c r="C47" s="506"/>
      <c r="D47" s="507"/>
      <c r="E47" s="530" t="s">
        <v>50</v>
      </c>
      <c r="F47" s="531"/>
      <c r="G47" s="88">
        <v>2.5</v>
      </c>
      <c r="H47" s="118">
        <v>200</v>
      </c>
      <c r="I47" s="91">
        <f t="shared" si="0"/>
        <v>500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1250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391</v>
      </c>
      <c r="C56" s="518"/>
      <c r="D56" s="519"/>
      <c r="E56" s="603">
        <v>1</v>
      </c>
      <c r="F56" s="604"/>
      <c r="G56" s="88">
        <v>32.200000000000003</v>
      </c>
      <c r="H56" s="100">
        <v>5</v>
      </c>
      <c r="I56" s="91">
        <f>H56*G56</f>
        <v>161</v>
      </c>
    </row>
    <row r="57" spans="1:12" x14ac:dyDescent="0.3">
      <c r="A57" s="101"/>
      <c r="B57" s="522"/>
      <c r="C57" s="523"/>
      <c r="D57" s="524"/>
      <c r="E57" s="525"/>
      <c r="F57" s="526"/>
      <c r="G57" s="88"/>
      <c r="H57" s="100"/>
      <c r="I57" s="91"/>
    </row>
    <row r="58" spans="1:12" x14ac:dyDescent="0.3">
      <c r="A58" s="532" t="s">
        <v>61</v>
      </c>
      <c r="B58" s="533"/>
      <c r="C58" s="533"/>
      <c r="D58" s="533"/>
      <c r="E58" s="533"/>
      <c r="F58" s="533"/>
      <c r="G58" s="533"/>
      <c r="H58" s="534"/>
      <c r="I58" s="102">
        <f>SUM(I56:I57)</f>
        <v>161</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2220.89</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91">
        <f>I60+I61</f>
        <v>2220.89</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00B050"/>
  </sheetPr>
  <dimension ref="A1:M65"/>
  <sheetViews>
    <sheetView topLeftCell="A25"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398</v>
      </c>
      <c r="I15" s="567"/>
    </row>
    <row r="16" spans="1:13" x14ac:dyDescent="0.3">
      <c r="A16" s="544" t="s">
        <v>399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423</v>
      </c>
      <c r="C25" s="518"/>
      <c r="D25" s="518"/>
      <c r="E25" s="518"/>
      <c r="F25" s="519"/>
      <c r="G25" s="152">
        <v>1</v>
      </c>
      <c r="H25" s="168">
        <v>2782.61</v>
      </c>
      <c r="I25" s="91">
        <f>H25*G25</f>
        <v>2782.61</v>
      </c>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2782.61</v>
      </c>
      <c r="L39" s="92"/>
    </row>
    <row r="40" spans="1:12" x14ac:dyDescent="0.3">
      <c r="A40" s="532" t="s">
        <v>123</v>
      </c>
      <c r="B40" s="533"/>
      <c r="C40" s="533"/>
      <c r="D40" s="533"/>
      <c r="E40" s="533"/>
      <c r="F40" s="533"/>
      <c r="G40" s="533"/>
      <c r="H40" s="534"/>
      <c r="I40" s="147">
        <f>ROUND((I39*0.15),2)</f>
        <v>417.39</v>
      </c>
      <c r="L40" s="92"/>
    </row>
    <row r="41" spans="1:12" x14ac:dyDescent="0.3">
      <c r="A41" s="532" t="s">
        <v>124</v>
      </c>
      <c r="B41" s="533"/>
      <c r="C41" s="533"/>
      <c r="D41" s="533"/>
      <c r="E41" s="533"/>
      <c r="F41" s="533"/>
      <c r="G41" s="533"/>
      <c r="H41" s="534"/>
      <c r="I41" s="134">
        <f>I39+I40</f>
        <v>3200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4</v>
      </c>
      <c r="H46" s="118">
        <v>300</v>
      </c>
      <c r="I46" s="91">
        <f t="shared" si="0"/>
        <v>1200</v>
      </c>
    </row>
    <row r="47" spans="1:12" x14ac:dyDescent="0.3">
      <c r="A47" s="87">
        <v>4</v>
      </c>
      <c r="B47" s="505" t="s">
        <v>53</v>
      </c>
      <c r="C47" s="506"/>
      <c r="D47" s="507"/>
      <c r="E47" s="530" t="s">
        <v>50</v>
      </c>
      <c r="F47" s="531"/>
      <c r="G47" s="88">
        <v>5</v>
      </c>
      <c r="H47" s="118">
        <v>200</v>
      </c>
      <c r="I47" s="91">
        <f t="shared" si="0"/>
        <v>1000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2200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419</v>
      </c>
      <c r="C56" s="518"/>
      <c r="D56" s="519"/>
      <c r="E56" s="530">
        <v>3</v>
      </c>
      <c r="F56" s="531"/>
      <c r="G56" s="161">
        <v>74.400000000000006</v>
      </c>
      <c r="H56" s="100">
        <v>5</v>
      </c>
      <c r="I56" s="173">
        <f>H56*G56</f>
        <v>372</v>
      </c>
    </row>
    <row r="57" spans="1:12" x14ac:dyDescent="0.3">
      <c r="A57" s="101"/>
      <c r="B57" s="522"/>
      <c r="C57" s="523"/>
      <c r="D57" s="524"/>
      <c r="E57" s="525"/>
      <c r="F57" s="526"/>
      <c r="G57" s="88"/>
      <c r="H57" s="100"/>
      <c r="I57" s="173"/>
    </row>
    <row r="58" spans="1:12" x14ac:dyDescent="0.3">
      <c r="A58" s="532" t="s">
        <v>61</v>
      </c>
      <c r="B58" s="533"/>
      <c r="C58" s="533"/>
      <c r="D58" s="533"/>
      <c r="E58" s="533"/>
      <c r="F58" s="533"/>
      <c r="G58" s="533"/>
      <c r="H58" s="534"/>
      <c r="I58" s="102">
        <f>SUM(I56:I57)</f>
        <v>372</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5772</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5772</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00B050"/>
  </sheetPr>
  <dimension ref="A1:M65"/>
  <sheetViews>
    <sheetView topLeftCell="A16"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401</v>
      </c>
      <c r="I15" s="567"/>
    </row>
    <row r="16" spans="1:13" x14ac:dyDescent="0.3">
      <c r="A16" s="544" t="s">
        <v>400</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16</v>
      </c>
      <c r="H46" s="118">
        <v>300</v>
      </c>
      <c r="I46" s="91">
        <f t="shared" si="0"/>
        <v>4800</v>
      </c>
    </row>
    <row r="47" spans="1:12" x14ac:dyDescent="0.3">
      <c r="A47" s="87">
        <v>4</v>
      </c>
      <c r="B47" s="505" t="s">
        <v>53</v>
      </c>
      <c r="C47" s="506"/>
      <c r="D47" s="507"/>
      <c r="E47" s="530" t="s">
        <v>50</v>
      </c>
      <c r="F47" s="531"/>
      <c r="G47" s="88">
        <v>12</v>
      </c>
      <c r="H47" s="118">
        <v>200</v>
      </c>
      <c r="I47" s="91">
        <f t="shared" si="0"/>
        <v>2400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7200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418</v>
      </c>
      <c r="C56" s="518"/>
      <c r="D56" s="519"/>
      <c r="E56" s="530">
        <v>3</v>
      </c>
      <c r="F56" s="531"/>
      <c r="G56" s="161">
        <v>80.400000000000006</v>
      </c>
      <c r="H56" s="100">
        <v>5</v>
      </c>
      <c r="I56" s="173">
        <f>H56*G56</f>
        <v>402</v>
      </c>
    </row>
    <row r="57" spans="1:12" x14ac:dyDescent="0.3">
      <c r="A57" s="101"/>
      <c r="B57" s="522"/>
      <c r="C57" s="523"/>
      <c r="D57" s="524"/>
      <c r="E57" s="525"/>
      <c r="F57" s="526"/>
      <c r="G57" s="88"/>
      <c r="H57" s="100"/>
      <c r="I57" s="173"/>
    </row>
    <row r="58" spans="1:12" x14ac:dyDescent="0.3">
      <c r="A58" s="532" t="s">
        <v>61</v>
      </c>
      <c r="B58" s="533"/>
      <c r="C58" s="533"/>
      <c r="D58" s="533"/>
      <c r="E58" s="533"/>
      <c r="F58" s="533"/>
      <c r="G58" s="533"/>
      <c r="H58" s="534"/>
      <c r="I58" s="102">
        <f>SUM(I56:I57)</f>
        <v>402</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7602</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7602</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FFFF00"/>
  </sheetPr>
  <dimension ref="A1:M65"/>
  <sheetViews>
    <sheetView topLeftCell="A24"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403</v>
      </c>
      <c r="I15" s="567"/>
    </row>
    <row r="16" spans="1:13" x14ac:dyDescent="0.3">
      <c r="A16" s="544" t="s">
        <v>402</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404</v>
      </c>
      <c r="C25" s="518"/>
      <c r="D25" s="518"/>
      <c r="E25" s="518"/>
      <c r="F25" s="519"/>
      <c r="G25" s="152">
        <v>1</v>
      </c>
      <c r="H25" s="168">
        <v>324.5</v>
      </c>
      <c r="I25" s="91">
        <f>H25*G25</f>
        <v>324.5</v>
      </c>
    </row>
    <row r="26" spans="1:11" x14ac:dyDescent="0.3">
      <c r="A26" s="87">
        <v>2</v>
      </c>
      <c r="B26" s="527" t="s">
        <v>405</v>
      </c>
      <c r="C26" s="528"/>
      <c r="D26" s="528"/>
      <c r="E26" s="528"/>
      <c r="F26" s="529"/>
      <c r="G26" s="152">
        <v>1</v>
      </c>
      <c r="H26" s="169">
        <v>160</v>
      </c>
      <c r="I26" s="91">
        <f>H26*G26</f>
        <v>160</v>
      </c>
    </row>
    <row r="27" spans="1:11" x14ac:dyDescent="0.3">
      <c r="A27" s="87">
        <v>3</v>
      </c>
      <c r="B27" s="527" t="s">
        <v>406</v>
      </c>
      <c r="C27" s="528"/>
      <c r="D27" s="528"/>
      <c r="E27" s="528"/>
      <c r="F27" s="529"/>
      <c r="G27" s="152">
        <v>1</v>
      </c>
      <c r="H27" s="169">
        <v>435</v>
      </c>
      <c r="I27" s="91">
        <f t="shared" ref="I27:I37" si="0">H27*G27</f>
        <v>435</v>
      </c>
    </row>
    <row r="28" spans="1:11" x14ac:dyDescent="0.3">
      <c r="A28" s="87">
        <v>4</v>
      </c>
      <c r="B28" s="527" t="s">
        <v>407</v>
      </c>
      <c r="C28" s="528"/>
      <c r="D28" s="528"/>
      <c r="E28" s="528"/>
      <c r="F28" s="529"/>
      <c r="G28" s="152">
        <v>4</v>
      </c>
      <c r="H28" s="169">
        <v>11</v>
      </c>
      <c r="I28" s="91">
        <f t="shared" si="0"/>
        <v>44</v>
      </c>
    </row>
    <row r="29" spans="1:11" x14ac:dyDescent="0.3">
      <c r="A29" s="87">
        <v>5</v>
      </c>
      <c r="B29" s="527" t="s">
        <v>408</v>
      </c>
      <c r="C29" s="528"/>
      <c r="D29" s="528"/>
      <c r="E29" s="528"/>
      <c r="F29" s="529"/>
      <c r="G29" s="152">
        <v>2</v>
      </c>
      <c r="H29" s="174">
        <v>21</v>
      </c>
      <c r="I29" s="173">
        <f t="shared" si="0"/>
        <v>42</v>
      </c>
    </row>
    <row r="30" spans="1:11" x14ac:dyDescent="0.3">
      <c r="A30" s="87">
        <v>6</v>
      </c>
      <c r="B30" s="527" t="s">
        <v>409</v>
      </c>
      <c r="C30" s="528"/>
      <c r="D30" s="528"/>
      <c r="E30" s="528"/>
      <c r="F30" s="529"/>
      <c r="G30" s="152">
        <v>4</v>
      </c>
      <c r="H30" s="169">
        <v>22</v>
      </c>
      <c r="I30" s="91">
        <f t="shared" si="0"/>
        <v>88</v>
      </c>
    </row>
    <row r="31" spans="1:11" x14ac:dyDescent="0.3">
      <c r="A31" s="87">
        <v>7</v>
      </c>
      <c r="B31" s="568" t="s">
        <v>410</v>
      </c>
      <c r="C31" s="569"/>
      <c r="D31" s="569"/>
      <c r="E31" s="569"/>
      <c r="F31" s="569"/>
      <c r="G31" s="152">
        <v>4</v>
      </c>
      <c r="H31" s="169">
        <v>25</v>
      </c>
      <c r="I31" s="91">
        <f t="shared" si="0"/>
        <v>100</v>
      </c>
    </row>
    <row r="32" spans="1:11" x14ac:dyDescent="0.3">
      <c r="A32" s="87">
        <v>8</v>
      </c>
      <c r="B32" s="568" t="s">
        <v>411</v>
      </c>
      <c r="C32" s="569"/>
      <c r="D32" s="569"/>
      <c r="E32" s="569"/>
      <c r="F32" s="569"/>
      <c r="G32" s="152">
        <v>1</v>
      </c>
      <c r="H32" s="169">
        <v>274.5</v>
      </c>
      <c r="I32" s="91">
        <f t="shared" si="0"/>
        <v>274.5</v>
      </c>
    </row>
    <row r="33" spans="1:12" x14ac:dyDescent="0.3">
      <c r="A33" s="87">
        <v>9</v>
      </c>
      <c r="B33" s="568" t="s">
        <v>412</v>
      </c>
      <c r="C33" s="569"/>
      <c r="D33" s="569"/>
      <c r="E33" s="569"/>
      <c r="F33" s="569"/>
      <c r="G33" s="152">
        <v>20</v>
      </c>
      <c r="H33" s="169">
        <v>257.38</v>
      </c>
      <c r="I33" s="91">
        <f t="shared" si="0"/>
        <v>5147.6000000000004</v>
      </c>
    </row>
    <row r="34" spans="1:12" x14ac:dyDescent="0.3">
      <c r="A34" s="87">
        <v>10</v>
      </c>
      <c r="B34" s="568" t="s">
        <v>413</v>
      </c>
      <c r="C34" s="569"/>
      <c r="D34" s="569"/>
      <c r="E34" s="569"/>
      <c r="F34" s="569"/>
      <c r="G34" s="152">
        <v>1</v>
      </c>
      <c r="H34" s="169">
        <v>135</v>
      </c>
      <c r="I34" s="91">
        <f t="shared" si="0"/>
        <v>135</v>
      </c>
    </row>
    <row r="35" spans="1:12" x14ac:dyDescent="0.3">
      <c r="A35" s="87"/>
      <c r="B35" s="568"/>
      <c r="C35" s="569"/>
      <c r="D35" s="569"/>
      <c r="E35" s="569"/>
      <c r="F35" s="569"/>
      <c r="G35" s="152"/>
      <c r="H35" s="169"/>
      <c r="I35" s="91">
        <f t="shared" si="0"/>
        <v>0</v>
      </c>
    </row>
    <row r="36" spans="1:12" x14ac:dyDescent="0.3">
      <c r="A36" s="87"/>
      <c r="B36" s="568"/>
      <c r="C36" s="569"/>
      <c r="D36" s="569"/>
      <c r="E36" s="569"/>
      <c r="F36" s="569"/>
      <c r="G36" s="152"/>
      <c r="H36" s="169"/>
      <c r="I36" s="91">
        <f t="shared" si="0"/>
        <v>0</v>
      </c>
    </row>
    <row r="37" spans="1:12" x14ac:dyDescent="0.3">
      <c r="A37" s="87"/>
      <c r="B37" s="568"/>
      <c r="C37" s="569"/>
      <c r="D37" s="569"/>
      <c r="E37" s="569"/>
      <c r="F37" s="569"/>
      <c r="G37" s="152"/>
      <c r="H37" s="169"/>
      <c r="I37" s="91">
        <f t="shared" si="0"/>
        <v>0</v>
      </c>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77">
        <f>SUM(I25:I38)</f>
        <v>6750.6</v>
      </c>
      <c r="L39" s="92"/>
    </row>
    <row r="40" spans="1:12" x14ac:dyDescent="0.3">
      <c r="A40" s="532" t="s">
        <v>123</v>
      </c>
      <c r="B40" s="533"/>
      <c r="C40" s="533"/>
      <c r="D40" s="533"/>
      <c r="E40" s="533"/>
      <c r="F40" s="533"/>
      <c r="G40" s="533"/>
      <c r="H40" s="534"/>
      <c r="I40" s="147">
        <f>ROUND((I39*0.15),2)</f>
        <v>1012.59</v>
      </c>
      <c r="L40" s="92"/>
    </row>
    <row r="41" spans="1:12" x14ac:dyDescent="0.3">
      <c r="A41" s="532" t="s">
        <v>124</v>
      </c>
      <c r="B41" s="533"/>
      <c r="C41" s="533"/>
      <c r="D41" s="533"/>
      <c r="E41" s="533"/>
      <c r="F41" s="533"/>
      <c r="G41" s="533"/>
      <c r="H41" s="534"/>
      <c r="I41" s="134">
        <f>I39+I40</f>
        <v>7763.1900000000005</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1">SUM(G45*H45)</f>
        <v>0</v>
      </c>
    </row>
    <row r="46" spans="1:12" x14ac:dyDescent="0.3">
      <c r="A46" s="87">
        <v>3</v>
      </c>
      <c r="B46" s="505" t="s">
        <v>52</v>
      </c>
      <c r="C46" s="506"/>
      <c r="D46" s="507"/>
      <c r="E46" s="530" t="s">
        <v>50</v>
      </c>
      <c r="F46" s="531"/>
      <c r="G46" s="88">
        <v>10</v>
      </c>
      <c r="H46" s="118">
        <v>300</v>
      </c>
      <c r="I46" s="91">
        <f t="shared" si="1"/>
        <v>3000</v>
      </c>
    </row>
    <row r="47" spans="1:12" x14ac:dyDescent="0.3">
      <c r="A47" s="87">
        <v>4</v>
      </c>
      <c r="B47" s="505" t="s">
        <v>53</v>
      </c>
      <c r="C47" s="506"/>
      <c r="D47" s="507"/>
      <c r="E47" s="530" t="s">
        <v>50</v>
      </c>
      <c r="F47" s="531"/>
      <c r="G47" s="88">
        <v>10</v>
      </c>
      <c r="H47" s="118">
        <v>200</v>
      </c>
      <c r="I47" s="91">
        <f t="shared" si="1"/>
        <v>2000</v>
      </c>
    </row>
    <row r="48" spans="1:12" x14ac:dyDescent="0.3">
      <c r="A48" s="87">
        <v>5</v>
      </c>
      <c r="B48" s="505" t="s">
        <v>54</v>
      </c>
      <c r="C48" s="506"/>
      <c r="D48" s="507"/>
      <c r="E48" s="530" t="s">
        <v>50</v>
      </c>
      <c r="F48" s="531"/>
      <c r="G48" s="88"/>
      <c r="H48" s="120">
        <v>200</v>
      </c>
      <c r="I48" s="91">
        <f t="shared" si="1"/>
        <v>0</v>
      </c>
    </row>
    <row r="49" spans="1:12" x14ac:dyDescent="0.3">
      <c r="A49" s="87">
        <v>6</v>
      </c>
      <c r="B49" s="505" t="s">
        <v>284</v>
      </c>
      <c r="C49" s="506"/>
      <c r="D49" s="507"/>
      <c r="E49" s="530" t="s">
        <v>50</v>
      </c>
      <c r="F49" s="531"/>
      <c r="G49" s="88"/>
      <c r="H49" s="120">
        <v>140</v>
      </c>
      <c r="I49" s="91">
        <f t="shared" si="1"/>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5000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414</v>
      </c>
      <c r="C56" s="518"/>
      <c r="D56" s="519"/>
      <c r="E56" s="530">
        <v>2</v>
      </c>
      <c r="F56" s="531"/>
      <c r="G56" s="161">
        <v>39.200000000000003</v>
      </c>
      <c r="H56" s="100">
        <v>5</v>
      </c>
      <c r="I56" s="173">
        <f>H56*G56</f>
        <v>196</v>
      </c>
    </row>
    <row r="57" spans="1:12" x14ac:dyDescent="0.3">
      <c r="A57" s="101"/>
      <c r="B57" s="522"/>
      <c r="C57" s="523"/>
      <c r="D57" s="524"/>
      <c r="E57" s="525"/>
      <c r="F57" s="526"/>
      <c r="G57" s="88"/>
      <c r="H57" s="100"/>
      <c r="I57" s="173"/>
    </row>
    <row r="58" spans="1:12" x14ac:dyDescent="0.3">
      <c r="A58" s="532" t="s">
        <v>61</v>
      </c>
      <c r="B58" s="533"/>
      <c r="C58" s="533"/>
      <c r="D58" s="533"/>
      <c r="E58" s="533"/>
      <c r="F58" s="533"/>
      <c r="G58" s="533"/>
      <c r="H58" s="534"/>
      <c r="I58" s="102">
        <f>SUM(I56:I57)</f>
        <v>196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12959.19</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12959.19</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B050"/>
  </sheetPr>
  <dimension ref="A1:M65"/>
  <sheetViews>
    <sheetView topLeftCell="A7"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264</v>
      </c>
      <c r="I15" s="567"/>
    </row>
    <row r="16" spans="1:13" x14ac:dyDescent="0.3">
      <c r="A16" s="544" t="s">
        <v>415</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c r="B25" s="517"/>
      <c r="C25" s="518"/>
      <c r="D25" s="518"/>
      <c r="E25" s="518"/>
      <c r="F25" s="519"/>
      <c r="G25" s="152"/>
      <c r="H25" s="168"/>
      <c r="I25" s="91"/>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27"/>
      <c r="C30" s="528"/>
      <c r="D30" s="528"/>
      <c r="E30" s="528"/>
      <c r="F30" s="52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9"/>
      <c r="I32" s="91"/>
    </row>
    <row r="33" spans="1:12" x14ac:dyDescent="0.3">
      <c r="A33" s="87"/>
      <c r="B33" s="568"/>
      <c r="C33" s="569"/>
      <c r="D33" s="569"/>
      <c r="E33" s="569"/>
      <c r="F33" s="569"/>
      <c r="G33" s="152"/>
      <c r="H33" s="169"/>
      <c r="I33" s="91"/>
    </row>
    <row r="34" spans="1:12" x14ac:dyDescent="0.3">
      <c r="A34" s="87"/>
      <c r="B34" s="568"/>
      <c r="C34" s="569"/>
      <c r="D34" s="569"/>
      <c r="E34" s="569"/>
      <c r="F34" s="569"/>
      <c r="G34" s="152"/>
      <c r="H34" s="169"/>
      <c r="I34" s="91"/>
    </row>
    <row r="35" spans="1:12" x14ac:dyDescent="0.3">
      <c r="A35" s="87"/>
      <c r="B35" s="568"/>
      <c r="C35" s="569"/>
      <c r="D35" s="569"/>
      <c r="E35" s="569"/>
      <c r="F35" s="569"/>
      <c r="G35" s="152"/>
      <c r="H35" s="169"/>
      <c r="I35" s="91"/>
    </row>
    <row r="36" spans="1:12" x14ac:dyDescent="0.3">
      <c r="A36" s="87"/>
      <c r="B36" s="568"/>
      <c r="C36" s="569"/>
      <c r="D36" s="569"/>
      <c r="E36" s="569"/>
      <c r="F36" s="569"/>
      <c r="G36" s="152"/>
      <c r="H36" s="169"/>
      <c r="I36" s="91"/>
    </row>
    <row r="37" spans="1:12" x14ac:dyDescent="0.3">
      <c r="A37" s="87"/>
      <c r="B37" s="568"/>
      <c r="C37" s="569"/>
      <c r="D37" s="569"/>
      <c r="E37" s="569"/>
      <c r="F37" s="569"/>
      <c r="G37" s="152"/>
      <c r="H37" s="169"/>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0</v>
      </c>
      <c r="L39" s="92"/>
    </row>
    <row r="40" spans="1:12" x14ac:dyDescent="0.3">
      <c r="A40" s="532" t="s">
        <v>123</v>
      </c>
      <c r="B40" s="533"/>
      <c r="C40" s="533"/>
      <c r="D40" s="533"/>
      <c r="E40" s="533"/>
      <c r="F40" s="533"/>
      <c r="G40" s="533"/>
      <c r="H40" s="534"/>
      <c r="I40" s="147">
        <f>ROUND((I39*0.15),2)</f>
        <v>0</v>
      </c>
      <c r="L40" s="92"/>
    </row>
    <row r="41" spans="1:12" x14ac:dyDescent="0.3">
      <c r="A41" s="532" t="s">
        <v>124</v>
      </c>
      <c r="B41" s="533"/>
      <c r="C41" s="533"/>
      <c r="D41" s="533"/>
      <c r="E41" s="533"/>
      <c r="F41" s="533"/>
      <c r="G41" s="533"/>
      <c r="H41" s="534"/>
      <c r="I41" s="134">
        <f>I39+I40</f>
        <v>0</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2</v>
      </c>
      <c r="H46" s="118">
        <v>300</v>
      </c>
      <c r="I46" s="91">
        <f t="shared" si="0"/>
        <v>600</v>
      </c>
    </row>
    <row r="47" spans="1:12" x14ac:dyDescent="0.3">
      <c r="A47" s="87">
        <v>4</v>
      </c>
      <c r="B47" s="505" t="s">
        <v>53</v>
      </c>
      <c r="C47" s="506"/>
      <c r="D47" s="507"/>
      <c r="E47" s="530" t="s">
        <v>50</v>
      </c>
      <c r="F47" s="531"/>
      <c r="G47" s="88">
        <v>2</v>
      </c>
      <c r="H47" s="118">
        <v>200</v>
      </c>
      <c r="I47" s="91">
        <f t="shared" si="0"/>
        <v>400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416</v>
      </c>
      <c r="C56" s="518"/>
      <c r="D56" s="519"/>
      <c r="E56" s="530">
        <v>1</v>
      </c>
      <c r="F56" s="531"/>
      <c r="G56" s="161">
        <v>35</v>
      </c>
      <c r="H56" s="100">
        <v>5</v>
      </c>
      <c r="I56" s="173">
        <f>H56*G56</f>
        <v>175</v>
      </c>
    </row>
    <row r="57" spans="1:12" x14ac:dyDescent="0.3">
      <c r="A57" s="101"/>
      <c r="B57" s="522"/>
      <c r="C57" s="523"/>
      <c r="D57" s="524"/>
      <c r="E57" s="525"/>
      <c r="F57" s="526"/>
      <c r="G57" s="88"/>
      <c r="H57" s="100"/>
      <c r="I57" s="173"/>
    </row>
    <row r="58" spans="1:12" x14ac:dyDescent="0.3">
      <c r="A58" s="532" t="s">
        <v>61</v>
      </c>
      <c r="B58" s="533"/>
      <c r="C58" s="533"/>
      <c r="D58" s="533"/>
      <c r="E58" s="533"/>
      <c r="F58" s="533"/>
      <c r="G58" s="533"/>
      <c r="H58" s="534"/>
      <c r="I58" s="102">
        <f>SUM(I56:I57)</f>
        <v>175</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1175</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1175</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00B050"/>
  </sheetPr>
  <dimension ref="A1:M65"/>
  <sheetViews>
    <sheetView view="pageBreakPreview" zoomScale="60" zoomScaleNormal="100"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288</v>
      </c>
      <c r="I15" s="567"/>
    </row>
    <row r="16" spans="1:13" x14ac:dyDescent="0.3">
      <c r="A16" s="544" t="s">
        <v>417</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331</v>
      </c>
      <c r="C25" s="518"/>
      <c r="D25" s="518"/>
      <c r="E25" s="518"/>
      <c r="F25" s="519"/>
      <c r="G25" s="152">
        <v>4</v>
      </c>
      <c r="H25" s="168">
        <v>2565.2199999999998</v>
      </c>
      <c r="I25" s="91">
        <f>H25*G25</f>
        <v>10260.879999999999</v>
      </c>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27"/>
      <c r="C30" s="528"/>
      <c r="D30" s="528"/>
      <c r="E30" s="528"/>
      <c r="F30" s="52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9"/>
      <c r="I32" s="91"/>
    </row>
    <row r="33" spans="1:12" x14ac:dyDescent="0.3">
      <c r="A33" s="87"/>
      <c r="B33" s="568"/>
      <c r="C33" s="569"/>
      <c r="D33" s="569"/>
      <c r="E33" s="569"/>
      <c r="F33" s="569"/>
      <c r="G33" s="152"/>
      <c r="H33" s="169"/>
      <c r="I33" s="91"/>
    </row>
    <row r="34" spans="1:12" x14ac:dyDescent="0.3">
      <c r="A34" s="87"/>
      <c r="B34" s="568"/>
      <c r="C34" s="569"/>
      <c r="D34" s="569"/>
      <c r="E34" s="569"/>
      <c r="F34" s="569"/>
      <c r="G34" s="152"/>
      <c r="H34" s="169"/>
      <c r="I34" s="91"/>
    </row>
    <row r="35" spans="1:12" x14ac:dyDescent="0.3">
      <c r="A35" s="87"/>
      <c r="B35" s="568"/>
      <c r="C35" s="569"/>
      <c r="D35" s="569"/>
      <c r="E35" s="569"/>
      <c r="F35" s="569"/>
      <c r="G35" s="152"/>
      <c r="H35" s="169"/>
      <c r="I35" s="91"/>
    </row>
    <row r="36" spans="1:12" x14ac:dyDescent="0.3">
      <c r="A36" s="87"/>
      <c r="B36" s="568"/>
      <c r="C36" s="569"/>
      <c r="D36" s="569"/>
      <c r="E36" s="569"/>
      <c r="F36" s="569"/>
      <c r="G36" s="152"/>
      <c r="H36" s="169"/>
      <c r="I36" s="91"/>
    </row>
    <row r="37" spans="1:12" x14ac:dyDescent="0.3">
      <c r="A37" s="87"/>
      <c r="B37" s="568"/>
      <c r="C37" s="569"/>
      <c r="D37" s="569"/>
      <c r="E37" s="569"/>
      <c r="F37" s="569"/>
      <c r="G37" s="152"/>
      <c r="H37" s="169"/>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10260.879999999999</v>
      </c>
      <c r="L39" s="92"/>
    </row>
    <row r="40" spans="1:12" x14ac:dyDescent="0.3">
      <c r="A40" s="532" t="s">
        <v>123</v>
      </c>
      <c r="B40" s="533"/>
      <c r="C40" s="533"/>
      <c r="D40" s="533"/>
      <c r="E40" s="533"/>
      <c r="F40" s="533"/>
      <c r="G40" s="533"/>
      <c r="H40" s="534"/>
      <c r="I40" s="147">
        <f>ROUND((I39*0.15),2)</f>
        <v>1539.13</v>
      </c>
      <c r="L40" s="92"/>
    </row>
    <row r="41" spans="1:12" x14ac:dyDescent="0.3">
      <c r="A41" s="532" t="s">
        <v>124</v>
      </c>
      <c r="B41" s="533"/>
      <c r="C41" s="533"/>
      <c r="D41" s="533"/>
      <c r="E41" s="533"/>
      <c r="F41" s="533"/>
      <c r="G41" s="533"/>
      <c r="H41" s="534"/>
      <c r="I41" s="134">
        <f>I39+I40</f>
        <v>11800.009999999998</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2.5</v>
      </c>
      <c r="H46" s="118">
        <v>300</v>
      </c>
      <c r="I46" s="91">
        <f t="shared" si="0"/>
        <v>750</v>
      </c>
    </row>
    <row r="47" spans="1:12" x14ac:dyDescent="0.3">
      <c r="A47" s="87">
        <v>4</v>
      </c>
      <c r="B47" s="505" t="s">
        <v>53</v>
      </c>
      <c r="C47" s="506"/>
      <c r="D47" s="507"/>
      <c r="E47" s="530" t="s">
        <v>50</v>
      </c>
      <c r="F47" s="531"/>
      <c r="G47" s="88">
        <v>2.5</v>
      </c>
      <c r="H47" s="118">
        <v>200</v>
      </c>
      <c r="I47" s="91">
        <f t="shared" si="0"/>
        <v>500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1250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387</v>
      </c>
      <c r="C56" s="518"/>
      <c r="D56" s="519"/>
      <c r="E56" s="530">
        <v>1</v>
      </c>
      <c r="F56" s="531"/>
      <c r="G56" s="161">
        <v>21.2</v>
      </c>
      <c r="H56" s="100">
        <v>5</v>
      </c>
      <c r="I56" s="173">
        <f>H56*G56</f>
        <v>106</v>
      </c>
    </row>
    <row r="57" spans="1:12" x14ac:dyDescent="0.3">
      <c r="A57" s="101"/>
      <c r="B57" s="522"/>
      <c r="C57" s="523"/>
      <c r="D57" s="524"/>
      <c r="E57" s="525"/>
      <c r="F57" s="526"/>
      <c r="G57" s="88"/>
      <c r="H57" s="100"/>
      <c r="I57" s="173"/>
    </row>
    <row r="58" spans="1:12" x14ac:dyDescent="0.3">
      <c r="A58" s="532" t="s">
        <v>61</v>
      </c>
      <c r="B58" s="533"/>
      <c r="C58" s="533"/>
      <c r="D58" s="533"/>
      <c r="E58" s="533"/>
      <c r="F58" s="533"/>
      <c r="G58" s="533"/>
      <c r="H58" s="534"/>
      <c r="I58" s="102">
        <f>SUM(I56:I57)</f>
        <v>106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13156.009999999998</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13156.009999999998</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00B050"/>
    <pageSetUpPr fitToPage="1"/>
  </sheetPr>
  <dimension ref="A1:M65"/>
  <sheetViews>
    <sheetView view="pageLayout" topLeftCell="A5" zoomScaleNormal="100" workbookViewId="0">
      <selection activeCell="A23" sqref="A23:I2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266</v>
      </c>
      <c r="I15" s="567"/>
    </row>
    <row r="16" spans="1:13" x14ac:dyDescent="0.3">
      <c r="A16" s="544" t="s">
        <v>420</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421</v>
      </c>
      <c r="C25" s="518"/>
      <c r="D25" s="518"/>
      <c r="E25" s="518"/>
      <c r="F25" s="519"/>
      <c r="G25" s="152">
        <v>1</v>
      </c>
      <c r="H25" s="168">
        <v>677.2</v>
      </c>
      <c r="I25" s="91">
        <f>H25*G25</f>
        <v>677.2</v>
      </c>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27"/>
      <c r="C30" s="528"/>
      <c r="D30" s="528"/>
      <c r="E30" s="528"/>
      <c r="F30" s="52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9"/>
      <c r="I32" s="91"/>
    </row>
    <row r="33" spans="1:12" x14ac:dyDescent="0.3">
      <c r="A33" s="87"/>
      <c r="B33" s="568"/>
      <c r="C33" s="569"/>
      <c r="D33" s="569"/>
      <c r="E33" s="569"/>
      <c r="F33" s="569"/>
      <c r="G33" s="152"/>
      <c r="H33" s="169"/>
      <c r="I33" s="91"/>
    </row>
    <row r="34" spans="1:12" x14ac:dyDescent="0.3">
      <c r="A34" s="87"/>
      <c r="B34" s="568"/>
      <c r="C34" s="569"/>
      <c r="D34" s="569"/>
      <c r="E34" s="569"/>
      <c r="F34" s="569"/>
      <c r="G34" s="152"/>
      <c r="H34" s="169"/>
      <c r="I34" s="91"/>
    </row>
    <row r="35" spans="1:12" x14ac:dyDescent="0.3">
      <c r="A35" s="87"/>
      <c r="B35" s="568"/>
      <c r="C35" s="569"/>
      <c r="D35" s="569"/>
      <c r="E35" s="569"/>
      <c r="F35" s="569"/>
      <c r="G35" s="152"/>
      <c r="H35" s="169"/>
      <c r="I35" s="91"/>
    </row>
    <row r="36" spans="1:12" x14ac:dyDescent="0.3">
      <c r="A36" s="87"/>
      <c r="B36" s="568"/>
      <c r="C36" s="569"/>
      <c r="D36" s="569"/>
      <c r="E36" s="569"/>
      <c r="F36" s="569"/>
      <c r="G36" s="152"/>
      <c r="H36" s="169"/>
      <c r="I36" s="91"/>
    </row>
    <row r="37" spans="1:12" x14ac:dyDescent="0.3">
      <c r="A37" s="87"/>
      <c r="B37" s="568"/>
      <c r="C37" s="569"/>
      <c r="D37" s="569"/>
      <c r="E37" s="569"/>
      <c r="F37" s="569"/>
      <c r="G37" s="152"/>
      <c r="H37" s="169"/>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677.2</v>
      </c>
      <c r="L39" s="92"/>
    </row>
    <row r="40" spans="1:12" x14ac:dyDescent="0.3">
      <c r="A40" s="532" t="s">
        <v>123</v>
      </c>
      <c r="B40" s="533"/>
      <c r="C40" s="533"/>
      <c r="D40" s="533"/>
      <c r="E40" s="533"/>
      <c r="F40" s="533"/>
      <c r="G40" s="533"/>
      <c r="H40" s="534"/>
      <c r="I40" s="147">
        <f>ROUND((I39*0.15),2)</f>
        <v>101.58</v>
      </c>
      <c r="L40" s="92"/>
    </row>
    <row r="41" spans="1:12" x14ac:dyDescent="0.3">
      <c r="A41" s="532" t="s">
        <v>124</v>
      </c>
      <c r="B41" s="533"/>
      <c r="C41" s="533"/>
      <c r="D41" s="533"/>
      <c r="E41" s="533"/>
      <c r="F41" s="533"/>
      <c r="G41" s="533"/>
      <c r="H41" s="534"/>
      <c r="I41" s="134">
        <f>I39+I40</f>
        <v>778.78000000000009</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2</v>
      </c>
      <c r="H46" s="118">
        <v>300</v>
      </c>
      <c r="I46" s="91">
        <f t="shared" si="0"/>
        <v>600</v>
      </c>
    </row>
    <row r="47" spans="1:12" x14ac:dyDescent="0.3">
      <c r="A47" s="87">
        <v>4</v>
      </c>
      <c r="B47" s="505" t="s">
        <v>53</v>
      </c>
      <c r="C47" s="506"/>
      <c r="D47" s="507"/>
      <c r="E47" s="530" t="s">
        <v>50</v>
      </c>
      <c r="F47" s="531"/>
      <c r="G47" s="88">
        <v>2</v>
      </c>
      <c r="H47" s="118">
        <v>200</v>
      </c>
      <c r="I47" s="91">
        <f t="shared" si="0"/>
        <v>400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1000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422</v>
      </c>
      <c r="C56" s="518"/>
      <c r="D56" s="519"/>
      <c r="E56" s="530">
        <v>1</v>
      </c>
      <c r="F56" s="531"/>
      <c r="G56" s="161">
        <v>33.200000000000003</v>
      </c>
      <c r="H56" s="100">
        <v>5</v>
      </c>
      <c r="I56" s="173">
        <f>H56*G56</f>
        <v>166</v>
      </c>
    </row>
    <row r="57" spans="1:12" x14ac:dyDescent="0.3">
      <c r="A57" s="101"/>
      <c r="B57" s="522"/>
      <c r="C57" s="523"/>
      <c r="D57" s="524"/>
      <c r="E57" s="525"/>
      <c r="F57" s="526"/>
      <c r="G57" s="88"/>
      <c r="H57" s="100"/>
      <c r="I57" s="173"/>
    </row>
    <row r="58" spans="1:12" x14ac:dyDescent="0.3">
      <c r="A58" s="532" t="s">
        <v>61</v>
      </c>
      <c r="B58" s="533"/>
      <c r="C58" s="533"/>
      <c r="D58" s="533"/>
      <c r="E58" s="533"/>
      <c r="F58" s="533"/>
      <c r="G58" s="533"/>
      <c r="H58" s="534"/>
      <c r="I58" s="102">
        <f>SUM(I56:I57)</f>
        <v>166</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1944.7800000000002</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1944.7800000000002</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paperSize="9" scale="57" fitToHeight="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92D050"/>
  </sheetPr>
  <dimension ref="A1:M65"/>
  <sheetViews>
    <sheetView topLeftCell="A20" workbookViewId="0">
      <selection activeCell="K3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393</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336</v>
      </c>
      <c r="C25" s="518"/>
      <c r="D25" s="518"/>
      <c r="E25" s="518"/>
      <c r="F25" s="519"/>
      <c r="G25" s="152">
        <v>2</v>
      </c>
      <c r="H25" s="168">
        <v>120</v>
      </c>
      <c r="I25" s="91">
        <f>H25*G25</f>
        <v>240</v>
      </c>
    </row>
    <row r="26" spans="1:11" x14ac:dyDescent="0.3">
      <c r="A26" s="87">
        <v>2</v>
      </c>
      <c r="B26" s="527" t="s">
        <v>394</v>
      </c>
      <c r="C26" s="528"/>
      <c r="D26" s="528"/>
      <c r="E26" s="528"/>
      <c r="F26" s="529"/>
      <c r="G26" s="152">
        <v>1</v>
      </c>
      <c r="H26" s="169">
        <v>256.52</v>
      </c>
      <c r="I26" s="91">
        <f>H26*G26</f>
        <v>256.52</v>
      </c>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6"/>
      <c r="I32" s="91"/>
    </row>
    <row r="33" spans="1:12" x14ac:dyDescent="0.3">
      <c r="A33" s="87"/>
      <c r="B33" s="568"/>
      <c r="C33" s="569"/>
      <c r="D33" s="569"/>
      <c r="E33" s="569"/>
      <c r="F33" s="569"/>
      <c r="G33" s="152"/>
      <c r="H33" s="166"/>
      <c r="I33" s="91"/>
    </row>
    <row r="34" spans="1:12" x14ac:dyDescent="0.3">
      <c r="A34" s="87"/>
      <c r="B34" s="568"/>
      <c r="C34" s="569"/>
      <c r="D34" s="569"/>
      <c r="E34" s="569"/>
      <c r="F34" s="569"/>
      <c r="G34" s="152"/>
      <c r="H34" s="166"/>
      <c r="I34" s="91"/>
    </row>
    <row r="35" spans="1:12" x14ac:dyDescent="0.3">
      <c r="A35" s="87"/>
      <c r="B35" s="568"/>
      <c r="C35" s="569"/>
      <c r="D35" s="569"/>
      <c r="E35" s="569"/>
      <c r="F35" s="569"/>
      <c r="G35" s="152"/>
      <c r="H35" s="153"/>
      <c r="I35" s="91"/>
    </row>
    <row r="36" spans="1:12" x14ac:dyDescent="0.3">
      <c r="A36" s="87"/>
      <c r="B36" s="568"/>
      <c r="C36" s="569"/>
      <c r="D36" s="569"/>
      <c r="E36" s="569"/>
      <c r="F36" s="569"/>
      <c r="G36" s="152"/>
      <c r="H36" s="153"/>
      <c r="I36" s="91"/>
    </row>
    <row r="37" spans="1:12" x14ac:dyDescent="0.3">
      <c r="A37" s="87"/>
      <c r="B37" s="568"/>
      <c r="C37" s="569"/>
      <c r="D37" s="569"/>
      <c r="E37" s="569"/>
      <c r="F37" s="569"/>
      <c r="G37" s="152"/>
      <c r="H37" s="153"/>
      <c r="I37" s="91"/>
    </row>
    <row r="38" spans="1:12" x14ac:dyDescent="0.3">
      <c r="A38" s="87"/>
      <c r="B38" s="568"/>
      <c r="C38" s="569"/>
      <c r="D38" s="569"/>
      <c r="E38" s="569"/>
      <c r="F38" s="569"/>
      <c r="G38" s="152"/>
      <c r="H38" s="153"/>
      <c r="I38" s="91"/>
      <c r="L38" s="92"/>
    </row>
    <row r="39" spans="1:12" x14ac:dyDescent="0.3">
      <c r="A39" s="565" t="s">
        <v>122</v>
      </c>
      <c r="B39" s="533"/>
      <c r="C39" s="533"/>
      <c r="D39" s="533"/>
      <c r="E39" s="533"/>
      <c r="F39" s="533"/>
      <c r="G39" s="533"/>
      <c r="H39" s="534"/>
      <c r="I39" s="146">
        <f>SUM(I25:I38)</f>
        <v>496.52</v>
      </c>
      <c r="L39" s="92"/>
    </row>
    <row r="40" spans="1:12" x14ac:dyDescent="0.3">
      <c r="A40" s="532" t="s">
        <v>123</v>
      </c>
      <c r="B40" s="533"/>
      <c r="C40" s="533"/>
      <c r="D40" s="533"/>
      <c r="E40" s="533"/>
      <c r="F40" s="533"/>
      <c r="G40" s="533"/>
      <c r="H40" s="534"/>
      <c r="I40" s="147">
        <f>ROUND((I39*0.15),2)</f>
        <v>74.48</v>
      </c>
      <c r="L40" s="92"/>
    </row>
    <row r="41" spans="1:12" x14ac:dyDescent="0.3">
      <c r="A41" s="532" t="s">
        <v>124</v>
      </c>
      <c r="B41" s="533"/>
      <c r="C41" s="533"/>
      <c r="D41" s="533"/>
      <c r="E41" s="533"/>
      <c r="F41" s="533"/>
      <c r="G41" s="533"/>
      <c r="H41" s="534"/>
      <c r="I41" s="134">
        <f>I39+I40</f>
        <v>571</v>
      </c>
    </row>
    <row r="42" spans="1:12" x14ac:dyDescent="0.3">
      <c r="A42" s="511" t="s">
        <v>46</v>
      </c>
      <c r="B42" s="512"/>
      <c r="C42" s="512"/>
      <c r="D42" s="512"/>
      <c r="E42" s="512"/>
      <c r="F42" s="512"/>
      <c r="G42" s="512"/>
      <c r="H42" s="512"/>
      <c r="I42" s="513"/>
    </row>
    <row r="43" spans="1:12" x14ac:dyDescent="0.3">
      <c r="A43" s="82" t="s">
        <v>47</v>
      </c>
      <c r="B43" s="514" t="s">
        <v>48</v>
      </c>
      <c r="C43" s="515"/>
      <c r="D43" s="516"/>
      <c r="E43" s="514" t="s">
        <v>36</v>
      </c>
      <c r="F43" s="516"/>
      <c r="G43" s="84" t="s">
        <v>38</v>
      </c>
      <c r="H43" s="85" t="s">
        <v>39</v>
      </c>
      <c r="I43" s="86" t="s">
        <v>40</v>
      </c>
    </row>
    <row r="44" spans="1:12" x14ac:dyDescent="0.3">
      <c r="A44" s="87">
        <v>1</v>
      </c>
      <c r="B44" s="535" t="s">
        <v>49</v>
      </c>
      <c r="C44" s="536"/>
      <c r="D44" s="537"/>
      <c r="E44" s="520" t="s">
        <v>50</v>
      </c>
      <c r="F44" s="521"/>
      <c r="G44" s="119"/>
      <c r="H44" s="117">
        <v>450</v>
      </c>
      <c r="I44" s="94">
        <f>SUM(G44*H44)</f>
        <v>0</v>
      </c>
    </row>
    <row r="45" spans="1:12" x14ac:dyDescent="0.3">
      <c r="A45" s="87">
        <v>2</v>
      </c>
      <c r="B45" s="505" t="s">
        <v>51</v>
      </c>
      <c r="C45" s="506"/>
      <c r="D45" s="507"/>
      <c r="E45" s="530" t="s">
        <v>50</v>
      </c>
      <c r="F45" s="531"/>
      <c r="G45" s="88"/>
      <c r="H45" s="118">
        <v>350</v>
      </c>
      <c r="I45" s="91">
        <f t="shared" ref="I45:I49" si="0">SUM(G45*H45)</f>
        <v>0</v>
      </c>
    </row>
    <row r="46" spans="1:12" x14ac:dyDescent="0.3">
      <c r="A46" s="87">
        <v>3</v>
      </c>
      <c r="B46" s="505" t="s">
        <v>52</v>
      </c>
      <c r="C46" s="506"/>
      <c r="D46" s="507"/>
      <c r="E46" s="530" t="s">
        <v>50</v>
      </c>
      <c r="F46" s="531"/>
      <c r="G46" s="88">
        <v>3</v>
      </c>
      <c r="H46" s="118">
        <v>300</v>
      </c>
      <c r="I46" s="91">
        <f t="shared" si="0"/>
        <v>900</v>
      </c>
    </row>
    <row r="47" spans="1:12" x14ac:dyDescent="0.3">
      <c r="A47" s="87">
        <v>4</v>
      </c>
      <c r="B47" s="505" t="s">
        <v>53</v>
      </c>
      <c r="C47" s="506"/>
      <c r="D47" s="507"/>
      <c r="E47" s="530" t="s">
        <v>50</v>
      </c>
      <c r="F47" s="531"/>
      <c r="G47" s="88">
        <v>3</v>
      </c>
      <c r="H47" s="118">
        <v>200</v>
      </c>
      <c r="I47" s="91">
        <f t="shared" si="0"/>
        <v>600</v>
      </c>
    </row>
    <row r="48" spans="1:12" x14ac:dyDescent="0.3">
      <c r="A48" s="87">
        <v>5</v>
      </c>
      <c r="B48" s="505" t="s">
        <v>54</v>
      </c>
      <c r="C48" s="506"/>
      <c r="D48" s="507"/>
      <c r="E48" s="530" t="s">
        <v>50</v>
      </c>
      <c r="F48" s="531"/>
      <c r="G48" s="88"/>
      <c r="H48" s="120">
        <v>200</v>
      </c>
      <c r="I48" s="91">
        <f t="shared" si="0"/>
        <v>0</v>
      </c>
    </row>
    <row r="49" spans="1:12" x14ac:dyDescent="0.3">
      <c r="A49" s="87">
        <v>6</v>
      </c>
      <c r="B49" s="505" t="s">
        <v>284</v>
      </c>
      <c r="C49" s="506"/>
      <c r="D49" s="507"/>
      <c r="E49" s="530" t="s">
        <v>50</v>
      </c>
      <c r="F49" s="531"/>
      <c r="G49" s="88"/>
      <c r="H49" s="120">
        <v>140</v>
      </c>
      <c r="I49" s="91">
        <f t="shared" si="0"/>
        <v>0</v>
      </c>
    </row>
    <row r="50" spans="1:12" x14ac:dyDescent="0.3">
      <c r="A50" s="87"/>
      <c r="B50" s="505"/>
      <c r="C50" s="506"/>
      <c r="D50" s="507"/>
      <c r="E50" s="95"/>
      <c r="F50" s="62"/>
      <c r="G50" s="62"/>
      <c r="H50" s="78"/>
      <c r="I50" s="91"/>
    </row>
    <row r="51" spans="1:12" x14ac:dyDescent="0.3">
      <c r="A51" s="76"/>
      <c r="B51" s="505"/>
      <c r="C51" s="506"/>
      <c r="D51" s="507"/>
      <c r="F51" s="62"/>
      <c r="G51" s="62"/>
      <c r="H51" s="78"/>
      <c r="I51" s="91"/>
    </row>
    <row r="52" spans="1:12" x14ac:dyDescent="0.3">
      <c r="A52" s="96"/>
      <c r="B52" s="508"/>
      <c r="C52" s="509"/>
      <c r="D52" s="510"/>
      <c r="E52" s="64"/>
      <c r="F52" s="65"/>
      <c r="G52" s="62"/>
      <c r="H52" s="80"/>
      <c r="I52" s="91"/>
    </row>
    <row r="53" spans="1:12" x14ac:dyDescent="0.3">
      <c r="A53" s="532" t="s">
        <v>55</v>
      </c>
      <c r="B53" s="533"/>
      <c r="C53" s="533"/>
      <c r="D53" s="533"/>
      <c r="E53" s="533"/>
      <c r="F53" s="533"/>
      <c r="G53" s="533"/>
      <c r="H53" s="534"/>
      <c r="I53" s="102">
        <f>SUM(I44:I52)</f>
        <v>1500</v>
      </c>
    </row>
    <row r="54" spans="1:12" x14ac:dyDescent="0.3">
      <c r="A54" s="511" t="s">
        <v>56</v>
      </c>
      <c r="B54" s="512"/>
      <c r="C54" s="512"/>
      <c r="D54" s="512"/>
      <c r="E54" s="512"/>
      <c r="F54" s="512"/>
      <c r="G54" s="512"/>
      <c r="H54" s="512"/>
      <c r="I54" s="513"/>
    </row>
    <row r="55" spans="1:12" x14ac:dyDescent="0.3">
      <c r="A55" s="82" t="s">
        <v>57</v>
      </c>
      <c r="B55" s="514" t="s">
        <v>58</v>
      </c>
      <c r="C55" s="515"/>
      <c r="D55" s="516"/>
      <c r="E55" s="514" t="s">
        <v>59</v>
      </c>
      <c r="F55" s="516"/>
      <c r="G55" s="98" t="s">
        <v>60</v>
      </c>
      <c r="H55" s="98" t="s">
        <v>39</v>
      </c>
      <c r="I55" s="99" t="s">
        <v>40</v>
      </c>
    </row>
    <row r="56" spans="1:12" x14ac:dyDescent="0.3">
      <c r="A56" s="87">
        <v>1</v>
      </c>
      <c r="B56" s="517" t="s">
        <v>395</v>
      </c>
      <c r="C56" s="518"/>
      <c r="D56" s="519"/>
      <c r="E56" s="530">
        <v>2</v>
      </c>
      <c r="F56" s="531"/>
      <c r="G56" s="161">
        <v>50</v>
      </c>
      <c r="H56" s="100">
        <v>5</v>
      </c>
      <c r="I56" s="173">
        <f>H56*G56</f>
        <v>250</v>
      </c>
    </row>
    <row r="57" spans="1:12" x14ac:dyDescent="0.3">
      <c r="A57" s="101"/>
      <c r="B57" s="522"/>
      <c r="C57" s="523"/>
      <c r="D57" s="524"/>
      <c r="E57" s="525"/>
      <c r="F57" s="526"/>
      <c r="G57" s="88"/>
      <c r="H57" s="100"/>
      <c r="I57" s="173"/>
    </row>
    <row r="58" spans="1:12" x14ac:dyDescent="0.3">
      <c r="A58" s="532" t="s">
        <v>61</v>
      </c>
      <c r="B58" s="533"/>
      <c r="C58" s="533"/>
      <c r="D58" s="533"/>
      <c r="E58" s="533"/>
      <c r="F58" s="533"/>
      <c r="G58" s="533"/>
      <c r="H58" s="534"/>
      <c r="I58" s="102">
        <f>SUM(I56:I57)</f>
        <v>250</v>
      </c>
    </row>
    <row r="59" spans="1:12" x14ac:dyDescent="0.3">
      <c r="A59" s="103"/>
      <c r="B59" s="104"/>
      <c r="C59" s="104"/>
      <c r="D59" s="104"/>
      <c r="E59" s="104"/>
      <c r="F59" s="105"/>
      <c r="G59" s="106"/>
      <c r="H59" s="106"/>
      <c r="I59" s="107"/>
      <c r="L59" s="59"/>
    </row>
    <row r="60" spans="1:12" x14ac:dyDescent="0.3">
      <c r="A60" s="500"/>
      <c r="B60" s="501"/>
      <c r="C60" s="501"/>
      <c r="D60" s="501"/>
      <c r="E60" s="501"/>
      <c r="F60" s="108"/>
      <c r="G60" s="504" t="s">
        <v>62</v>
      </c>
      <c r="H60" s="501"/>
      <c r="I60" s="109">
        <f>I58+I53+I41</f>
        <v>2321</v>
      </c>
    </row>
    <row r="61" spans="1:12" x14ac:dyDescent="0.3">
      <c r="A61" s="500"/>
      <c r="B61" s="501"/>
      <c r="C61" s="501"/>
      <c r="D61" s="501"/>
      <c r="E61" s="501"/>
      <c r="F61" s="62"/>
      <c r="G61" s="110"/>
      <c r="H61" s="111"/>
      <c r="I61" s="112"/>
    </row>
    <row r="62" spans="1:12" ht="15" thickBot="1" x14ac:dyDescent="0.35">
      <c r="A62" s="500"/>
      <c r="B62" s="501"/>
      <c r="C62" s="501"/>
      <c r="D62" s="501"/>
      <c r="E62" s="501"/>
      <c r="F62" s="62"/>
      <c r="G62" s="554" t="s">
        <v>105</v>
      </c>
      <c r="H62" s="555"/>
      <c r="I62" s="121">
        <f>I60+I61</f>
        <v>2321</v>
      </c>
    </row>
    <row r="63" spans="1:12" ht="15.6" thickTop="1" thickBot="1" x14ac:dyDescent="0.35">
      <c r="A63" s="113"/>
      <c r="B63" s="114"/>
      <c r="C63" s="502"/>
      <c r="D63" s="503"/>
      <c r="E63" s="503"/>
      <c r="F63" s="503"/>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M72"/>
  <sheetViews>
    <sheetView topLeftCell="A34"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264</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439</v>
      </c>
      <c r="C25" s="518"/>
      <c r="D25" s="518"/>
      <c r="E25" s="518"/>
      <c r="F25" s="519"/>
      <c r="G25" s="152">
        <v>1</v>
      </c>
      <c r="H25" s="168">
        <v>2550</v>
      </c>
      <c r="I25" s="91">
        <f>H25*G25</f>
        <v>2550</v>
      </c>
    </row>
    <row r="26" spans="1:11" x14ac:dyDescent="0.3">
      <c r="A26" s="87">
        <v>2</v>
      </c>
      <c r="B26" s="527" t="s">
        <v>424</v>
      </c>
      <c r="C26" s="528"/>
      <c r="D26" s="528"/>
      <c r="E26" s="528"/>
      <c r="F26" s="529"/>
      <c r="G26" s="152">
        <v>1</v>
      </c>
      <c r="H26" s="169">
        <v>1200</v>
      </c>
      <c r="I26" s="91">
        <f>H26*G26</f>
        <v>1200</v>
      </c>
    </row>
    <row r="27" spans="1:11" x14ac:dyDescent="0.3">
      <c r="A27" s="87">
        <v>3</v>
      </c>
      <c r="B27" s="527" t="s">
        <v>366</v>
      </c>
      <c r="C27" s="528"/>
      <c r="D27" s="528"/>
      <c r="E27" s="528"/>
      <c r="F27" s="529"/>
      <c r="G27" s="152">
        <v>2</v>
      </c>
      <c r="H27" s="169">
        <v>1445.56</v>
      </c>
      <c r="I27" s="91">
        <f t="shared" ref="I27:I36" si="0">H27*G27</f>
        <v>2891.12</v>
      </c>
    </row>
    <row r="28" spans="1:11" x14ac:dyDescent="0.3">
      <c r="A28" s="87">
        <v>4</v>
      </c>
      <c r="B28" s="527" t="s">
        <v>425</v>
      </c>
      <c r="C28" s="528"/>
      <c r="D28" s="528"/>
      <c r="E28" s="528"/>
      <c r="F28" s="529"/>
      <c r="G28" s="152">
        <v>1</v>
      </c>
      <c r="H28" s="169">
        <v>38.22</v>
      </c>
      <c r="I28" s="91">
        <f t="shared" si="0"/>
        <v>38.22</v>
      </c>
    </row>
    <row r="29" spans="1:11" x14ac:dyDescent="0.3">
      <c r="A29" s="87">
        <v>5</v>
      </c>
      <c r="B29" s="527" t="s">
        <v>426</v>
      </c>
      <c r="C29" s="528"/>
      <c r="D29" s="528"/>
      <c r="E29" s="528"/>
      <c r="F29" s="529"/>
      <c r="G29" s="152">
        <v>3</v>
      </c>
      <c r="H29" s="169">
        <v>8.93</v>
      </c>
      <c r="I29" s="91">
        <f t="shared" si="0"/>
        <v>26.79</v>
      </c>
    </row>
    <row r="30" spans="1:11" x14ac:dyDescent="0.3">
      <c r="A30" s="87">
        <v>6</v>
      </c>
      <c r="B30" s="568" t="s">
        <v>427</v>
      </c>
      <c r="C30" s="569"/>
      <c r="D30" s="569"/>
      <c r="E30" s="569"/>
      <c r="F30" s="569"/>
      <c r="G30" s="152">
        <v>1</v>
      </c>
      <c r="H30" s="169">
        <v>44.94</v>
      </c>
      <c r="I30" s="91">
        <f t="shared" si="0"/>
        <v>44.94</v>
      </c>
    </row>
    <row r="31" spans="1:11" x14ac:dyDescent="0.3">
      <c r="A31" s="87">
        <v>7</v>
      </c>
      <c r="B31" s="568" t="s">
        <v>428</v>
      </c>
      <c r="C31" s="569"/>
      <c r="D31" s="569"/>
      <c r="E31" s="569"/>
      <c r="F31" s="569"/>
      <c r="G31" s="152">
        <v>10</v>
      </c>
      <c r="H31" s="169">
        <v>10.82</v>
      </c>
      <c r="I31" s="91">
        <f t="shared" ref="I31" si="1">H31*G31</f>
        <v>108.2</v>
      </c>
    </row>
    <row r="32" spans="1:11" x14ac:dyDescent="0.3">
      <c r="A32" s="87">
        <v>8</v>
      </c>
      <c r="B32" s="568" t="s">
        <v>429</v>
      </c>
      <c r="C32" s="569"/>
      <c r="D32" s="569"/>
      <c r="E32" s="569"/>
      <c r="F32" s="569"/>
      <c r="G32" s="152">
        <v>2</v>
      </c>
      <c r="H32" s="169">
        <v>27.8</v>
      </c>
      <c r="I32" s="91">
        <f t="shared" si="0"/>
        <v>55.6</v>
      </c>
    </row>
    <row r="33" spans="1:12" x14ac:dyDescent="0.3">
      <c r="A33" s="87">
        <v>9</v>
      </c>
      <c r="B33" s="568" t="s">
        <v>430</v>
      </c>
      <c r="C33" s="569"/>
      <c r="D33" s="569"/>
      <c r="E33" s="569"/>
      <c r="F33" s="569"/>
      <c r="G33" s="152">
        <v>2</v>
      </c>
      <c r="H33" s="169">
        <v>147.19</v>
      </c>
      <c r="I33" s="91">
        <f t="shared" si="0"/>
        <v>294.38</v>
      </c>
    </row>
    <row r="34" spans="1:12" x14ac:dyDescent="0.3">
      <c r="A34" s="87">
        <v>10</v>
      </c>
      <c r="B34" s="568" t="s">
        <v>431</v>
      </c>
      <c r="C34" s="569"/>
      <c r="D34" s="569"/>
      <c r="E34" s="569"/>
      <c r="F34" s="569"/>
      <c r="G34" s="152">
        <v>1</v>
      </c>
      <c r="H34" s="169">
        <v>22.6</v>
      </c>
      <c r="I34" s="91">
        <f t="shared" si="0"/>
        <v>22.6</v>
      </c>
    </row>
    <row r="35" spans="1:12" x14ac:dyDescent="0.3">
      <c r="A35" s="87">
        <v>11</v>
      </c>
      <c r="B35" s="568" t="s">
        <v>432</v>
      </c>
      <c r="C35" s="569"/>
      <c r="D35" s="569"/>
      <c r="E35" s="569"/>
      <c r="F35" s="569"/>
      <c r="G35" s="152">
        <v>5</v>
      </c>
      <c r="H35" s="169">
        <v>26</v>
      </c>
      <c r="I35" s="91">
        <f t="shared" si="0"/>
        <v>130</v>
      </c>
    </row>
    <row r="36" spans="1:12" x14ac:dyDescent="0.3">
      <c r="A36" s="87">
        <v>12</v>
      </c>
      <c r="B36" s="568" t="s">
        <v>433</v>
      </c>
      <c r="C36" s="569"/>
      <c r="D36" s="569"/>
      <c r="E36" s="569"/>
      <c r="F36" s="569"/>
      <c r="G36" s="152">
        <v>5</v>
      </c>
      <c r="H36" s="169">
        <v>14</v>
      </c>
      <c r="I36" s="91">
        <f t="shared" si="0"/>
        <v>70</v>
      </c>
    </row>
    <row r="37" spans="1:12" x14ac:dyDescent="0.3">
      <c r="A37" s="87">
        <v>13</v>
      </c>
      <c r="B37" s="568" t="s">
        <v>434</v>
      </c>
      <c r="C37" s="569"/>
      <c r="D37" s="569"/>
      <c r="E37" s="569"/>
      <c r="F37" s="569"/>
      <c r="G37" s="152">
        <v>15</v>
      </c>
      <c r="H37" s="169">
        <v>91.05</v>
      </c>
      <c r="I37" s="91">
        <f t="shared" ref="I37:I41" si="2">H37*G37</f>
        <v>1365.75</v>
      </c>
    </row>
    <row r="38" spans="1:12" x14ac:dyDescent="0.3">
      <c r="A38" s="87">
        <v>14</v>
      </c>
      <c r="B38" s="568" t="s">
        <v>435</v>
      </c>
      <c r="C38" s="569"/>
      <c r="D38" s="569"/>
      <c r="E38" s="569"/>
      <c r="F38" s="569"/>
      <c r="G38" s="152">
        <v>10</v>
      </c>
      <c r="H38" s="169">
        <v>83.84</v>
      </c>
      <c r="I38" s="91">
        <f t="shared" si="2"/>
        <v>838.40000000000009</v>
      </c>
    </row>
    <row r="39" spans="1:12" x14ac:dyDescent="0.3">
      <c r="A39" s="87">
        <v>15</v>
      </c>
      <c r="B39" s="568" t="s">
        <v>436</v>
      </c>
      <c r="C39" s="569"/>
      <c r="D39" s="569"/>
      <c r="E39" s="569"/>
      <c r="F39" s="569"/>
      <c r="G39" s="152">
        <v>4</v>
      </c>
      <c r="H39" s="169">
        <v>8.1199999999999992</v>
      </c>
      <c r="I39" s="91">
        <f t="shared" si="2"/>
        <v>32.479999999999997</v>
      </c>
    </row>
    <row r="40" spans="1:12" x14ac:dyDescent="0.3">
      <c r="A40" s="87">
        <v>16</v>
      </c>
      <c r="B40" s="568" t="s">
        <v>437</v>
      </c>
      <c r="C40" s="569"/>
      <c r="D40" s="569"/>
      <c r="E40" s="569"/>
      <c r="F40" s="569"/>
      <c r="G40" s="152">
        <v>1</v>
      </c>
      <c r="H40" s="169">
        <v>2197</v>
      </c>
      <c r="I40" s="91">
        <f t="shared" si="2"/>
        <v>2197</v>
      </c>
    </row>
    <row r="41" spans="1:12" x14ac:dyDescent="0.3">
      <c r="A41" s="87">
        <v>17</v>
      </c>
      <c r="B41" s="568" t="s">
        <v>438</v>
      </c>
      <c r="C41" s="569"/>
      <c r="D41" s="569"/>
      <c r="E41" s="569"/>
      <c r="F41" s="569"/>
      <c r="G41" s="152">
        <v>2</v>
      </c>
      <c r="H41" s="169">
        <v>268.14999999999998</v>
      </c>
      <c r="I41" s="91">
        <f t="shared" si="2"/>
        <v>536.29999999999995</v>
      </c>
    </row>
    <row r="42" spans="1:12" x14ac:dyDescent="0.3">
      <c r="A42" s="87"/>
      <c r="B42" s="568"/>
      <c r="C42" s="569"/>
      <c r="D42" s="569"/>
      <c r="E42" s="569"/>
      <c r="F42" s="569"/>
      <c r="G42" s="152"/>
      <c r="H42" s="169"/>
      <c r="I42" s="91"/>
    </row>
    <row r="43" spans="1:12" x14ac:dyDescent="0.3">
      <c r="A43" s="87"/>
      <c r="B43" s="568"/>
      <c r="C43" s="569"/>
      <c r="D43" s="569"/>
      <c r="E43" s="569"/>
      <c r="F43" s="569"/>
      <c r="G43" s="152"/>
      <c r="H43" s="169"/>
      <c r="I43" s="91"/>
    </row>
    <row r="44" spans="1:12" x14ac:dyDescent="0.3">
      <c r="A44" s="87"/>
      <c r="B44" s="568"/>
      <c r="C44" s="569"/>
      <c r="D44" s="569"/>
      <c r="E44" s="569"/>
      <c r="F44" s="569"/>
      <c r="G44" s="152"/>
      <c r="H44" s="169"/>
      <c r="I44" s="91"/>
    </row>
    <row r="45" spans="1:12" x14ac:dyDescent="0.3">
      <c r="A45" s="87"/>
      <c r="B45" s="568"/>
      <c r="C45" s="569"/>
      <c r="D45" s="569"/>
      <c r="E45" s="569"/>
      <c r="F45" s="569"/>
      <c r="G45" s="152"/>
      <c r="H45" s="153"/>
      <c r="I45" s="91"/>
      <c r="L45" s="92"/>
    </row>
    <row r="46" spans="1:12" x14ac:dyDescent="0.3">
      <c r="A46" s="565" t="s">
        <v>122</v>
      </c>
      <c r="B46" s="533"/>
      <c r="C46" s="533"/>
      <c r="D46" s="533"/>
      <c r="E46" s="533"/>
      <c r="F46" s="533"/>
      <c r="G46" s="533"/>
      <c r="H46" s="534"/>
      <c r="I46" s="146">
        <f>SUM(I25:I45)</f>
        <v>12401.779999999999</v>
      </c>
      <c r="L46" s="92"/>
    </row>
    <row r="47" spans="1:12" x14ac:dyDescent="0.3">
      <c r="A47" s="532" t="s">
        <v>123</v>
      </c>
      <c r="B47" s="533"/>
      <c r="C47" s="533"/>
      <c r="D47" s="533"/>
      <c r="E47" s="533"/>
      <c r="F47" s="533"/>
      <c r="G47" s="533"/>
      <c r="H47" s="534"/>
      <c r="I47" s="147">
        <f>ROUND((I46*0.15),2)</f>
        <v>1860.27</v>
      </c>
      <c r="L47" s="92"/>
    </row>
    <row r="48" spans="1:12" x14ac:dyDescent="0.3">
      <c r="A48" s="532" t="s">
        <v>124</v>
      </c>
      <c r="B48" s="533"/>
      <c r="C48" s="533"/>
      <c r="D48" s="533"/>
      <c r="E48" s="533"/>
      <c r="F48" s="533"/>
      <c r="G48" s="533"/>
      <c r="H48" s="534"/>
      <c r="I48" s="134">
        <f>I46+I47</f>
        <v>14262.05</v>
      </c>
    </row>
    <row r="49" spans="1:9" x14ac:dyDescent="0.3">
      <c r="A49" s="511" t="s">
        <v>46</v>
      </c>
      <c r="B49" s="512"/>
      <c r="C49" s="512"/>
      <c r="D49" s="512"/>
      <c r="E49" s="512"/>
      <c r="F49" s="512"/>
      <c r="G49" s="512"/>
      <c r="H49" s="512"/>
      <c r="I49" s="513"/>
    </row>
    <row r="50" spans="1:9" x14ac:dyDescent="0.3">
      <c r="A50" s="82" t="s">
        <v>47</v>
      </c>
      <c r="B50" s="514" t="s">
        <v>48</v>
      </c>
      <c r="C50" s="515"/>
      <c r="D50" s="516"/>
      <c r="E50" s="514" t="s">
        <v>36</v>
      </c>
      <c r="F50" s="516"/>
      <c r="G50" s="84" t="s">
        <v>38</v>
      </c>
      <c r="H50" s="85" t="s">
        <v>39</v>
      </c>
      <c r="I50" s="86" t="s">
        <v>40</v>
      </c>
    </row>
    <row r="51" spans="1:9" x14ac:dyDescent="0.3">
      <c r="A51" s="87">
        <v>1</v>
      </c>
      <c r="B51" s="535" t="s">
        <v>49</v>
      </c>
      <c r="C51" s="536"/>
      <c r="D51" s="537"/>
      <c r="E51" s="520" t="s">
        <v>50</v>
      </c>
      <c r="F51" s="521"/>
      <c r="G51" s="119"/>
      <c r="H51" s="117">
        <v>450</v>
      </c>
      <c r="I51" s="94">
        <f>SUM(G51*H51)</f>
        <v>0</v>
      </c>
    </row>
    <row r="52" spans="1:9" x14ac:dyDescent="0.3">
      <c r="A52" s="87">
        <v>2</v>
      </c>
      <c r="B52" s="505" t="s">
        <v>51</v>
      </c>
      <c r="C52" s="506"/>
      <c r="D52" s="507"/>
      <c r="E52" s="530" t="s">
        <v>50</v>
      </c>
      <c r="F52" s="531"/>
      <c r="G52" s="88"/>
      <c r="H52" s="118">
        <v>350</v>
      </c>
      <c r="I52" s="91">
        <f t="shared" ref="I52:I56" si="3">SUM(G52*H52)</f>
        <v>0</v>
      </c>
    </row>
    <row r="53" spans="1:9" x14ac:dyDescent="0.3">
      <c r="A53" s="87">
        <v>3</v>
      </c>
      <c r="B53" s="505" t="s">
        <v>52</v>
      </c>
      <c r="C53" s="506"/>
      <c r="D53" s="507"/>
      <c r="E53" s="530" t="s">
        <v>50</v>
      </c>
      <c r="F53" s="531"/>
      <c r="G53" s="88">
        <v>64</v>
      </c>
      <c r="H53" s="118">
        <v>300</v>
      </c>
      <c r="I53" s="91">
        <f t="shared" si="3"/>
        <v>19200</v>
      </c>
    </row>
    <row r="54" spans="1:9" x14ac:dyDescent="0.3">
      <c r="A54" s="87">
        <v>4</v>
      </c>
      <c r="B54" s="505" t="s">
        <v>53</v>
      </c>
      <c r="C54" s="506"/>
      <c r="D54" s="507"/>
      <c r="E54" s="530" t="s">
        <v>50</v>
      </c>
      <c r="F54" s="531"/>
      <c r="G54" s="88"/>
      <c r="H54" s="118">
        <v>200</v>
      </c>
      <c r="I54" s="91">
        <f t="shared" si="3"/>
        <v>0</v>
      </c>
    </row>
    <row r="55" spans="1:9" x14ac:dyDescent="0.3">
      <c r="A55" s="87">
        <v>5</v>
      </c>
      <c r="B55" s="505" t="s">
        <v>549</v>
      </c>
      <c r="C55" s="506"/>
      <c r="D55" s="507"/>
      <c r="E55" s="530" t="s">
        <v>50</v>
      </c>
      <c r="F55" s="531"/>
      <c r="G55" s="88">
        <v>48</v>
      </c>
      <c r="H55" s="120">
        <v>200</v>
      </c>
      <c r="I55" s="91">
        <f t="shared" si="3"/>
        <v>9600</v>
      </c>
    </row>
    <row r="56" spans="1:9" x14ac:dyDescent="0.3">
      <c r="A56" s="87">
        <v>6</v>
      </c>
      <c r="B56" s="505" t="s">
        <v>293</v>
      </c>
      <c r="C56" s="506"/>
      <c r="D56" s="507"/>
      <c r="E56" s="530" t="s">
        <v>50</v>
      </c>
      <c r="F56" s="531"/>
      <c r="G56" s="88"/>
      <c r="H56" s="120">
        <v>140</v>
      </c>
      <c r="I56" s="91">
        <f t="shared" si="3"/>
        <v>0</v>
      </c>
    </row>
    <row r="57" spans="1:9" x14ac:dyDescent="0.3">
      <c r="A57" s="87"/>
      <c r="B57" s="505"/>
      <c r="C57" s="506"/>
      <c r="D57" s="507"/>
      <c r="E57" s="95"/>
      <c r="F57" s="62"/>
      <c r="G57" s="62"/>
      <c r="H57" s="78"/>
      <c r="I57" s="91"/>
    </row>
    <row r="58" spans="1:9" x14ac:dyDescent="0.3">
      <c r="A58" s="76"/>
      <c r="B58" s="505"/>
      <c r="C58" s="506"/>
      <c r="D58" s="507"/>
      <c r="F58" s="62"/>
      <c r="G58" s="62"/>
      <c r="H58" s="78"/>
      <c r="I58" s="91"/>
    </row>
    <row r="59" spans="1:9" x14ac:dyDescent="0.3">
      <c r="A59" s="96"/>
      <c r="B59" s="508"/>
      <c r="C59" s="509"/>
      <c r="D59" s="510"/>
      <c r="E59" s="64"/>
      <c r="F59" s="65"/>
      <c r="G59" s="62"/>
      <c r="H59" s="80"/>
      <c r="I59" s="91"/>
    </row>
    <row r="60" spans="1:9" x14ac:dyDescent="0.3">
      <c r="A60" s="532" t="s">
        <v>55</v>
      </c>
      <c r="B60" s="533"/>
      <c r="C60" s="533"/>
      <c r="D60" s="533"/>
      <c r="E60" s="533"/>
      <c r="F60" s="533"/>
      <c r="G60" s="533"/>
      <c r="H60" s="534"/>
      <c r="I60" s="102">
        <f>SUM(I51:I59)</f>
        <v>28800</v>
      </c>
    </row>
    <row r="61" spans="1:9" x14ac:dyDescent="0.3">
      <c r="A61" s="511" t="s">
        <v>56</v>
      </c>
      <c r="B61" s="512"/>
      <c r="C61" s="512"/>
      <c r="D61" s="512"/>
      <c r="E61" s="512"/>
      <c r="F61" s="512"/>
      <c r="G61" s="512"/>
      <c r="H61" s="512"/>
      <c r="I61" s="513"/>
    </row>
    <row r="62" spans="1:9" x14ac:dyDescent="0.3">
      <c r="A62" s="82" t="s">
        <v>57</v>
      </c>
      <c r="B62" s="514" t="s">
        <v>58</v>
      </c>
      <c r="C62" s="515"/>
      <c r="D62" s="516"/>
      <c r="E62" s="514" t="s">
        <v>59</v>
      </c>
      <c r="F62" s="516"/>
      <c r="G62" s="98" t="s">
        <v>60</v>
      </c>
      <c r="H62" s="98" t="s">
        <v>39</v>
      </c>
      <c r="I62" s="99" t="s">
        <v>40</v>
      </c>
    </row>
    <row r="63" spans="1:9" x14ac:dyDescent="0.3">
      <c r="A63" s="87">
        <v>1</v>
      </c>
      <c r="B63" s="517" t="s">
        <v>440</v>
      </c>
      <c r="C63" s="518"/>
      <c r="D63" s="519"/>
      <c r="E63" s="530">
        <v>7</v>
      </c>
      <c r="F63" s="531"/>
      <c r="G63" s="161">
        <v>245</v>
      </c>
      <c r="H63" s="100">
        <v>5</v>
      </c>
      <c r="I63" s="173">
        <f>H63*G63</f>
        <v>1225</v>
      </c>
    </row>
    <row r="64" spans="1:9" x14ac:dyDescent="0.3">
      <c r="A64" s="101"/>
      <c r="B64" s="522"/>
      <c r="C64" s="523"/>
      <c r="D64" s="524"/>
      <c r="E64" s="525"/>
      <c r="F64" s="526"/>
      <c r="G64" s="88"/>
      <c r="H64" s="100"/>
      <c r="I64" s="173"/>
    </row>
    <row r="65" spans="1:12" x14ac:dyDescent="0.3">
      <c r="A65" s="532" t="s">
        <v>61</v>
      </c>
      <c r="B65" s="533"/>
      <c r="C65" s="533"/>
      <c r="D65" s="533"/>
      <c r="E65" s="533"/>
      <c r="F65" s="533"/>
      <c r="G65" s="533"/>
      <c r="H65" s="534"/>
      <c r="I65" s="102">
        <f>SUM(I63:I64)</f>
        <v>1225</v>
      </c>
    </row>
    <row r="66" spans="1:12" x14ac:dyDescent="0.3">
      <c r="A66" s="103"/>
      <c r="B66" s="104"/>
      <c r="C66" s="104"/>
      <c r="D66" s="104"/>
      <c r="E66" s="104"/>
      <c r="F66" s="105"/>
      <c r="G66" s="106"/>
      <c r="H66" s="106"/>
      <c r="I66" s="107"/>
      <c r="L66" s="59"/>
    </row>
    <row r="67" spans="1:12" x14ac:dyDescent="0.3">
      <c r="A67" s="500"/>
      <c r="B67" s="501"/>
      <c r="C67" s="501"/>
      <c r="D67" s="501"/>
      <c r="E67" s="501"/>
      <c r="F67" s="108"/>
      <c r="G67" s="504" t="s">
        <v>62</v>
      </c>
      <c r="H67" s="501"/>
      <c r="I67" s="109">
        <f>I65+I60+I48</f>
        <v>44287.05</v>
      </c>
    </row>
    <row r="68" spans="1:12" x14ac:dyDescent="0.3">
      <c r="A68" s="500"/>
      <c r="B68" s="501"/>
      <c r="C68" s="501"/>
      <c r="D68" s="501"/>
      <c r="E68" s="501"/>
      <c r="F68" s="62"/>
      <c r="G68" s="110"/>
      <c r="H68" s="111"/>
      <c r="I68" s="112"/>
    </row>
    <row r="69" spans="1:12" ht="15" thickBot="1" x14ac:dyDescent="0.35">
      <c r="A69" s="500"/>
      <c r="B69" s="501"/>
      <c r="C69" s="501"/>
      <c r="D69" s="501"/>
      <c r="E69" s="501"/>
      <c r="F69" s="62"/>
      <c r="G69" s="554" t="s">
        <v>105</v>
      </c>
      <c r="H69" s="555"/>
      <c r="I69" s="121">
        <f>I67+I68</f>
        <v>44287.05</v>
      </c>
    </row>
    <row r="70" spans="1:12" ht="15.6" thickTop="1" thickBot="1" x14ac:dyDescent="0.35">
      <c r="A70" s="113"/>
      <c r="B70" s="114"/>
      <c r="C70" s="502"/>
      <c r="D70" s="503"/>
      <c r="E70" s="503"/>
      <c r="F70" s="503"/>
      <c r="G70" s="115"/>
      <c r="H70" s="115"/>
      <c r="I70" s="116"/>
    </row>
    <row r="72" spans="1:12" x14ac:dyDescent="0.3">
      <c r="A72" s="59"/>
      <c r="B72" s="59"/>
    </row>
  </sheetData>
  <mergeCells count="83">
    <mergeCell ref="F11:G11"/>
    <mergeCell ref="H11:I11"/>
    <mergeCell ref="A9:E9"/>
    <mergeCell ref="F9:G9"/>
    <mergeCell ref="H9:I9"/>
    <mergeCell ref="F10:G10"/>
    <mergeCell ref="H10:I10"/>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B29:F29"/>
    <mergeCell ref="B30:F30"/>
    <mergeCell ref="B31:F31"/>
    <mergeCell ref="A22:H22"/>
    <mergeCell ref="A23:I23"/>
    <mergeCell ref="B24:F24"/>
    <mergeCell ref="B25:F25"/>
    <mergeCell ref="B26:F26"/>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51:D51"/>
    <mergeCell ref="E51:F51"/>
    <mergeCell ref="A69:B69"/>
    <mergeCell ref="C69:E69"/>
    <mergeCell ref="G69:H69"/>
    <mergeCell ref="B57:D57"/>
    <mergeCell ref="B58:D58"/>
    <mergeCell ref="B52:D52"/>
    <mergeCell ref="E52:F52"/>
    <mergeCell ref="B53:D53"/>
    <mergeCell ref="E53:F53"/>
    <mergeCell ref="B54:D54"/>
    <mergeCell ref="E54:F54"/>
    <mergeCell ref="C70:F70"/>
    <mergeCell ref="B64:D64"/>
    <mergeCell ref="E64:F64"/>
    <mergeCell ref="A65:H65"/>
    <mergeCell ref="A67:B67"/>
    <mergeCell ref="C67:E67"/>
    <mergeCell ref="G67:H67"/>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P148"/>
  <sheetViews>
    <sheetView topLeftCell="A111" zoomScaleNormal="100"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12.5546875" bestFit="1"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441</v>
      </c>
      <c r="I15" s="567"/>
    </row>
    <row r="16" spans="1:13" x14ac:dyDescent="0.3">
      <c r="A16" s="544" t="s">
        <v>442</v>
      </c>
      <c r="B16" s="545"/>
      <c r="C16" s="545"/>
      <c r="D16" s="545"/>
      <c r="E16" s="545"/>
      <c r="F16" s="545"/>
      <c r="G16" s="545"/>
      <c r="H16" s="545"/>
      <c r="I16" s="546"/>
    </row>
    <row r="17" spans="1:16" ht="15" thickBot="1" x14ac:dyDescent="0.35">
      <c r="A17" s="547" t="s">
        <v>33</v>
      </c>
      <c r="B17" s="548"/>
      <c r="C17" s="548"/>
      <c r="D17" s="548"/>
      <c r="E17" s="548"/>
      <c r="F17" s="548"/>
      <c r="G17" s="548"/>
      <c r="H17" s="548"/>
      <c r="I17" s="549"/>
    </row>
    <row r="18" spans="1:16" x14ac:dyDescent="0.3">
      <c r="A18" s="66" t="s">
        <v>34</v>
      </c>
      <c r="B18" s="562" t="s">
        <v>121</v>
      </c>
      <c r="C18" s="563"/>
      <c r="D18" s="564"/>
      <c r="E18" s="132"/>
      <c r="F18" s="132"/>
      <c r="G18" s="132" t="s">
        <v>38</v>
      </c>
      <c r="H18" s="132" t="s">
        <v>39</v>
      </c>
      <c r="I18" s="133" t="s">
        <v>40</v>
      </c>
    </row>
    <row r="19" spans="1:16" x14ac:dyDescent="0.3">
      <c r="A19" s="71">
        <v>1</v>
      </c>
      <c r="B19" s="517" t="s">
        <v>548</v>
      </c>
      <c r="C19" s="518"/>
      <c r="D19" s="519"/>
      <c r="E19" s="72"/>
      <c r="F19" s="73"/>
      <c r="G19" s="72"/>
      <c r="H19" s="74"/>
      <c r="I19" s="75"/>
    </row>
    <row r="20" spans="1:16" x14ac:dyDescent="0.3">
      <c r="A20" s="76"/>
      <c r="B20" s="608"/>
      <c r="C20" s="609"/>
      <c r="D20" s="610"/>
      <c r="E20" s="77"/>
      <c r="F20" s="62"/>
      <c r="G20" s="77"/>
      <c r="H20" s="78"/>
      <c r="I20" s="75"/>
    </row>
    <row r="21" spans="1:16" x14ac:dyDescent="0.3">
      <c r="A21" s="76"/>
      <c r="B21" s="525"/>
      <c r="C21" s="543"/>
      <c r="D21" s="526"/>
      <c r="E21" s="77"/>
      <c r="F21" s="62"/>
      <c r="G21" s="79"/>
      <c r="H21" s="80"/>
      <c r="I21" s="81"/>
      <c r="M21" s="196"/>
      <c r="N21" s="196"/>
      <c r="O21" s="196"/>
      <c r="P21" s="196"/>
    </row>
    <row r="22" spans="1:16" x14ac:dyDescent="0.3">
      <c r="A22" s="532" t="s">
        <v>41</v>
      </c>
      <c r="B22" s="533"/>
      <c r="C22" s="533"/>
      <c r="D22" s="533"/>
      <c r="E22" s="533"/>
      <c r="F22" s="533"/>
      <c r="G22" s="533"/>
      <c r="H22" s="534"/>
      <c r="I22" s="75"/>
      <c r="M22" s="196"/>
      <c r="N22" s="196"/>
      <c r="O22" s="196"/>
      <c r="P22" s="196"/>
    </row>
    <row r="23" spans="1:16" x14ac:dyDescent="0.3">
      <c r="A23" s="511" t="s">
        <v>42</v>
      </c>
      <c r="B23" s="512"/>
      <c r="C23" s="512"/>
      <c r="D23" s="512"/>
      <c r="E23" s="512"/>
      <c r="F23" s="512"/>
      <c r="G23" s="512"/>
      <c r="H23" s="512"/>
      <c r="I23" s="513"/>
      <c r="M23" s="196"/>
      <c r="N23" s="196"/>
      <c r="O23" s="196"/>
      <c r="P23" s="196"/>
    </row>
    <row r="24" spans="1:16" x14ac:dyDescent="0.3">
      <c r="A24" s="82" t="s">
        <v>43</v>
      </c>
      <c r="B24" s="514" t="s">
        <v>121</v>
      </c>
      <c r="C24" s="515"/>
      <c r="D24" s="515"/>
      <c r="E24" s="515"/>
      <c r="F24" s="516"/>
      <c r="G24" s="140" t="s">
        <v>38</v>
      </c>
      <c r="H24" s="98" t="s">
        <v>39</v>
      </c>
      <c r="I24" s="99" t="s">
        <v>40</v>
      </c>
      <c r="K24" s="104"/>
      <c r="M24" s="196"/>
      <c r="N24" s="196"/>
      <c r="O24" s="196"/>
      <c r="P24" s="196"/>
    </row>
    <row r="25" spans="1:16" x14ac:dyDescent="0.3">
      <c r="A25" s="87">
        <v>1</v>
      </c>
      <c r="B25" s="517" t="s">
        <v>443</v>
      </c>
      <c r="C25" s="518"/>
      <c r="D25" s="518"/>
      <c r="E25" s="518"/>
      <c r="F25" s="519"/>
      <c r="G25" s="152">
        <v>1</v>
      </c>
      <c r="H25" s="168">
        <v>445.26</v>
      </c>
      <c r="I25" s="91">
        <f>H25*G25</f>
        <v>445.26</v>
      </c>
      <c r="M25" s="196"/>
      <c r="N25" s="196"/>
      <c r="O25" s="196"/>
      <c r="P25" s="196"/>
    </row>
    <row r="26" spans="1:16" x14ac:dyDescent="0.3">
      <c r="A26" s="87">
        <v>2</v>
      </c>
      <c r="B26" s="527" t="s">
        <v>444</v>
      </c>
      <c r="C26" s="528"/>
      <c r="D26" s="528"/>
      <c r="E26" s="528"/>
      <c r="F26" s="529"/>
      <c r="G26" s="152">
        <v>10</v>
      </c>
      <c r="H26" s="169">
        <v>10.96</v>
      </c>
      <c r="I26" s="91">
        <f>H26*G26</f>
        <v>109.60000000000001</v>
      </c>
      <c r="M26" s="196"/>
      <c r="N26" s="196"/>
      <c r="O26" s="196"/>
      <c r="P26" s="196"/>
    </row>
    <row r="27" spans="1:16" x14ac:dyDescent="0.3">
      <c r="A27" s="87">
        <v>3</v>
      </c>
      <c r="B27" s="589" t="s">
        <v>533</v>
      </c>
      <c r="C27" s="590"/>
      <c r="D27" s="590"/>
      <c r="E27" s="590"/>
      <c r="F27" s="591"/>
      <c r="G27" s="193">
        <v>1</v>
      </c>
      <c r="H27" s="169">
        <v>5500</v>
      </c>
      <c r="I27" s="194">
        <f>H27*G27</f>
        <v>5500</v>
      </c>
      <c r="M27" s="196"/>
      <c r="N27" s="196"/>
      <c r="O27" s="196"/>
      <c r="P27" s="196"/>
    </row>
    <row r="28" spans="1:16" x14ac:dyDescent="0.3">
      <c r="A28" s="87">
        <v>4</v>
      </c>
      <c r="B28" s="527" t="s">
        <v>445</v>
      </c>
      <c r="C28" s="528"/>
      <c r="D28" s="528"/>
      <c r="E28" s="528"/>
      <c r="F28" s="529"/>
      <c r="G28" s="152">
        <v>1</v>
      </c>
      <c r="H28" s="169">
        <v>88.86</v>
      </c>
      <c r="I28" s="91">
        <f t="shared" ref="I28" si="0">H28*G28</f>
        <v>88.86</v>
      </c>
      <c r="M28" s="196"/>
      <c r="N28" s="196"/>
      <c r="O28" s="196"/>
      <c r="P28" s="196"/>
    </row>
    <row r="29" spans="1:16" x14ac:dyDescent="0.3">
      <c r="A29" s="87">
        <v>5</v>
      </c>
      <c r="B29" s="589" t="s">
        <v>470</v>
      </c>
      <c r="C29" s="590"/>
      <c r="D29" s="590"/>
      <c r="E29" s="590"/>
      <c r="F29" s="591"/>
      <c r="G29" s="152">
        <v>1</v>
      </c>
      <c r="H29" s="169">
        <v>8820</v>
      </c>
      <c r="I29" s="91">
        <f t="shared" ref="I29:I41" si="1">H29*G29</f>
        <v>8820</v>
      </c>
      <c r="M29" s="196"/>
      <c r="N29" s="196"/>
      <c r="O29" s="196"/>
      <c r="P29" s="196"/>
    </row>
    <row r="30" spans="1:16" x14ac:dyDescent="0.3">
      <c r="A30" s="87">
        <v>6</v>
      </c>
      <c r="B30" s="568" t="s">
        <v>446</v>
      </c>
      <c r="C30" s="569"/>
      <c r="D30" s="569"/>
      <c r="E30" s="569"/>
      <c r="F30" s="569"/>
      <c r="G30" s="152">
        <v>1</v>
      </c>
      <c r="H30" s="169">
        <v>38.72</v>
      </c>
      <c r="I30" s="91">
        <f t="shared" si="1"/>
        <v>38.72</v>
      </c>
      <c r="M30" s="196"/>
      <c r="N30" s="196"/>
      <c r="O30" s="196"/>
      <c r="P30" s="196"/>
    </row>
    <row r="31" spans="1:16" x14ac:dyDescent="0.3">
      <c r="A31" s="87">
        <v>7</v>
      </c>
      <c r="B31" s="568" t="s">
        <v>447</v>
      </c>
      <c r="C31" s="569"/>
      <c r="D31" s="569"/>
      <c r="E31" s="569"/>
      <c r="F31" s="569"/>
      <c r="G31" s="152">
        <v>1</v>
      </c>
      <c r="H31" s="169">
        <v>18.07</v>
      </c>
      <c r="I31" s="91">
        <f t="shared" si="1"/>
        <v>18.07</v>
      </c>
      <c r="M31" s="196"/>
      <c r="N31" s="196"/>
      <c r="O31" s="196"/>
      <c r="P31" s="196"/>
    </row>
    <row r="32" spans="1:16" x14ac:dyDescent="0.3">
      <c r="A32" s="87">
        <v>8</v>
      </c>
      <c r="B32" s="568" t="s">
        <v>448</v>
      </c>
      <c r="C32" s="569"/>
      <c r="D32" s="569"/>
      <c r="E32" s="569"/>
      <c r="F32" s="569"/>
      <c r="G32" s="152">
        <v>1</v>
      </c>
      <c r="H32" s="169">
        <v>113.34</v>
      </c>
      <c r="I32" s="91">
        <f t="shared" si="1"/>
        <v>113.34</v>
      </c>
      <c r="M32" s="196"/>
      <c r="N32" s="196"/>
      <c r="O32" s="196"/>
      <c r="P32" s="196"/>
    </row>
    <row r="33" spans="1:16" x14ac:dyDescent="0.3">
      <c r="A33" s="87">
        <v>9</v>
      </c>
      <c r="B33" s="568" t="s">
        <v>449</v>
      </c>
      <c r="C33" s="569"/>
      <c r="D33" s="569"/>
      <c r="E33" s="569"/>
      <c r="F33" s="569"/>
      <c r="G33" s="152">
        <v>1</v>
      </c>
      <c r="H33" s="169">
        <v>57.78</v>
      </c>
      <c r="I33" s="91">
        <f t="shared" si="1"/>
        <v>57.78</v>
      </c>
      <c r="M33" s="196"/>
      <c r="N33" s="196"/>
      <c r="O33" s="196"/>
      <c r="P33" s="196"/>
    </row>
    <row r="34" spans="1:16" x14ac:dyDescent="0.3">
      <c r="A34" s="87">
        <v>10</v>
      </c>
      <c r="B34" s="568" t="s">
        <v>450</v>
      </c>
      <c r="C34" s="569"/>
      <c r="D34" s="569"/>
      <c r="E34" s="569"/>
      <c r="F34" s="569"/>
      <c r="G34" s="152">
        <v>2</v>
      </c>
      <c r="H34" s="169">
        <v>8.6999999999999993</v>
      </c>
      <c r="I34" s="91">
        <f t="shared" si="1"/>
        <v>17.399999999999999</v>
      </c>
      <c r="M34" s="196"/>
      <c r="N34" s="196"/>
      <c r="O34" s="196"/>
      <c r="P34" s="196"/>
    </row>
    <row r="35" spans="1:16" x14ac:dyDescent="0.3">
      <c r="A35" s="87">
        <v>11</v>
      </c>
      <c r="B35" s="568" t="s">
        <v>451</v>
      </c>
      <c r="C35" s="569"/>
      <c r="D35" s="569"/>
      <c r="E35" s="569"/>
      <c r="F35" s="569"/>
      <c r="G35" s="152">
        <v>1</v>
      </c>
      <c r="H35" s="169">
        <v>182.61</v>
      </c>
      <c r="I35" s="91">
        <f t="shared" si="1"/>
        <v>182.61</v>
      </c>
      <c r="M35" s="196"/>
      <c r="N35" s="196"/>
      <c r="O35" s="196"/>
      <c r="P35" s="196"/>
    </row>
    <row r="36" spans="1:16" x14ac:dyDescent="0.3">
      <c r="A36" s="87">
        <v>12</v>
      </c>
      <c r="B36" s="568" t="s">
        <v>452</v>
      </c>
      <c r="C36" s="569"/>
      <c r="D36" s="569"/>
      <c r="E36" s="569"/>
      <c r="F36" s="569"/>
      <c r="G36" s="152">
        <v>2</v>
      </c>
      <c r="H36" s="169">
        <v>5.31</v>
      </c>
      <c r="I36" s="91">
        <f t="shared" si="1"/>
        <v>10.62</v>
      </c>
      <c r="M36" s="196"/>
      <c r="N36" s="196"/>
      <c r="O36" s="196"/>
      <c r="P36" s="196"/>
    </row>
    <row r="37" spans="1:16" x14ac:dyDescent="0.3">
      <c r="A37" s="87">
        <v>13</v>
      </c>
      <c r="B37" s="568" t="s">
        <v>453</v>
      </c>
      <c r="C37" s="569"/>
      <c r="D37" s="569"/>
      <c r="E37" s="569"/>
      <c r="F37" s="569"/>
      <c r="G37" s="152">
        <v>6</v>
      </c>
      <c r="H37" s="169">
        <v>8.14</v>
      </c>
      <c r="I37" s="91">
        <f t="shared" si="1"/>
        <v>48.84</v>
      </c>
      <c r="M37" s="196"/>
      <c r="N37" s="196"/>
      <c r="O37" s="196"/>
      <c r="P37" s="196"/>
    </row>
    <row r="38" spans="1:16" x14ac:dyDescent="0.3">
      <c r="A38" s="87">
        <v>14</v>
      </c>
      <c r="B38" s="568" t="s">
        <v>454</v>
      </c>
      <c r="C38" s="569"/>
      <c r="D38" s="569"/>
      <c r="E38" s="569"/>
      <c r="F38" s="569"/>
      <c r="G38" s="152">
        <v>5</v>
      </c>
      <c r="H38" s="169">
        <v>8.6999999999999993</v>
      </c>
      <c r="I38" s="91">
        <f t="shared" si="1"/>
        <v>43.5</v>
      </c>
      <c r="M38" s="196"/>
      <c r="N38" s="196"/>
      <c r="O38" s="196"/>
      <c r="P38" s="196"/>
    </row>
    <row r="39" spans="1:16" x14ac:dyDescent="0.3">
      <c r="A39" s="87">
        <v>15</v>
      </c>
      <c r="B39" s="568" t="s">
        <v>455</v>
      </c>
      <c r="C39" s="569"/>
      <c r="D39" s="569"/>
      <c r="E39" s="569"/>
      <c r="F39" s="569"/>
      <c r="G39" s="152">
        <v>1</v>
      </c>
      <c r="H39" s="169">
        <v>150</v>
      </c>
      <c r="I39" s="91">
        <f t="shared" si="1"/>
        <v>150</v>
      </c>
      <c r="M39" s="196"/>
      <c r="N39" s="196"/>
      <c r="O39" s="196"/>
      <c r="P39" s="196"/>
    </row>
    <row r="40" spans="1:16" x14ac:dyDescent="0.3">
      <c r="A40" s="87">
        <v>16</v>
      </c>
      <c r="B40" s="568" t="s">
        <v>456</v>
      </c>
      <c r="C40" s="569"/>
      <c r="D40" s="569"/>
      <c r="E40" s="569"/>
      <c r="F40" s="569"/>
      <c r="G40" s="152">
        <v>7</v>
      </c>
      <c r="H40" s="169">
        <v>719.55</v>
      </c>
      <c r="I40" s="91">
        <f t="shared" si="1"/>
        <v>5036.8499999999995</v>
      </c>
      <c r="M40" s="196"/>
      <c r="N40" s="196"/>
      <c r="O40" s="196"/>
      <c r="P40" s="196"/>
    </row>
    <row r="41" spans="1:16" x14ac:dyDescent="0.3">
      <c r="A41" s="87">
        <v>17</v>
      </c>
      <c r="B41" s="568" t="s">
        <v>457</v>
      </c>
      <c r="C41" s="569"/>
      <c r="D41" s="569"/>
      <c r="E41" s="569"/>
      <c r="F41" s="569"/>
      <c r="G41" s="152">
        <v>10</v>
      </c>
      <c r="H41" s="169">
        <v>100.6</v>
      </c>
      <c r="I41" s="91">
        <f t="shared" si="1"/>
        <v>1006</v>
      </c>
      <c r="M41" s="196"/>
      <c r="N41" s="196"/>
      <c r="O41" s="196"/>
      <c r="P41" s="196"/>
    </row>
    <row r="42" spans="1:16" x14ac:dyDescent="0.3">
      <c r="A42" s="87">
        <v>18</v>
      </c>
      <c r="B42" s="568" t="s">
        <v>458</v>
      </c>
      <c r="C42" s="569"/>
      <c r="D42" s="569"/>
      <c r="E42" s="569"/>
      <c r="F42" s="569"/>
      <c r="G42" s="152">
        <v>1</v>
      </c>
      <c r="H42" s="169">
        <v>216</v>
      </c>
      <c r="I42" s="91">
        <f t="shared" ref="I42:I73" si="2">H42*G42</f>
        <v>216</v>
      </c>
      <c r="M42" s="196"/>
      <c r="N42" s="196"/>
      <c r="O42" s="196"/>
      <c r="P42" s="196"/>
    </row>
    <row r="43" spans="1:16" x14ac:dyDescent="0.3">
      <c r="A43" s="87">
        <v>19</v>
      </c>
      <c r="B43" s="568" t="s">
        <v>459</v>
      </c>
      <c r="C43" s="569"/>
      <c r="D43" s="569"/>
      <c r="E43" s="569"/>
      <c r="F43" s="569"/>
      <c r="G43" s="152">
        <v>2</v>
      </c>
      <c r="H43" s="169">
        <v>85</v>
      </c>
      <c r="I43" s="91">
        <f t="shared" si="2"/>
        <v>170</v>
      </c>
      <c r="M43" s="196"/>
      <c r="N43" s="196"/>
      <c r="O43" s="196"/>
      <c r="P43" s="196"/>
    </row>
    <row r="44" spans="1:16" x14ac:dyDescent="0.3">
      <c r="A44" s="87">
        <v>20</v>
      </c>
      <c r="B44" s="568" t="s">
        <v>460</v>
      </c>
      <c r="C44" s="569"/>
      <c r="D44" s="569"/>
      <c r="E44" s="569"/>
      <c r="F44" s="569"/>
      <c r="G44" s="152">
        <v>1</v>
      </c>
      <c r="H44" s="169">
        <v>7.92</v>
      </c>
      <c r="I44" s="91">
        <f t="shared" si="2"/>
        <v>7.92</v>
      </c>
      <c r="M44" s="196"/>
      <c r="N44" s="196"/>
      <c r="O44" s="196"/>
      <c r="P44" s="196"/>
    </row>
    <row r="45" spans="1:16" x14ac:dyDescent="0.3">
      <c r="A45" s="87">
        <v>21</v>
      </c>
      <c r="B45" s="568" t="s">
        <v>461</v>
      </c>
      <c r="C45" s="569"/>
      <c r="D45" s="569"/>
      <c r="E45" s="569"/>
      <c r="F45" s="569"/>
      <c r="G45" s="152">
        <v>1</v>
      </c>
      <c r="H45" s="169">
        <v>1.69</v>
      </c>
      <c r="I45" s="91">
        <f t="shared" si="2"/>
        <v>1.69</v>
      </c>
      <c r="M45" s="196"/>
      <c r="N45" s="196"/>
      <c r="O45" s="196"/>
      <c r="P45" s="196"/>
    </row>
    <row r="46" spans="1:16" x14ac:dyDescent="0.3">
      <c r="A46" s="87">
        <v>22</v>
      </c>
      <c r="B46" s="568" t="s">
        <v>462</v>
      </c>
      <c r="C46" s="569"/>
      <c r="D46" s="569"/>
      <c r="E46" s="569"/>
      <c r="F46" s="569"/>
      <c r="G46" s="152">
        <v>20</v>
      </c>
      <c r="H46" s="169">
        <v>16.108000000000001</v>
      </c>
      <c r="I46" s="91">
        <f t="shared" si="2"/>
        <v>322.16000000000003</v>
      </c>
      <c r="M46" s="196"/>
      <c r="N46" s="196"/>
      <c r="O46" s="196"/>
      <c r="P46" s="196"/>
    </row>
    <row r="47" spans="1:16" x14ac:dyDescent="0.3">
      <c r="A47" s="87">
        <v>23</v>
      </c>
      <c r="B47" s="568" t="s">
        <v>463</v>
      </c>
      <c r="C47" s="569"/>
      <c r="D47" s="569"/>
      <c r="E47" s="569"/>
      <c r="F47" s="569"/>
      <c r="G47" s="152">
        <v>2</v>
      </c>
      <c r="H47" s="169">
        <v>1.9</v>
      </c>
      <c r="I47" s="91">
        <f t="shared" si="2"/>
        <v>3.8</v>
      </c>
      <c r="M47" s="196"/>
      <c r="N47" s="196"/>
      <c r="O47" s="196"/>
      <c r="P47" s="196"/>
    </row>
    <row r="48" spans="1:16" x14ac:dyDescent="0.3">
      <c r="A48" s="87">
        <v>24</v>
      </c>
      <c r="B48" s="568" t="s">
        <v>464</v>
      </c>
      <c r="C48" s="569"/>
      <c r="D48" s="569"/>
      <c r="E48" s="569"/>
      <c r="F48" s="569"/>
      <c r="G48" s="152">
        <v>1</v>
      </c>
      <c r="H48" s="169">
        <v>2016.63</v>
      </c>
      <c r="I48" s="91">
        <f t="shared" si="2"/>
        <v>2016.63</v>
      </c>
      <c r="M48" s="196"/>
      <c r="N48" s="196"/>
      <c r="O48" s="196"/>
      <c r="P48" s="196"/>
    </row>
    <row r="49" spans="1:16" x14ac:dyDescent="0.3">
      <c r="A49" s="87">
        <v>25</v>
      </c>
      <c r="B49" s="568" t="s">
        <v>465</v>
      </c>
      <c r="C49" s="569"/>
      <c r="D49" s="569"/>
      <c r="E49" s="569"/>
      <c r="F49" s="569"/>
      <c r="G49" s="152">
        <v>10</v>
      </c>
      <c r="H49" s="169">
        <v>4.0357000000000003</v>
      </c>
      <c r="I49" s="91">
        <f t="shared" si="2"/>
        <v>40.356999999999999</v>
      </c>
      <c r="M49" s="196"/>
      <c r="N49" s="196"/>
      <c r="O49" s="196"/>
      <c r="P49" s="196"/>
    </row>
    <row r="50" spans="1:16" x14ac:dyDescent="0.3">
      <c r="A50" s="87">
        <v>26</v>
      </c>
      <c r="B50" s="568" t="s">
        <v>466</v>
      </c>
      <c r="C50" s="569"/>
      <c r="D50" s="569"/>
      <c r="E50" s="569"/>
      <c r="F50" s="569"/>
      <c r="G50" s="152">
        <v>1</v>
      </c>
      <c r="H50" s="169">
        <v>2395</v>
      </c>
      <c r="I50" s="91">
        <f t="shared" si="2"/>
        <v>2395</v>
      </c>
      <c r="M50" s="196"/>
      <c r="N50" s="196"/>
      <c r="O50" s="196"/>
      <c r="P50" s="196"/>
    </row>
    <row r="51" spans="1:16" x14ac:dyDescent="0.3">
      <c r="A51" s="87">
        <v>27</v>
      </c>
      <c r="B51" s="568" t="s">
        <v>467</v>
      </c>
      <c r="C51" s="569"/>
      <c r="D51" s="569"/>
      <c r="E51" s="569"/>
      <c r="F51" s="569"/>
      <c r="G51" s="152">
        <v>1</v>
      </c>
      <c r="H51" s="169">
        <v>27643</v>
      </c>
      <c r="I51" s="91">
        <f t="shared" si="2"/>
        <v>27643</v>
      </c>
      <c r="M51" s="196"/>
      <c r="N51" s="196"/>
      <c r="O51" s="196"/>
      <c r="P51" s="196"/>
    </row>
    <row r="52" spans="1:16" x14ac:dyDescent="0.3">
      <c r="A52" s="87">
        <v>28</v>
      </c>
      <c r="B52" s="568" t="s">
        <v>468</v>
      </c>
      <c r="C52" s="569"/>
      <c r="D52" s="569"/>
      <c r="E52" s="569"/>
      <c r="F52" s="569"/>
      <c r="G52" s="152">
        <v>2</v>
      </c>
      <c r="H52" s="169">
        <v>1538.26</v>
      </c>
      <c r="I52" s="91">
        <f t="shared" si="2"/>
        <v>3076.52</v>
      </c>
      <c r="M52" s="196"/>
      <c r="N52" s="196"/>
      <c r="O52" s="196"/>
      <c r="P52" s="196"/>
    </row>
    <row r="53" spans="1:16" x14ac:dyDescent="0.3">
      <c r="A53" s="87">
        <v>29</v>
      </c>
      <c r="B53" s="568" t="s">
        <v>469</v>
      </c>
      <c r="C53" s="569"/>
      <c r="D53" s="569"/>
      <c r="E53" s="569"/>
      <c r="F53" s="569"/>
      <c r="G53" s="152">
        <v>5</v>
      </c>
      <c r="H53" s="169">
        <v>339.12</v>
      </c>
      <c r="I53" s="91">
        <f t="shared" si="2"/>
        <v>1695.6</v>
      </c>
      <c r="M53" s="196"/>
      <c r="N53" s="196"/>
      <c r="O53" s="196"/>
      <c r="P53" s="196"/>
    </row>
    <row r="54" spans="1:16" x14ac:dyDescent="0.3">
      <c r="A54" s="87">
        <v>30</v>
      </c>
      <c r="B54" s="589" t="s">
        <v>547</v>
      </c>
      <c r="C54" s="590"/>
      <c r="D54" s="590"/>
      <c r="E54" s="590"/>
      <c r="F54" s="591"/>
      <c r="G54" s="152">
        <v>1</v>
      </c>
      <c r="H54" s="169">
        <v>1284.4000000000001</v>
      </c>
      <c r="I54" s="91">
        <f t="shared" si="2"/>
        <v>1284.4000000000001</v>
      </c>
      <c r="M54" s="196"/>
      <c r="N54" s="196"/>
      <c r="O54" s="196"/>
      <c r="P54" s="196"/>
    </row>
    <row r="55" spans="1:16" x14ac:dyDescent="0.3">
      <c r="A55" s="87">
        <v>31</v>
      </c>
      <c r="B55" s="568" t="s">
        <v>471</v>
      </c>
      <c r="C55" s="569"/>
      <c r="D55" s="569"/>
      <c r="E55" s="569"/>
      <c r="F55" s="569"/>
      <c r="G55" s="152">
        <v>1</v>
      </c>
      <c r="H55" s="169">
        <v>188.7</v>
      </c>
      <c r="I55" s="91">
        <f t="shared" si="2"/>
        <v>188.7</v>
      </c>
    </row>
    <row r="56" spans="1:16" x14ac:dyDescent="0.3">
      <c r="A56" s="87">
        <v>32</v>
      </c>
      <c r="B56" s="568" t="s">
        <v>472</v>
      </c>
      <c r="C56" s="569"/>
      <c r="D56" s="569"/>
      <c r="E56" s="569"/>
      <c r="F56" s="569"/>
      <c r="G56" s="152">
        <v>3</v>
      </c>
      <c r="H56" s="169">
        <v>8.93</v>
      </c>
      <c r="I56" s="91">
        <f t="shared" si="2"/>
        <v>26.79</v>
      </c>
    </row>
    <row r="57" spans="1:16" x14ac:dyDescent="0.3">
      <c r="A57" s="87">
        <v>33</v>
      </c>
      <c r="B57" s="568" t="s">
        <v>473</v>
      </c>
      <c r="C57" s="569"/>
      <c r="D57" s="569"/>
      <c r="E57" s="569"/>
      <c r="F57" s="569"/>
      <c r="G57" s="152">
        <v>1</v>
      </c>
      <c r="H57" s="169">
        <v>44.94</v>
      </c>
      <c r="I57" s="91">
        <f t="shared" si="2"/>
        <v>44.94</v>
      </c>
    </row>
    <row r="58" spans="1:16" x14ac:dyDescent="0.3">
      <c r="A58" s="87">
        <v>34</v>
      </c>
      <c r="B58" s="568" t="s">
        <v>474</v>
      </c>
      <c r="C58" s="569"/>
      <c r="D58" s="569"/>
      <c r="E58" s="569"/>
      <c r="F58" s="569"/>
      <c r="G58" s="152">
        <v>1</v>
      </c>
      <c r="H58" s="169">
        <v>770</v>
      </c>
      <c r="I58" s="91">
        <f t="shared" si="2"/>
        <v>770</v>
      </c>
    </row>
    <row r="59" spans="1:16" x14ac:dyDescent="0.3">
      <c r="A59" s="87">
        <v>35</v>
      </c>
      <c r="B59" s="568" t="s">
        <v>475</v>
      </c>
      <c r="C59" s="569"/>
      <c r="D59" s="569"/>
      <c r="E59" s="569"/>
      <c r="F59" s="569"/>
      <c r="G59" s="152">
        <v>1</v>
      </c>
      <c r="H59" s="169">
        <v>195.7</v>
      </c>
      <c r="I59" s="91">
        <f t="shared" si="2"/>
        <v>195.7</v>
      </c>
    </row>
    <row r="60" spans="1:16" x14ac:dyDescent="0.3">
      <c r="A60" s="87">
        <v>36</v>
      </c>
      <c r="B60" s="568" t="s">
        <v>476</v>
      </c>
      <c r="C60" s="569"/>
      <c r="D60" s="569"/>
      <c r="E60" s="569"/>
      <c r="F60" s="569"/>
      <c r="G60" s="152">
        <v>6</v>
      </c>
      <c r="H60" s="169">
        <v>187.27</v>
      </c>
      <c r="I60" s="91">
        <f t="shared" si="2"/>
        <v>1123.6200000000001</v>
      </c>
    </row>
    <row r="61" spans="1:16" x14ac:dyDescent="0.3">
      <c r="A61" s="87">
        <v>37</v>
      </c>
      <c r="B61" s="568" t="s">
        <v>477</v>
      </c>
      <c r="C61" s="569"/>
      <c r="D61" s="569"/>
      <c r="E61" s="569"/>
      <c r="F61" s="569"/>
      <c r="G61" s="152">
        <v>1</v>
      </c>
      <c r="H61" s="169">
        <v>187.27</v>
      </c>
      <c r="I61" s="91">
        <f t="shared" si="2"/>
        <v>187.27</v>
      </c>
    </row>
    <row r="62" spans="1:16" x14ac:dyDescent="0.3">
      <c r="A62" s="87">
        <v>38</v>
      </c>
      <c r="B62" s="568" t="s">
        <v>478</v>
      </c>
      <c r="C62" s="569"/>
      <c r="D62" s="569"/>
      <c r="E62" s="569"/>
      <c r="F62" s="569"/>
      <c r="G62" s="152">
        <v>1</v>
      </c>
      <c r="H62" s="169">
        <v>12880</v>
      </c>
      <c r="I62" s="91">
        <f t="shared" si="2"/>
        <v>12880</v>
      </c>
    </row>
    <row r="63" spans="1:16" x14ac:dyDescent="0.3">
      <c r="A63" s="87">
        <v>39</v>
      </c>
      <c r="B63" s="568" t="s">
        <v>479</v>
      </c>
      <c r="C63" s="569"/>
      <c r="D63" s="569"/>
      <c r="E63" s="569"/>
      <c r="F63" s="569"/>
      <c r="G63" s="152">
        <v>3</v>
      </c>
      <c r="H63" s="169">
        <v>418</v>
      </c>
      <c r="I63" s="91">
        <f t="shared" si="2"/>
        <v>1254</v>
      </c>
    </row>
    <row r="64" spans="1:16" x14ac:dyDescent="0.3">
      <c r="A64" s="87">
        <v>40</v>
      </c>
      <c r="B64" s="568" t="s">
        <v>480</v>
      </c>
      <c r="C64" s="569"/>
      <c r="D64" s="569"/>
      <c r="E64" s="569"/>
      <c r="F64" s="569"/>
      <c r="G64" s="152">
        <v>1</v>
      </c>
      <c r="H64" s="169">
        <v>871</v>
      </c>
      <c r="I64" s="91">
        <f t="shared" si="2"/>
        <v>871</v>
      </c>
    </row>
    <row r="65" spans="1:13" x14ac:dyDescent="0.3">
      <c r="A65" s="87">
        <v>41</v>
      </c>
      <c r="B65" s="568" t="s">
        <v>481</v>
      </c>
      <c r="C65" s="569"/>
      <c r="D65" s="569"/>
      <c r="E65" s="569"/>
      <c r="F65" s="569"/>
      <c r="G65" s="152">
        <v>1</v>
      </c>
      <c r="H65" s="169">
        <v>9075</v>
      </c>
      <c r="I65" s="91">
        <f t="shared" si="2"/>
        <v>9075</v>
      </c>
    </row>
    <row r="66" spans="1:13" x14ac:dyDescent="0.3">
      <c r="A66" s="87">
        <v>42</v>
      </c>
      <c r="B66" s="568" t="s">
        <v>482</v>
      </c>
      <c r="C66" s="569"/>
      <c r="D66" s="569"/>
      <c r="E66" s="569"/>
      <c r="F66" s="569"/>
      <c r="G66" s="152">
        <v>1</v>
      </c>
      <c r="H66" s="169">
        <v>1826</v>
      </c>
      <c r="I66" s="91">
        <f t="shared" si="2"/>
        <v>1826</v>
      </c>
      <c r="M66" s="195"/>
    </row>
    <row r="67" spans="1:13" x14ac:dyDescent="0.3">
      <c r="A67" s="87">
        <v>43</v>
      </c>
      <c r="B67" s="568" t="s">
        <v>483</v>
      </c>
      <c r="C67" s="569"/>
      <c r="D67" s="569"/>
      <c r="E67" s="569"/>
      <c r="F67" s="569"/>
      <c r="G67" s="152">
        <v>1</v>
      </c>
      <c r="H67" s="169">
        <v>1164</v>
      </c>
      <c r="I67" s="91">
        <f t="shared" si="2"/>
        <v>1164</v>
      </c>
    </row>
    <row r="68" spans="1:13" x14ac:dyDescent="0.3">
      <c r="A68" s="87">
        <v>44</v>
      </c>
      <c r="B68" s="568" t="s">
        <v>485</v>
      </c>
      <c r="C68" s="569"/>
      <c r="D68" s="569"/>
      <c r="E68" s="569"/>
      <c r="F68" s="569"/>
      <c r="G68" s="152">
        <v>4</v>
      </c>
      <c r="H68" s="169">
        <v>81.27</v>
      </c>
      <c r="I68" s="91">
        <f t="shared" si="2"/>
        <v>325.08</v>
      </c>
    </row>
    <row r="69" spans="1:13" x14ac:dyDescent="0.3">
      <c r="A69" s="87">
        <v>45</v>
      </c>
      <c r="B69" s="568" t="s">
        <v>484</v>
      </c>
      <c r="C69" s="569"/>
      <c r="D69" s="569"/>
      <c r="E69" s="569"/>
      <c r="F69" s="569"/>
      <c r="G69" s="152">
        <v>4</v>
      </c>
      <c r="H69" s="169">
        <v>9</v>
      </c>
      <c r="I69" s="91">
        <f t="shared" si="2"/>
        <v>36</v>
      </c>
    </row>
    <row r="70" spans="1:13" x14ac:dyDescent="0.3">
      <c r="A70" s="87">
        <v>46</v>
      </c>
      <c r="B70" s="568" t="s">
        <v>486</v>
      </c>
      <c r="C70" s="569"/>
      <c r="D70" s="569"/>
      <c r="E70" s="569"/>
      <c r="F70" s="569"/>
      <c r="G70" s="152">
        <v>16</v>
      </c>
      <c r="H70" s="169">
        <v>6.9901</v>
      </c>
      <c r="I70" s="91">
        <f t="shared" si="2"/>
        <v>111.8416</v>
      </c>
    </row>
    <row r="71" spans="1:13" x14ac:dyDescent="0.3">
      <c r="A71" s="87">
        <v>47</v>
      </c>
      <c r="B71" s="568" t="s">
        <v>487</v>
      </c>
      <c r="C71" s="569"/>
      <c r="D71" s="569"/>
      <c r="E71" s="569"/>
      <c r="F71" s="569"/>
      <c r="G71" s="152">
        <v>25</v>
      </c>
      <c r="H71" s="169">
        <v>28.9634</v>
      </c>
      <c r="I71" s="91">
        <f t="shared" si="2"/>
        <v>724.08500000000004</v>
      </c>
    </row>
    <row r="72" spans="1:13" x14ac:dyDescent="0.3">
      <c r="A72" s="87">
        <v>48</v>
      </c>
      <c r="B72" s="568" t="s">
        <v>488</v>
      </c>
      <c r="C72" s="569"/>
      <c r="D72" s="569"/>
      <c r="E72" s="569"/>
      <c r="F72" s="569"/>
      <c r="G72" s="152">
        <v>1</v>
      </c>
      <c r="H72" s="169">
        <v>22.45</v>
      </c>
      <c r="I72" s="91">
        <f t="shared" si="2"/>
        <v>22.45</v>
      </c>
    </row>
    <row r="73" spans="1:13" x14ac:dyDescent="0.3">
      <c r="A73" s="87">
        <v>49</v>
      </c>
      <c r="B73" s="568" t="s">
        <v>489</v>
      </c>
      <c r="C73" s="569"/>
      <c r="D73" s="569"/>
      <c r="E73" s="569"/>
      <c r="F73" s="569"/>
      <c r="G73" s="152">
        <v>1</v>
      </c>
      <c r="H73" s="169">
        <v>9.33</v>
      </c>
      <c r="I73" s="91">
        <f t="shared" si="2"/>
        <v>9.33</v>
      </c>
    </row>
    <row r="74" spans="1:13" x14ac:dyDescent="0.3">
      <c r="A74" s="87">
        <v>50</v>
      </c>
      <c r="B74" s="568" t="s">
        <v>490</v>
      </c>
      <c r="C74" s="569"/>
      <c r="D74" s="569"/>
      <c r="E74" s="569"/>
      <c r="F74" s="569"/>
      <c r="G74" s="152">
        <v>1</v>
      </c>
      <c r="H74" s="169">
        <v>12.2</v>
      </c>
      <c r="I74" s="91">
        <f t="shared" ref="I74:I120" si="3">H74*G74</f>
        <v>12.2</v>
      </c>
    </row>
    <row r="75" spans="1:13" x14ac:dyDescent="0.3">
      <c r="A75" s="87">
        <v>51</v>
      </c>
      <c r="B75" s="568" t="s">
        <v>491</v>
      </c>
      <c r="C75" s="569"/>
      <c r="D75" s="569"/>
      <c r="E75" s="569"/>
      <c r="F75" s="569"/>
      <c r="G75" s="152">
        <v>1</v>
      </c>
      <c r="H75" s="169">
        <v>13.35</v>
      </c>
      <c r="I75" s="91">
        <f t="shared" ref="I75:I114" si="4">H75*G75</f>
        <v>13.35</v>
      </c>
    </row>
    <row r="76" spans="1:13" x14ac:dyDescent="0.3">
      <c r="A76" s="87">
        <v>52</v>
      </c>
      <c r="B76" s="568" t="s">
        <v>492</v>
      </c>
      <c r="C76" s="569"/>
      <c r="D76" s="569"/>
      <c r="E76" s="569"/>
      <c r="F76" s="569"/>
      <c r="G76" s="152">
        <v>12</v>
      </c>
      <c r="H76" s="169">
        <v>4.28</v>
      </c>
      <c r="I76" s="91">
        <f t="shared" si="4"/>
        <v>51.36</v>
      </c>
    </row>
    <row r="77" spans="1:13" x14ac:dyDescent="0.3">
      <c r="A77" s="87">
        <v>53</v>
      </c>
      <c r="B77" s="568" t="s">
        <v>493</v>
      </c>
      <c r="C77" s="569"/>
      <c r="D77" s="569"/>
      <c r="E77" s="569"/>
      <c r="F77" s="569"/>
      <c r="G77" s="152">
        <v>1</v>
      </c>
      <c r="H77" s="169">
        <v>43.07</v>
      </c>
      <c r="I77" s="91">
        <f t="shared" si="4"/>
        <v>43.07</v>
      </c>
    </row>
    <row r="78" spans="1:13" x14ac:dyDescent="0.3">
      <c r="A78" s="87">
        <v>54</v>
      </c>
      <c r="B78" s="568" t="s">
        <v>494</v>
      </c>
      <c r="C78" s="569"/>
      <c r="D78" s="569"/>
      <c r="E78" s="569"/>
      <c r="F78" s="569"/>
      <c r="G78" s="152">
        <v>20</v>
      </c>
      <c r="H78" s="169">
        <v>0.71</v>
      </c>
      <c r="I78" s="91">
        <f t="shared" si="4"/>
        <v>14.2</v>
      </c>
    </row>
    <row r="79" spans="1:13" x14ac:dyDescent="0.3">
      <c r="A79" s="87">
        <v>55</v>
      </c>
      <c r="B79" s="568" t="s">
        <v>495</v>
      </c>
      <c r="C79" s="569"/>
      <c r="D79" s="569"/>
      <c r="E79" s="569"/>
      <c r="F79" s="569"/>
      <c r="G79" s="152">
        <v>8</v>
      </c>
      <c r="H79" s="169">
        <v>0.8</v>
      </c>
      <c r="I79" s="91">
        <f t="shared" si="4"/>
        <v>6.4</v>
      </c>
    </row>
    <row r="80" spans="1:13" x14ac:dyDescent="0.3">
      <c r="A80" s="87">
        <v>56</v>
      </c>
      <c r="B80" s="568" t="s">
        <v>496</v>
      </c>
      <c r="C80" s="569"/>
      <c r="D80" s="569"/>
      <c r="E80" s="569"/>
      <c r="F80" s="569"/>
      <c r="G80" s="152">
        <v>1</v>
      </c>
      <c r="H80" s="169">
        <v>217.49</v>
      </c>
      <c r="I80" s="91">
        <f t="shared" si="4"/>
        <v>217.49</v>
      </c>
    </row>
    <row r="81" spans="1:9" x14ac:dyDescent="0.3">
      <c r="A81" s="87">
        <v>57</v>
      </c>
      <c r="B81" s="568" t="s">
        <v>497</v>
      </c>
      <c r="C81" s="569"/>
      <c r="D81" s="569"/>
      <c r="E81" s="569"/>
      <c r="F81" s="569"/>
      <c r="G81" s="152">
        <v>1</v>
      </c>
      <c r="H81" s="169">
        <v>38</v>
      </c>
      <c r="I81" s="91">
        <f t="shared" si="4"/>
        <v>38</v>
      </c>
    </row>
    <row r="82" spans="1:9" x14ac:dyDescent="0.3">
      <c r="A82" s="87">
        <v>58</v>
      </c>
      <c r="B82" s="568" t="s">
        <v>498</v>
      </c>
      <c r="C82" s="569"/>
      <c r="D82" s="569"/>
      <c r="E82" s="569"/>
      <c r="F82" s="569"/>
      <c r="G82" s="152">
        <v>1</v>
      </c>
      <c r="H82" s="169">
        <v>300</v>
      </c>
      <c r="I82" s="91">
        <f t="shared" si="4"/>
        <v>300</v>
      </c>
    </row>
    <row r="83" spans="1:9" x14ac:dyDescent="0.3">
      <c r="A83" s="87">
        <v>59</v>
      </c>
      <c r="B83" s="568" t="s">
        <v>499</v>
      </c>
      <c r="C83" s="569"/>
      <c r="D83" s="569"/>
      <c r="E83" s="569"/>
      <c r="F83" s="569"/>
      <c r="G83" s="152">
        <v>4</v>
      </c>
      <c r="H83" s="169">
        <v>80</v>
      </c>
      <c r="I83" s="91">
        <f t="shared" si="4"/>
        <v>320</v>
      </c>
    </row>
    <row r="84" spans="1:9" x14ac:dyDescent="0.3">
      <c r="A84" s="87">
        <v>60</v>
      </c>
      <c r="B84" s="568" t="s">
        <v>466</v>
      </c>
      <c r="C84" s="569"/>
      <c r="D84" s="569"/>
      <c r="E84" s="569"/>
      <c r="F84" s="569"/>
      <c r="G84" s="152">
        <v>1</v>
      </c>
      <c r="H84" s="169">
        <v>841</v>
      </c>
      <c r="I84" s="91">
        <f t="shared" si="4"/>
        <v>841</v>
      </c>
    </row>
    <row r="85" spans="1:9" x14ac:dyDescent="0.3">
      <c r="A85" s="87">
        <v>61</v>
      </c>
      <c r="B85" s="568" t="s">
        <v>500</v>
      </c>
      <c r="C85" s="569"/>
      <c r="D85" s="569"/>
      <c r="E85" s="569"/>
      <c r="F85" s="569"/>
      <c r="G85" s="152">
        <v>50</v>
      </c>
      <c r="H85" s="169">
        <v>278</v>
      </c>
      <c r="I85" s="91">
        <f t="shared" si="4"/>
        <v>13900</v>
      </c>
    </row>
    <row r="86" spans="1:9" x14ac:dyDescent="0.3">
      <c r="A86" s="87">
        <v>62</v>
      </c>
      <c r="B86" s="568" t="s">
        <v>502</v>
      </c>
      <c r="C86" s="569"/>
      <c r="D86" s="569"/>
      <c r="E86" s="569"/>
      <c r="F86" s="569"/>
      <c r="G86" s="152">
        <v>9</v>
      </c>
      <c r="H86" s="169">
        <v>302.44</v>
      </c>
      <c r="I86" s="91">
        <f t="shared" si="4"/>
        <v>2721.96</v>
      </c>
    </row>
    <row r="87" spans="1:9" x14ac:dyDescent="0.3">
      <c r="A87" s="87">
        <v>63</v>
      </c>
      <c r="B87" s="568" t="s">
        <v>501</v>
      </c>
      <c r="C87" s="569"/>
      <c r="D87" s="569"/>
      <c r="E87" s="569"/>
      <c r="F87" s="569"/>
      <c r="G87" s="152">
        <v>2</v>
      </c>
      <c r="H87" s="169">
        <v>140</v>
      </c>
      <c r="I87" s="91">
        <f t="shared" si="4"/>
        <v>280</v>
      </c>
    </row>
    <row r="88" spans="1:9" x14ac:dyDescent="0.3">
      <c r="A88" s="87">
        <v>64</v>
      </c>
      <c r="B88" s="568" t="s">
        <v>503</v>
      </c>
      <c r="C88" s="569"/>
      <c r="D88" s="569"/>
      <c r="E88" s="569"/>
      <c r="F88" s="569"/>
      <c r="G88" s="152">
        <v>4</v>
      </c>
      <c r="H88" s="169">
        <v>9.8000000000000007</v>
      </c>
      <c r="I88" s="91">
        <f t="shared" si="4"/>
        <v>39.200000000000003</v>
      </c>
    </row>
    <row r="89" spans="1:9" x14ac:dyDescent="0.3">
      <c r="A89" s="87">
        <v>65</v>
      </c>
      <c r="B89" s="568" t="s">
        <v>504</v>
      </c>
      <c r="C89" s="569"/>
      <c r="D89" s="569"/>
      <c r="E89" s="569"/>
      <c r="F89" s="569"/>
      <c r="G89" s="152">
        <v>19</v>
      </c>
      <c r="H89" s="169">
        <v>0.69</v>
      </c>
      <c r="I89" s="91">
        <f t="shared" si="4"/>
        <v>13.11</v>
      </c>
    </row>
    <row r="90" spans="1:9" x14ac:dyDescent="0.3">
      <c r="A90" s="87">
        <v>66</v>
      </c>
      <c r="B90" s="568" t="s">
        <v>505</v>
      </c>
      <c r="C90" s="569"/>
      <c r="D90" s="569"/>
      <c r="E90" s="569"/>
      <c r="F90" s="569"/>
      <c r="G90" s="152">
        <v>4</v>
      </c>
      <c r="H90" s="169">
        <v>110</v>
      </c>
      <c r="I90" s="91">
        <f t="shared" si="4"/>
        <v>440</v>
      </c>
    </row>
    <row r="91" spans="1:9" x14ac:dyDescent="0.3">
      <c r="A91" s="87">
        <v>67</v>
      </c>
      <c r="B91" s="568" t="s">
        <v>394</v>
      </c>
      <c r="C91" s="569"/>
      <c r="D91" s="569"/>
      <c r="E91" s="569"/>
      <c r="F91" s="569"/>
      <c r="G91" s="152">
        <v>1</v>
      </c>
      <c r="H91" s="169">
        <v>91.99</v>
      </c>
      <c r="I91" s="91">
        <f t="shared" si="4"/>
        <v>91.99</v>
      </c>
    </row>
    <row r="92" spans="1:9" x14ac:dyDescent="0.3">
      <c r="A92" s="87">
        <v>68</v>
      </c>
      <c r="B92" s="568" t="s">
        <v>506</v>
      </c>
      <c r="C92" s="569"/>
      <c r="D92" s="569"/>
      <c r="E92" s="569"/>
      <c r="F92" s="569"/>
      <c r="G92" s="152">
        <v>1</v>
      </c>
      <c r="H92" s="169">
        <v>170.75</v>
      </c>
      <c r="I92" s="91">
        <f t="shared" si="4"/>
        <v>170.75</v>
      </c>
    </row>
    <row r="93" spans="1:9" x14ac:dyDescent="0.3">
      <c r="A93" s="87">
        <v>69</v>
      </c>
      <c r="B93" s="568" t="s">
        <v>507</v>
      </c>
      <c r="C93" s="569"/>
      <c r="D93" s="569"/>
      <c r="E93" s="569"/>
      <c r="F93" s="569"/>
      <c r="G93" s="152">
        <v>1</v>
      </c>
      <c r="H93" s="169">
        <v>306.89999999999998</v>
      </c>
      <c r="I93" s="91">
        <f t="shared" si="4"/>
        <v>306.89999999999998</v>
      </c>
    </row>
    <row r="94" spans="1:9" x14ac:dyDescent="0.3">
      <c r="A94" s="87">
        <v>70</v>
      </c>
      <c r="B94" s="568" t="s">
        <v>508</v>
      </c>
      <c r="C94" s="569"/>
      <c r="D94" s="569"/>
      <c r="E94" s="569"/>
      <c r="F94" s="569"/>
      <c r="G94" s="152">
        <v>10</v>
      </c>
      <c r="H94" s="169">
        <v>12.84</v>
      </c>
      <c r="I94" s="91">
        <f t="shared" si="4"/>
        <v>128.4</v>
      </c>
    </row>
    <row r="95" spans="1:9" x14ac:dyDescent="0.3">
      <c r="A95" s="87">
        <v>71</v>
      </c>
      <c r="B95" s="568" t="s">
        <v>509</v>
      </c>
      <c r="C95" s="569"/>
      <c r="D95" s="569"/>
      <c r="E95" s="569"/>
      <c r="F95" s="569"/>
      <c r="G95" s="152">
        <v>10</v>
      </c>
      <c r="H95" s="169">
        <v>14.06</v>
      </c>
      <c r="I95" s="91">
        <f t="shared" si="4"/>
        <v>140.6</v>
      </c>
    </row>
    <row r="96" spans="1:9" x14ac:dyDescent="0.3">
      <c r="A96" s="87">
        <v>72</v>
      </c>
      <c r="B96" s="568" t="s">
        <v>510</v>
      </c>
      <c r="C96" s="569"/>
      <c r="D96" s="569"/>
      <c r="E96" s="569"/>
      <c r="F96" s="569"/>
      <c r="G96" s="152">
        <v>10</v>
      </c>
      <c r="H96" s="169">
        <v>119.58</v>
      </c>
      <c r="I96" s="91">
        <f t="shared" si="4"/>
        <v>1195.8</v>
      </c>
    </row>
    <row r="97" spans="1:9" x14ac:dyDescent="0.3">
      <c r="A97" s="87">
        <v>73</v>
      </c>
      <c r="B97" s="568" t="s">
        <v>511</v>
      </c>
      <c r="C97" s="569"/>
      <c r="D97" s="569"/>
      <c r="E97" s="569"/>
      <c r="F97" s="569"/>
      <c r="G97" s="152">
        <v>1</v>
      </c>
      <c r="H97" s="169">
        <v>7200</v>
      </c>
      <c r="I97" s="91">
        <f t="shared" si="4"/>
        <v>7200</v>
      </c>
    </row>
    <row r="98" spans="1:9" x14ac:dyDescent="0.3">
      <c r="A98" s="87">
        <v>74</v>
      </c>
      <c r="B98" s="568" t="s">
        <v>512</v>
      </c>
      <c r="C98" s="569"/>
      <c r="D98" s="569"/>
      <c r="E98" s="569"/>
      <c r="F98" s="569"/>
      <c r="G98" s="152">
        <v>3</v>
      </c>
      <c r="H98" s="169">
        <v>7.65</v>
      </c>
      <c r="I98" s="91">
        <f t="shared" si="4"/>
        <v>22.950000000000003</v>
      </c>
    </row>
    <row r="99" spans="1:9" x14ac:dyDescent="0.3">
      <c r="A99" s="87">
        <v>75</v>
      </c>
      <c r="B99" s="568" t="s">
        <v>513</v>
      </c>
      <c r="C99" s="569"/>
      <c r="D99" s="569"/>
      <c r="E99" s="569"/>
      <c r="F99" s="569"/>
      <c r="G99" s="152">
        <v>1</v>
      </c>
      <c r="H99" s="169">
        <v>14.83</v>
      </c>
      <c r="I99" s="91">
        <f t="shared" si="4"/>
        <v>14.83</v>
      </c>
    </row>
    <row r="100" spans="1:9" x14ac:dyDescent="0.3">
      <c r="A100" s="87">
        <v>76</v>
      </c>
      <c r="B100" s="568" t="s">
        <v>514</v>
      </c>
      <c r="C100" s="569"/>
      <c r="D100" s="569"/>
      <c r="E100" s="569"/>
      <c r="F100" s="569"/>
      <c r="G100" s="152">
        <v>1</v>
      </c>
      <c r="H100" s="169">
        <v>341.44</v>
      </c>
      <c r="I100" s="91">
        <f t="shared" si="4"/>
        <v>341.44</v>
      </c>
    </row>
    <row r="101" spans="1:9" x14ac:dyDescent="0.3">
      <c r="A101" s="87">
        <v>77</v>
      </c>
      <c r="B101" s="568" t="s">
        <v>515</v>
      </c>
      <c r="C101" s="569"/>
      <c r="D101" s="569"/>
      <c r="E101" s="569"/>
      <c r="F101" s="569"/>
      <c r="G101" s="152">
        <v>1</v>
      </c>
      <c r="H101" s="169">
        <v>135</v>
      </c>
      <c r="I101" s="91">
        <f t="shared" si="4"/>
        <v>135</v>
      </c>
    </row>
    <row r="102" spans="1:9" x14ac:dyDescent="0.3">
      <c r="A102" s="87">
        <v>78</v>
      </c>
      <c r="B102" s="568" t="s">
        <v>516</v>
      </c>
      <c r="C102" s="569"/>
      <c r="D102" s="569"/>
      <c r="E102" s="569"/>
      <c r="F102" s="569"/>
      <c r="G102" s="152">
        <v>1</v>
      </c>
      <c r="H102" s="169">
        <v>1500</v>
      </c>
      <c r="I102" s="91">
        <f t="shared" si="4"/>
        <v>1500</v>
      </c>
    </row>
    <row r="103" spans="1:9" x14ac:dyDescent="0.3">
      <c r="A103" s="87">
        <v>79</v>
      </c>
      <c r="B103" s="568" t="s">
        <v>517</v>
      </c>
      <c r="C103" s="569"/>
      <c r="D103" s="569"/>
      <c r="E103" s="569"/>
      <c r="F103" s="569"/>
      <c r="G103" s="152">
        <v>1</v>
      </c>
      <c r="H103" s="169">
        <v>8800</v>
      </c>
      <c r="I103" s="91">
        <f t="shared" si="4"/>
        <v>8800</v>
      </c>
    </row>
    <row r="104" spans="1:9" x14ac:dyDescent="0.3">
      <c r="A104" s="87">
        <v>80</v>
      </c>
      <c r="B104" s="568" t="s">
        <v>518</v>
      </c>
      <c r="C104" s="569"/>
      <c r="D104" s="569"/>
      <c r="E104" s="569"/>
      <c r="F104" s="569"/>
      <c r="G104" s="152">
        <v>1</v>
      </c>
      <c r="H104" s="169">
        <v>60.87</v>
      </c>
      <c r="I104" s="91">
        <f t="shared" si="4"/>
        <v>60.87</v>
      </c>
    </row>
    <row r="105" spans="1:9" x14ac:dyDescent="0.3">
      <c r="A105" s="87">
        <v>81</v>
      </c>
      <c r="B105" s="568" t="s">
        <v>519</v>
      </c>
      <c r="C105" s="569"/>
      <c r="D105" s="569"/>
      <c r="E105" s="569"/>
      <c r="F105" s="569"/>
      <c r="G105" s="152">
        <v>1</v>
      </c>
      <c r="H105" s="169">
        <v>368</v>
      </c>
      <c r="I105" s="91">
        <f t="shared" si="4"/>
        <v>368</v>
      </c>
    </row>
    <row r="106" spans="1:9" x14ac:dyDescent="0.3">
      <c r="A106" s="87">
        <v>82</v>
      </c>
      <c r="B106" s="568" t="s">
        <v>520</v>
      </c>
      <c r="C106" s="569"/>
      <c r="D106" s="569"/>
      <c r="E106" s="569"/>
      <c r="F106" s="569"/>
      <c r="G106" s="152">
        <v>1</v>
      </c>
      <c r="H106" s="169">
        <v>523.09</v>
      </c>
      <c r="I106" s="91">
        <f t="shared" si="4"/>
        <v>523.09</v>
      </c>
    </row>
    <row r="107" spans="1:9" x14ac:dyDescent="0.3">
      <c r="A107" s="87">
        <v>83</v>
      </c>
      <c r="B107" s="568" t="s">
        <v>520</v>
      </c>
      <c r="C107" s="569"/>
      <c r="D107" s="569"/>
      <c r="E107" s="569"/>
      <c r="F107" s="569"/>
      <c r="G107" s="152">
        <v>1</v>
      </c>
      <c r="H107" s="169">
        <v>561.54999999999995</v>
      </c>
      <c r="I107" s="91">
        <f t="shared" si="4"/>
        <v>561.54999999999995</v>
      </c>
    </row>
    <row r="108" spans="1:9" x14ac:dyDescent="0.3">
      <c r="A108" s="87">
        <v>84</v>
      </c>
      <c r="B108" s="568" t="s">
        <v>521</v>
      </c>
      <c r="C108" s="569"/>
      <c r="D108" s="569"/>
      <c r="E108" s="569"/>
      <c r="F108" s="569"/>
      <c r="G108" s="152">
        <v>2</v>
      </c>
      <c r="H108" s="169">
        <v>91.43</v>
      </c>
      <c r="I108" s="91">
        <f t="shared" si="4"/>
        <v>182.86</v>
      </c>
    </row>
    <row r="109" spans="1:9" x14ac:dyDescent="0.3">
      <c r="A109" s="87">
        <v>85</v>
      </c>
      <c r="B109" s="568" t="s">
        <v>522</v>
      </c>
      <c r="C109" s="569"/>
      <c r="D109" s="569"/>
      <c r="E109" s="569"/>
      <c r="F109" s="569"/>
      <c r="G109" s="152">
        <v>2</v>
      </c>
      <c r="H109" s="169">
        <v>14.83</v>
      </c>
      <c r="I109" s="91">
        <f t="shared" si="4"/>
        <v>29.66</v>
      </c>
    </row>
    <row r="110" spans="1:9" x14ac:dyDescent="0.3">
      <c r="A110" s="87">
        <v>86</v>
      </c>
      <c r="B110" s="568" t="s">
        <v>523</v>
      </c>
      <c r="C110" s="569"/>
      <c r="D110" s="569"/>
      <c r="E110" s="569"/>
      <c r="F110" s="569"/>
      <c r="G110" s="152">
        <v>3</v>
      </c>
      <c r="H110" s="169">
        <v>53.14</v>
      </c>
      <c r="I110" s="91">
        <f t="shared" si="4"/>
        <v>159.42000000000002</v>
      </c>
    </row>
    <row r="111" spans="1:9" x14ac:dyDescent="0.3">
      <c r="A111" s="87">
        <v>87</v>
      </c>
      <c r="B111" s="568" t="s">
        <v>524</v>
      </c>
      <c r="C111" s="569"/>
      <c r="D111" s="569"/>
      <c r="E111" s="569"/>
      <c r="F111" s="569"/>
      <c r="G111" s="152">
        <v>3</v>
      </c>
      <c r="H111" s="169">
        <v>37.799999999999997</v>
      </c>
      <c r="I111" s="91">
        <f t="shared" si="4"/>
        <v>113.39999999999999</v>
      </c>
    </row>
    <row r="112" spans="1:9" x14ac:dyDescent="0.3">
      <c r="A112" s="87">
        <v>88</v>
      </c>
      <c r="B112" s="568" t="s">
        <v>525</v>
      </c>
      <c r="C112" s="569"/>
      <c r="D112" s="569"/>
      <c r="E112" s="569"/>
      <c r="F112" s="569"/>
      <c r="G112" s="152">
        <v>1</v>
      </c>
      <c r="H112" s="169">
        <v>89</v>
      </c>
      <c r="I112" s="91">
        <f t="shared" si="4"/>
        <v>89</v>
      </c>
    </row>
    <row r="113" spans="1:12" x14ac:dyDescent="0.3">
      <c r="A113" s="87">
        <v>89</v>
      </c>
      <c r="B113" s="568" t="s">
        <v>526</v>
      </c>
      <c r="C113" s="569"/>
      <c r="D113" s="569"/>
      <c r="E113" s="569"/>
      <c r="F113" s="569"/>
      <c r="G113" s="152">
        <v>1</v>
      </c>
      <c r="H113" s="169">
        <v>127.37</v>
      </c>
      <c r="I113" s="91">
        <f t="shared" si="4"/>
        <v>127.37</v>
      </c>
    </row>
    <row r="114" spans="1:12" x14ac:dyDescent="0.3">
      <c r="A114" s="87">
        <v>90</v>
      </c>
      <c r="B114" s="568" t="s">
        <v>527</v>
      </c>
      <c r="C114" s="569"/>
      <c r="D114" s="569"/>
      <c r="E114" s="569"/>
      <c r="F114" s="569"/>
      <c r="G114" s="152">
        <v>2</v>
      </c>
      <c r="H114" s="169">
        <v>16.7</v>
      </c>
      <c r="I114" s="91">
        <f t="shared" si="4"/>
        <v>33.4</v>
      </c>
    </row>
    <row r="115" spans="1:12" x14ac:dyDescent="0.3">
      <c r="A115" s="87">
        <v>91</v>
      </c>
      <c r="B115" s="568" t="s">
        <v>461</v>
      </c>
      <c r="C115" s="569"/>
      <c r="D115" s="569"/>
      <c r="E115" s="569"/>
      <c r="F115" s="569"/>
      <c r="G115" s="152">
        <v>2</v>
      </c>
      <c r="H115" s="169">
        <v>2.88</v>
      </c>
      <c r="I115" s="91">
        <f t="shared" si="3"/>
        <v>5.76</v>
      </c>
    </row>
    <row r="116" spans="1:12" x14ac:dyDescent="0.3">
      <c r="A116" s="87">
        <v>92</v>
      </c>
      <c r="B116" s="568" t="s">
        <v>528</v>
      </c>
      <c r="C116" s="569"/>
      <c r="D116" s="569"/>
      <c r="E116" s="569"/>
      <c r="F116" s="569"/>
      <c r="G116" s="152">
        <v>2</v>
      </c>
      <c r="H116" s="169">
        <v>8.5</v>
      </c>
      <c r="I116" s="91">
        <f t="shared" ref="I116:I119" si="5">H116*G116</f>
        <v>17</v>
      </c>
    </row>
    <row r="117" spans="1:12" x14ac:dyDescent="0.3">
      <c r="A117" s="87">
        <v>93</v>
      </c>
      <c r="B117" s="568" t="s">
        <v>461</v>
      </c>
      <c r="C117" s="569"/>
      <c r="D117" s="569"/>
      <c r="E117" s="569"/>
      <c r="F117" s="569"/>
      <c r="G117" s="152">
        <v>2</v>
      </c>
      <c r="H117" s="169">
        <v>1.8</v>
      </c>
      <c r="I117" s="91">
        <f t="shared" si="5"/>
        <v>3.6</v>
      </c>
    </row>
    <row r="118" spans="1:12" x14ac:dyDescent="0.3">
      <c r="A118" s="87">
        <v>94</v>
      </c>
      <c r="B118" s="568" t="s">
        <v>529</v>
      </c>
      <c r="C118" s="569"/>
      <c r="D118" s="569"/>
      <c r="E118" s="569"/>
      <c r="F118" s="569"/>
      <c r="G118" s="152">
        <v>1</v>
      </c>
      <c r="H118" s="169">
        <v>16</v>
      </c>
      <c r="I118" s="91">
        <f t="shared" si="5"/>
        <v>16</v>
      </c>
    </row>
    <row r="119" spans="1:12" x14ac:dyDescent="0.3">
      <c r="A119" s="87">
        <v>95</v>
      </c>
      <c r="B119" s="568" t="s">
        <v>530</v>
      </c>
      <c r="C119" s="569"/>
      <c r="D119" s="569"/>
      <c r="E119" s="569"/>
      <c r="F119" s="569"/>
      <c r="G119" s="152">
        <v>12</v>
      </c>
      <c r="H119" s="169">
        <v>28.707899999999999</v>
      </c>
      <c r="I119" s="91">
        <f t="shared" si="5"/>
        <v>344.4948</v>
      </c>
    </row>
    <row r="120" spans="1:12" x14ac:dyDescent="0.3">
      <c r="A120" s="87">
        <v>96</v>
      </c>
      <c r="B120" s="568" t="s">
        <v>531</v>
      </c>
      <c r="C120" s="569"/>
      <c r="D120" s="569"/>
      <c r="E120" s="569"/>
      <c r="F120" s="569"/>
      <c r="G120" s="152">
        <v>1</v>
      </c>
      <c r="H120" s="169">
        <v>356.4</v>
      </c>
      <c r="I120" s="91">
        <f t="shared" si="3"/>
        <v>356.4</v>
      </c>
    </row>
    <row r="121" spans="1:12" x14ac:dyDescent="0.3">
      <c r="A121" s="87"/>
      <c r="B121" s="568"/>
      <c r="C121" s="569"/>
      <c r="D121" s="569"/>
      <c r="E121" s="569"/>
      <c r="F121" s="569"/>
      <c r="G121" s="152"/>
      <c r="H121" s="153"/>
      <c r="I121" s="91"/>
      <c r="L121" s="92"/>
    </row>
    <row r="122" spans="1:12" x14ac:dyDescent="0.3">
      <c r="A122" s="565" t="s">
        <v>122</v>
      </c>
      <c r="B122" s="533"/>
      <c r="C122" s="533"/>
      <c r="D122" s="533"/>
      <c r="E122" s="533"/>
      <c r="F122" s="533"/>
      <c r="G122" s="533"/>
      <c r="H122" s="534"/>
      <c r="I122" s="146">
        <f>SUM(I25:I121)</f>
        <v>133688.20839999997</v>
      </c>
      <c r="L122" s="92"/>
    </row>
    <row r="123" spans="1:12" x14ac:dyDescent="0.3">
      <c r="A123" s="532" t="s">
        <v>123</v>
      </c>
      <c r="B123" s="533"/>
      <c r="C123" s="533"/>
      <c r="D123" s="533"/>
      <c r="E123" s="533"/>
      <c r="F123" s="533"/>
      <c r="G123" s="533"/>
      <c r="H123" s="534"/>
      <c r="I123" s="147">
        <f>ROUND((I122*0.15),2)</f>
        <v>20053.23</v>
      </c>
      <c r="L123" s="92"/>
    </row>
    <row r="124" spans="1:12" x14ac:dyDescent="0.3">
      <c r="A124" s="532" t="s">
        <v>124</v>
      </c>
      <c r="B124" s="533"/>
      <c r="C124" s="533"/>
      <c r="D124" s="533"/>
      <c r="E124" s="533"/>
      <c r="F124" s="533"/>
      <c r="G124" s="533"/>
      <c r="H124" s="534"/>
      <c r="I124" s="134">
        <f>I122+I123</f>
        <v>153741.43839999998</v>
      </c>
    </row>
    <row r="125" spans="1:12" x14ac:dyDescent="0.3">
      <c r="A125" s="511" t="s">
        <v>46</v>
      </c>
      <c r="B125" s="512"/>
      <c r="C125" s="512"/>
      <c r="D125" s="512"/>
      <c r="E125" s="512"/>
      <c r="F125" s="512"/>
      <c r="G125" s="512"/>
      <c r="H125" s="512"/>
      <c r="I125" s="513"/>
    </row>
    <row r="126" spans="1:12" x14ac:dyDescent="0.3">
      <c r="A126" s="82" t="s">
        <v>47</v>
      </c>
      <c r="B126" s="514" t="s">
        <v>48</v>
      </c>
      <c r="C126" s="515"/>
      <c r="D126" s="516"/>
      <c r="E126" s="514" t="s">
        <v>36</v>
      </c>
      <c r="F126" s="516"/>
      <c r="G126" s="84" t="s">
        <v>38</v>
      </c>
      <c r="H126" s="85" t="s">
        <v>39</v>
      </c>
      <c r="I126" s="86" t="s">
        <v>40</v>
      </c>
    </row>
    <row r="127" spans="1:12" x14ac:dyDescent="0.3">
      <c r="A127" s="87">
        <v>1</v>
      </c>
      <c r="B127" s="535" t="s">
        <v>49</v>
      </c>
      <c r="C127" s="536"/>
      <c r="D127" s="537"/>
      <c r="E127" s="520" t="s">
        <v>50</v>
      </c>
      <c r="F127" s="521"/>
      <c r="G127" s="119"/>
      <c r="H127" s="117">
        <v>450</v>
      </c>
      <c r="I127" s="94">
        <f>SUM(G127*H127)</f>
        <v>0</v>
      </c>
    </row>
    <row r="128" spans="1:12" x14ac:dyDescent="0.3">
      <c r="A128" s="87">
        <v>2</v>
      </c>
      <c r="B128" s="505" t="s">
        <v>51</v>
      </c>
      <c r="C128" s="506"/>
      <c r="D128" s="507"/>
      <c r="E128" s="530" t="s">
        <v>50</v>
      </c>
      <c r="F128" s="531"/>
      <c r="G128" s="88"/>
      <c r="H128" s="118">
        <v>350</v>
      </c>
      <c r="I128" s="91">
        <f t="shared" ref="I128:I132" si="6">SUM(G128*H128)</f>
        <v>0</v>
      </c>
    </row>
    <row r="129" spans="1:12" x14ac:dyDescent="0.3">
      <c r="A129" s="87">
        <v>3</v>
      </c>
      <c r="B129" s="505" t="s">
        <v>52</v>
      </c>
      <c r="C129" s="506"/>
      <c r="D129" s="507"/>
      <c r="E129" s="530" t="s">
        <v>50</v>
      </c>
      <c r="F129" s="531"/>
      <c r="G129" s="88">
        <v>151.5</v>
      </c>
      <c r="H129" s="118">
        <v>300</v>
      </c>
      <c r="I129" s="91">
        <f t="shared" si="6"/>
        <v>45450</v>
      </c>
    </row>
    <row r="130" spans="1:12" x14ac:dyDescent="0.3">
      <c r="A130" s="87">
        <v>4</v>
      </c>
      <c r="B130" s="505" t="s">
        <v>53</v>
      </c>
      <c r="C130" s="506"/>
      <c r="D130" s="507"/>
      <c r="E130" s="530" t="s">
        <v>50</v>
      </c>
      <c r="F130" s="531"/>
      <c r="G130" s="88"/>
      <c r="H130" s="118">
        <v>200</v>
      </c>
      <c r="I130" s="91">
        <f t="shared" si="6"/>
        <v>0</v>
      </c>
    </row>
    <row r="131" spans="1:12" x14ac:dyDescent="0.3">
      <c r="A131" s="87">
        <v>5</v>
      </c>
      <c r="B131" s="505" t="s">
        <v>54</v>
      </c>
      <c r="C131" s="506"/>
      <c r="D131" s="507"/>
      <c r="E131" s="530" t="s">
        <v>50</v>
      </c>
      <c r="F131" s="531"/>
      <c r="G131" s="88">
        <v>151.5</v>
      </c>
      <c r="H131" s="120">
        <v>200</v>
      </c>
      <c r="I131" s="91">
        <f t="shared" si="6"/>
        <v>30300</v>
      </c>
    </row>
    <row r="132" spans="1:12" x14ac:dyDescent="0.3">
      <c r="A132" s="87">
        <v>6</v>
      </c>
      <c r="B132" s="505" t="s">
        <v>293</v>
      </c>
      <c r="C132" s="506"/>
      <c r="D132" s="507"/>
      <c r="E132" s="530" t="s">
        <v>50</v>
      </c>
      <c r="F132" s="531"/>
      <c r="G132" s="88">
        <v>61.5</v>
      </c>
      <c r="H132" s="120">
        <v>140</v>
      </c>
      <c r="I132" s="91">
        <f t="shared" si="6"/>
        <v>8610</v>
      </c>
    </row>
    <row r="133" spans="1:12" x14ac:dyDescent="0.3">
      <c r="A133" s="87"/>
      <c r="B133" s="505"/>
      <c r="C133" s="506"/>
      <c r="D133" s="507"/>
      <c r="E133" s="95"/>
      <c r="F133" s="62"/>
      <c r="G133" s="62"/>
      <c r="H133" s="78"/>
      <c r="I133" s="91"/>
    </row>
    <row r="134" spans="1:12" x14ac:dyDescent="0.3">
      <c r="A134" s="76"/>
      <c r="B134" s="505"/>
      <c r="C134" s="506"/>
      <c r="D134" s="507"/>
      <c r="F134" s="62"/>
      <c r="G134" s="62"/>
      <c r="H134" s="78"/>
      <c r="I134" s="91"/>
    </row>
    <row r="135" spans="1:12" x14ac:dyDescent="0.3">
      <c r="A135" s="96"/>
      <c r="B135" s="508"/>
      <c r="C135" s="509"/>
      <c r="D135" s="510"/>
      <c r="E135" s="64"/>
      <c r="F135" s="65"/>
      <c r="G135" s="62"/>
      <c r="H135" s="80"/>
      <c r="I135" s="91"/>
    </row>
    <row r="136" spans="1:12" x14ac:dyDescent="0.3">
      <c r="A136" s="532" t="s">
        <v>55</v>
      </c>
      <c r="B136" s="533"/>
      <c r="C136" s="533"/>
      <c r="D136" s="533"/>
      <c r="E136" s="533"/>
      <c r="F136" s="533"/>
      <c r="G136" s="533"/>
      <c r="H136" s="534"/>
      <c r="I136" s="102">
        <f>SUM(I127:I135)</f>
        <v>84360</v>
      </c>
    </row>
    <row r="137" spans="1:12" x14ac:dyDescent="0.3">
      <c r="A137" s="511" t="s">
        <v>56</v>
      </c>
      <c r="B137" s="512"/>
      <c r="C137" s="512"/>
      <c r="D137" s="512"/>
      <c r="E137" s="512"/>
      <c r="F137" s="512"/>
      <c r="G137" s="512"/>
      <c r="H137" s="512"/>
      <c r="I137" s="513"/>
    </row>
    <row r="138" spans="1:12" x14ac:dyDescent="0.3">
      <c r="A138" s="82" t="s">
        <v>57</v>
      </c>
      <c r="B138" s="514" t="s">
        <v>58</v>
      </c>
      <c r="C138" s="515"/>
      <c r="D138" s="516"/>
      <c r="E138" s="514" t="s">
        <v>59</v>
      </c>
      <c r="F138" s="516"/>
      <c r="G138" s="98" t="s">
        <v>60</v>
      </c>
      <c r="H138" s="98" t="s">
        <v>39</v>
      </c>
      <c r="I138" s="99" t="s">
        <v>40</v>
      </c>
    </row>
    <row r="139" spans="1:12" x14ac:dyDescent="0.3">
      <c r="A139" s="87">
        <v>1</v>
      </c>
      <c r="B139" s="517" t="s">
        <v>532</v>
      </c>
      <c r="C139" s="518"/>
      <c r="D139" s="519"/>
      <c r="E139" s="530">
        <v>18</v>
      </c>
      <c r="F139" s="531"/>
      <c r="G139" s="161">
        <v>374.4</v>
      </c>
      <c r="H139" s="100">
        <v>5</v>
      </c>
      <c r="I139" s="173">
        <f>H139*G139</f>
        <v>1872</v>
      </c>
    </row>
    <row r="140" spans="1:12" x14ac:dyDescent="0.3">
      <c r="A140" s="101"/>
      <c r="B140" s="522"/>
      <c r="C140" s="523"/>
      <c r="D140" s="524"/>
      <c r="E140" s="525"/>
      <c r="F140" s="526"/>
      <c r="G140" s="88"/>
      <c r="H140" s="100"/>
      <c r="I140" s="173"/>
    </row>
    <row r="141" spans="1:12" x14ac:dyDescent="0.3">
      <c r="A141" s="532" t="s">
        <v>61</v>
      </c>
      <c r="B141" s="533"/>
      <c r="C141" s="533"/>
      <c r="D141" s="533"/>
      <c r="E141" s="533"/>
      <c r="F141" s="533"/>
      <c r="G141" s="533"/>
      <c r="H141" s="534"/>
      <c r="I141" s="102">
        <f>SUM(I139:I140)</f>
        <v>1872</v>
      </c>
    </row>
    <row r="142" spans="1:12" x14ac:dyDescent="0.3">
      <c r="A142" s="103"/>
      <c r="B142" s="104"/>
      <c r="C142" s="104"/>
      <c r="D142" s="104"/>
      <c r="E142" s="104"/>
      <c r="F142" s="105"/>
      <c r="G142" s="106"/>
      <c r="H142" s="106"/>
      <c r="I142" s="107"/>
      <c r="L142" s="59"/>
    </row>
    <row r="143" spans="1:12" x14ac:dyDescent="0.3">
      <c r="A143" s="500"/>
      <c r="B143" s="501"/>
      <c r="C143" s="501"/>
      <c r="D143" s="501"/>
      <c r="E143" s="501"/>
      <c r="F143" s="108"/>
      <c r="G143" s="504" t="s">
        <v>62</v>
      </c>
      <c r="H143" s="501"/>
      <c r="I143" s="109">
        <f>I141+I136+I124+I22</f>
        <v>239973.43839999998</v>
      </c>
    </row>
    <row r="144" spans="1:12" x14ac:dyDescent="0.3">
      <c r="A144" s="500"/>
      <c r="B144" s="501"/>
      <c r="C144" s="501"/>
      <c r="D144" s="501"/>
      <c r="E144" s="501"/>
      <c r="F144" s="62"/>
      <c r="G144" s="110"/>
      <c r="H144" s="111"/>
      <c r="I144" s="112"/>
    </row>
    <row r="145" spans="1:9" ht="15" thickBot="1" x14ac:dyDescent="0.35">
      <c r="A145" s="500"/>
      <c r="B145" s="501"/>
      <c r="C145" s="501"/>
      <c r="D145" s="501"/>
      <c r="E145" s="501"/>
      <c r="F145" s="62"/>
      <c r="G145" s="554" t="s">
        <v>105</v>
      </c>
      <c r="H145" s="555"/>
      <c r="I145" s="121">
        <f>I143+I144</f>
        <v>239973.43839999998</v>
      </c>
    </row>
    <row r="146" spans="1:9" ht="15.6" thickTop="1" thickBot="1" x14ac:dyDescent="0.35">
      <c r="A146" s="113"/>
      <c r="B146" s="114"/>
      <c r="C146" s="502"/>
      <c r="D146" s="503"/>
      <c r="E146" s="503"/>
      <c r="F146" s="503"/>
      <c r="G146" s="115"/>
      <c r="H146" s="115"/>
      <c r="I146" s="116"/>
    </row>
    <row r="148" spans="1:9" x14ac:dyDescent="0.3">
      <c r="A148" s="59"/>
      <c r="B148" s="59"/>
    </row>
  </sheetData>
  <mergeCells count="159">
    <mergeCell ref="B119:F119"/>
    <mergeCell ref="B111:F111"/>
    <mergeCell ref="B112:F112"/>
    <mergeCell ref="B113:F113"/>
    <mergeCell ref="B114:F114"/>
    <mergeCell ref="B116:F116"/>
    <mergeCell ref="B106:F106"/>
    <mergeCell ref="B107:F107"/>
    <mergeCell ref="B108:F108"/>
    <mergeCell ref="B109:F109"/>
    <mergeCell ref="B110:F110"/>
    <mergeCell ref="B104:F104"/>
    <mergeCell ref="B105:F105"/>
    <mergeCell ref="B96:F96"/>
    <mergeCell ref="B97:F97"/>
    <mergeCell ref="B98:F98"/>
    <mergeCell ref="B99:F99"/>
    <mergeCell ref="B100:F100"/>
    <mergeCell ref="B117:F117"/>
    <mergeCell ref="B118:F118"/>
    <mergeCell ref="B95:F95"/>
    <mergeCell ref="B86:F86"/>
    <mergeCell ref="B87:F87"/>
    <mergeCell ref="B88:F88"/>
    <mergeCell ref="B89:F89"/>
    <mergeCell ref="B90:F90"/>
    <mergeCell ref="B101:F101"/>
    <mergeCell ref="B102:F102"/>
    <mergeCell ref="B103:F103"/>
    <mergeCell ref="B76:F76"/>
    <mergeCell ref="B77:F77"/>
    <mergeCell ref="B78:F78"/>
    <mergeCell ref="B79:F79"/>
    <mergeCell ref="B80:F80"/>
    <mergeCell ref="B91:F91"/>
    <mergeCell ref="B92:F92"/>
    <mergeCell ref="B93:F93"/>
    <mergeCell ref="B94:F94"/>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B55:F55"/>
    <mergeCell ref="B56:F56"/>
    <mergeCell ref="B57:F57"/>
    <mergeCell ref="B58:F58"/>
    <mergeCell ref="B59:F59"/>
    <mergeCell ref="B60:F60"/>
    <mergeCell ref="B61:F61"/>
    <mergeCell ref="B62:F62"/>
    <mergeCell ref="B63:F63"/>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R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357</v>
      </c>
      <c r="I15" s="567"/>
    </row>
    <row r="16" spans="1:13" x14ac:dyDescent="0.3">
      <c r="A16" s="544" t="s">
        <v>534</v>
      </c>
      <c r="B16" s="545"/>
      <c r="C16" s="545"/>
      <c r="D16" s="545"/>
      <c r="E16" s="545"/>
      <c r="F16" s="545"/>
      <c r="G16" s="545"/>
      <c r="H16" s="545"/>
      <c r="I16" s="546"/>
    </row>
    <row r="17" spans="1:18" ht="15" thickBot="1" x14ac:dyDescent="0.35">
      <c r="A17" s="547" t="s">
        <v>33</v>
      </c>
      <c r="B17" s="548"/>
      <c r="C17" s="548"/>
      <c r="D17" s="548"/>
      <c r="E17" s="548"/>
      <c r="F17" s="548"/>
      <c r="G17" s="548"/>
      <c r="H17" s="548"/>
      <c r="I17" s="549"/>
    </row>
    <row r="18" spans="1:18" x14ac:dyDescent="0.3">
      <c r="A18" s="66" t="s">
        <v>34</v>
      </c>
      <c r="B18" s="562" t="s">
        <v>121</v>
      </c>
      <c r="C18" s="563"/>
      <c r="D18" s="564"/>
      <c r="E18" s="132" t="s">
        <v>36</v>
      </c>
      <c r="F18" s="132" t="s">
        <v>37</v>
      </c>
      <c r="G18" s="132" t="s">
        <v>38</v>
      </c>
      <c r="H18" s="132" t="s">
        <v>39</v>
      </c>
      <c r="I18" s="133" t="s">
        <v>40</v>
      </c>
    </row>
    <row r="19" spans="1:18" x14ac:dyDescent="0.3">
      <c r="A19" s="71"/>
      <c r="B19" s="520"/>
      <c r="C19" s="542"/>
      <c r="D19" s="521"/>
      <c r="E19" s="72"/>
      <c r="F19" s="73"/>
      <c r="G19" s="72"/>
      <c r="H19" s="74"/>
      <c r="I19" s="75"/>
    </row>
    <row r="20" spans="1:18" x14ac:dyDescent="0.3">
      <c r="A20" s="76"/>
      <c r="B20" s="530"/>
      <c r="C20" s="486"/>
      <c r="D20" s="531"/>
      <c r="E20" s="77"/>
      <c r="F20" s="62"/>
      <c r="G20" s="77"/>
      <c r="H20" s="78"/>
      <c r="I20" s="75"/>
    </row>
    <row r="21" spans="1:18" x14ac:dyDescent="0.3">
      <c r="A21" s="76"/>
      <c r="B21" s="525"/>
      <c r="C21" s="543"/>
      <c r="D21" s="526"/>
      <c r="E21" s="77"/>
      <c r="F21" s="62"/>
      <c r="G21" s="79"/>
      <c r="H21" s="80"/>
      <c r="I21" s="81"/>
    </row>
    <row r="22" spans="1:18" x14ac:dyDescent="0.3">
      <c r="A22" s="532" t="s">
        <v>41</v>
      </c>
      <c r="B22" s="533"/>
      <c r="C22" s="533"/>
      <c r="D22" s="533"/>
      <c r="E22" s="533"/>
      <c r="F22" s="533"/>
      <c r="G22" s="533"/>
      <c r="H22" s="534"/>
      <c r="I22" s="75"/>
    </row>
    <row r="23" spans="1:18" x14ac:dyDescent="0.3">
      <c r="A23" s="511" t="s">
        <v>42</v>
      </c>
      <c r="B23" s="512"/>
      <c r="C23" s="512"/>
      <c r="D23" s="512"/>
      <c r="E23" s="512"/>
      <c r="F23" s="512"/>
      <c r="G23" s="512"/>
      <c r="H23" s="512"/>
      <c r="I23" s="513"/>
    </row>
    <row r="24" spans="1:18" x14ac:dyDescent="0.3">
      <c r="A24" s="82" t="s">
        <v>43</v>
      </c>
      <c r="B24" s="514" t="s">
        <v>121</v>
      </c>
      <c r="C24" s="515"/>
      <c r="D24" s="515"/>
      <c r="E24" s="515"/>
      <c r="F24" s="516"/>
      <c r="G24" s="140" t="s">
        <v>38</v>
      </c>
      <c r="H24" s="98" t="s">
        <v>39</v>
      </c>
      <c r="I24" s="99" t="s">
        <v>40</v>
      </c>
      <c r="K24" s="104"/>
    </row>
    <row r="25" spans="1:18" x14ac:dyDescent="0.3">
      <c r="A25" s="87"/>
      <c r="B25" s="517"/>
      <c r="C25" s="518"/>
      <c r="D25" s="518"/>
      <c r="E25" s="518"/>
      <c r="F25" s="519"/>
      <c r="G25" s="152"/>
      <c r="H25" s="168"/>
      <c r="I25" s="91"/>
    </row>
    <row r="26" spans="1:18" x14ac:dyDescent="0.3">
      <c r="A26" s="87"/>
      <c r="B26" s="527"/>
      <c r="C26" s="528"/>
      <c r="D26" s="528"/>
      <c r="E26" s="528"/>
      <c r="F26" s="529"/>
      <c r="G26" s="152"/>
      <c r="H26" s="169"/>
      <c r="I26" s="91"/>
      <c r="K26" s="196"/>
      <c r="L26" s="196"/>
      <c r="M26" s="196"/>
      <c r="N26" s="196"/>
      <c r="O26" s="196"/>
      <c r="P26" s="196"/>
      <c r="Q26" s="196"/>
      <c r="R26" s="196"/>
    </row>
    <row r="27" spans="1:18" x14ac:dyDescent="0.3">
      <c r="A27" s="87"/>
      <c r="B27" s="527"/>
      <c r="C27" s="528"/>
      <c r="D27" s="528"/>
      <c r="E27" s="528"/>
      <c r="F27" s="529"/>
      <c r="G27" s="152"/>
      <c r="H27" s="169"/>
      <c r="I27" s="91"/>
      <c r="K27" s="196"/>
      <c r="L27" s="196"/>
      <c r="M27" s="196"/>
      <c r="N27" s="196"/>
      <c r="O27" s="196"/>
      <c r="P27" s="196"/>
      <c r="Q27" s="196"/>
      <c r="R27" s="196"/>
    </row>
    <row r="28" spans="1:18" x14ac:dyDescent="0.3">
      <c r="A28" s="87"/>
      <c r="B28" s="527"/>
      <c r="C28" s="528"/>
      <c r="D28" s="528"/>
      <c r="E28" s="528"/>
      <c r="F28" s="529"/>
      <c r="G28" s="152"/>
      <c r="H28" s="169"/>
      <c r="I28" s="91"/>
      <c r="K28" s="196"/>
      <c r="L28" s="196"/>
      <c r="M28" s="196"/>
      <c r="N28" s="196"/>
      <c r="O28" s="196"/>
      <c r="P28" s="196"/>
      <c r="Q28" s="196"/>
      <c r="R28" s="196"/>
    </row>
    <row r="29" spans="1:18" x14ac:dyDescent="0.3">
      <c r="A29" s="87"/>
      <c r="B29" s="527"/>
      <c r="C29" s="528"/>
      <c r="D29" s="528"/>
      <c r="E29" s="528"/>
      <c r="F29" s="529"/>
      <c r="G29" s="152"/>
      <c r="H29" s="169"/>
      <c r="I29" s="91"/>
      <c r="K29" s="196"/>
      <c r="L29" s="196"/>
      <c r="M29" s="196"/>
      <c r="N29" s="196"/>
      <c r="O29" s="196"/>
      <c r="P29" s="196"/>
      <c r="Q29" s="196"/>
      <c r="R29" s="196"/>
    </row>
    <row r="30" spans="1:18" x14ac:dyDescent="0.3">
      <c r="A30" s="87"/>
      <c r="B30" s="568"/>
      <c r="C30" s="569"/>
      <c r="D30" s="569"/>
      <c r="E30" s="569"/>
      <c r="F30" s="569"/>
      <c r="G30" s="152"/>
      <c r="H30" s="169"/>
      <c r="I30" s="91"/>
      <c r="K30" s="196"/>
      <c r="L30" s="196"/>
      <c r="M30" s="196"/>
      <c r="N30" s="196"/>
      <c r="O30" s="196"/>
      <c r="P30" s="196"/>
      <c r="Q30" s="196"/>
      <c r="R30" s="196"/>
    </row>
    <row r="31" spans="1:18" x14ac:dyDescent="0.3">
      <c r="A31" s="87"/>
      <c r="B31" s="568"/>
      <c r="C31" s="569"/>
      <c r="D31" s="569"/>
      <c r="E31" s="569"/>
      <c r="F31" s="569"/>
      <c r="G31" s="152"/>
      <c r="H31" s="169"/>
      <c r="I31" s="91"/>
      <c r="K31" s="196"/>
      <c r="L31" s="196"/>
      <c r="M31" s="196"/>
      <c r="N31" s="196"/>
      <c r="O31" s="196"/>
      <c r="P31" s="196"/>
      <c r="Q31" s="196"/>
      <c r="R31" s="196"/>
    </row>
    <row r="32" spans="1:18" x14ac:dyDescent="0.3">
      <c r="A32" s="87"/>
      <c r="B32" s="568"/>
      <c r="C32" s="569"/>
      <c r="D32" s="569"/>
      <c r="E32" s="569"/>
      <c r="F32" s="569"/>
      <c r="G32" s="152"/>
      <c r="H32" s="169"/>
      <c r="I32" s="91"/>
      <c r="K32" s="196"/>
      <c r="L32" s="196"/>
      <c r="M32" s="196"/>
      <c r="N32" s="196"/>
      <c r="O32" s="196"/>
      <c r="P32" s="196"/>
      <c r="Q32" s="196"/>
      <c r="R32" s="196"/>
    </row>
    <row r="33" spans="1:18" x14ac:dyDescent="0.3">
      <c r="A33" s="87"/>
      <c r="B33" s="568"/>
      <c r="C33" s="569"/>
      <c r="D33" s="569"/>
      <c r="E33" s="569"/>
      <c r="F33" s="569"/>
      <c r="G33" s="152"/>
      <c r="H33" s="169"/>
      <c r="I33" s="91"/>
      <c r="K33" s="196"/>
      <c r="L33" s="196"/>
      <c r="M33" s="196"/>
      <c r="N33" s="196"/>
      <c r="O33" s="196"/>
      <c r="P33" s="196"/>
      <c r="Q33" s="196"/>
      <c r="R33" s="196"/>
    </row>
    <row r="34" spans="1:18" x14ac:dyDescent="0.3">
      <c r="A34" s="87"/>
      <c r="B34" s="568"/>
      <c r="C34" s="569"/>
      <c r="D34" s="569"/>
      <c r="E34" s="569"/>
      <c r="F34" s="569"/>
      <c r="G34" s="152"/>
      <c r="H34" s="169"/>
      <c r="I34" s="91"/>
      <c r="K34" s="196"/>
      <c r="L34" s="196"/>
      <c r="M34" s="196"/>
      <c r="N34" s="196"/>
      <c r="O34" s="196"/>
      <c r="P34" s="196"/>
      <c r="Q34" s="196"/>
      <c r="R34" s="196"/>
    </row>
    <row r="35" spans="1:18" x14ac:dyDescent="0.3">
      <c r="A35" s="87"/>
      <c r="B35" s="568"/>
      <c r="C35" s="569"/>
      <c r="D35" s="569"/>
      <c r="E35" s="569"/>
      <c r="F35" s="569"/>
      <c r="G35" s="152"/>
      <c r="H35" s="169"/>
      <c r="I35" s="91"/>
      <c r="K35" s="196"/>
      <c r="L35" s="196"/>
      <c r="M35" s="196"/>
      <c r="N35" s="196"/>
      <c r="O35" s="196"/>
      <c r="P35" s="196"/>
      <c r="Q35" s="196"/>
      <c r="R35" s="196"/>
    </row>
    <row r="36" spans="1:18" x14ac:dyDescent="0.3">
      <c r="A36" s="87"/>
      <c r="B36" s="568"/>
      <c r="C36" s="569"/>
      <c r="D36" s="569"/>
      <c r="E36" s="569"/>
      <c r="F36" s="569"/>
      <c r="G36" s="152"/>
      <c r="H36" s="169"/>
      <c r="I36" s="91"/>
      <c r="K36" s="196"/>
      <c r="L36" s="196"/>
      <c r="M36" s="196"/>
      <c r="N36" s="196"/>
      <c r="O36" s="196"/>
      <c r="P36" s="196"/>
      <c r="Q36" s="196"/>
      <c r="R36" s="196"/>
    </row>
    <row r="37" spans="1:18" x14ac:dyDescent="0.3">
      <c r="A37" s="87"/>
      <c r="B37" s="568"/>
      <c r="C37" s="569"/>
      <c r="D37" s="569"/>
      <c r="E37" s="569"/>
      <c r="F37" s="569"/>
      <c r="G37" s="152"/>
      <c r="H37" s="169"/>
      <c r="I37" s="91"/>
      <c r="K37" s="196"/>
      <c r="L37" s="196"/>
      <c r="M37" s="196"/>
      <c r="N37" s="196"/>
      <c r="O37" s="196"/>
      <c r="P37" s="196"/>
      <c r="Q37" s="196"/>
      <c r="R37" s="196"/>
    </row>
    <row r="38" spans="1:18" x14ac:dyDescent="0.3">
      <c r="A38" s="87"/>
      <c r="B38" s="568"/>
      <c r="C38" s="569"/>
      <c r="D38" s="569"/>
      <c r="E38" s="569"/>
      <c r="F38" s="569"/>
      <c r="G38" s="152"/>
      <c r="H38" s="169"/>
      <c r="I38" s="91"/>
      <c r="K38" s="196"/>
      <c r="L38" s="196"/>
      <c r="M38" s="196"/>
      <c r="N38" s="196"/>
      <c r="O38" s="196"/>
      <c r="P38" s="196"/>
      <c r="Q38" s="196"/>
      <c r="R38" s="196"/>
    </row>
    <row r="39" spans="1:18" x14ac:dyDescent="0.3">
      <c r="A39" s="87"/>
      <c r="B39" s="568"/>
      <c r="C39" s="569"/>
      <c r="D39" s="569"/>
      <c r="E39" s="569"/>
      <c r="F39" s="569"/>
      <c r="G39" s="152"/>
      <c r="H39" s="169"/>
      <c r="I39" s="91"/>
      <c r="K39" s="196"/>
      <c r="L39" s="196"/>
      <c r="M39" s="196"/>
      <c r="N39" s="196"/>
      <c r="O39" s="196"/>
      <c r="P39" s="196"/>
      <c r="Q39" s="196"/>
      <c r="R39" s="196"/>
    </row>
    <row r="40" spans="1:18" x14ac:dyDescent="0.3">
      <c r="A40" s="87"/>
      <c r="B40" s="568"/>
      <c r="C40" s="569"/>
      <c r="D40" s="569"/>
      <c r="E40" s="569"/>
      <c r="F40" s="569"/>
      <c r="G40" s="152"/>
      <c r="H40" s="169"/>
      <c r="I40" s="91"/>
      <c r="K40" s="196"/>
      <c r="L40" s="196"/>
      <c r="M40" s="196"/>
      <c r="N40" s="196"/>
      <c r="O40" s="196"/>
      <c r="P40" s="196"/>
      <c r="Q40" s="196"/>
      <c r="R40" s="196"/>
    </row>
    <row r="41" spans="1:18" x14ac:dyDescent="0.3">
      <c r="A41" s="87"/>
      <c r="B41" s="568"/>
      <c r="C41" s="569"/>
      <c r="D41" s="569"/>
      <c r="E41" s="569"/>
      <c r="F41" s="569"/>
      <c r="G41" s="152"/>
      <c r="H41" s="169"/>
      <c r="I41" s="91"/>
      <c r="K41" s="196"/>
      <c r="L41" s="196"/>
      <c r="M41" s="196"/>
      <c r="N41" s="196"/>
      <c r="O41" s="196"/>
      <c r="P41" s="196"/>
      <c r="Q41" s="196"/>
      <c r="R41" s="196"/>
    </row>
    <row r="42" spans="1:18" x14ac:dyDescent="0.3">
      <c r="A42" s="87"/>
      <c r="B42" s="568"/>
      <c r="C42" s="569"/>
      <c r="D42" s="569"/>
      <c r="E42" s="569"/>
      <c r="F42" s="569"/>
      <c r="G42" s="152"/>
      <c r="H42" s="169"/>
      <c r="I42" s="91"/>
      <c r="K42" s="196"/>
      <c r="L42" s="196"/>
      <c r="M42" s="196"/>
      <c r="N42" s="196"/>
      <c r="O42" s="196"/>
      <c r="P42" s="196"/>
      <c r="Q42" s="196"/>
      <c r="R42" s="196"/>
    </row>
    <row r="43" spans="1:18" x14ac:dyDescent="0.3">
      <c r="A43" s="87"/>
      <c r="B43" s="568"/>
      <c r="C43" s="569"/>
      <c r="D43" s="569"/>
      <c r="E43" s="569"/>
      <c r="F43" s="569"/>
      <c r="G43" s="152"/>
      <c r="H43" s="169"/>
      <c r="I43" s="91"/>
      <c r="K43" s="196"/>
      <c r="L43" s="196"/>
      <c r="M43" s="196"/>
      <c r="N43" s="196"/>
      <c r="O43" s="196"/>
      <c r="P43" s="196"/>
      <c r="Q43" s="196"/>
      <c r="R43" s="196"/>
    </row>
    <row r="44" spans="1:18" x14ac:dyDescent="0.3">
      <c r="A44" s="87"/>
      <c r="B44" s="568"/>
      <c r="C44" s="569"/>
      <c r="D44" s="569"/>
      <c r="E44" s="569"/>
      <c r="F44" s="569"/>
      <c r="G44" s="152"/>
      <c r="H44" s="169"/>
      <c r="I44" s="91"/>
      <c r="K44" s="196"/>
      <c r="L44" s="196"/>
      <c r="M44" s="196"/>
      <c r="N44" s="196"/>
      <c r="O44" s="196"/>
      <c r="P44" s="196"/>
      <c r="Q44" s="196"/>
      <c r="R44" s="196"/>
    </row>
    <row r="45" spans="1:18" x14ac:dyDescent="0.3">
      <c r="A45" s="87"/>
      <c r="B45" s="568"/>
      <c r="C45" s="569"/>
      <c r="D45" s="569"/>
      <c r="E45" s="569"/>
      <c r="F45" s="569"/>
      <c r="G45" s="152"/>
      <c r="H45" s="153"/>
      <c r="I45" s="91"/>
      <c r="K45" s="196"/>
      <c r="L45" s="197"/>
      <c r="M45" s="196"/>
      <c r="N45" s="196"/>
      <c r="O45" s="196"/>
      <c r="P45" s="196"/>
      <c r="Q45" s="196"/>
      <c r="R45" s="196"/>
    </row>
    <row r="46" spans="1:18" x14ac:dyDescent="0.3">
      <c r="A46" s="565" t="s">
        <v>122</v>
      </c>
      <c r="B46" s="533"/>
      <c r="C46" s="533"/>
      <c r="D46" s="533"/>
      <c r="E46" s="533"/>
      <c r="F46" s="533"/>
      <c r="G46" s="533"/>
      <c r="H46" s="534"/>
      <c r="I46" s="146">
        <f>SUM(I25:I45)</f>
        <v>0</v>
      </c>
      <c r="K46" s="196"/>
      <c r="L46" s="197"/>
      <c r="M46" s="196"/>
      <c r="N46" s="196"/>
      <c r="O46" s="196"/>
      <c r="P46" s="196"/>
      <c r="Q46" s="196"/>
      <c r="R46" s="196"/>
    </row>
    <row r="47" spans="1:18" x14ac:dyDescent="0.3">
      <c r="A47" s="532" t="s">
        <v>123</v>
      </c>
      <c r="B47" s="533"/>
      <c r="C47" s="533"/>
      <c r="D47" s="533"/>
      <c r="E47" s="533"/>
      <c r="F47" s="533"/>
      <c r="G47" s="533"/>
      <c r="H47" s="534"/>
      <c r="I47" s="147">
        <f>ROUND((I46*0.15),2)</f>
        <v>0</v>
      </c>
      <c r="K47" s="196"/>
      <c r="L47" s="197"/>
      <c r="M47" s="196"/>
      <c r="N47" s="196"/>
      <c r="O47" s="196"/>
      <c r="P47" s="196"/>
      <c r="Q47" s="196"/>
      <c r="R47" s="196"/>
    </row>
    <row r="48" spans="1:18" x14ac:dyDescent="0.3">
      <c r="A48" s="532" t="s">
        <v>124</v>
      </c>
      <c r="B48" s="533"/>
      <c r="C48" s="533"/>
      <c r="D48" s="533"/>
      <c r="E48" s="533"/>
      <c r="F48" s="533"/>
      <c r="G48" s="533"/>
      <c r="H48" s="534"/>
      <c r="I48" s="134">
        <f>I46+I47</f>
        <v>0</v>
      </c>
      <c r="K48" s="196"/>
      <c r="L48" s="196"/>
      <c r="M48" s="196"/>
      <c r="N48" s="196"/>
      <c r="O48" s="196"/>
      <c r="P48" s="196"/>
      <c r="Q48" s="196"/>
      <c r="R48" s="196"/>
    </row>
    <row r="49" spans="1:18" x14ac:dyDescent="0.3">
      <c r="A49" s="511" t="s">
        <v>46</v>
      </c>
      <c r="B49" s="512"/>
      <c r="C49" s="512"/>
      <c r="D49" s="512"/>
      <c r="E49" s="512"/>
      <c r="F49" s="512"/>
      <c r="G49" s="512"/>
      <c r="H49" s="512"/>
      <c r="I49" s="513"/>
      <c r="K49" s="196"/>
      <c r="L49" s="196"/>
      <c r="M49" s="196"/>
      <c r="N49" s="196"/>
      <c r="O49" s="196"/>
      <c r="P49" s="196"/>
      <c r="Q49" s="196"/>
      <c r="R49" s="196"/>
    </row>
    <row r="50" spans="1:18" x14ac:dyDescent="0.3">
      <c r="A50" s="82" t="s">
        <v>47</v>
      </c>
      <c r="B50" s="514" t="s">
        <v>48</v>
      </c>
      <c r="C50" s="515"/>
      <c r="D50" s="516"/>
      <c r="E50" s="514" t="s">
        <v>36</v>
      </c>
      <c r="F50" s="516"/>
      <c r="G50" s="84" t="s">
        <v>38</v>
      </c>
      <c r="H50" s="85" t="s">
        <v>39</v>
      </c>
      <c r="I50" s="86" t="s">
        <v>40</v>
      </c>
    </row>
    <row r="51" spans="1:18" x14ac:dyDescent="0.3">
      <c r="A51" s="87">
        <v>1</v>
      </c>
      <c r="B51" s="535" t="s">
        <v>49</v>
      </c>
      <c r="C51" s="536"/>
      <c r="D51" s="537"/>
      <c r="E51" s="520" t="s">
        <v>50</v>
      </c>
      <c r="F51" s="521"/>
      <c r="G51" s="119"/>
      <c r="H51" s="117">
        <v>450</v>
      </c>
      <c r="I51" s="94">
        <f>SUM(G51*H51)</f>
        <v>0</v>
      </c>
    </row>
    <row r="52" spans="1:18" x14ac:dyDescent="0.3">
      <c r="A52" s="87">
        <v>2</v>
      </c>
      <c r="B52" s="505" t="s">
        <v>51</v>
      </c>
      <c r="C52" s="506"/>
      <c r="D52" s="507"/>
      <c r="E52" s="530" t="s">
        <v>50</v>
      </c>
      <c r="F52" s="531"/>
      <c r="G52" s="88"/>
      <c r="H52" s="118">
        <v>350</v>
      </c>
      <c r="I52" s="91">
        <f t="shared" ref="I52:I56" si="0">SUM(G52*H52)</f>
        <v>0</v>
      </c>
    </row>
    <row r="53" spans="1:18" x14ac:dyDescent="0.3">
      <c r="A53" s="87">
        <v>3</v>
      </c>
      <c r="B53" s="505" t="s">
        <v>52</v>
      </c>
      <c r="C53" s="506"/>
      <c r="D53" s="507"/>
      <c r="E53" s="530" t="s">
        <v>50</v>
      </c>
      <c r="F53" s="531"/>
      <c r="G53" s="88">
        <v>3</v>
      </c>
      <c r="H53" s="118">
        <v>300</v>
      </c>
      <c r="I53" s="91">
        <f t="shared" si="0"/>
        <v>900</v>
      </c>
    </row>
    <row r="54" spans="1:18" x14ac:dyDescent="0.3">
      <c r="A54" s="87">
        <v>4</v>
      </c>
      <c r="B54" s="505" t="s">
        <v>53</v>
      </c>
      <c r="C54" s="506"/>
      <c r="D54" s="507"/>
      <c r="E54" s="530" t="s">
        <v>50</v>
      </c>
      <c r="F54" s="531"/>
      <c r="G54" s="88"/>
      <c r="H54" s="118">
        <v>200</v>
      </c>
      <c r="I54" s="91">
        <f t="shared" si="0"/>
        <v>0</v>
      </c>
    </row>
    <row r="55" spans="1:18" x14ac:dyDescent="0.3">
      <c r="A55" s="87">
        <v>5</v>
      </c>
      <c r="B55" s="505" t="s">
        <v>54</v>
      </c>
      <c r="C55" s="506"/>
      <c r="D55" s="507"/>
      <c r="E55" s="530" t="s">
        <v>50</v>
      </c>
      <c r="F55" s="531"/>
      <c r="G55" s="88">
        <v>3</v>
      </c>
      <c r="H55" s="120">
        <v>200</v>
      </c>
      <c r="I55" s="91">
        <f t="shared" si="0"/>
        <v>600</v>
      </c>
    </row>
    <row r="56" spans="1:18" x14ac:dyDescent="0.3">
      <c r="A56" s="87">
        <v>6</v>
      </c>
      <c r="B56" s="505" t="s">
        <v>284</v>
      </c>
      <c r="C56" s="506"/>
      <c r="D56" s="507"/>
      <c r="E56" s="530" t="s">
        <v>50</v>
      </c>
      <c r="F56" s="531"/>
      <c r="G56" s="88"/>
      <c r="H56" s="120">
        <v>140</v>
      </c>
      <c r="I56" s="91">
        <f t="shared" si="0"/>
        <v>0</v>
      </c>
    </row>
    <row r="57" spans="1:18" x14ac:dyDescent="0.3">
      <c r="A57" s="87"/>
      <c r="B57" s="505"/>
      <c r="C57" s="506"/>
      <c r="D57" s="507"/>
      <c r="E57" s="95"/>
      <c r="F57" s="62"/>
      <c r="G57" s="62"/>
      <c r="H57" s="78"/>
      <c r="I57" s="91"/>
    </row>
    <row r="58" spans="1:18" x14ac:dyDescent="0.3">
      <c r="A58" s="76"/>
      <c r="B58" s="505"/>
      <c r="C58" s="506"/>
      <c r="D58" s="507"/>
      <c r="F58" s="62"/>
      <c r="G58" s="62"/>
      <c r="H58" s="78"/>
      <c r="I58" s="91"/>
    </row>
    <row r="59" spans="1:18" x14ac:dyDescent="0.3">
      <c r="A59" s="96"/>
      <c r="B59" s="508"/>
      <c r="C59" s="509"/>
      <c r="D59" s="510"/>
      <c r="E59" s="64"/>
      <c r="F59" s="65"/>
      <c r="G59" s="62"/>
      <c r="H59" s="80"/>
      <c r="I59" s="91"/>
    </row>
    <row r="60" spans="1:18" x14ac:dyDescent="0.3">
      <c r="A60" s="532" t="s">
        <v>55</v>
      </c>
      <c r="B60" s="533"/>
      <c r="C60" s="533"/>
      <c r="D60" s="533"/>
      <c r="E60" s="533"/>
      <c r="F60" s="533"/>
      <c r="G60" s="533"/>
      <c r="H60" s="534"/>
      <c r="I60" s="102">
        <f>SUM(I51:I59)</f>
        <v>1500</v>
      </c>
    </row>
    <row r="61" spans="1:18" x14ac:dyDescent="0.3">
      <c r="A61" s="511" t="s">
        <v>56</v>
      </c>
      <c r="B61" s="512"/>
      <c r="C61" s="512"/>
      <c r="D61" s="512"/>
      <c r="E61" s="512"/>
      <c r="F61" s="512"/>
      <c r="G61" s="512"/>
      <c r="H61" s="512"/>
      <c r="I61" s="513"/>
    </row>
    <row r="62" spans="1:18" x14ac:dyDescent="0.3">
      <c r="A62" s="82" t="s">
        <v>57</v>
      </c>
      <c r="B62" s="514" t="s">
        <v>58</v>
      </c>
      <c r="C62" s="515"/>
      <c r="D62" s="516"/>
      <c r="E62" s="514" t="s">
        <v>59</v>
      </c>
      <c r="F62" s="516"/>
      <c r="G62" s="98" t="s">
        <v>60</v>
      </c>
      <c r="H62" s="98" t="s">
        <v>39</v>
      </c>
      <c r="I62" s="99" t="s">
        <v>40</v>
      </c>
    </row>
    <row r="63" spans="1:18" x14ac:dyDescent="0.3">
      <c r="A63" s="87">
        <v>1</v>
      </c>
      <c r="B63" s="517" t="s">
        <v>539</v>
      </c>
      <c r="C63" s="518"/>
      <c r="D63" s="519"/>
      <c r="E63" s="530">
        <v>1</v>
      </c>
      <c r="F63" s="531"/>
      <c r="G63" s="161">
        <v>83.6</v>
      </c>
      <c r="H63" s="100">
        <v>5</v>
      </c>
      <c r="I63" s="173">
        <f>H63*G63</f>
        <v>418</v>
      </c>
    </row>
    <row r="64" spans="1:18" x14ac:dyDescent="0.3">
      <c r="A64" s="101"/>
      <c r="B64" s="522"/>
      <c r="C64" s="523"/>
      <c r="D64" s="524"/>
      <c r="E64" s="525"/>
      <c r="F64" s="526"/>
      <c r="G64" s="88"/>
      <c r="H64" s="100"/>
      <c r="I64" s="173"/>
    </row>
    <row r="65" spans="1:12" x14ac:dyDescent="0.3">
      <c r="A65" s="532" t="s">
        <v>61</v>
      </c>
      <c r="B65" s="533"/>
      <c r="C65" s="533"/>
      <c r="D65" s="533"/>
      <c r="E65" s="533"/>
      <c r="F65" s="533"/>
      <c r="G65" s="533"/>
      <c r="H65" s="534"/>
      <c r="I65" s="102">
        <f>SUM(I63:I64)</f>
        <v>418</v>
      </c>
    </row>
    <row r="66" spans="1:12" x14ac:dyDescent="0.3">
      <c r="A66" s="103"/>
      <c r="B66" s="104"/>
      <c r="C66" s="104"/>
      <c r="D66" s="104"/>
      <c r="E66" s="104"/>
      <c r="F66" s="105"/>
      <c r="G66" s="106"/>
      <c r="H66" s="106"/>
      <c r="I66" s="107"/>
      <c r="L66" s="59"/>
    </row>
    <row r="67" spans="1:12" x14ac:dyDescent="0.3">
      <c r="A67" s="500"/>
      <c r="B67" s="501"/>
      <c r="C67" s="501"/>
      <c r="D67" s="501"/>
      <c r="E67" s="501"/>
      <c r="F67" s="108"/>
      <c r="G67" s="504" t="s">
        <v>62</v>
      </c>
      <c r="H67" s="501"/>
      <c r="I67" s="109">
        <f>I65+I60+I48</f>
        <v>1918</v>
      </c>
    </row>
    <row r="68" spans="1:12" x14ac:dyDescent="0.3">
      <c r="A68" s="500"/>
      <c r="B68" s="501"/>
      <c r="C68" s="501"/>
      <c r="D68" s="501"/>
      <c r="E68" s="501"/>
      <c r="F68" s="62"/>
      <c r="G68" s="110"/>
      <c r="H68" s="111"/>
      <c r="I68" s="112"/>
    </row>
    <row r="69" spans="1:12" ht="15" thickBot="1" x14ac:dyDescent="0.35">
      <c r="A69" s="500"/>
      <c r="B69" s="501"/>
      <c r="C69" s="501"/>
      <c r="D69" s="501"/>
      <c r="E69" s="501"/>
      <c r="F69" s="62"/>
      <c r="G69" s="554" t="s">
        <v>105</v>
      </c>
      <c r="H69" s="555"/>
      <c r="I69" s="121">
        <f>I67+I68</f>
        <v>1918</v>
      </c>
    </row>
    <row r="70" spans="1:12" ht="15.6" thickTop="1" thickBot="1" x14ac:dyDescent="0.35">
      <c r="A70" s="113"/>
      <c r="B70" s="114"/>
      <c r="C70" s="502"/>
      <c r="D70" s="503"/>
      <c r="E70" s="503"/>
      <c r="F70" s="503"/>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S72"/>
  <sheetViews>
    <sheetView topLeftCell="A46"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272</v>
      </c>
      <c r="I15" s="567"/>
    </row>
    <row r="16" spans="1:13" x14ac:dyDescent="0.3">
      <c r="A16" s="544" t="s">
        <v>535</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536</v>
      </c>
      <c r="C25" s="518"/>
      <c r="D25" s="518"/>
      <c r="E25" s="518"/>
      <c r="F25" s="519"/>
      <c r="G25" s="152">
        <v>6</v>
      </c>
      <c r="H25" s="168">
        <v>12.4</v>
      </c>
      <c r="I25" s="91">
        <f>H25*G25</f>
        <v>74.400000000000006</v>
      </c>
    </row>
    <row r="26" spans="1:11" x14ac:dyDescent="0.3">
      <c r="A26" s="87">
        <v>2</v>
      </c>
      <c r="B26" s="527" t="s">
        <v>537</v>
      </c>
      <c r="C26" s="528"/>
      <c r="D26" s="528"/>
      <c r="E26" s="528"/>
      <c r="F26" s="529"/>
      <c r="G26" s="152">
        <v>1</v>
      </c>
      <c r="H26" s="169">
        <v>119</v>
      </c>
      <c r="I26" s="91">
        <f>H26*G26</f>
        <v>119</v>
      </c>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9"/>
      <c r="I32" s="91"/>
    </row>
    <row r="33" spans="1:19" x14ac:dyDescent="0.3">
      <c r="A33" s="87"/>
      <c r="B33" s="568"/>
      <c r="C33" s="569"/>
      <c r="D33" s="569"/>
      <c r="E33" s="569"/>
      <c r="F33" s="569"/>
      <c r="G33" s="152"/>
      <c r="H33" s="169"/>
      <c r="I33" s="91"/>
    </row>
    <row r="34" spans="1:19" x14ac:dyDescent="0.3">
      <c r="A34" s="87"/>
      <c r="B34" s="568"/>
      <c r="C34" s="569"/>
      <c r="D34" s="569"/>
      <c r="E34" s="569"/>
      <c r="F34" s="569"/>
      <c r="G34" s="152"/>
      <c r="H34" s="169"/>
      <c r="I34" s="91"/>
    </row>
    <row r="35" spans="1:19" x14ac:dyDescent="0.3">
      <c r="A35" s="87"/>
      <c r="B35" s="568"/>
      <c r="C35" s="569"/>
      <c r="D35" s="569"/>
      <c r="E35" s="569"/>
      <c r="F35" s="569"/>
      <c r="G35" s="152"/>
      <c r="H35" s="169"/>
      <c r="I35" s="91"/>
    </row>
    <row r="36" spans="1:19" x14ac:dyDescent="0.3">
      <c r="A36" s="87"/>
      <c r="B36" s="568"/>
      <c r="C36" s="569"/>
      <c r="D36" s="569"/>
      <c r="E36" s="569"/>
      <c r="F36" s="569"/>
      <c r="G36" s="152"/>
      <c r="H36" s="169"/>
      <c r="I36" s="91"/>
    </row>
    <row r="37" spans="1:19" x14ac:dyDescent="0.3">
      <c r="A37" s="87"/>
      <c r="B37" s="568"/>
      <c r="C37" s="569"/>
      <c r="D37" s="569"/>
      <c r="E37" s="569"/>
      <c r="F37" s="569"/>
      <c r="G37" s="152"/>
      <c r="H37" s="169"/>
      <c r="I37" s="91"/>
      <c r="K37" s="196"/>
      <c r="L37" s="196"/>
      <c r="M37" s="196"/>
      <c r="N37" s="196"/>
      <c r="O37" s="196"/>
      <c r="P37" s="196"/>
      <c r="Q37" s="196"/>
      <c r="R37" s="196"/>
      <c r="S37" s="196"/>
    </row>
    <row r="38" spans="1:19" x14ac:dyDescent="0.3">
      <c r="A38" s="87"/>
      <c r="B38" s="568"/>
      <c r="C38" s="569"/>
      <c r="D38" s="569"/>
      <c r="E38" s="569"/>
      <c r="F38" s="569"/>
      <c r="G38" s="152"/>
      <c r="H38" s="169"/>
      <c r="I38" s="91"/>
      <c r="K38" s="196"/>
      <c r="L38" s="196"/>
      <c r="M38" s="196"/>
      <c r="N38" s="196"/>
      <c r="O38" s="196"/>
      <c r="P38" s="196"/>
      <c r="Q38" s="196"/>
      <c r="R38" s="196"/>
      <c r="S38" s="196"/>
    </row>
    <row r="39" spans="1:19" x14ac:dyDescent="0.3">
      <c r="A39" s="87"/>
      <c r="B39" s="568"/>
      <c r="C39" s="569"/>
      <c r="D39" s="569"/>
      <c r="E39" s="569"/>
      <c r="F39" s="569"/>
      <c r="G39" s="152"/>
      <c r="H39" s="169"/>
      <c r="I39" s="91"/>
      <c r="K39" s="196"/>
      <c r="L39" s="196"/>
      <c r="M39" s="196"/>
      <c r="N39" s="196"/>
      <c r="O39" s="196"/>
      <c r="P39" s="196"/>
      <c r="Q39" s="196"/>
      <c r="R39" s="196"/>
      <c r="S39" s="196"/>
    </row>
    <row r="40" spans="1:19" x14ac:dyDescent="0.3">
      <c r="A40" s="87"/>
      <c r="B40" s="568"/>
      <c r="C40" s="569"/>
      <c r="D40" s="569"/>
      <c r="E40" s="569"/>
      <c r="F40" s="569"/>
      <c r="G40" s="152"/>
      <c r="H40" s="169"/>
      <c r="I40" s="91"/>
      <c r="K40" s="196"/>
      <c r="L40" s="196"/>
      <c r="M40" s="196"/>
      <c r="N40" s="196"/>
      <c r="O40" s="196"/>
      <c r="P40" s="196"/>
      <c r="Q40" s="196"/>
      <c r="R40" s="196"/>
      <c r="S40" s="196"/>
    </row>
    <row r="41" spans="1:19" x14ac:dyDescent="0.3">
      <c r="A41" s="87"/>
      <c r="B41" s="568"/>
      <c r="C41" s="569"/>
      <c r="D41" s="569"/>
      <c r="E41" s="569"/>
      <c r="F41" s="569"/>
      <c r="G41" s="152"/>
      <c r="H41" s="169"/>
      <c r="I41" s="91"/>
      <c r="K41" s="196"/>
      <c r="L41" s="196"/>
      <c r="M41" s="196"/>
      <c r="N41" s="196"/>
      <c r="O41" s="196"/>
      <c r="P41" s="196"/>
      <c r="Q41" s="196"/>
      <c r="R41" s="196"/>
      <c r="S41" s="196"/>
    </row>
    <row r="42" spans="1:19" x14ac:dyDescent="0.3">
      <c r="A42" s="87"/>
      <c r="B42" s="568"/>
      <c r="C42" s="569"/>
      <c r="D42" s="569"/>
      <c r="E42" s="569"/>
      <c r="F42" s="569"/>
      <c r="G42" s="152"/>
      <c r="H42" s="169"/>
      <c r="I42" s="91"/>
      <c r="K42" s="196"/>
      <c r="L42" s="196"/>
      <c r="M42" s="196"/>
      <c r="N42" s="196"/>
      <c r="O42" s="196"/>
      <c r="P42" s="196"/>
      <c r="Q42" s="196"/>
      <c r="R42" s="196"/>
      <c r="S42" s="196"/>
    </row>
    <row r="43" spans="1:19" x14ac:dyDescent="0.3">
      <c r="A43" s="87"/>
      <c r="B43" s="568"/>
      <c r="C43" s="569"/>
      <c r="D43" s="569"/>
      <c r="E43" s="569"/>
      <c r="F43" s="569"/>
      <c r="G43" s="152"/>
      <c r="H43" s="169"/>
      <c r="I43" s="91"/>
      <c r="K43" s="196"/>
      <c r="L43" s="196"/>
      <c r="M43" s="196"/>
      <c r="N43" s="196"/>
      <c r="O43" s="196"/>
      <c r="P43" s="196"/>
      <c r="Q43" s="196"/>
      <c r="R43" s="196"/>
      <c r="S43" s="196"/>
    </row>
    <row r="44" spans="1:19" x14ac:dyDescent="0.3">
      <c r="A44" s="87"/>
      <c r="B44" s="568"/>
      <c r="C44" s="569"/>
      <c r="D44" s="569"/>
      <c r="E44" s="569"/>
      <c r="F44" s="569"/>
      <c r="G44" s="152"/>
      <c r="H44" s="169"/>
      <c r="I44" s="91"/>
      <c r="K44" s="196"/>
      <c r="L44" s="196"/>
      <c r="M44" s="196"/>
      <c r="N44" s="196"/>
      <c r="O44" s="196"/>
      <c r="P44" s="196"/>
      <c r="Q44" s="196"/>
      <c r="R44" s="196"/>
      <c r="S44" s="196"/>
    </row>
    <row r="45" spans="1:19" x14ac:dyDescent="0.3">
      <c r="A45" s="87"/>
      <c r="B45" s="568"/>
      <c r="C45" s="569"/>
      <c r="D45" s="569"/>
      <c r="E45" s="569"/>
      <c r="F45" s="569"/>
      <c r="G45" s="152"/>
      <c r="H45" s="153"/>
      <c r="I45" s="91"/>
      <c r="K45" s="196"/>
      <c r="L45" s="197"/>
      <c r="M45" s="196"/>
      <c r="N45" s="196"/>
      <c r="O45" s="196"/>
      <c r="P45" s="196"/>
      <c r="Q45" s="196"/>
      <c r="R45" s="196"/>
      <c r="S45" s="196"/>
    </row>
    <row r="46" spans="1:19" x14ac:dyDescent="0.3">
      <c r="A46" s="565" t="s">
        <v>122</v>
      </c>
      <c r="B46" s="533"/>
      <c r="C46" s="533"/>
      <c r="D46" s="533"/>
      <c r="E46" s="533"/>
      <c r="F46" s="533"/>
      <c r="G46" s="533"/>
      <c r="H46" s="534"/>
      <c r="I46" s="146">
        <f>SUM(I25:I45)</f>
        <v>193.4</v>
      </c>
      <c r="K46" s="196"/>
      <c r="L46" s="197"/>
      <c r="M46" s="196"/>
      <c r="N46" s="196"/>
      <c r="O46" s="196"/>
      <c r="P46" s="196"/>
      <c r="Q46" s="196"/>
      <c r="R46" s="196"/>
      <c r="S46" s="196"/>
    </row>
    <row r="47" spans="1:19" x14ac:dyDescent="0.3">
      <c r="A47" s="532" t="s">
        <v>123</v>
      </c>
      <c r="B47" s="533"/>
      <c r="C47" s="533"/>
      <c r="D47" s="533"/>
      <c r="E47" s="533"/>
      <c r="F47" s="533"/>
      <c r="G47" s="533"/>
      <c r="H47" s="534"/>
      <c r="I47" s="147">
        <f>ROUND((I46*0.15),2)</f>
        <v>29.01</v>
      </c>
      <c r="K47" s="196"/>
      <c r="L47" s="197"/>
      <c r="M47" s="196"/>
      <c r="N47" s="196"/>
      <c r="O47" s="196"/>
      <c r="P47" s="196"/>
      <c r="Q47" s="196"/>
      <c r="R47" s="196"/>
      <c r="S47" s="196"/>
    </row>
    <row r="48" spans="1:19" x14ac:dyDescent="0.3">
      <c r="A48" s="532" t="s">
        <v>124</v>
      </c>
      <c r="B48" s="533"/>
      <c r="C48" s="533"/>
      <c r="D48" s="533"/>
      <c r="E48" s="533"/>
      <c r="F48" s="533"/>
      <c r="G48" s="533"/>
      <c r="H48" s="534"/>
      <c r="I48" s="134">
        <f>I46+I47</f>
        <v>222.41</v>
      </c>
      <c r="K48" s="196"/>
      <c r="L48" s="196"/>
      <c r="M48" s="196"/>
      <c r="N48" s="196"/>
      <c r="O48" s="196"/>
      <c r="P48" s="196"/>
      <c r="Q48" s="196"/>
      <c r="R48" s="196"/>
      <c r="S48" s="196"/>
    </row>
    <row r="49" spans="1:19" x14ac:dyDescent="0.3">
      <c r="A49" s="511" t="s">
        <v>46</v>
      </c>
      <c r="B49" s="512"/>
      <c r="C49" s="512"/>
      <c r="D49" s="512"/>
      <c r="E49" s="512"/>
      <c r="F49" s="512"/>
      <c r="G49" s="512"/>
      <c r="H49" s="512"/>
      <c r="I49" s="513"/>
      <c r="K49" s="196"/>
      <c r="L49" s="196"/>
      <c r="M49" s="196"/>
      <c r="N49" s="196"/>
      <c r="O49" s="196"/>
      <c r="P49" s="196"/>
      <c r="Q49" s="196"/>
      <c r="R49" s="196"/>
      <c r="S49" s="196"/>
    </row>
    <row r="50" spans="1:19" x14ac:dyDescent="0.3">
      <c r="A50" s="82" t="s">
        <v>47</v>
      </c>
      <c r="B50" s="514" t="s">
        <v>48</v>
      </c>
      <c r="C50" s="515"/>
      <c r="D50" s="516"/>
      <c r="E50" s="514" t="s">
        <v>36</v>
      </c>
      <c r="F50" s="516"/>
      <c r="G50" s="84" t="s">
        <v>38</v>
      </c>
      <c r="H50" s="85" t="s">
        <v>39</v>
      </c>
      <c r="I50" s="86" t="s">
        <v>40</v>
      </c>
      <c r="K50" s="196"/>
      <c r="L50" s="196"/>
      <c r="M50" s="196"/>
      <c r="N50" s="196"/>
      <c r="O50" s="196"/>
      <c r="P50" s="196"/>
      <c r="Q50" s="196"/>
      <c r="R50" s="196"/>
      <c r="S50" s="196"/>
    </row>
    <row r="51" spans="1:19" x14ac:dyDescent="0.3">
      <c r="A51" s="87">
        <v>1</v>
      </c>
      <c r="B51" s="535" t="s">
        <v>49</v>
      </c>
      <c r="C51" s="536"/>
      <c r="D51" s="537"/>
      <c r="E51" s="520" t="s">
        <v>50</v>
      </c>
      <c r="F51" s="521"/>
      <c r="G51" s="119"/>
      <c r="H51" s="117">
        <v>450</v>
      </c>
      <c r="I51" s="94">
        <f>SUM(G51*H51)</f>
        <v>0</v>
      </c>
      <c r="K51" s="196"/>
      <c r="L51" s="196"/>
      <c r="M51" s="196"/>
      <c r="N51" s="196"/>
      <c r="O51" s="196"/>
      <c r="P51" s="196"/>
      <c r="Q51" s="196"/>
      <c r="R51" s="196"/>
      <c r="S51" s="196"/>
    </row>
    <row r="52" spans="1:19" x14ac:dyDescent="0.3">
      <c r="A52" s="87">
        <v>2</v>
      </c>
      <c r="B52" s="505" t="s">
        <v>51</v>
      </c>
      <c r="C52" s="506"/>
      <c r="D52" s="507"/>
      <c r="E52" s="530" t="s">
        <v>50</v>
      </c>
      <c r="F52" s="531"/>
      <c r="G52" s="88"/>
      <c r="H52" s="118">
        <v>350</v>
      </c>
      <c r="I52" s="91">
        <f t="shared" ref="I52:I56" si="0">SUM(G52*H52)</f>
        <v>0</v>
      </c>
      <c r="K52" s="196"/>
      <c r="L52" s="196"/>
      <c r="M52" s="196"/>
      <c r="N52" s="196"/>
      <c r="O52" s="196"/>
      <c r="P52" s="196"/>
      <c r="Q52" s="196"/>
      <c r="R52" s="196"/>
      <c r="S52" s="196"/>
    </row>
    <row r="53" spans="1:19" x14ac:dyDescent="0.3">
      <c r="A53" s="87">
        <v>3</v>
      </c>
      <c r="B53" s="505" t="s">
        <v>52</v>
      </c>
      <c r="C53" s="506"/>
      <c r="D53" s="507"/>
      <c r="E53" s="530" t="s">
        <v>50</v>
      </c>
      <c r="F53" s="531"/>
      <c r="G53" s="88">
        <v>6</v>
      </c>
      <c r="H53" s="118">
        <v>300</v>
      </c>
      <c r="I53" s="91">
        <f t="shared" si="0"/>
        <v>1800</v>
      </c>
      <c r="K53" s="196"/>
      <c r="L53" s="196"/>
      <c r="M53" s="196"/>
      <c r="N53" s="196"/>
      <c r="O53" s="196"/>
      <c r="P53" s="196"/>
      <c r="Q53" s="196"/>
      <c r="R53" s="196"/>
      <c r="S53" s="196"/>
    </row>
    <row r="54" spans="1:19" x14ac:dyDescent="0.3">
      <c r="A54" s="87">
        <v>4</v>
      </c>
      <c r="B54" s="505" t="s">
        <v>53</v>
      </c>
      <c r="C54" s="506"/>
      <c r="D54" s="507"/>
      <c r="E54" s="530" t="s">
        <v>50</v>
      </c>
      <c r="F54" s="531"/>
      <c r="G54" s="88"/>
      <c r="H54" s="118">
        <v>200</v>
      </c>
      <c r="I54" s="91">
        <f t="shared" si="0"/>
        <v>0</v>
      </c>
      <c r="K54" s="196"/>
      <c r="L54" s="196"/>
      <c r="M54" s="196"/>
      <c r="N54" s="196"/>
      <c r="O54" s="196"/>
      <c r="P54" s="196"/>
      <c r="Q54" s="196"/>
      <c r="R54" s="196"/>
      <c r="S54" s="196"/>
    </row>
    <row r="55" spans="1:19" x14ac:dyDescent="0.3">
      <c r="A55" s="87">
        <v>5</v>
      </c>
      <c r="B55" s="505" t="s">
        <v>54</v>
      </c>
      <c r="C55" s="506"/>
      <c r="D55" s="507"/>
      <c r="E55" s="530" t="s">
        <v>50</v>
      </c>
      <c r="F55" s="531"/>
      <c r="G55" s="88">
        <v>6</v>
      </c>
      <c r="H55" s="120">
        <v>200</v>
      </c>
      <c r="I55" s="91">
        <f t="shared" si="0"/>
        <v>1200</v>
      </c>
      <c r="K55" s="196"/>
      <c r="L55" s="196"/>
      <c r="M55" s="196"/>
      <c r="N55" s="196"/>
      <c r="O55" s="196"/>
      <c r="P55" s="196"/>
      <c r="Q55" s="196"/>
      <c r="R55" s="196"/>
      <c r="S55" s="196"/>
    </row>
    <row r="56" spans="1:19" x14ac:dyDescent="0.3">
      <c r="A56" s="87">
        <v>6</v>
      </c>
      <c r="B56" s="505" t="s">
        <v>293</v>
      </c>
      <c r="C56" s="506"/>
      <c r="D56" s="507"/>
      <c r="E56" s="530" t="s">
        <v>50</v>
      </c>
      <c r="F56" s="531"/>
      <c r="G56" s="88"/>
      <c r="H56" s="120">
        <v>140</v>
      </c>
      <c r="I56" s="91">
        <f t="shared" si="0"/>
        <v>0</v>
      </c>
      <c r="K56" s="196"/>
      <c r="L56" s="196"/>
      <c r="M56" s="196"/>
      <c r="N56" s="196"/>
      <c r="O56" s="196"/>
      <c r="P56" s="196"/>
      <c r="Q56" s="196"/>
      <c r="R56" s="196"/>
      <c r="S56" s="196"/>
    </row>
    <row r="57" spans="1:19" x14ac:dyDescent="0.3">
      <c r="A57" s="87"/>
      <c r="B57" s="505"/>
      <c r="C57" s="506"/>
      <c r="D57" s="507"/>
      <c r="E57" s="95"/>
      <c r="F57" s="62"/>
      <c r="G57" s="62"/>
      <c r="H57" s="78"/>
      <c r="I57" s="91"/>
      <c r="K57" s="196"/>
      <c r="L57" s="196"/>
      <c r="M57" s="196"/>
      <c r="N57" s="196"/>
      <c r="O57" s="196"/>
      <c r="P57" s="196"/>
      <c r="Q57" s="196"/>
      <c r="R57" s="196"/>
      <c r="S57" s="196"/>
    </row>
    <row r="58" spans="1:19" x14ac:dyDescent="0.3">
      <c r="A58" s="76"/>
      <c r="B58" s="505"/>
      <c r="C58" s="506"/>
      <c r="D58" s="507"/>
      <c r="F58" s="62"/>
      <c r="G58" s="62"/>
      <c r="H58" s="78"/>
      <c r="I58" s="91"/>
      <c r="K58" s="196"/>
      <c r="L58" s="196"/>
      <c r="M58" s="196"/>
      <c r="N58" s="196"/>
      <c r="O58" s="196"/>
      <c r="P58" s="196"/>
      <c r="Q58" s="196"/>
      <c r="R58" s="196"/>
      <c r="S58" s="196"/>
    </row>
    <row r="59" spans="1:19" x14ac:dyDescent="0.3">
      <c r="A59" s="96"/>
      <c r="B59" s="508"/>
      <c r="C59" s="509"/>
      <c r="D59" s="510"/>
      <c r="E59" s="64"/>
      <c r="F59" s="65"/>
      <c r="G59" s="62"/>
      <c r="H59" s="80"/>
      <c r="I59" s="91"/>
      <c r="K59" s="196"/>
      <c r="L59" s="196"/>
      <c r="M59" s="196"/>
      <c r="N59" s="196"/>
      <c r="O59" s="196"/>
      <c r="P59" s="196"/>
      <c r="Q59" s="196"/>
      <c r="R59" s="196"/>
      <c r="S59" s="196"/>
    </row>
    <row r="60" spans="1:19" x14ac:dyDescent="0.3">
      <c r="A60" s="532" t="s">
        <v>55</v>
      </c>
      <c r="B60" s="533"/>
      <c r="C60" s="533"/>
      <c r="D60" s="533"/>
      <c r="E60" s="533"/>
      <c r="F60" s="533"/>
      <c r="G60" s="533"/>
      <c r="H60" s="534"/>
      <c r="I60" s="102">
        <f>SUM(I51:I59)</f>
        <v>3000</v>
      </c>
      <c r="K60" s="196"/>
      <c r="L60" s="196"/>
      <c r="M60" s="196"/>
      <c r="N60" s="196"/>
      <c r="O60" s="196"/>
      <c r="P60" s="196"/>
      <c r="Q60" s="196"/>
      <c r="R60" s="196"/>
      <c r="S60" s="196"/>
    </row>
    <row r="61" spans="1:19" x14ac:dyDescent="0.3">
      <c r="A61" s="511" t="s">
        <v>56</v>
      </c>
      <c r="B61" s="512"/>
      <c r="C61" s="512"/>
      <c r="D61" s="512"/>
      <c r="E61" s="512"/>
      <c r="F61" s="512"/>
      <c r="G61" s="512"/>
      <c r="H61" s="512"/>
      <c r="I61" s="513"/>
      <c r="K61" s="196"/>
      <c r="L61" s="196"/>
      <c r="M61" s="196"/>
      <c r="N61" s="196"/>
      <c r="O61" s="196"/>
      <c r="P61" s="196"/>
      <c r="Q61" s="196"/>
      <c r="R61" s="196"/>
      <c r="S61" s="196"/>
    </row>
    <row r="62" spans="1:19" x14ac:dyDescent="0.3">
      <c r="A62" s="82" t="s">
        <v>57</v>
      </c>
      <c r="B62" s="514" t="s">
        <v>58</v>
      </c>
      <c r="C62" s="515"/>
      <c r="D62" s="516"/>
      <c r="E62" s="514" t="s">
        <v>59</v>
      </c>
      <c r="F62" s="516"/>
      <c r="G62" s="98" t="s">
        <v>60</v>
      </c>
      <c r="H62" s="98" t="s">
        <v>39</v>
      </c>
      <c r="I62" s="99" t="s">
        <v>40</v>
      </c>
      <c r="K62" s="196"/>
      <c r="L62" s="196"/>
      <c r="M62" s="196"/>
      <c r="N62" s="196"/>
      <c r="O62" s="196"/>
      <c r="P62" s="196"/>
      <c r="Q62" s="196"/>
      <c r="R62" s="196"/>
      <c r="S62" s="196"/>
    </row>
    <row r="63" spans="1:19" x14ac:dyDescent="0.3">
      <c r="A63" s="87">
        <v>1</v>
      </c>
      <c r="B63" s="517" t="s">
        <v>538</v>
      </c>
      <c r="C63" s="518"/>
      <c r="D63" s="519"/>
      <c r="E63" s="530">
        <v>2</v>
      </c>
      <c r="F63" s="531"/>
      <c r="G63" s="161">
        <v>113.2</v>
      </c>
      <c r="H63" s="100">
        <v>5</v>
      </c>
      <c r="I63" s="173">
        <f>H63*G63</f>
        <v>566</v>
      </c>
      <c r="K63" s="196"/>
      <c r="L63" s="196"/>
      <c r="M63" s="196"/>
      <c r="N63" s="196"/>
      <c r="O63" s="196"/>
      <c r="P63" s="196"/>
      <c r="Q63" s="196"/>
      <c r="R63" s="196"/>
      <c r="S63" s="196"/>
    </row>
    <row r="64" spans="1:19" x14ac:dyDescent="0.3">
      <c r="A64" s="101"/>
      <c r="B64" s="522"/>
      <c r="C64" s="523"/>
      <c r="D64" s="524"/>
      <c r="E64" s="525"/>
      <c r="F64" s="526"/>
      <c r="G64" s="88"/>
      <c r="H64" s="100"/>
      <c r="I64" s="173"/>
      <c r="K64" s="196"/>
      <c r="L64" s="196"/>
      <c r="M64" s="196"/>
      <c r="N64" s="196"/>
      <c r="O64" s="196"/>
      <c r="P64" s="196"/>
      <c r="Q64" s="196"/>
      <c r="R64" s="196"/>
      <c r="S64" s="196"/>
    </row>
    <row r="65" spans="1:19" x14ac:dyDescent="0.3">
      <c r="A65" s="532" t="s">
        <v>61</v>
      </c>
      <c r="B65" s="533"/>
      <c r="C65" s="533"/>
      <c r="D65" s="533"/>
      <c r="E65" s="533"/>
      <c r="F65" s="533"/>
      <c r="G65" s="533"/>
      <c r="H65" s="534"/>
      <c r="I65" s="102">
        <f>SUM(I63:I64)</f>
        <v>566</v>
      </c>
      <c r="K65" s="196"/>
      <c r="L65" s="196"/>
      <c r="M65" s="196"/>
      <c r="N65" s="196"/>
      <c r="O65" s="196"/>
      <c r="P65" s="196"/>
      <c r="Q65" s="196"/>
      <c r="R65" s="196"/>
      <c r="S65" s="196"/>
    </row>
    <row r="66" spans="1:19" x14ac:dyDescent="0.3">
      <c r="A66" s="103"/>
      <c r="B66" s="104"/>
      <c r="C66" s="104"/>
      <c r="D66" s="104"/>
      <c r="E66" s="104"/>
      <c r="F66" s="105"/>
      <c r="G66" s="106"/>
      <c r="H66" s="106"/>
      <c r="I66" s="107"/>
      <c r="K66" s="196"/>
      <c r="L66" s="198"/>
      <c r="M66" s="196"/>
      <c r="N66" s="196"/>
      <c r="O66" s="196"/>
      <c r="P66" s="196"/>
      <c r="Q66" s="196"/>
      <c r="R66" s="196"/>
      <c r="S66" s="196"/>
    </row>
    <row r="67" spans="1:19" x14ac:dyDescent="0.3">
      <c r="A67" s="500"/>
      <c r="B67" s="501"/>
      <c r="C67" s="501"/>
      <c r="D67" s="501"/>
      <c r="E67" s="501"/>
      <c r="F67" s="108"/>
      <c r="G67" s="504" t="s">
        <v>62</v>
      </c>
      <c r="H67" s="501"/>
      <c r="I67" s="109">
        <f>I65+I60+I48</f>
        <v>3788.41</v>
      </c>
    </row>
    <row r="68" spans="1:19" x14ac:dyDescent="0.3">
      <c r="A68" s="500"/>
      <c r="B68" s="501"/>
      <c r="C68" s="501"/>
      <c r="D68" s="501"/>
      <c r="E68" s="501"/>
      <c r="F68" s="62"/>
      <c r="G68" s="110"/>
      <c r="H68" s="111"/>
      <c r="I68" s="112"/>
    </row>
    <row r="69" spans="1:19" ht="15" thickBot="1" x14ac:dyDescent="0.35">
      <c r="A69" s="500"/>
      <c r="B69" s="501"/>
      <c r="C69" s="501"/>
      <c r="D69" s="501"/>
      <c r="E69" s="501"/>
      <c r="F69" s="62"/>
      <c r="G69" s="554" t="s">
        <v>105</v>
      </c>
      <c r="H69" s="555"/>
      <c r="I69" s="121">
        <f>I67+I68</f>
        <v>3788.41</v>
      </c>
    </row>
    <row r="70" spans="1:19" ht="15.6" thickTop="1" thickBot="1" x14ac:dyDescent="0.35">
      <c r="A70" s="113"/>
      <c r="B70" s="114"/>
      <c r="C70" s="502"/>
      <c r="D70" s="503"/>
      <c r="E70" s="503"/>
      <c r="F70" s="503"/>
      <c r="G70" s="115"/>
      <c r="H70" s="115"/>
      <c r="I70" s="116"/>
    </row>
    <row r="72" spans="1:19"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Q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272</v>
      </c>
      <c r="I15" s="567"/>
    </row>
    <row r="16" spans="1:13" x14ac:dyDescent="0.3">
      <c r="A16" s="544" t="s">
        <v>540</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541</v>
      </c>
      <c r="C25" s="518"/>
      <c r="D25" s="518"/>
      <c r="E25" s="518"/>
      <c r="F25" s="519"/>
      <c r="G25" s="152">
        <v>1</v>
      </c>
      <c r="H25" s="168">
        <v>1100</v>
      </c>
      <c r="I25" s="91">
        <f>H25*G25</f>
        <v>1100</v>
      </c>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9"/>
      <c r="I32" s="91"/>
    </row>
    <row r="33" spans="1:17" x14ac:dyDescent="0.3">
      <c r="A33" s="87"/>
      <c r="B33" s="568"/>
      <c r="C33" s="569"/>
      <c r="D33" s="569"/>
      <c r="E33" s="569"/>
      <c r="F33" s="569"/>
      <c r="G33" s="152"/>
      <c r="H33" s="169"/>
      <c r="I33" s="91"/>
    </row>
    <row r="34" spans="1:17" x14ac:dyDescent="0.3">
      <c r="A34" s="87"/>
      <c r="B34" s="568"/>
      <c r="C34" s="569"/>
      <c r="D34" s="569"/>
      <c r="E34" s="569"/>
      <c r="F34" s="569"/>
      <c r="G34" s="152"/>
      <c r="H34" s="169"/>
      <c r="I34" s="91"/>
      <c r="L34" s="196"/>
      <c r="M34" s="196"/>
      <c r="N34" s="196"/>
      <c r="O34" s="196"/>
      <c r="P34" s="196"/>
      <c r="Q34" s="196"/>
    </row>
    <row r="35" spans="1:17" x14ac:dyDescent="0.3">
      <c r="A35" s="87"/>
      <c r="B35" s="568"/>
      <c r="C35" s="569"/>
      <c r="D35" s="569"/>
      <c r="E35" s="569"/>
      <c r="F35" s="569"/>
      <c r="G35" s="152"/>
      <c r="H35" s="169"/>
      <c r="I35" s="91"/>
      <c r="L35" s="196"/>
      <c r="M35" s="196"/>
      <c r="N35" s="196"/>
      <c r="O35" s="196"/>
      <c r="P35" s="196"/>
      <c r="Q35" s="196"/>
    </row>
    <row r="36" spans="1:17" x14ac:dyDescent="0.3">
      <c r="A36" s="87"/>
      <c r="B36" s="568"/>
      <c r="C36" s="569"/>
      <c r="D36" s="569"/>
      <c r="E36" s="569"/>
      <c r="F36" s="569"/>
      <c r="G36" s="152"/>
      <c r="H36" s="169"/>
      <c r="I36" s="91"/>
      <c r="L36" s="196"/>
      <c r="M36" s="196"/>
      <c r="N36" s="196"/>
      <c r="O36" s="196"/>
      <c r="P36" s="196"/>
      <c r="Q36" s="196"/>
    </row>
    <row r="37" spans="1:17" x14ac:dyDescent="0.3">
      <c r="A37" s="87"/>
      <c r="B37" s="568"/>
      <c r="C37" s="569"/>
      <c r="D37" s="569"/>
      <c r="E37" s="569"/>
      <c r="F37" s="569"/>
      <c r="G37" s="152"/>
      <c r="H37" s="169"/>
      <c r="I37" s="91"/>
      <c r="L37" s="196"/>
      <c r="M37" s="196"/>
      <c r="N37" s="196"/>
      <c r="O37" s="196"/>
      <c r="P37" s="196"/>
      <c r="Q37" s="196"/>
    </row>
    <row r="38" spans="1:17" x14ac:dyDescent="0.3">
      <c r="A38" s="87"/>
      <c r="B38" s="568"/>
      <c r="C38" s="569"/>
      <c r="D38" s="569"/>
      <c r="E38" s="569"/>
      <c r="F38" s="569"/>
      <c r="G38" s="152"/>
      <c r="H38" s="169"/>
      <c r="I38" s="91"/>
      <c r="L38" s="196"/>
      <c r="M38" s="196"/>
      <c r="N38" s="196"/>
      <c r="O38" s="196"/>
      <c r="P38" s="196"/>
      <c r="Q38" s="196"/>
    </row>
    <row r="39" spans="1:17" x14ac:dyDescent="0.3">
      <c r="A39" s="87"/>
      <c r="B39" s="568"/>
      <c r="C39" s="569"/>
      <c r="D39" s="569"/>
      <c r="E39" s="569"/>
      <c r="F39" s="569"/>
      <c r="G39" s="152"/>
      <c r="H39" s="169"/>
      <c r="I39" s="91"/>
      <c r="L39" s="196"/>
      <c r="M39" s="196"/>
      <c r="N39" s="196"/>
      <c r="O39" s="196"/>
      <c r="P39" s="196"/>
      <c r="Q39" s="196"/>
    </row>
    <row r="40" spans="1:17" x14ac:dyDescent="0.3">
      <c r="A40" s="87"/>
      <c r="B40" s="568"/>
      <c r="C40" s="569"/>
      <c r="D40" s="569"/>
      <c r="E40" s="569"/>
      <c r="F40" s="569"/>
      <c r="G40" s="152"/>
      <c r="H40" s="169"/>
      <c r="I40" s="91"/>
      <c r="L40" s="196"/>
      <c r="M40" s="196"/>
      <c r="N40" s="196"/>
      <c r="O40" s="196"/>
      <c r="P40" s="196"/>
      <c r="Q40" s="196"/>
    </row>
    <row r="41" spans="1:17" x14ac:dyDescent="0.3">
      <c r="A41" s="87"/>
      <c r="B41" s="568"/>
      <c r="C41" s="569"/>
      <c r="D41" s="569"/>
      <c r="E41" s="569"/>
      <c r="F41" s="569"/>
      <c r="G41" s="152"/>
      <c r="H41" s="169"/>
      <c r="I41" s="91"/>
      <c r="L41" s="196"/>
      <c r="M41" s="196"/>
      <c r="N41" s="196"/>
      <c r="O41" s="196"/>
      <c r="P41" s="196"/>
      <c r="Q41" s="196"/>
    </row>
    <row r="42" spans="1:17" x14ac:dyDescent="0.3">
      <c r="A42" s="87"/>
      <c r="B42" s="568"/>
      <c r="C42" s="569"/>
      <c r="D42" s="569"/>
      <c r="E42" s="569"/>
      <c r="F42" s="569"/>
      <c r="G42" s="152"/>
      <c r="H42" s="169"/>
      <c r="I42" s="91"/>
      <c r="L42" s="196"/>
      <c r="M42" s="196"/>
      <c r="N42" s="196"/>
      <c r="O42" s="196"/>
      <c r="P42" s="196"/>
      <c r="Q42" s="196"/>
    </row>
    <row r="43" spans="1:17" x14ac:dyDescent="0.3">
      <c r="A43" s="87"/>
      <c r="B43" s="568"/>
      <c r="C43" s="569"/>
      <c r="D43" s="569"/>
      <c r="E43" s="569"/>
      <c r="F43" s="569"/>
      <c r="G43" s="152"/>
      <c r="H43" s="169"/>
      <c r="I43" s="91"/>
      <c r="L43" s="196"/>
      <c r="M43" s="196"/>
      <c r="N43" s="196"/>
      <c r="O43" s="196"/>
      <c r="P43" s="196"/>
      <c r="Q43" s="196"/>
    </row>
    <row r="44" spans="1:17" x14ac:dyDescent="0.3">
      <c r="A44" s="87"/>
      <c r="B44" s="568"/>
      <c r="C44" s="569"/>
      <c r="D44" s="569"/>
      <c r="E44" s="569"/>
      <c r="F44" s="569"/>
      <c r="G44" s="152"/>
      <c r="H44" s="169"/>
      <c r="I44" s="91"/>
      <c r="L44" s="196"/>
      <c r="M44" s="196"/>
      <c r="N44" s="196"/>
      <c r="O44" s="196"/>
      <c r="P44" s="196"/>
      <c r="Q44" s="196"/>
    </row>
    <row r="45" spans="1:17" x14ac:dyDescent="0.3">
      <c r="A45" s="87"/>
      <c r="B45" s="568"/>
      <c r="C45" s="569"/>
      <c r="D45" s="569"/>
      <c r="E45" s="569"/>
      <c r="F45" s="569"/>
      <c r="G45" s="152"/>
      <c r="H45" s="153"/>
      <c r="I45" s="91"/>
      <c r="L45" s="197"/>
      <c r="M45" s="196"/>
      <c r="N45" s="196"/>
      <c r="O45" s="196"/>
      <c r="P45" s="196"/>
      <c r="Q45" s="196"/>
    </row>
    <row r="46" spans="1:17" x14ac:dyDescent="0.3">
      <c r="A46" s="565" t="s">
        <v>122</v>
      </c>
      <c r="B46" s="533"/>
      <c r="C46" s="533"/>
      <c r="D46" s="533"/>
      <c r="E46" s="533"/>
      <c r="F46" s="533"/>
      <c r="G46" s="533"/>
      <c r="H46" s="534"/>
      <c r="I46" s="146">
        <f>SUM(I25:I45)</f>
        <v>1100</v>
      </c>
      <c r="L46" s="197"/>
      <c r="M46" s="196"/>
      <c r="N46" s="196"/>
      <c r="O46" s="196"/>
      <c r="P46" s="196"/>
      <c r="Q46" s="196"/>
    </row>
    <row r="47" spans="1:17" x14ac:dyDescent="0.3">
      <c r="A47" s="532" t="s">
        <v>123</v>
      </c>
      <c r="B47" s="533"/>
      <c r="C47" s="533"/>
      <c r="D47" s="533"/>
      <c r="E47" s="533"/>
      <c r="F47" s="533"/>
      <c r="G47" s="533"/>
      <c r="H47" s="534"/>
      <c r="I47" s="147">
        <f>ROUND((I46*0.15),2)</f>
        <v>165</v>
      </c>
      <c r="L47" s="197"/>
      <c r="M47" s="196"/>
      <c r="N47" s="196"/>
      <c r="O47" s="196"/>
      <c r="P47" s="196"/>
      <c r="Q47" s="196"/>
    </row>
    <row r="48" spans="1:17" x14ac:dyDescent="0.3">
      <c r="A48" s="532" t="s">
        <v>124</v>
      </c>
      <c r="B48" s="533"/>
      <c r="C48" s="533"/>
      <c r="D48" s="533"/>
      <c r="E48" s="533"/>
      <c r="F48" s="533"/>
      <c r="G48" s="533"/>
      <c r="H48" s="534"/>
      <c r="I48" s="134">
        <f>I46+I47</f>
        <v>1265</v>
      </c>
      <c r="L48" s="196"/>
      <c r="M48" s="196"/>
      <c r="N48" s="196"/>
      <c r="O48" s="196"/>
      <c r="P48" s="196"/>
      <c r="Q48" s="196"/>
    </row>
    <row r="49" spans="1:17" x14ac:dyDescent="0.3">
      <c r="A49" s="511" t="s">
        <v>46</v>
      </c>
      <c r="B49" s="512"/>
      <c r="C49" s="512"/>
      <c r="D49" s="512"/>
      <c r="E49" s="512"/>
      <c r="F49" s="512"/>
      <c r="G49" s="512"/>
      <c r="H49" s="512"/>
      <c r="I49" s="513"/>
      <c r="L49" s="196"/>
      <c r="M49" s="196"/>
      <c r="N49" s="196"/>
      <c r="O49" s="196"/>
      <c r="P49" s="196"/>
      <c r="Q49" s="196"/>
    </row>
    <row r="50" spans="1:17" x14ac:dyDescent="0.3">
      <c r="A50" s="82" t="s">
        <v>47</v>
      </c>
      <c r="B50" s="514" t="s">
        <v>48</v>
      </c>
      <c r="C50" s="515"/>
      <c r="D50" s="516"/>
      <c r="E50" s="514" t="s">
        <v>36</v>
      </c>
      <c r="F50" s="516"/>
      <c r="G50" s="84" t="s">
        <v>38</v>
      </c>
      <c r="H50" s="85" t="s">
        <v>39</v>
      </c>
      <c r="I50" s="86" t="s">
        <v>40</v>
      </c>
      <c r="L50" s="196"/>
      <c r="M50" s="196"/>
      <c r="N50" s="196"/>
      <c r="O50" s="196"/>
      <c r="P50" s="196"/>
      <c r="Q50" s="196"/>
    </row>
    <row r="51" spans="1:17" x14ac:dyDescent="0.3">
      <c r="A51" s="87">
        <v>1</v>
      </c>
      <c r="B51" s="535" t="s">
        <v>49</v>
      </c>
      <c r="C51" s="536"/>
      <c r="D51" s="537"/>
      <c r="E51" s="520" t="s">
        <v>50</v>
      </c>
      <c r="F51" s="521"/>
      <c r="G51" s="119"/>
      <c r="H51" s="117">
        <v>450</v>
      </c>
      <c r="I51" s="94">
        <f>SUM(G51*H51)</f>
        <v>0</v>
      </c>
      <c r="L51" s="196"/>
      <c r="M51" s="196"/>
      <c r="N51" s="196"/>
      <c r="O51" s="196"/>
      <c r="P51" s="196"/>
      <c r="Q51" s="196"/>
    </row>
    <row r="52" spans="1:17" x14ac:dyDescent="0.3">
      <c r="A52" s="87">
        <v>2</v>
      </c>
      <c r="B52" s="505" t="s">
        <v>51</v>
      </c>
      <c r="C52" s="506"/>
      <c r="D52" s="507"/>
      <c r="E52" s="530" t="s">
        <v>50</v>
      </c>
      <c r="F52" s="531"/>
      <c r="G52" s="88"/>
      <c r="H52" s="118">
        <v>350</v>
      </c>
      <c r="I52" s="91">
        <f t="shared" ref="I52:I56" si="0">SUM(G52*H52)</f>
        <v>0</v>
      </c>
      <c r="L52" s="196"/>
      <c r="M52" s="196"/>
      <c r="N52" s="196"/>
      <c r="O52" s="196"/>
      <c r="P52" s="196"/>
      <c r="Q52" s="196"/>
    </row>
    <row r="53" spans="1:17" x14ac:dyDescent="0.3">
      <c r="A53" s="87">
        <v>3</v>
      </c>
      <c r="B53" s="505" t="s">
        <v>52</v>
      </c>
      <c r="C53" s="506"/>
      <c r="D53" s="507"/>
      <c r="E53" s="530" t="s">
        <v>50</v>
      </c>
      <c r="F53" s="531"/>
      <c r="G53" s="88">
        <v>6</v>
      </c>
      <c r="H53" s="118">
        <v>300</v>
      </c>
      <c r="I53" s="91">
        <f t="shared" si="0"/>
        <v>1800</v>
      </c>
      <c r="L53" s="196"/>
      <c r="M53" s="196"/>
      <c r="N53" s="196"/>
      <c r="O53" s="196"/>
      <c r="P53" s="196"/>
      <c r="Q53" s="196"/>
    </row>
    <row r="54" spans="1:17" x14ac:dyDescent="0.3">
      <c r="A54" s="87">
        <v>4</v>
      </c>
      <c r="B54" s="505" t="s">
        <v>53</v>
      </c>
      <c r="C54" s="506"/>
      <c r="D54" s="507"/>
      <c r="E54" s="530" t="s">
        <v>50</v>
      </c>
      <c r="F54" s="531"/>
      <c r="G54" s="88"/>
      <c r="H54" s="118">
        <v>200</v>
      </c>
      <c r="I54" s="91">
        <f t="shared" si="0"/>
        <v>0</v>
      </c>
      <c r="L54" s="196"/>
      <c r="M54" s="196"/>
      <c r="N54" s="196"/>
      <c r="O54" s="196"/>
      <c r="P54" s="196"/>
      <c r="Q54" s="196"/>
    </row>
    <row r="55" spans="1:17" x14ac:dyDescent="0.3">
      <c r="A55" s="87">
        <v>5</v>
      </c>
      <c r="B55" s="505" t="s">
        <v>54</v>
      </c>
      <c r="C55" s="506"/>
      <c r="D55" s="507"/>
      <c r="E55" s="530" t="s">
        <v>50</v>
      </c>
      <c r="F55" s="531"/>
      <c r="G55" s="88">
        <v>6</v>
      </c>
      <c r="H55" s="120">
        <v>200</v>
      </c>
      <c r="I55" s="91">
        <f t="shared" si="0"/>
        <v>1200</v>
      </c>
      <c r="L55" s="196"/>
      <c r="M55" s="196"/>
      <c r="N55" s="196"/>
      <c r="O55" s="196"/>
      <c r="P55" s="196"/>
      <c r="Q55" s="196"/>
    </row>
    <row r="56" spans="1:17" x14ac:dyDescent="0.3">
      <c r="A56" s="87">
        <v>6</v>
      </c>
      <c r="B56" s="505" t="s">
        <v>284</v>
      </c>
      <c r="C56" s="506"/>
      <c r="D56" s="507"/>
      <c r="E56" s="530" t="s">
        <v>50</v>
      </c>
      <c r="F56" s="531"/>
      <c r="G56" s="88"/>
      <c r="H56" s="120">
        <v>140</v>
      </c>
      <c r="I56" s="91">
        <f t="shared" si="0"/>
        <v>0</v>
      </c>
      <c r="L56" s="196"/>
      <c r="M56" s="196"/>
      <c r="N56" s="196"/>
      <c r="O56" s="196"/>
      <c r="P56" s="196"/>
      <c r="Q56" s="196"/>
    </row>
    <row r="57" spans="1:17" x14ac:dyDescent="0.3">
      <c r="A57" s="87"/>
      <c r="B57" s="505"/>
      <c r="C57" s="506"/>
      <c r="D57" s="507"/>
      <c r="E57" s="95"/>
      <c r="F57" s="62"/>
      <c r="G57" s="62"/>
      <c r="H57" s="78"/>
      <c r="I57" s="91"/>
    </row>
    <row r="58" spans="1:17" x14ac:dyDescent="0.3">
      <c r="A58" s="76"/>
      <c r="B58" s="505"/>
      <c r="C58" s="506"/>
      <c r="D58" s="507"/>
      <c r="F58" s="62"/>
      <c r="G58" s="62"/>
      <c r="H58" s="78"/>
      <c r="I58" s="91"/>
    </row>
    <row r="59" spans="1:17" x14ac:dyDescent="0.3">
      <c r="A59" s="96"/>
      <c r="B59" s="508"/>
      <c r="C59" s="509"/>
      <c r="D59" s="510"/>
      <c r="E59" s="64"/>
      <c r="F59" s="65"/>
      <c r="G59" s="62"/>
      <c r="H59" s="80"/>
      <c r="I59" s="91"/>
    </row>
    <row r="60" spans="1:17" x14ac:dyDescent="0.3">
      <c r="A60" s="532" t="s">
        <v>55</v>
      </c>
      <c r="B60" s="533"/>
      <c r="C60" s="533"/>
      <c r="D60" s="533"/>
      <c r="E60" s="533"/>
      <c r="F60" s="533"/>
      <c r="G60" s="533"/>
      <c r="H60" s="534"/>
      <c r="I60" s="102">
        <f>SUM(I51:I59)</f>
        <v>3000</v>
      </c>
    </row>
    <row r="61" spans="1:17" x14ac:dyDescent="0.3">
      <c r="A61" s="511" t="s">
        <v>56</v>
      </c>
      <c r="B61" s="512"/>
      <c r="C61" s="512"/>
      <c r="D61" s="512"/>
      <c r="E61" s="512"/>
      <c r="F61" s="512"/>
      <c r="G61" s="512"/>
      <c r="H61" s="512"/>
      <c r="I61" s="513"/>
    </row>
    <row r="62" spans="1:17" x14ac:dyDescent="0.3">
      <c r="A62" s="82" t="s">
        <v>57</v>
      </c>
      <c r="B62" s="514" t="s">
        <v>58</v>
      </c>
      <c r="C62" s="515"/>
      <c r="D62" s="516"/>
      <c r="E62" s="514" t="s">
        <v>59</v>
      </c>
      <c r="F62" s="516"/>
      <c r="G62" s="98" t="s">
        <v>60</v>
      </c>
      <c r="H62" s="98" t="s">
        <v>39</v>
      </c>
      <c r="I62" s="99" t="s">
        <v>40</v>
      </c>
    </row>
    <row r="63" spans="1:17" x14ac:dyDescent="0.3">
      <c r="A63" s="87">
        <v>1</v>
      </c>
      <c r="B63" s="517" t="s">
        <v>542</v>
      </c>
      <c r="C63" s="518"/>
      <c r="D63" s="519"/>
      <c r="E63" s="530">
        <v>2</v>
      </c>
      <c r="F63" s="531"/>
      <c r="G63" s="161">
        <v>130</v>
      </c>
      <c r="H63" s="100">
        <v>5</v>
      </c>
      <c r="I63" s="173">
        <f>H63*G63</f>
        <v>650</v>
      </c>
    </row>
    <row r="64" spans="1:17" x14ac:dyDescent="0.3">
      <c r="A64" s="101"/>
      <c r="B64" s="522"/>
      <c r="C64" s="523"/>
      <c r="D64" s="524"/>
      <c r="E64" s="525"/>
      <c r="F64" s="526"/>
      <c r="G64" s="88"/>
      <c r="H64" s="100"/>
      <c r="I64" s="173"/>
    </row>
    <row r="65" spans="1:12" x14ac:dyDescent="0.3">
      <c r="A65" s="532" t="s">
        <v>61</v>
      </c>
      <c r="B65" s="533"/>
      <c r="C65" s="533"/>
      <c r="D65" s="533"/>
      <c r="E65" s="533"/>
      <c r="F65" s="533"/>
      <c r="G65" s="533"/>
      <c r="H65" s="534"/>
      <c r="I65" s="102">
        <f>SUM(I63:I64)</f>
        <v>650</v>
      </c>
    </row>
    <row r="66" spans="1:12" x14ac:dyDescent="0.3">
      <c r="A66" s="103"/>
      <c r="B66" s="104"/>
      <c r="C66" s="104"/>
      <c r="D66" s="104"/>
      <c r="E66" s="104"/>
      <c r="F66" s="105"/>
      <c r="G66" s="106"/>
      <c r="H66" s="106"/>
      <c r="I66" s="107"/>
      <c r="L66" s="59"/>
    </row>
    <row r="67" spans="1:12" x14ac:dyDescent="0.3">
      <c r="A67" s="500"/>
      <c r="B67" s="501"/>
      <c r="C67" s="501"/>
      <c r="D67" s="501"/>
      <c r="E67" s="501"/>
      <c r="F67" s="108"/>
      <c r="G67" s="504" t="s">
        <v>62</v>
      </c>
      <c r="H67" s="501"/>
      <c r="I67" s="109">
        <f>I65+I60+I48</f>
        <v>4915</v>
      </c>
    </row>
    <row r="68" spans="1:12" x14ac:dyDescent="0.3">
      <c r="A68" s="500"/>
      <c r="B68" s="501"/>
      <c r="C68" s="501"/>
      <c r="D68" s="501"/>
      <c r="E68" s="501"/>
      <c r="F68" s="62"/>
      <c r="G68" s="110"/>
      <c r="H68" s="111"/>
      <c r="I68" s="112"/>
    </row>
    <row r="69" spans="1:12" ht="15" thickBot="1" x14ac:dyDescent="0.35">
      <c r="A69" s="500"/>
      <c r="B69" s="501"/>
      <c r="C69" s="501"/>
      <c r="D69" s="501"/>
      <c r="E69" s="501"/>
      <c r="F69" s="62"/>
      <c r="G69" s="554" t="s">
        <v>105</v>
      </c>
      <c r="H69" s="555"/>
      <c r="I69" s="121">
        <f>I67+I68</f>
        <v>4915</v>
      </c>
    </row>
    <row r="70" spans="1:12" ht="15.6" thickTop="1" thickBot="1" x14ac:dyDescent="0.35">
      <c r="A70" s="113"/>
      <c r="B70" s="114"/>
      <c r="C70" s="502"/>
      <c r="D70" s="503"/>
      <c r="E70" s="503"/>
      <c r="F70" s="503"/>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Q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264</v>
      </c>
      <c r="I15" s="567"/>
    </row>
    <row r="16" spans="1:13" x14ac:dyDescent="0.3">
      <c r="A16" s="544" t="s">
        <v>543</v>
      </c>
      <c r="B16" s="545"/>
      <c r="C16" s="545"/>
      <c r="D16" s="545"/>
      <c r="E16" s="545"/>
      <c r="F16" s="545"/>
      <c r="G16" s="545"/>
      <c r="H16" s="545"/>
      <c r="I16" s="546"/>
    </row>
    <row r="17" spans="1:17" ht="15" thickBot="1" x14ac:dyDescent="0.35">
      <c r="A17" s="547" t="s">
        <v>33</v>
      </c>
      <c r="B17" s="548"/>
      <c r="C17" s="548"/>
      <c r="D17" s="548"/>
      <c r="E17" s="548"/>
      <c r="F17" s="548"/>
      <c r="G17" s="548"/>
      <c r="H17" s="548"/>
      <c r="I17" s="549"/>
    </row>
    <row r="18" spans="1:17" x14ac:dyDescent="0.3">
      <c r="A18" s="66" t="s">
        <v>34</v>
      </c>
      <c r="B18" s="562" t="s">
        <v>121</v>
      </c>
      <c r="C18" s="563"/>
      <c r="D18" s="564"/>
      <c r="E18" s="132" t="s">
        <v>36</v>
      </c>
      <c r="F18" s="132" t="s">
        <v>37</v>
      </c>
      <c r="G18" s="132" t="s">
        <v>38</v>
      </c>
      <c r="H18" s="132" t="s">
        <v>39</v>
      </c>
      <c r="I18" s="133" t="s">
        <v>40</v>
      </c>
    </row>
    <row r="19" spans="1:17" x14ac:dyDescent="0.3">
      <c r="A19" s="71"/>
      <c r="B19" s="520"/>
      <c r="C19" s="542"/>
      <c r="D19" s="521"/>
      <c r="E19" s="72"/>
      <c r="F19" s="73"/>
      <c r="G19" s="72"/>
      <c r="H19" s="74"/>
      <c r="I19" s="75"/>
    </row>
    <row r="20" spans="1:17" x14ac:dyDescent="0.3">
      <c r="A20" s="76"/>
      <c r="B20" s="530"/>
      <c r="C20" s="486"/>
      <c r="D20" s="531"/>
      <c r="E20" s="77"/>
      <c r="F20" s="62"/>
      <c r="G20" s="77"/>
      <c r="H20" s="78"/>
      <c r="I20" s="75"/>
    </row>
    <row r="21" spans="1:17" x14ac:dyDescent="0.3">
      <c r="A21" s="76"/>
      <c r="B21" s="525"/>
      <c r="C21" s="543"/>
      <c r="D21" s="526"/>
      <c r="E21" s="77"/>
      <c r="F21" s="62"/>
      <c r="G21" s="79"/>
      <c r="H21" s="80"/>
      <c r="I21" s="81"/>
    </row>
    <row r="22" spans="1:17" x14ac:dyDescent="0.3">
      <c r="A22" s="532" t="s">
        <v>41</v>
      </c>
      <c r="B22" s="533"/>
      <c r="C22" s="533"/>
      <c r="D22" s="533"/>
      <c r="E22" s="533"/>
      <c r="F22" s="533"/>
      <c r="G22" s="533"/>
      <c r="H22" s="534"/>
      <c r="I22" s="75"/>
    </row>
    <row r="23" spans="1:17" x14ac:dyDescent="0.3">
      <c r="A23" s="511" t="s">
        <v>42</v>
      </c>
      <c r="B23" s="512"/>
      <c r="C23" s="512"/>
      <c r="D23" s="512"/>
      <c r="E23" s="512"/>
      <c r="F23" s="512"/>
      <c r="G23" s="512"/>
      <c r="H23" s="512"/>
      <c r="I23" s="513"/>
    </row>
    <row r="24" spans="1:17" x14ac:dyDescent="0.3">
      <c r="A24" s="82" t="s">
        <v>43</v>
      </c>
      <c r="B24" s="514" t="s">
        <v>121</v>
      </c>
      <c r="C24" s="515"/>
      <c r="D24" s="515"/>
      <c r="E24" s="515"/>
      <c r="F24" s="516"/>
      <c r="G24" s="140" t="s">
        <v>38</v>
      </c>
      <c r="H24" s="98" t="s">
        <v>39</v>
      </c>
      <c r="I24" s="99" t="s">
        <v>40</v>
      </c>
      <c r="K24" s="104"/>
    </row>
    <row r="25" spans="1:17" x14ac:dyDescent="0.3">
      <c r="A25" s="87">
        <v>1</v>
      </c>
      <c r="B25" s="517" t="s">
        <v>544</v>
      </c>
      <c r="C25" s="518"/>
      <c r="D25" s="518"/>
      <c r="E25" s="518"/>
      <c r="F25" s="519"/>
      <c r="G25" s="152">
        <v>2</v>
      </c>
      <c r="H25" s="168">
        <v>32.4</v>
      </c>
      <c r="I25" s="91">
        <f>H25*G25</f>
        <v>64.8</v>
      </c>
    </row>
    <row r="26" spans="1:17" x14ac:dyDescent="0.3">
      <c r="A26" s="87">
        <v>2</v>
      </c>
      <c r="B26" s="527" t="s">
        <v>545</v>
      </c>
      <c r="C26" s="528"/>
      <c r="D26" s="528"/>
      <c r="E26" s="528"/>
      <c r="F26" s="529"/>
      <c r="G26" s="152">
        <v>2</v>
      </c>
      <c r="H26" s="169">
        <v>13.41</v>
      </c>
      <c r="I26" s="91">
        <f>H26*G26</f>
        <v>26.82</v>
      </c>
    </row>
    <row r="27" spans="1:17" x14ac:dyDescent="0.3">
      <c r="A27" s="87"/>
      <c r="B27" s="527"/>
      <c r="C27" s="528"/>
      <c r="D27" s="528"/>
      <c r="E27" s="528"/>
      <c r="F27" s="529"/>
      <c r="G27" s="152"/>
      <c r="H27" s="169"/>
      <c r="I27" s="91"/>
    </row>
    <row r="28" spans="1:17" x14ac:dyDescent="0.3">
      <c r="A28" s="87"/>
      <c r="B28" s="527"/>
      <c r="C28" s="528"/>
      <c r="D28" s="528"/>
      <c r="E28" s="528"/>
      <c r="F28" s="529"/>
      <c r="G28" s="152"/>
      <c r="H28" s="169"/>
      <c r="I28" s="91"/>
    </row>
    <row r="29" spans="1:17" x14ac:dyDescent="0.3">
      <c r="A29" s="87"/>
      <c r="B29" s="527"/>
      <c r="C29" s="528"/>
      <c r="D29" s="528"/>
      <c r="E29" s="528"/>
      <c r="F29" s="529"/>
      <c r="G29" s="152"/>
      <c r="H29" s="169"/>
      <c r="I29" s="91"/>
    </row>
    <row r="30" spans="1:17" x14ac:dyDescent="0.3">
      <c r="A30" s="87"/>
      <c r="B30" s="568"/>
      <c r="C30" s="569"/>
      <c r="D30" s="569"/>
      <c r="E30" s="569"/>
      <c r="F30" s="569"/>
      <c r="G30" s="152"/>
      <c r="H30" s="169"/>
      <c r="I30" s="91"/>
    </row>
    <row r="31" spans="1:17" x14ac:dyDescent="0.3">
      <c r="A31" s="87"/>
      <c r="B31" s="568"/>
      <c r="C31" s="569"/>
      <c r="D31" s="569"/>
      <c r="E31" s="569"/>
      <c r="F31" s="569"/>
      <c r="G31" s="152"/>
      <c r="H31" s="169"/>
      <c r="I31" s="91"/>
      <c r="K31" s="196"/>
      <c r="L31" s="196"/>
      <c r="M31" s="196"/>
      <c r="N31" s="196"/>
      <c r="O31" s="196"/>
      <c r="P31" s="196"/>
      <c r="Q31" s="196"/>
    </row>
    <row r="32" spans="1:17" x14ac:dyDescent="0.3">
      <c r="A32" s="87"/>
      <c r="B32" s="568"/>
      <c r="C32" s="569"/>
      <c r="D32" s="569"/>
      <c r="E32" s="569"/>
      <c r="F32" s="569"/>
      <c r="G32" s="152"/>
      <c r="H32" s="169"/>
      <c r="I32" s="91"/>
      <c r="K32" s="196"/>
      <c r="L32" s="196"/>
      <c r="M32" s="196"/>
      <c r="N32" s="196"/>
      <c r="O32" s="196"/>
      <c r="P32" s="196"/>
      <c r="Q32" s="196"/>
    </row>
    <row r="33" spans="1:17" x14ac:dyDescent="0.3">
      <c r="A33" s="87"/>
      <c r="B33" s="568"/>
      <c r="C33" s="569"/>
      <c r="D33" s="569"/>
      <c r="E33" s="569"/>
      <c r="F33" s="569"/>
      <c r="G33" s="152"/>
      <c r="H33" s="169"/>
      <c r="I33" s="91"/>
      <c r="K33" s="196"/>
      <c r="L33" s="196"/>
      <c r="M33" s="196"/>
      <c r="N33" s="196"/>
      <c r="O33" s="196"/>
      <c r="P33" s="196"/>
      <c r="Q33" s="196"/>
    </row>
    <row r="34" spans="1:17" x14ac:dyDescent="0.3">
      <c r="A34" s="87"/>
      <c r="B34" s="568"/>
      <c r="C34" s="569"/>
      <c r="D34" s="569"/>
      <c r="E34" s="569"/>
      <c r="F34" s="569"/>
      <c r="G34" s="152"/>
      <c r="H34" s="169"/>
      <c r="I34" s="91"/>
      <c r="K34" s="196"/>
      <c r="L34" s="196"/>
      <c r="M34" s="196"/>
      <c r="N34" s="196"/>
      <c r="O34" s="196"/>
      <c r="P34" s="196"/>
      <c r="Q34" s="196"/>
    </row>
    <row r="35" spans="1:17" x14ac:dyDescent="0.3">
      <c r="A35" s="87"/>
      <c r="B35" s="568"/>
      <c r="C35" s="569"/>
      <c r="D35" s="569"/>
      <c r="E35" s="569"/>
      <c r="F35" s="569"/>
      <c r="G35" s="152"/>
      <c r="H35" s="169"/>
      <c r="I35" s="91"/>
      <c r="K35" s="196"/>
      <c r="L35" s="196"/>
      <c r="M35" s="196"/>
      <c r="N35" s="196"/>
      <c r="O35" s="196"/>
      <c r="P35" s="196"/>
      <c r="Q35" s="196"/>
    </row>
    <row r="36" spans="1:17" x14ac:dyDescent="0.3">
      <c r="A36" s="87"/>
      <c r="B36" s="568"/>
      <c r="C36" s="569"/>
      <c r="D36" s="569"/>
      <c r="E36" s="569"/>
      <c r="F36" s="569"/>
      <c r="G36" s="152"/>
      <c r="H36" s="169"/>
      <c r="I36" s="91"/>
      <c r="K36" s="196"/>
      <c r="L36" s="196"/>
      <c r="M36" s="196"/>
      <c r="N36" s="196"/>
      <c r="O36" s="196"/>
      <c r="P36" s="196"/>
      <c r="Q36" s="196"/>
    </row>
    <row r="37" spans="1:17" x14ac:dyDescent="0.3">
      <c r="A37" s="87"/>
      <c r="B37" s="568"/>
      <c r="C37" s="569"/>
      <c r="D37" s="569"/>
      <c r="E37" s="569"/>
      <c r="F37" s="569"/>
      <c r="G37" s="152"/>
      <c r="H37" s="169"/>
      <c r="I37" s="91"/>
      <c r="K37" s="196"/>
      <c r="L37" s="196"/>
      <c r="M37" s="196"/>
      <c r="N37" s="196"/>
      <c r="O37" s="196"/>
      <c r="P37" s="196"/>
      <c r="Q37" s="196"/>
    </row>
    <row r="38" spans="1:17" x14ac:dyDescent="0.3">
      <c r="A38" s="87"/>
      <c r="B38" s="568"/>
      <c r="C38" s="569"/>
      <c r="D38" s="569"/>
      <c r="E38" s="569"/>
      <c r="F38" s="569"/>
      <c r="G38" s="152"/>
      <c r="H38" s="169"/>
      <c r="I38" s="91"/>
      <c r="K38" s="196"/>
      <c r="L38" s="196"/>
      <c r="M38" s="196"/>
      <c r="N38" s="196"/>
      <c r="O38" s="196"/>
      <c r="P38" s="196"/>
      <c r="Q38" s="196"/>
    </row>
    <row r="39" spans="1:17" x14ac:dyDescent="0.3">
      <c r="A39" s="87"/>
      <c r="B39" s="568"/>
      <c r="C39" s="569"/>
      <c r="D39" s="569"/>
      <c r="E39" s="569"/>
      <c r="F39" s="569"/>
      <c r="G39" s="152"/>
      <c r="H39" s="169"/>
      <c r="I39" s="91"/>
      <c r="K39" s="196"/>
      <c r="L39" s="196"/>
      <c r="M39" s="196"/>
      <c r="N39" s="196"/>
      <c r="O39" s="196"/>
      <c r="P39" s="196"/>
      <c r="Q39" s="196"/>
    </row>
    <row r="40" spans="1:17" x14ac:dyDescent="0.3">
      <c r="A40" s="87"/>
      <c r="B40" s="568"/>
      <c r="C40" s="569"/>
      <c r="D40" s="569"/>
      <c r="E40" s="569"/>
      <c r="F40" s="569"/>
      <c r="G40" s="152"/>
      <c r="H40" s="169"/>
      <c r="I40" s="91"/>
      <c r="K40" s="196"/>
      <c r="L40" s="196"/>
      <c r="M40" s="196"/>
      <c r="N40" s="196"/>
      <c r="O40" s="196"/>
      <c r="P40" s="196"/>
      <c r="Q40" s="196"/>
    </row>
    <row r="41" spans="1:17" x14ac:dyDescent="0.3">
      <c r="A41" s="87"/>
      <c r="B41" s="568"/>
      <c r="C41" s="569"/>
      <c r="D41" s="569"/>
      <c r="E41" s="569"/>
      <c r="F41" s="569"/>
      <c r="G41" s="152"/>
      <c r="H41" s="169"/>
      <c r="I41" s="91"/>
      <c r="K41" s="196"/>
      <c r="L41" s="196"/>
      <c r="M41" s="196"/>
      <c r="N41" s="196"/>
      <c r="O41" s="196"/>
      <c r="P41" s="196"/>
      <c r="Q41" s="196"/>
    </row>
    <row r="42" spans="1:17" x14ac:dyDescent="0.3">
      <c r="A42" s="87"/>
      <c r="B42" s="568"/>
      <c r="C42" s="569"/>
      <c r="D42" s="569"/>
      <c r="E42" s="569"/>
      <c r="F42" s="569"/>
      <c r="G42" s="152"/>
      <c r="H42" s="169"/>
      <c r="I42" s="91"/>
      <c r="K42" s="196"/>
      <c r="L42" s="196"/>
      <c r="M42" s="196"/>
      <c r="N42" s="196"/>
      <c r="O42" s="196"/>
      <c r="P42" s="196"/>
      <c r="Q42" s="196"/>
    </row>
    <row r="43" spans="1:17" x14ac:dyDescent="0.3">
      <c r="A43" s="87"/>
      <c r="B43" s="568"/>
      <c r="C43" s="569"/>
      <c r="D43" s="569"/>
      <c r="E43" s="569"/>
      <c r="F43" s="569"/>
      <c r="G43" s="152"/>
      <c r="H43" s="169"/>
      <c r="I43" s="91"/>
      <c r="K43" s="196"/>
      <c r="L43" s="196"/>
      <c r="M43" s="196"/>
      <c r="N43" s="196"/>
      <c r="O43" s="196"/>
      <c r="P43" s="196"/>
      <c r="Q43" s="196"/>
    </row>
    <row r="44" spans="1:17" x14ac:dyDescent="0.3">
      <c r="A44" s="87"/>
      <c r="B44" s="568"/>
      <c r="C44" s="569"/>
      <c r="D44" s="569"/>
      <c r="E44" s="569"/>
      <c r="F44" s="569"/>
      <c r="G44" s="152"/>
      <c r="H44" s="169"/>
      <c r="I44" s="91"/>
      <c r="K44" s="196"/>
      <c r="L44" s="196"/>
      <c r="M44" s="196"/>
      <c r="N44" s="196"/>
      <c r="O44" s="196"/>
      <c r="P44" s="196"/>
      <c r="Q44" s="196"/>
    </row>
    <row r="45" spans="1:17" x14ac:dyDescent="0.3">
      <c r="A45" s="87"/>
      <c r="B45" s="568"/>
      <c r="C45" s="569"/>
      <c r="D45" s="569"/>
      <c r="E45" s="569"/>
      <c r="F45" s="569"/>
      <c r="G45" s="152"/>
      <c r="H45" s="153"/>
      <c r="I45" s="91"/>
      <c r="K45" s="196"/>
      <c r="L45" s="197"/>
      <c r="M45" s="196"/>
      <c r="N45" s="196"/>
      <c r="O45" s="196"/>
      <c r="P45" s="196"/>
      <c r="Q45" s="196"/>
    </row>
    <row r="46" spans="1:17" x14ac:dyDescent="0.3">
      <c r="A46" s="565" t="s">
        <v>122</v>
      </c>
      <c r="B46" s="533"/>
      <c r="C46" s="533"/>
      <c r="D46" s="533"/>
      <c r="E46" s="533"/>
      <c r="F46" s="533"/>
      <c r="G46" s="533"/>
      <c r="H46" s="534"/>
      <c r="I46" s="146">
        <f>SUM(I25:I45)</f>
        <v>91.62</v>
      </c>
      <c r="K46" s="196"/>
      <c r="L46" s="197"/>
      <c r="M46" s="196"/>
      <c r="N46" s="196"/>
      <c r="O46" s="196"/>
      <c r="P46" s="196"/>
      <c r="Q46" s="196"/>
    </row>
    <row r="47" spans="1:17" x14ac:dyDescent="0.3">
      <c r="A47" s="532" t="s">
        <v>123</v>
      </c>
      <c r="B47" s="533"/>
      <c r="C47" s="533"/>
      <c r="D47" s="533"/>
      <c r="E47" s="533"/>
      <c r="F47" s="533"/>
      <c r="G47" s="533"/>
      <c r="H47" s="534"/>
      <c r="I47" s="147">
        <f>ROUND((I46*0.15),2)</f>
        <v>13.74</v>
      </c>
      <c r="K47" s="196"/>
      <c r="L47" s="197"/>
      <c r="M47" s="196"/>
      <c r="N47" s="196"/>
      <c r="O47" s="196"/>
      <c r="P47" s="196"/>
      <c r="Q47" s="196"/>
    </row>
    <row r="48" spans="1:17" x14ac:dyDescent="0.3">
      <c r="A48" s="532" t="s">
        <v>124</v>
      </c>
      <c r="B48" s="533"/>
      <c r="C48" s="533"/>
      <c r="D48" s="533"/>
      <c r="E48" s="533"/>
      <c r="F48" s="533"/>
      <c r="G48" s="533"/>
      <c r="H48" s="534"/>
      <c r="I48" s="134">
        <f>I46+I47</f>
        <v>105.36</v>
      </c>
      <c r="K48" s="196"/>
      <c r="L48" s="196"/>
      <c r="M48" s="196"/>
      <c r="N48" s="196"/>
      <c r="O48" s="196"/>
      <c r="P48" s="196"/>
      <c r="Q48" s="196"/>
    </row>
    <row r="49" spans="1:17" x14ac:dyDescent="0.3">
      <c r="A49" s="511" t="s">
        <v>46</v>
      </c>
      <c r="B49" s="512"/>
      <c r="C49" s="512"/>
      <c r="D49" s="512"/>
      <c r="E49" s="512"/>
      <c r="F49" s="512"/>
      <c r="G49" s="512"/>
      <c r="H49" s="512"/>
      <c r="I49" s="513"/>
      <c r="K49" s="196"/>
      <c r="L49" s="196"/>
      <c r="M49" s="196"/>
      <c r="N49" s="196"/>
      <c r="O49" s="196"/>
      <c r="P49" s="196"/>
      <c r="Q49" s="196"/>
    </row>
    <row r="50" spans="1:17" x14ac:dyDescent="0.3">
      <c r="A50" s="82" t="s">
        <v>47</v>
      </c>
      <c r="B50" s="514" t="s">
        <v>48</v>
      </c>
      <c r="C50" s="515"/>
      <c r="D50" s="516"/>
      <c r="E50" s="514" t="s">
        <v>36</v>
      </c>
      <c r="F50" s="516"/>
      <c r="G50" s="84" t="s">
        <v>38</v>
      </c>
      <c r="H50" s="85" t="s">
        <v>39</v>
      </c>
      <c r="I50" s="86" t="s">
        <v>40</v>
      </c>
      <c r="K50" s="196"/>
      <c r="L50" s="196"/>
      <c r="M50" s="196"/>
      <c r="N50" s="196"/>
      <c r="O50" s="196"/>
      <c r="P50" s="196"/>
      <c r="Q50" s="196"/>
    </row>
    <row r="51" spans="1:17" x14ac:dyDescent="0.3">
      <c r="A51" s="87">
        <v>1</v>
      </c>
      <c r="B51" s="535" t="s">
        <v>49</v>
      </c>
      <c r="C51" s="536"/>
      <c r="D51" s="537"/>
      <c r="E51" s="520" t="s">
        <v>50</v>
      </c>
      <c r="F51" s="521"/>
      <c r="G51" s="119"/>
      <c r="H51" s="117">
        <v>450</v>
      </c>
      <c r="I51" s="94">
        <f>SUM(G51*H51)</f>
        <v>0</v>
      </c>
      <c r="K51" s="196"/>
      <c r="L51" s="196"/>
      <c r="M51" s="196"/>
      <c r="N51" s="196"/>
      <c r="O51" s="196"/>
      <c r="P51" s="196"/>
      <c r="Q51" s="196"/>
    </row>
    <row r="52" spans="1:17" x14ac:dyDescent="0.3">
      <c r="A52" s="87">
        <v>2</v>
      </c>
      <c r="B52" s="505" t="s">
        <v>51</v>
      </c>
      <c r="C52" s="506"/>
      <c r="D52" s="507"/>
      <c r="E52" s="530" t="s">
        <v>50</v>
      </c>
      <c r="F52" s="531"/>
      <c r="G52" s="88"/>
      <c r="H52" s="118">
        <v>350</v>
      </c>
      <c r="I52" s="91">
        <f t="shared" ref="I52:I56" si="0">SUM(G52*H52)</f>
        <v>0</v>
      </c>
      <c r="K52" s="196"/>
      <c r="L52" s="196"/>
      <c r="M52" s="196"/>
      <c r="N52" s="196"/>
      <c r="O52" s="196"/>
      <c r="P52" s="196"/>
      <c r="Q52" s="196"/>
    </row>
    <row r="53" spans="1:17" x14ac:dyDescent="0.3">
      <c r="A53" s="87">
        <v>3</v>
      </c>
      <c r="B53" s="505" t="s">
        <v>52</v>
      </c>
      <c r="C53" s="506"/>
      <c r="D53" s="507"/>
      <c r="E53" s="530" t="s">
        <v>50</v>
      </c>
      <c r="F53" s="531"/>
      <c r="G53" s="88">
        <v>2</v>
      </c>
      <c r="H53" s="118">
        <v>300</v>
      </c>
      <c r="I53" s="91">
        <f t="shared" si="0"/>
        <v>600</v>
      </c>
      <c r="K53" s="196"/>
      <c r="L53" s="196"/>
      <c r="M53" s="196"/>
      <c r="N53" s="196"/>
      <c r="O53" s="196"/>
      <c r="P53" s="196"/>
      <c r="Q53" s="196"/>
    </row>
    <row r="54" spans="1:17" x14ac:dyDescent="0.3">
      <c r="A54" s="87">
        <v>4</v>
      </c>
      <c r="B54" s="505" t="s">
        <v>53</v>
      </c>
      <c r="C54" s="506"/>
      <c r="D54" s="507"/>
      <c r="E54" s="530" t="s">
        <v>50</v>
      </c>
      <c r="F54" s="531"/>
      <c r="G54" s="88"/>
      <c r="H54" s="118">
        <v>200</v>
      </c>
      <c r="I54" s="91">
        <f t="shared" si="0"/>
        <v>0</v>
      </c>
      <c r="K54" s="196"/>
      <c r="L54" s="196"/>
      <c r="M54" s="196"/>
      <c r="N54" s="196"/>
      <c r="O54" s="196"/>
      <c r="P54" s="196"/>
      <c r="Q54" s="196"/>
    </row>
    <row r="55" spans="1:17" x14ac:dyDescent="0.3">
      <c r="A55" s="87">
        <v>5</v>
      </c>
      <c r="B55" s="505" t="s">
        <v>54</v>
      </c>
      <c r="C55" s="506"/>
      <c r="D55" s="507"/>
      <c r="E55" s="530" t="s">
        <v>50</v>
      </c>
      <c r="F55" s="531"/>
      <c r="G55" s="88">
        <v>2</v>
      </c>
      <c r="H55" s="120">
        <v>200</v>
      </c>
      <c r="I55" s="91">
        <f t="shared" si="0"/>
        <v>400</v>
      </c>
      <c r="K55" s="196"/>
      <c r="L55" s="196"/>
      <c r="M55" s="196"/>
      <c r="N55" s="196"/>
      <c r="O55" s="196"/>
      <c r="P55" s="196"/>
      <c r="Q55" s="196"/>
    </row>
    <row r="56" spans="1:17" x14ac:dyDescent="0.3">
      <c r="A56" s="87">
        <v>6</v>
      </c>
      <c r="B56" s="505" t="s">
        <v>293</v>
      </c>
      <c r="C56" s="506"/>
      <c r="D56" s="507"/>
      <c r="E56" s="530" t="s">
        <v>50</v>
      </c>
      <c r="F56" s="531"/>
      <c r="G56" s="88"/>
      <c r="H56" s="120">
        <v>140</v>
      </c>
      <c r="I56" s="91">
        <f t="shared" si="0"/>
        <v>0</v>
      </c>
      <c r="K56" s="196"/>
      <c r="L56" s="196"/>
      <c r="M56" s="196"/>
      <c r="N56" s="196"/>
      <c r="O56" s="196"/>
      <c r="P56" s="196"/>
      <c r="Q56" s="196"/>
    </row>
    <row r="57" spans="1:17" x14ac:dyDescent="0.3">
      <c r="A57" s="87"/>
      <c r="B57" s="505"/>
      <c r="C57" s="506"/>
      <c r="D57" s="507"/>
      <c r="E57" s="95"/>
      <c r="F57" s="62"/>
      <c r="G57" s="62"/>
      <c r="H57" s="78"/>
      <c r="I57" s="91"/>
    </row>
    <row r="58" spans="1:17" x14ac:dyDescent="0.3">
      <c r="A58" s="76"/>
      <c r="B58" s="505"/>
      <c r="C58" s="506"/>
      <c r="D58" s="507"/>
      <c r="F58" s="62"/>
      <c r="G58" s="62"/>
      <c r="H58" s="78"/>
      <c r="I58" s="91"/>
    </row>
    <row r="59" spans="1:17" x14ac:dyDescent="0.3">
      <c r="A59" s="96"/>
      <c r="B59" s="508"/>
      <c r="C59" s="509"/>
      <c r="D59" s="510"/>
      <c r="E59" s="64"/>
      <c r="F59" s="65"/>
      <c r="G59" s="62"/>
      <c r="H59" s="80"/>
      <c r="I59" s="91"/>
    </row>
    <row r="60" spans="1:17" x14ac:dyDescent="0.3">
      <c r="A60" s="532" t="s">
        <v>55</v>
      </c>
      <c r="B60" s="533"/>
      <c r="C60" s="533"/>
      <c r="D60" s="533"/>
      <c r="E60" s="533"/>
      <c r="F60" s="533"/>
      <c r="G60" s="533"/>
      <c r="H60" s="534"/>
      <c r="I60" s="102">
        <f>SUM(I51:I59)</f>
        <v>1000</v>
      </c>
    </row>
    <row r="61" spans="1:17" x14ac:dyDescent="0.3">
      <c r="A61" s="511" t="s">
        <v>56</v>
      </c>
      <c r="B61" s="512"/>
      <c r="C61" s="512"/>
      <c r="D61" s="512"/>
      <c r="E61" s="512"/>
      <c r="F61" s="512"/>
      <c r="G61" s="512"/>
      <c r="H61" s="512"/>
      <c r="I61" s="513"/>
    </row>
    <row r="62" spans="1:17" x14ac:dyDescent="0.3">
      <c r="A62" s="82" t="s">
        <v>57</v>
      </c>
      <c r="B62" s="514" t="s">
        <v>58</v>
      </c>
      <c r="C62" s="515"/>
      <c r="D62" s="516"/>
      <c r="E62" s="514" t="s">
        <v>59</v>
      </c>
      <c r="F62" s="516"/>
      <c r="G62" s="98" t="s">
        <v>60</v>
      </c>
      <c r="H62" s="98" t="s">
        <v>39</v>
      </c>
      <c r="I62" s="99" t="s">
        <v>40</v>
      </c>
    </row>
    <row r="63" spans="1:17" x14ac:dyDescent="0.3">
      <c r="A63" s="87">
        <v>1</v>
      </c>
      <c r="B63" s="517" t="s">
        <v>546</v>
      </c>
      <c r="C63" s="518"/>
      <c r="D63" s="519"/>
      <c r="E63" s="530">
        <v>1</v>
      </c>
      <c r="F63" s="531"/>
      <c r="G63" s="161">
        <v>35</v>
      </c>
      <c r="H63" s="100">
        <v>5</v>
      </c>
      <c r="I63" s="173">
        <f>H63*G63</f>
        <v>175</v>
      </c>
    </row>
    <row r="64" spans="1:17" x14ac:dyDescent="0.3">
      <c r="A64" s="101"/>
      <c r="B64" s="522"/>
      <c r="C64" s="523"/>
      <c r="D64" s="524"/>
      <c r="E64" s="525"/>
      <c r="F64" s="526"/>
      <c r="G64" s="88"/>
      <c r="H64" s="100"/>
      <c r="I64" s="173"/>
    </row>
    <row r="65" spans="1:12" x14ac:dyDescent="0.3">
      <c r="A65" s="532" t="s">
        <v>61</v>
      </c>
      <c r="B65" s="533"/>
      <c r="C65" s="533"/>
      <c r="D65" s="533"/>
      <c r="E65" s="533"/>
      <c r="F65" s="533"/>
      <c r="G65" s="533"/>
      <c r="H65" s="534"/>
      <c r="I65" s="102">
        <f>SUM(I63:I64)</f>
        <v>175</v>
      </c>
    </row>
    <row r="66" spans="1:12" x14ac:dyDescent="0.3">
      <c r="A66" s="103"/>
      <c r="B66" s="104"/>
      <c r="C66" s="104"/>
      <c r="D66" s="104"/>
      <c r="E66" s="104"/>
      <c r="F66" s="105"/>
      <c r="G66" s="106"/>
      <c r="H66" s="106"/>
      <c r="I66" s="107"/>
      <c r="L66" s="59"/>
    </row>
    <row r="67" spans="1:12" x14ac:dyDescent="0.3">
      <c r="A67" s="500"/>
      <c r="B67" s="501"/>
      <c r="C67" s="501"/>
      <c r="D67" s="501"/>
      <c r="E67" s="501"/>
      <c r="F67" s="108"/>
      <c r="G67" s="504" t="s">
        <v>62</v>
      </c>
      <c r="H67" s="501"/>
      <c r="I67" s="109">
        <f>I65+I60+I48</f>
        <v>1280.3599999999999</v>
      </c>
    </row>
    <row r="68" spans="1:12" x14ac:dyDescent="0.3">
      <c r="A68" s="500"/>
      <c r="B68" s="501"/>
      <c r="C68" s="501"/>
      <c r="D68" s="501"/>
      <c r="E68" s="501"/>
      <c r="F68" s="62"/>
      <c r="G68" s="110"/>
      <c r="H68" s="111"/>
      <c r="I68" s="112"/>
    </row>
    <row r="69" spans="1:12" ht="15" thickBot="1" x14ac:dyDescent="0.35">
      <c r="A69" s="500"/>
      <c r="B69" s="501"/>
      <c r="C69" s="501"/>
      <c r="D69" s="501"/>
      <c r="E69" s="501"/>
      <c r="F69" s="62"/>
      <c r="G69" s="554" t="s">
        <v>105</v>
      </c>
      <c r="H69" s="555"/>
      <c r="I69" s="121">
        <f>I67+I68</f>
        <v>1280.3599999999999</v>
      </c>
    </row>
    <row r="70" spans="1:12" ht="15.6" thickTop="1" thickBot="1" x14ac:dyDescent="0.35">
      <c r="A70" s="113"/>
      <c r="B70" s="114"/>
      <c r="C70" s="502"/>
      <c r="D70" s="503"/>
      <c r="E70" s="503"/>
      <c r="F70" s="503"/>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T78"/>
  <sheetViews>
    <sheetView topLeftCell="A12" workbookViewId="0">
      <selection activeCell="M58" sqref="M58"/>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v>96</v>
      </c>
      <c r="I9" s="552"/>
    </row>
    <row r="10" spans="1:13" x14ac:dyDescent="0.3">
      <c r="A10" s="61" t="s">
        <v>22</v>
      </c>
      <c r="B10" s="59"/>
      <c r="F10" s="538" t="s">
        <v>23</v>
      </c>
      <c r="G10" s="539"/>
      <c r="H10" s="611">
        <v>44409</v>
      </c>
      <c r="I10" s="612"/>
    </row>
    <row r="11" spans="1:13" x14ac:dyDescent="0.3">
      <c r="A11" s="61" t="s">
        <v>24</v>
      </c>
      <c r="B11" s="59"/>
      <c r="F11" s="538" t="s">
        <v>25</v>
      </c>
      <c r="G11" s="539"/>
      <c r="H11" s="605" t="e">
        <f>#REF!</f>
        <v>#REF!</v>
      </c>
      <c r="I11" s="541"/>
    </row>
    <row r="12" spans="1:13" x14ac:dyDescent="0.3">
      <c r="A12" s="61" t="s">
        <v>26</v>
      </c>
      <c r="B12" s="59"/>
      <c r="F12" s="538" t="s">
        <v>27</v>
      </c>
      <c r="G12" s="539"/>
      <c r="H12" s="613" t="s">
        <v>550</v>
      </c>
      <c r="I12" s="612"/>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357</v>
      </c>
      <c r="I15" s="567"/>
    </row>
    <row r="16" spans="1:13" x14ac:dyDescent="0.3">
      <c r="A16" s="544" t="s">
        <v>566</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v>1</v>
      </c>
      <c r="B24" s="617" t="s">
        <v>551</v>
      </c>
      <c r="C24" s="618"/>
      <c r="D24" s="618"/>
      <c r="E24" s="618"/>
      <c r="F24" s="619"/>
      <c r="G24" s="201">
        <v>1</v>
      </c>
      <c r="H24" s="200">
        <v>925</v>
      </c>
      <c r="I24" s="91">
        <f>H24*G24</f>
        <v>925</v>
      </c>
    </row>
    <row r="25" spans="1:11" x14ac:dyDescent="0.3">
      <c r="A25" s="87">
        <v>2</v>
      </c>
      <c r="B25" s="614" t="s">
        <v>552</v>
      </c>
      <c r="C25" s="615"/>
      <c r="D25" s="615"/>
      <c r="E25" s="615"/>
      <c r="F25" s="616"/>
      <c r="G25" s="201">
        <v>1</v>
      </c>
      <c r="H25" s="200">
        <v>155</v>
      </c>
      <c r="I25" s="91">
        <f>H25*G25</f>
        <v>155</v>
      </c>
    </row>
    <row r="26" spans="1:11" x14ac:dyDescent="0.3">
      <c r="A26" s="87">
        <v>3</v>
      </c>
      <c r="B26" s="614" t="s">
        <v>553</v>
      </c>
      <c r="C26" s="615"/>
      <c r="D26" s="615"/>
      <c r="E26" s="615"/>
      <c r="F26" s="616"/>
      <c r="G26" s="201">
        <v>4</v>
      </c>
      <c r="H26" s="200">
        <v>155</v>
      </c>
      <c r="I26" s="91">
        <f t="shared" ref="I26:I36" si="0">H26*G26</f>
        <v>620</v>
      </c>
    </row>
    <row r="27" spans="1:11" x14ac:dyDescent="0.3">
      <c r="A27" s="87">
        <v>4</v>
      </c>
      <c r="B27" s="614" t="s">
        <v>554</v>
      </c>
      <c r="C27" s="615"/>
      <c r="D27" s="615"/>
      <c r="E27" s="615"/>
      <c r="F27" s="616"/>
      <c r="G27" s="201">
        <v>2</v>
      </c>
      <c r="H27" s="200">
        <v>210</v>
      </c>
      <c r="I27" s="91">
        <f t="shared" si="0"/>
        <v>420</v>
      </c>
    </row>
    <row r="28" spans="1:11" x14ac:dyDescent="0.3">
      <c r="A28" s="87">
        <v>5</v>
      </c>
      <c r="B28" s="614" t="s">
        <v>555</v>
      </c>
      <c r="C28" s="615"/>
      <c r="D28" s="615"/>
      <c r="E28" s="615"/>
      <c r="F28" s="616"/>
      <c r="G28" s="201">
        <v>2</v>
      </c>
      <c r="H28" s="200">
        <v>185</v>
      </c>
      <c r="I28" s="91">
        <f t="shared" si="0"/>
        <v>370</v>
      </c>
    </row>
    <row r="29" spans="1:11" x14ac:dyDescent="0.3">
      <c r="A29" s="87">
        <v>6</v>
      </c>
      <c r="B29" s="614" t="s">
        <v>556</v>
      </c>
      <c r="C29" s="615"/>
      <c r="D29" s="615"/>
      <c r="E29" s="615"/>
      <c r="F29" s="616"/>
      <c r="G29" s="201">
        <v>4</v>
      </c>
      <c r="H29" s="200">
        <v>165</v>
      </c>
      <c r="I29" s="91">
        <f t="shared" si="0"/>
        <v>660</v>
      </c>
    </row>
    <row r="30" spans="1:11" x14ac:dyDescent="0.3">
      <c r="A30" s="87">
        <v>7</v>
      </c>
      <c r="B30" s="614" t="s">
        <v>557</v>
      </c>
      <c r="C30" s="615"/>
      <c r="D30" s="615"/>
      <c r="E30" s="615"/>
      <c r="F30" s="616"/>
      <c r="G30" s="201">
        <v>2</v>
      </c>
      <c r="H30" s="200">
        <v>155</v>
      </c>
      <c r="I30" s="91">
        <f t="shared" si="0"/>
        <v>310</v>
      </c>
    </row>
    <row r="31" spans="1:11" x14ac:dyDescent="0.3">
      <c r="A31" s="87">
        <v>8</v>
      </c>
      <c r="B31" s="614" t="s">
        <v>558</v>
      </c>
      <c r="C31" s="615"/>
      <c r="D31" s="615"/>
      <c r="E31" s="615"/>
      <c r="F31" s="616"/>
      <c r="G31" s="201">
        <v>1</v>
      </c>
      <c r="H31" s="200">
        <v>155</v>
      </c>
      <c r="I31" s="91">
        <f t="shared" si="0"/>
        <v>155</v>
      </c>
    </row>
    <row r="32" spans="1:11" x14ac:dyDescent="0.3">
      <c r="A32" s="87">
        <v>9</v>
      </c>
      <c r="B32" s="614" t="s">
        <v>559</v>
      </c>
      <c r="C32" s="615"/>
      <c r="D32" s="615"/>
      <c r="E32" s="615"/>
      <c r="F32" s="616"/>
      <c r="G32" s="201">
        <v>4</v>
      </c>
      <c r="H32" s="200">
        <v>395</v>
      </c>
      <c r="I32" s="91">
        <f t="shared" si="0"/>
        <v>1580</v>
      </c>
    </row>
    <row r="33" spans="1:18" x14ac:dyDescent="0.3">
      <c r="A33" s="87">
        <v>10</v>
      </c>
      <c r="B33" s="614" t="s">
        <v>560</v>
      </c>
      <c r="C33" s="615"/>
      <c r="D33" s="615"/>
      <c r="E33" s="615"/>
      <c r="F33" s="616"/>
      <c r="G33" s="201">
        <v>2</v>
      </c>
      <c r="H33" s="200">
        <v>845</v>
      </c>
      <c r="I33" s="91">
        <f t="shared" si="0"/>
        <v>1690</v>
      </c>
    </row>
    <row r="34" spans="1:18" x14ac:dyDescent="0.3">
      <c r="A34" s="87">
        <v>11</v>
      </c>
      <c r="B34" s="614" t="s">
        <v>561</v>
      </c>
      <c r="C34" s="615"/>
      <c r="D34" s="615"/>
      <c r="E34" s="615"/>
      <c r="F34" s="616"/>
      <c r="G34" s="201">
        <v>2</v>
      </c>
      <c r="H34" s="200">
        <v>285</v>
      </c>
      <c r="I34" s="91">
        <f t="shared" si="0"/>
        <v>570</v>
      </c>
    </row>
    <row r="35" spans="1:18" x14ac:dyDescent="0.3">
      <c r="A35" s="87">
        <v>12</v>
      </c>
      <c r="B35" s="614" t="s">
        <v>562</v>
      </c>
      <c r="C35" s="615"/>
      <c r="D35" s="615"/>
      <c r="E35" s="615"/>
      <c r="F35" s="616"/>
      <c r="G35" s="201">
        <v>6</v>
      </c>
      <c r="H35" s="200">
        <v>235</v>
      </c>
      <c r="I35" s="91">
        <f t="shared" si="0"/>
        <v>1410</v>
      </c>
    </row>
    <row r="36" spans="1:18" x14ac:dyDescent="0.3">
      <c r="A36" s="87">
        <v>13</v>
      </c>
      <c r="B36" s="614" t="s">
        <v>563</v>
      </c>
      <c r="C36" s="615"/>
      <c r="D36" s="615"/>
      <c r="E36" s="615"/>
      <c r="F36" s="616"/>
      <c r="G36" s="201">
        <v>24</v>
      </c>
      <c r="H36" s="200">
        <v>101</v>
      </c>
      <c r="I36" s="91">
        <f t="shared" si="0"/>
        <v>2424</v>
      </c>
    </row>
    <row r="37" spans="1:18" x14ac:dyDescent="0.3">
      <c r="A37" s="87">
        <v>14</v>
      </c>
      <c r="B37" s="614" t="s">
        <v>564</v>
      </c>
      <c r="C37" s="615"/>
      <c r="D37" s="615"/>
      <c r="E37" s="615"/>
      <c r="F37" s="616"/>
      <c r="G37" s="201">
        <v>24</v>
      </c>
      <c r="H37" s="200">
        <v>75</v>
      </c>
      <c r="I37" s="91">
        <f>H37*G37</f>
        <v>1800</v>
      </c>
      <c r="O37" t="s">
        <v>30</v>
      </c>
      <c r="R37" t="s">
        <v>30</v>
      </c>
    </row>
    <row r="38" spans="1:18" x14ac:dyDescent="0.3">
      <c r="A38" s="87">
        <v>15</v>
      </c>
      <c r="B38" s="614" t="s">
        <v>565</v>
      </c>
      <c r="C38" s="615"/>
      <c r="D38" s="615"/>
      <c r="E38" s="615"/>
      <c r="F38" s="616"/>
      <c r="G38" s="201">
        <v>1</v>
      </c>
      <c r="H38" s="200">
        <v>983.4</v>
      </c>
      <c r="I38" s="91">
        <f>H38*G38</f>
        <v>983.4</v>
      </c>
    </row>
    <row r="39" spans="1:18" x14ac:dyDescent="0.3">
      <c r="A39" s="87"/>
      <c r="B39" s="568"/>
      <c r="C39" s="569"/>
      <c r="D39" s="569"/>
      <c r="E39" s="569"/>
      <c r="F39" s="569"/>
      <c r="G39" s="152"/>
      <c r="H39" s="153"/>
      <c r="I39" s="91"/>
    </row>
    <row r="40" spans="1:18" x14ac:dyDescent="0.3">
      <c r="A40" s="565" t="s">
        <v>122</v>
      </c>
      <c r="B40" s="533"/>
      <c r="C40" s="533"/>
      <c r="D40" s="533"/>
      <c r="E40" s="533"/>
      <c r="F40" s="533"/>
      <c r="G40" s="533"/>
      <c r="H40" s="534"/>
      <c r="I40" s="146">
        <f>SUM(I24:I39)</f>
        <v>14072.4</v>
      </c>
    </row>
    <row r="41" spans="1:18" x14ac:dyDescent="0.3">
      <c r="A41" s="532" t="s">
        <v>123</v>
      </c>
      <c r="B41" s="533"/>
      <c r="C41" s="533"/>
      <c r="D41" s="533"/>
      <c r="E41" s="533"/>
      <c r="F41" s="533"/>
      <c r="G41" s="533"/>
      <c r="H41" s="534"/>
      <c r="I41" s="147">
        <f>ROUND((I40*0.15),2)</f>
        <v>2110.86</v>
      </c>
    </row>
    <row r="42" spans="1:18" x14ac:dyDescent="0.3">
      <c r="A42" s="532" t="s">
        <v>124</v>
      </c>
      <c r="B42" s="533"/>
      <c r="C42" s="533"/>
      <c r="D42" s="533"/>
      <c r="E42" s="533"/>
      <c r="F42" s="533"/>
      <c r="G42" s="533"/>
      <c r="H42" s="534"/>
      <c r="I42" s="134">
        <f>I40+I41</f>
        <v>16183.26</v>
      </c>
    </row>
    <row r="43" spans="1:18" x14ac:dyDescent="0.3">
      <c r="A43" s="511" t="s">
        <v>46</v>
      </c>
      <c r="B43" s="512"/>
      <c r="C43" s="512"/>
      <c r="D43" s="512"/>
      <c r="E43" s="512"/>
      <c r="F43" s="512"/>
      <c r="G43" s="512"/>
      <c r="H43" s="512"/>
      <c r="I43" s="513"/>
    </row>
    <row r="44" spans="1:18" x14ac:dyDescent="0.3">
      <c r="A44" s="82" t="s">
        <v>47</v>
      </c>
      <c r="B44" s="538" t="s">
        <v>48</v>
      </c>
      <c r="C44" s="545"/>
      <c r="D44" s="539"/>
      <c r="E44" s="514" t="s">
        <v>36</v>
      </c>
      <c r="F44" s="516"/>
      <c r="G44" s="84" t="s">
        <v>38</v>
      </c>
      <c r="H44" s="85" t="s">
        <v>39</v>
      </c>
      <c r="I44" s="86" t="s">
        <v>40</v>
      </c>
    </row>
    <row r="45" spans="1:18" x14ac:dyDescent="0.3">
      <c r="A45" s="87">
        <v>1</v>
      </c>
      <c r="B45" s="535" t="s">
        <v>49</v>
      </c>
      <c r="C45" s="536"/>
      <c r="D45" s="537"/>
      <c r="E45" s="520" t="s">
        <v>50</v>
      </c>
      <c r="F45" s="521"/>
      <c r="G45" s="119">
        <v>10</v>
      </c>
      <c r="H45" s="117">
        <v>450</v>
      </c>
      <c r="I45" s="94">
        <f>SUM(G45*H45)</f>
        <v>4500</v>
      </c>
    </row>
    <row r="46" spans="1:18" x14ac:dyDescent="0.3">
      <c r="A46" s="87">
        <v>2</v>
      </c>
      <c r="B46" s="505" t="s">
        <v>51</v>
      </c>
      <c r="C46" s="506"/>
      <c r="D46" s="507"/>
      <c r="E46" s="530" t="s">
        <v>50</v>
      </c>
      <c r="F46" s="531"/>
      <c r="G46" s="88"/>
      <c r="H46" s="118">
        <v>350</v>
      </c>
      <c r="I46" s="91">
        <f t="shared" ref="I46:I50" si="1">SUM(G46*H46)</f>
        <v>0</v>
      </c>
    </row>
    <row r="47" spans="1:18" x14ac:dyDescent="0.3">
      <c r="A47" s="87">
        <v>3</v>
      </c>
      <c r="B47" s="505" t="s">
        <v>52</v>
      </c>
      <c r="C47" s="506"/>
      <c r="D47" s="507"/>
      <c r="E47" s="530" t="s">
        <v>50</v>
      </c>
      <c r="F47" s="531"/>
      <c r="G47" s="88"/>
      <c r="H47" s="118">
        <v>300</v>
      </c>
      <c r="I47" s="91">
        <f t="shared" si="1"/>
        <v>0</v>
      </c>
    </row>
    <row r="48" spans="1:18" x14ac:dyDescent="0.3">
      <c r="A48" s="87">
        <v>4</v>
      </c>
      <c r="B48" s="505" t="s">
        <v>53</v>
      </c>
      <c r="C48" s="506"/>
      <c r="D48" s="507"/>
      <c r="E48" s="530" t="s">
        <v>50</v>
      </c>
      <c r="F48" s="531"/>
      <c r="G48" s="88"/>
      <c r="H48" s="118">
        <v>200</v>
      </c>
      <c r="I48" s="91">
        <f t="shared" si="1"/>
        <v>0</v>
      </c>
    </row>
    <row r="49" spans="1:20" x14ac:dyDescent="0.3">
      <c r="A49" s="87">
        <v>5</v>
      </c>
      <c r="B49" s="505" t="s">
        <v>54</v>
      </c>
      <c r="C49" s="506"/>
      <c r="D49" s="507"/>
      <c r="E49" s="530" t="s">
        <v>50</v>
      </c>
      <c r="F49" s="531"/>
      <c r="G49" s="88">
        <v>10</v>
      </c>
      <c r="H49" s="120">
        <v>200</v>
      </c>
      <c r="I49" s="91">
        <f t="shared" si="1"/>
        <v>2000</v>
      </c>
      <c r="T49" s="205"/>
    </row>
    <row r="50" spans="1:20" x14ac:dyDescent="0.3">
      <c r="A50" s="101">
        <v>6</v>
      </c>
      <c r="B50" s="508" t="s">
        <v>293</v>
      </c>
      <c r="C50" s="509"/>
      <c r="D50" s="510"/>
      <c r="E50" s="525" t="s">
        <v>50</v>
      </c>
      <c r="F50" s="526"/>
      <c r="G50" s="204"/>
      <c r="H50" s="203">
        <v>140</v>
      </c>
      <c r="I50" s="202">
        <f t="shared" si="1"/>
        <v>0</v>
      </c>
    </row>
    <row r="51" spans="1:20" x14ac:dyDescent="0.3">
      <c r="A51" s="87"/>
      <c r="B51" s="538" t="s">
        <v>567</v>
      </c>
      <c r="C51" s="545"/>
      <c r="D51" s="545"/>
      <c r="E51" s="545"/>
      <c r="F51" s="545"/>
      <c r="G51" s="545"/>
      <c r="H51" s="539"/>
      <c r="I51" s="91">
        <f>SUM(I45:I50)</f>
        <v>6500</v>
      </c>
    </row>
    <row r="52" spans="1:20" x14ac:dyDescent="0.3">
      <c r="A52" s="87">
        <v>1</v>
      </c>
      <c r="B52" s="535" t="s">
        <v>49</v>
      </c>
      <c r="C52" s="536"/>
      <c r="D52" s="537"/>
      <c r="E52" s="520" t="s">
        <v>50</v>
      </c>
      <c r="F52" s="521"/>
      <c r="G52" s="119"/>
      <c r="H52" s="117">
        <v>675</v>
      </c>
      <c r="I52" s="94">
        <f>SUM(G52*H52)</f>
        <v>0</v>
      </c>
    </row>
    <row r="53" spans="1:20" x14ac:dyDescent="0.3">
      <c r="A53" s="87">
        <v>2</v>
      </c>
      <c r="B53" s="505" t="s">
        <v>51</v>
      </c>
      <c r="C53" s="506"/>
      <c r="D53" s="507"/>
      <c r="E53" s="530" t="s">
        <v>50</v>
      </c>
      <c r="F53" s="531"/>
      <c r="G53" s="88"/>
      <c r="H53" s="118">
        <v>525</v>
      </c>
      <c r="I53" s="91">
        <f t="shared" ref="I53:I57" si="2">SUM(G53*H53)</f>
        <v>0</v>
      </c>
    </row>
    <row r="54" spans="1:20" x14ac:dyDescent="0.3">
      <c r="A54" s="87">
        <v>3</v>
      </c>
      <c r="B54" s="505" t="s">
        <v>52</v>
      </c>
      <c r="C54" s="506"/>
      <c r="D54" s="507"/>
      <c r="E54" s="530" t="s">
        <v>50</v>
      </c>
      <c r="F54" s="531"/>
      <c r="G54" s="88"/>
      <c r="H54" s="118">
        <v>450</v>
      </c>
      <c r="I54" s="91">
        <f t="shared" si="2"/>
        <v>0</v>
      </c>
    </row>
    <row r="55" spans="1:20" x14ac:dyDescent="0.3">
      <c r="A55" s="87">
        <v>4</v>
      </c>
      <c r="B55" s="505" t="s">
        <v>53</v>
      </c>
      <c r="C55" s="506"/>
      <c r="D55" s="507"/>
      <c r="E55" s="530" t="s">
        <v>50</v>
      </c>
      <c r="F55" s="531"/>
      <c r="G55" s="88"/>
      <c r="H55" s="118">
        <v>300</v>
      </c>
      <c r="I55" s="91">
        <f t="shared" si="2"/>
        <v>0</v>
      </c>
    </row>
    <row r="56" spans="1:20" x14ac:dyDescent="0.3">
      <c r="A56" s="87">
        <v>5</v>
      </c>
      <c r="B56" s="505" t="s">
        <v>54</v>
      </c>
      <c r="C56" s="506"/>
      <c r="D56" s="507"/>
      <c r="E56" s="530" t="s">
        <v>50</v>
      </c>
      <c r="F56" s="531"/>
      <c r="G56" s="88"/>
      <c r="H56" s="120">
        <v>300</v>
      </c>
      <c r="I56" s="91">
        <f t="shared" si="2"/>
        <v>0</v>
      </c>
    </row>
    <row r="57" spans="1:20" x14ac:dyDescent="0.3">
      <c r="A57" s="101">
        <v>6</v>
      </c>
      <c r="B57" s="508" t="s">
        <v>284</v>
      </c>
      <c r="C57" s="509"/>
      <c r="D57" s="510"/>
      <c r="E57" s="525" t="s">
        <v>50</v>
      </c>
      <c r="F57" s="526"/>
      <c r="G57" s="204"/>
      <c r="H57" s="203">
        <v>210</v>
      </c>
      <c r="I57" s="202">
        <f t="shared" si="2"/>
        <v>0</v>
      </c>
    </row>
    <row r="58" spans="1:20" x14ac:dyDescent="0.3">
      <c r="A58" s="87"/>
      <c r="B58" s="538" t="s">
        <v>568</v>
      </c>
      <c r="C58" s="545"/>
      <c r="D58" s="545"/>
      <c r="E58" s="545"/>
      <c r="F58" s="545"/>
      <c r="G58" s="545"/>
      <c r="H58" s="539"/>
      <c r="I58" s="91">
        <f>SUM(I52:I57)</f>
        <v>0</v>
      </c>
    </row>
    <row r="59" spans="1:20" x14ac:dyDescent="0.3">
      <c r="A59" s="87">
        <v>1</v>
      </c>
      <c r="B59" s="535" t="s">
        <v>49</v>
      </c>
      <c r="C59" s="536"/>
      <c r="D59" s="537"/>
      <c r="E59" s="520" t="s">
        <v>50</v>
      </c>
      <c r="F59" s="521"/>
      <c r="G59" s="119"/>
      <c r="H59" s="117">
        <v>900</v>
      </c>
      <c r="I59" s="94">
        <f>SUM(G59*H59)</f>
        <v>0</v>
      </c>
    </row>
    <row r="60" spans="1:20" x14ac:dyDescent="0.3">
      <c r="A60" s="87">
        <v>2</v>
      </c>
      <c r="B60" s="505" t="s">
        <v>51</v>
      </c>
      <c r="C60" s="506"/>
      <c r="D60" s="507"/>
      <c r="E60" s="530" t="s">
        <v>50</v>
      </c>
      <c r="F60" s="531"/>
      <c r="G60" s="88"/>
      <c r="H60" s="118">
        <v>700</v>
      </c>
      <c r="I60" s="91">
        <f t="shared" ref="I60:I64" si="3">SUM(G60*H60)</f>
        <v>0</v>
      </c>
    </row>
    <row r="61" spans="1:20" x14ac:dyDescent="0.3">
      <c r="A61" s="87">
        <v>3</v>
      </c>
      <c r="B61" s="505" t="s">
        <v>52</v>
      </c>
      <c r="C61" s="506"/>
      <c r="D61" s="507"/>
      <c r="E61" s="530" t="s">
        <v>50</v>
      </c>
      <c r="F61" s="531"/>
      <c r="G61" s="88"/>
      <c r="H61" s="118">
        <v>600</v>
      </c>
      <c r="I61" s="91">
        <f t="shared" si="3"/>
        <v>0</v>
      </c>
    </row>
    <row r="62" spans="1:20" x14ac:dyDescent="0.3">
      <c r="A62" s="87">
        <v>4</v>
      </c>
      <c r="B62" s="505" t="s">
        <v>53</v>
      </c>
      <c r="C62" s="506"/>
      <c r="D62" s="507"/>
      <c r="E62" s="530" t="s">
        <v>50</v>
      </c>
      <c r="F62" s="531"/>
      <c r="G62" s="88"/>
      <c r="H62" s="118">
        <v>400</v>
      </c>
      <c r="I62" s="91">
        <f t="shared" si="3"/>
        <v>0</v>
      </c>
    </row>
    <row r="63" spans="1:20" x14ac:dyDescent="0.3">
      <c r="A63" s="87">
        <v>5</v>
      </c>
      <c r="B63" s="505" t="s">
        <v>54</v>
      </c>
      <c r="C63" s="506"/>
      <c r="D63" s="507"/>
      <c r="E63" s="530" t="s">
        <v>50</v>
      </c>
      <c r="F63" s="531"/>
      <c r="G63" s="88"/>
      <c r="H63" s="120">
        <v>400</v>
      </c>
      <c r="I63" s="91">
        <f t="shared" si="3"/>
        <v>0</v>
      </c>
    </row>
    <row r="64" spans="1:20" x14ac:dyDescent="0.3">
      <c r="A64" s="101">
        <v>6</v>
      </c>
      <c r="B64" s="508" t="s">
        <v>284</v>
      </c>
      <c r="C64" s="509"/>
      <c r="D64" s="510"/>
      <c r="E64" s="525" t="s">
        <v>50</v>
      </c>
      <c r="F64" s="526"/>
      <c r="G64" s="204"/>
      <c r="H64" s="203">
        <v>280</v>
      </c>
      <c r="I64" s="202">
        <f t="shared" si="3"/>
        <v>0</v>
      </c>
    </row>
    <row r="65" spans="1:9" x14ac:dyDescent="0.3">
      <c r="A65" s="96"/>
      <c r="B65" s="514"/>
      <c r="C65" s="515"/>
      <c r="D65" s="515"/>
      <c r="E65" s="515"/>
      <c r="F65" s="515"/>
      <c r="G65" s="516"/>
      <c r="H65" s="80"/>
      <c r="I65" s="91">
        <f>SUM(I59:I64)</f>
        <v>0</v>
      </c>
    </row>
    <row r="66" spans="1:9" x14ac:dyDescent="0.3">
      <c r="A66" s="532" t="s">
        <v>55</v>
      </c>
      <c r="B66" s="533"/>
      <c r="C66" s="533"/>
      <c r="D66" s="533"/>
      <c r="E66" s="533"/>
      <c r="F66" s="533"/>
      <c r="G66" s="533"/>
      <c r="H66" s="534"/>
      <c r="I66" s="102"/>
    </row>
    <row r="67" spans="1:9" x14ac:dyDescent="0.3">
      <c r="A67" s="511" t="s">
        <v>56</v>
      </c>
      <c r="B67" s="512"/>
      <c r="C67" s="512"/>
      <c r="D67" s="512"/>
      <c r="E67" s="512"/>
      <c r="F67" s="512"/>
      <c r="G67" s="512"/>
      <c r="H67" s="512"/>
      <c r="I67" s="513"/>
    </row>
    <row r="68" spans="1:9" x14ac:dyDescent="0.3">
      <c r="A68" s="82" t="s">
        <v>57</v>
      </c>
      <c r="B68" s="514" t="s">
        <v>58</v>
      </c>
      <c r="C68" s="515"/>
      <c r="D68" s="516"/>
      <c r="E68" s="514" t="s">
        <v>59</v>
      </c>
      <c r="F68" s="516"/>
      <c r="G68" s="98" t="s">
        <v>60</v>
      </c>
      <c r="H68" s="98" t="s">
        <v>39</v>
      </c>
      <c r="I68" s="99" t="s">
        <v>40</v>
      </c>
    </row>
    <row r="69" spans="1:9" x14ac:dyDescent="0.3">
      <c r="A69" s="87">
        <v>1</v>
      </c>
      <c r="B69" s="517" t="s">
        <v>539</v>
      </c>
      <c r="C69" s="518"/>
      <c r="D69" s="519"/>
      <c r="E69" s="530">
        <v>3</v>
      </c>
      <c r="F69" s="531"/>
      <c r="G69" s="161">
        <v>250.8</v>
      </c>
      <c r="H69" s="100">
        <v>5</v>
      </c>
      <c r="I69" s="173">
        <f>H69*G69</f>
        <v>1254</v>
      </c>
    </row>
    <row r="70" spans="1:9" x14ac:dyDescent="0.3">
      <c r="A70" s="101"/>
      <c r="B70" s="522"/>
      <c r="C70" s="523"/>
      <c r="D70" s="524"/>
      <c r="E70" s="525"/>
      <c r="F70" s="526"/>
      <c r="G70" s="88"/>
      <c r="H70" s="100"/>
      <c r="I70" s="173"/>
    </row>
    <row r="71" spans="1:9" x14ac:dyDescent="0.3">
      <c r="A71" s="532" t="s">
        <v>61</v>
      </c>
      <c r="B71" s="533"/>
      <c r="C71" s="533"/>
      <c r="D71" s="533"/>
      <c r="E71" s="533"/>
      <c r="F71" s="533"/>
      <c r="G71" s="533"/>
      <c r="H71" s="534"/>
      <c r="I71" s="102">
        <f>SUM(I69:I70)</f>
        <v>1254</v>
      </c>
    </row>
    <row r="72" spans="1:9" x14ac:dyDescent="0.3">
      <c r="A72" s="103"/>
      <c r="B72" s="104"/>
      <c r="C72" s="104"/>
      <c r="D72" s="104"/>
      <c r="E72" s="104"/>
      <c r="F72" s="105"/>
      <c r="G72" s="106"/>
      <c r="H72" s="106"/>
      <c r="I72" s="107"/>
    </row>
    <row r="73" spans="1:9" x14ac:dyDescent="0.3">
      <c r="A73" s="500"/>
      <c r="B73" s="501"/>
      <c r="C73" s="501"/>
      <c r="D73" s="501"/>
      <c r="E73" s="501"/>
      <c r="F73" s="108"/>
      <c r="G73" s="504" t="s">
        <v>62</v>
      </c>
      <c r="H73" s="501"/>
      <c r="I73" s="109">
        <f>I71+I65+I58+I51+I42+I21</f>
        <v>23937.260000000002</v>
      </c>
    </row>
    <row r="74" spans="1:9" x14ac:dyDescent="0.3">
      <c r="A74" s="500"/>
      <c r="B74" s="501"/>
      <c r="C74" s="501"/>
      <c r="D74" s="501"/>
      <c r="E74" s="501"/>
      <c r="F74" s="62"/>
      <c r="G74" s="110"/>
      <c r="H74" s="111"/>
      <c r="I74" s="112"/>
    </row>
    <row r="75" spans="1:9" ht="15" thickBot="1" x14ac:dyDescent="0.35">
      <c r="A75" s="500"/>
      <c r="B75" s="501"/>
      <c r="C75" s="501"/>
      <c r="D75" s="501"/>
      <c r="E75" s="501"/>
      <c r="F75" s="62"/>
      <c r="G75" s="554" t="s">
        <v>105</v>
      </c>
      <c r="H75" s="555"/>
      <c r="I75" s="121">
        <f>I73+I74</f>
        <v>23937.260000000002</v>
      </c>
    </row>
    <row r="76" spans="1:9" ht="15.6" thickTop="1" thickBot="1" x14ac:dyDescent="0.35">
      <c r="A76" s="113"/>
      <c r="B76" s="114"/>
      <c r="C76" s="502"/>
      <c r="D76" s="503"/>
      <c r="E76" s="503"/>
      <c r="F76" s="503"/>
      <c r="G76" s="115"/>
      <c r="H76" s="115"/>
      <c r="I76" s="116"/>
    </row>
    <row r="78" spans="1:9" x14ac:dyDescent="0.3">
      <c r="A78" s="59"/>
      <c r="B78" s="59"/>
    </row>
  </sheetData>
  <mergeCells count="101">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A40:H40"/>
    <mergeCell ref="A41:H41"/>
    <mergeCell ref="A42:H42"/>
    <mergeCell ref="A43:I43"/>
    <mergeCell ref="B44:D44"/>
    <mergeCell ref="E44:F44"/>
    <mergeCell ref="B45:D45"/>
    <mergeCell ref="E45:F45"/>
    <mergeCell ref="B46:D46"/>
    <mergeCell ref="E46:F46"/>
    <mergeCell ref="B30:F30"/>
    <mergeCell ref="B31:F31"/>
    <mergeCell ref="B39:F39"/>
    <mergeCell ref="B33:F33"/>
    <mergeCell ref="B34:F34"/>
    <mergeCell ref="B35:F35"/>
    <mergeCell ref="B36:F36"/>
    <mergeCell ref="B37:F37"/>
    <mergeCell ref="B38:F38"/>
    <mergeCell ref="A21:H21"/>
    <mergeCell ref="A22:I22"/>
    <mergeCell ref="B23:F23"/>
    <mergeCell ref="B24:F24"/>
    <mergeCell ref="B25:F25"/>
    <mergeCell ref="B26:F26"/>
    <mergeCell ref="B27:F27"/>
    <mergeCell ref="B28:F28"/>
    <mergeCell ref="B29:F29"/>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E62:F62"/>
    <mergeCell ref="B63:D63"/>
    <mergeCell ref="E63:F63"/>
    <mergeCell ref="B64:D64"/>
    <mergeCell ref="E64:F64"/>
    <mergeCell ref="B59:D59"/>
    <mergeCell ref="E59:F59"/>
    <mergeCell ref="B60:D60"/>
    <mergeCell ref="E60:F60"/>
    <mergeCell ref="B61:D61"/>
    <mergeCell ref="E61:F61"/>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Q72"/>
  <sheetViews>
    <sheetView topLeftCell="A40" workbookViewId="0">
      <selection activeCell="M58" sqref="M58"/>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540" t="e">
        <f>#REF!</f>
        <v>#REF!</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272</v>
      </c>
      <c r="I15" s="567"/>
    </row>
    <row r="16" spans="1:13" x14ac:dyDescent="0.3">
      <c r="A16" s="544" t="s">
        <v>540</v>
      </c>
      <c r="B16" s="545"/>
      <c r="C16" s="545"/>
      <c r="D16" s="545"/>
      <c r="E16" s="545"/>
      <c r="F16" s="545"/>
      <c r="G16" s="545"/>
      <c r="H16" s="545"/>
      <c r="I16" s="546"/>
    </row>
    <row r="17" spans="1:17" ht="15" thickBot="1" x14ac:dyDescent="0.35">
      <c r="A17" s="547" t="s">
        <v>33</v>
      </c>
      <c r="B17" s="548"/>
      <c r="C17" s="548"/>
      <c r="D17" s="548"/>
      <c r="E17" s="548"/>
      <c r="F17" s="548"/>
      <c r="G17" s="548"/>
      <c r="H17" s="548"/>
      <c r="I17" s="549"/>
    </row>
    <row r="18" spans="1:17" x14ac:dyDescent="0.3">
      <c r="A18" s="66" t="s">
        <v>34</v>
      </c>
      <c r="B18" s="562" t="s">
        <v>121</v>
      </c>
      <c r="C18" s="563"/>
      <c r="D18" s="564"/>
      <c r="E18" s="132" t="s">
        <v>36</v>
      </c>
      <c r="F18" s="132" t="s">
        <v>37</v>
      </c>
      <c r="G18" s="132" t="s">
        <v>38</v>
      </c>
      <c r="H18" s="132" t="s">
        <v>39</v>
      </c>
      <c r="I18" s="133" t="s">
        <v>40</v>
      </c>
    </row>
    <row r="19" spans="1:17" x14ac:dyDescent="0.3">
      <c r="A19" s="71"/>
      <c r="B19" s="520"/>
      <c r="C19" s="542"/>
      <c r="D19" s="521"/>
      <c r="E19" s="72"/>
      <c r="F19" s="73"/>
      <c r="G19" s="72"/>
      <c r="H19" s="74"/>
      <c r="I19" s="75"/>
    </row>
    <row r="20" spans="1:17" x14ac:dyDescent="0.3">
      <c r="A20" s="76"/>
      <c r="B20" s="530"/>
      <c r="C20" s="486"/>
      <c r="D20" s="531"/>
      <c r="E20" s="77"/>
      <c r="F20" s="62"/>
      <c r="G20" s="77"/>
      <c r="H20" s="78"/>
      <c r="I20" s="75"/>
    </row>
    <row r="21" spans="1:17" x14ac:dyDescent="0.3">
      <c r="A21" s="76"/>
      <c r="B21" s="525"/>
      <c r="C21" s="543"/>
      <c r="D21" s="526"/>
      <c r="E21" s="77"/>
      <c r="F21" s="62"/>
      <c r="G21" s="79"/>
      <c r="H21" s="80"/>
      <c r="I21" s="81"/>
      <c r="M21" s="196"/>
      <c r="N21" s="196"/>
      <c r="O21" s="196"/>
      <c r="P21" s="196"/>
      <c r="Q21" s="196"/>
    </row>
    <row r="22" spans="1:17" x14ac:dyDescent="0.3">
      <c r="A22" s="532" t="s">
        <v>41</v>
      </c>
      <c r="B22" s="533"/>
      <c r="C22" s="533"/>
      <c r="D22" s="533"/>
      <c r="E22" s="533"/>
      <c r="F22" s="533"/>
      <c r="G22" s="533"/>
      <c r="H22" s="534"/>
      <c r="I22" s="75"/>
      <c r="M22" s="196"/>
      <c r="N22" s="196"/>
      <c r="O22" s="196"/>
      <c r="P22" s="196"/>
      <c r="Q22" s="196"/>
    </row>
    <row r="23" spans="1:17" x14ac:dyDescent="0.3">
      <c r="A23" s="511" t="s">
        <v>42</v>
      </c>
      <c r="B23" s="512"/>
      <c r="C23" s="512"/>
      <c r="D23" s="512"/>
      <c r="E23" s="512"/>
      <c r="F23" s="512"/>
      <c r="G23" s="512"/>
      <c r="H23" s="512"/>
      <c r="I23" s="513"/>
      <c r="M23" s="196"/>
      <c r="N23" s="196"/>
      <c r="O23" s="196"/>
      <c r="P23" s="196"/>
      <c r="Q23" s="196"/>
    </row>
    <row r="24" spans="1:17" x14ac:dyDescent="0.3">
      <c r="A24" s="82" t="s">
        <v>43</v>
      </c>
      <c r="B24" s="514" t="s">
        <v>121</v>
      </c>
      <c r="C24" s="515"/>
      <c r="D24" s="515"/>
      <c r="E24" s="515"/>
      <c r="F24" s="516"/>
      <c r="G24" s="140" t="s">
        <v>38</v>
      </c>
      <c r="H24" s="98" t="s">
        <v>39</v>
      </c>
      <c r="I24" s="99" t="s">
        <v>40</v>
      </c>
      <c r="K24" s="104"/>
      <c r="M24" s="196"/>
      <c r="N24" s="196"/>
      <c r="O24" s="196"/>
      <c r="P24" s="196"/>
      <c r="Q24" s="196"/>
    </row>
    <row r="25" spans="1:17" x14ac:dyDescent="0.3">
      <c r="A25" s="87"/>
      <c r="B25" s="517"/>
      <c r="C25" s="518"/>
      <c r="D25" s="518"/>
      <c r="E25" s="518"/>
      <c r="F25" s="519"/>
      <c r="G25" s="152"/>
      <c r="H25" s="168"/>
      <c r="I25" s="91"/>
      <c r="M25" s="196"/>
      <c r="N25" s="196"/>
      <c r="O25" s="196"/>
      <c r="P25" s="196"/>
      <c r="Q25" s="196"/>
    </row>
    <row r="26" spans="1:17" x14ac:dyDescent="0.3">
      <c r="A26" s="87"/>
      <c r="B26" s="527"/>
      <c r="C26" s="528"/>
      <c r="D26" s="528"/>
      <c r="E26" s="528"/>
      <c r="F26" s="529"/>
      <c r="G26" s="152"/>
      <c r="H26" s="169"/>
      <c r="I26" s="91"/>
      <c r="M26" s="196"/>
      <c r="N26" s="196"/>
      <c r="O26" s="196"/>
      <c r="P26" s="196"/>
      <c r="Q26" s="196"/>
    </row>
    <row r="27" spans="1:17" x14ac:dyDescent="0.3">
      <c r="A27" s="87"/>
      <c r="B27" s="527"/>
      <c r="C27" s="528"/>
      <c r="D27" s="528"/>
      <c r="E27" s="528"/>
      <c r="F27" s="529"/>
      <c r="G27" s="152"/>
      <c r="H27" s="169"/>
      <c r="I27" s="91"/>
      <c r="M27" s="196"/>
      <c r="N27" s="196"/>
      <c r="O27" s="196"/>
      <c r="P27" s="196"/>
      <c r="Q27" s="196"/>
    </row>
    <row r="28" spans="1:17" x14ac:dyDescent="0.3">
      <c r="A28" s="87"/>
      <c r="B28" s="527"/>
      <c r="C28" s="528"/>
      <c r="D28" s="528"/>
      <c r="E28" s="528"/>
      <c r="F28" s="529"/>
      <c r="G28" s="152"/>
      <c r="H28" s="169"/>
      <c r="I28" s="91"/>
      <c r="M28" s="196"/>
      <c r="N28" s="196"/>
      <c r="O28" s="196"/>
      <c r="P28" s="196"/>
      <c r="Q28" s="196"/>
    </row>
    <row r="29" spans="1:17" x14ac:dyDescent="0.3">
      <c r="A29" s="87"/>
      <c r="B29" s="527"/>
      <c r="C29" s="528"/>
      <c r="D29" s="528"/>
      <c r="E29" s="528"/>
      <c r="F29" s="529"/>
      <c r="G29" s="152"/>
      <c r="H29" s="169"/>
      <c r="I29" s="91"/>
      <c r="M29" s="196"/>
      <c r="N29" s="196"/>
      <c r="O29" s="196"/>
      <c r="P29" s="196"/>
      <c r="Q29" s="196"/>
    </row>
    <row r="30" spans="1:17" x14ac:dyDescent="0.3">
      <c r="A30" s="87"/>
      <c r="B30" s="568"/>
      <c r="C30" s="569"/>
      <c r="D30" s="569"/>
      <c r="E30" s="569"/>
      <c r="F30" s="569"/>
      <c r="G30" s="152"/>
      <c r="H30" s="169"/>
      <c r="I30" s="91"/>
      <c r="M30" s="196"/>
      <c r="N30" s="196"/>
      <c r="O30" s="196"/>
      <c r="P30" s="196"/>
      <c r="Q30" s="196"/>
    </row>
    <row r="31" spans="1:17" x14ac:dyDescent="0.3">
      <c r="A31" s="87"/>
      <c r="B31" s="568"/>
      <c r="C31" s="569"/>
      <c r="D31" s="569"/>
      <c r="E31" s="569"/>
      <c r="F31" s="569"/>
      <c r="G31" s="152"/>
      <c r="H31" s="169"/>
      <c r="I31" s="91"/>
      <c r="M31" s="196"/>
      <c r="N31" s="196"/>
      <c r="O31" s="196"/>
      <c r="P31" s="196"/>
      <c r="Q31" s="196"/>
    </row>
    <row r="32" spans="1:17" x14ac:dyDescent="0.3">
      <c r="A32" s="87"/>
      <c r="B32" s="568"/>
      <c r="C32" s="569"/>
      <c r="D32" s="569"/>
      <c r="E32" s="569"/>
      <c r="F32" s="569"/>
      <c r="G32" s="152"/>
      <c r="H32" s="169"/>
      <c r="I32" s="91"/>
      <c r="M32" s="196"/>
      <c r="N32" s="196"/>
      <c r="O32" s="196"/>
      <c r="P32" s="196"/>
      <c r="Q32" s="196"/>
    </row>
    <row r="33" spans="1:17" x14ac:dyDescent="0.3">
      <c r="A33" s="87"/>
      <c r="B33" s="568"/>
      <c r="C33" s="569"/>
      <c r="D33" s="569"/>
      <c r="E33" s="569"/>
      <c r="F33" s="569"/>
      <c r="G33" s="152"/>
      <c r="H33" s="169"/>
      <c r="I33" s="91"/>
      <c r="M33" s="196"/>
      <c r="N33" s="196"/>
      <c r="O33" s="196"/>
      <c r="P33" s="196"/>
      <c r="Q33" s="196"/>
    </row>
    <row r="34" spans="1:17" x14ac:dyDescent="0.3">
      <c r="A34" s="87"/>
      <c r="B34" s="568"/>
      <c r="C34" s="569"/>
      <c r="D34" s="569"/>
      <c r="E34" s="569"/>
      <c r="F34" s="569"/>
      <c r="G34" s="152"/>
      <c r="H34" s="169"/>
      <c r="I34" s="91"/>
      <c r="M34" s="196"/>
      <c r="N34" s="196"/>
      <c r="O34" s="196"/>
      <c r="P34" s="196"/>
      <c r="Q34" s="196"/>
    </row>
    <row r="35" spans="1:17" x14ac:dyDescent="0.3">
      <c r="A35" s="87"/>
      <c r="B35" s="568"/>
      <c r="C35" s="569"/>
      <c r="D35" s="569"/>
      <c r="E35" s="569"/>
      <c r="F35" s="569"/>
      <c r="G35" s="152"/>
      <c r="H35" s="169"/>
      <c r="I35" s="91"/>
      <c r="M35" s="196"/>
      <c r="N35" s="196"/>
      <c r="O35" s="196"/>
      <c r="P35" s="196"/>
      <c r="Q35" s="196"/>
    </row>
    <row r="36" spans="1:17" x14ac:dyDescent="0.3">
      <c r="A36" s="87"/>
      <c r="B36" s="568"/>
      <c r="C36" s="569"/>
      <c r="D36" s="569"/>
      <c r="E36" s="569"/>
      <c r="F36" s="569"/>
      <c r="G36" s="152"/>
      <c r="H36" s="169"/>
      <c r="I36" s="91"/>
      <c r="M36" s="196"/>
      <c r="N36" s="196"/>
      <c r="O36" s="196"/>
      <c r="P36" s="196"/>
      <c r="Q36" s="196"/>
    </row>
    <row r="37" spans="1:17" x14ac:dyDescent="0.3">
      <c r="A37" s="87"/>
      <c r="B37" s="568"/>
      <c r="C37" s="569"/>
      <c r="D37" s="569"/>
      <c r="E37" s="569"/>
      <c r="F37" s="569"/>
      <c r="G37" s="152"/>
      <c r="H37" s="169"/>
      <c r="I37" s="91"/>
      <c r="M37" s="196"/>
      <c r="N37" s="196"/>
      <c r="O37" s="196"/>
      <c r="P37" s="196"/>
      <c r="Q37" s="196"/>
    </row>
    <row r="38" spans="1:17" x14ac:dyDescent="0.3">
      <c r="A38" s="87"/>
      <c r="B38" s="568"/>
      <c r="C38" s="569"/>
      <c r="D38" s="569"/>
      <c r="E38" s="569"/>
      <c r="F38" s="569"/>
      <c r="G38" s="152"/>
      <c r="H38" s="169"/>
      <c r="I38" s="91"/>
      <c r="M38" s="196"/>
      <c r="N38" s="196"/>
      <c r="O38" s="196"/>
      <c r="P38" s="196"/>
      <c r="Q38" s="196"/>
    </row>
    <row r="39" spans="1:17" x14ac:dyDescent="0.3">
      <c r="A39" s="87"/>
      <c r="B39" s="568"/>
      <c r="C39" s="569"/>
      <c r="D39" s="569"/>
      <c r="E39" s="569"/>
      <c r="F39" s="569"/>
      <c r="G39" s="152"/>
      <c r="H39" s="169"/>
      <c r="I39" s="91"/>
      <c r="M39" s="196"/>
      <c r="N39" s="196"/>
      <c r="O39" s="196"/>
      <c r="P39" s="196"/>
      <c r="Q39" s="196"/>
    </row>
    <row r="40" spans="1:17" x14ac:dyDescent="0.3">
      <c r="A40" s="87"/>
      <c r="B40" s="568"/>
      <c r="C40" s="569"/>
      <c r="D40" s="569"/>
      <c r="E40" s="569"/>
      <c r="F40" s="569"/>
      <c r="G40" s="152"/>
      <c r="H40" s="169"/>
      <c r="I40" s="91"/>
      <c r="M40" s="196"/>
      <c r="N40" s="196"/>
      <c r="O40" s="196"/>
      <c r="P40" s="196"/>
      <c r="Q40" s="196"/>
    </row>
    <row r="41" spans="1:17" x14ac:dyDescent="0.3">
      <c r="A41" s="87"/>
      <c r="B41" s="568"/>
      <c r="C41" s="569"/>
      <c r="D41" s="569"/>
      <c r="E41" s="569"/>
      <c r="F41" s="569"/>
      <c r="G41" s="152"/>
      <c r="H41" s="169"/>
      <c r="I41" s="91"/>
      <c r="M41" s="196"/>
      <c r="N41" s="196"/>
      <c r="O41" s="196"/>
      <c r="P41" s="196"/>
      <c r="Q41" s="196"/>
    </row>
    <row r="42" spans="1:17" x14ac:dyDescent="0.3">
      <c r="A42" s="87"/>
      <c r="B42" s="568"/>
      <c r="C42" s="569"/>
      <c r="D42" s="569"/>
      <c r="E42" s="569"/>
      <c r="F42" s="569"/>
      <c r="G42" s="152"/>
      <c r="H42" s="169"/>
      <c r="I42" s="91"/>
      <c r="M42" s="196"/>
      <c r="N42" s="196"/>
      <c r="O42" s="196"/>
      <c r="P42" s="196"/>
      <c r="Q42" s="196"/>
    </row>
    <row r="43" spans="1:17" x14ac:dyDescent="0.3">
      <c r="A43" s="87"/>
      <c r="B43" s="568"/>
      <c r="C43" s="569"/>
      <c r="D43" s="569"/>
      <c r="E43" s="569"/>
      <c r="F43" s="569"/>
      <c r="G43" s="152"/>
      <c r="H43" s="169"/>
      <c r="I43" s="91"/>
      <c r="M43" s="196"/>
      <c r="N43" s="196"/>
      <c r="O43" s="196"/>
      <c r="P43" s="196"/>
      <c r="Q43" s="196"/>
    </row>
    <row r="44" spans="1:17" x14ac:dyDescent="0.3">
      <c r="A44" s="87"/>
      <c r="B44" s="568"/>
      <c r="C44" s="569"/>
      <c r="D44" s="569"/>
      <c r="E44" s="569"/>
      <c r="F44" s="569"/>
      <c r="G44" s="152"/>
      <c r="H44" s="169"/>
      <c r="I44" s="91"/>
      <c r="M44" s="196"/>
      <c r="N44" s="196"/>
      <c r="O44" s="196"/>
      <c r="P44" s="196"/>
      <c r="Q44" s="196"/>
    </row>
    <row r="45" spans="1:17" x14ac:dyDescent="0.3">
      <c r="A45" s="87"/>
      <c r="B45" s="568"/>
      <c r="C45" s="569"/>
      <c r="D45" s="569"/>
      <c r="E45" s="569"/>
      <c r="F45" s="569"/>
      <c r="G45" s="152"/>
      <c r="H45" s="153"/>
      <c r="I45" s="91"/>
      <c r="L45" s="92"/>
    </row>
    <row r="46" spans="1:17" x14ac:dyDescent="0.3">
      <c r="A46" s="565" t="s">
        <v>122</v>
      </c>
      <c r="B46" s="533"/>
      <c r="C46" s="533"/>
      <c r="D46" s="533"/>
      <c r="E46" s="533"/>
      <c r="F46" s="533"/>
      <c r="G46" s="533"/>
      <c r="H46" s="534"/>
      <c r="I46" s="146">
        <f>SUM(I25:I45)</f>
        <v>0</v>
      </c>
      <c r="L46" s="92"/>
    </row>
    <row r="47" spans="1:17" x14ac:dyDescent="0.3">
      <c r="A47" s="532" t="s">
        <v>123</v>
      </c>
      <c r="B47" s="533"/>
      <c r="C47" s="533"/>
      <c r="D47" s="533"/>
      <c r="E47" s="533"/>
      <c r="F47" s="533"/>
      <c r="G47" s="533"/>
      <c r="H47" s="534"/>
      <c r="I47" s="147">
        <f>ROUND((I46*0.15),2)</f>
        <v>0</v>
      </c>
      <c r="L47" s="92"/>
    </row>
    <row r="48" spans="1:17" x14ac:dyDescent="0.3">
      <c r="A48" s="532" t="s">
        <v>124</v>
      </c>
      <c r="B48" s="533"/>
      <c r="C48" s="533"/>
      <c r="D48" s="533"/>
      <c r="E48" s="533"/>
      <c r="F48" s="533"/>
      <c r="G48" s="533"/>
      <c r="H48" s="534"/>
      <c r="I48" s="134">
        <f>I46+I47</f>
        <v>0</v>
      </c>
    </row>
    <row r="49" spans="1:9" x14ac:dyDescent="0.3">
      <c r="A49" s="511" t="s">
        <v>46</v>
      </c>
      <c r="B49" s="512"/>
      <c r="C49" s="512"/>
      <c r="D49" s="512"/>
      <c r="E49" s="512"/>
      <c r="F49" s="512"/>
      <c r="G49" s="512"/>
      <c r="H49" s="512"/>
      <c r="I49" s="513"/>
    </row>
    <row r="50" spans="1:9" x14ac:dyDescent="0.3">
      <c r="A50" s="82" t="s">
        <v>47</v>
      </c>
      <c r="B50" s="514" t="s">
        <v>48</v>
      </c>
      <c r="C50" s="515"/>
      <c r="D50" s="516"/>
      <c r="E50" s="514" t="s">
        <v>36</v>
      </c>
      <c r="F50" s="516"/>
      <c r="G50" s="84" t="s">
        <v>38</v>
      </c>
      <c r="H50" s="85" t="s">
        <v>39</v>
      </c>
      <c r="I50" s="86" t="s">
        <v>40</v>
      </c>
    </row>
    <row r="51" spans="1:9" x14ac:dyDescent="0.3">
      <c r="A51" s="87">
        <v>1</v>
      </c>
      <c r="B51" s="535" t="s">
        <v>49</v>
      </c>
      <c r="C51" s="536"/>
      <c r="D51" s="537"/>
      <c r="E51" s="520" t="s">
        <v>50</v>
      </c>
      <c r="F51" s="521"/>
      <c r="G51" s="119"/>
      <c r="H51" s="117">
        <v>450</v>
      </c>
      <c r="I51" s="94">
        <f>SUM(G51*H51)</f>
        <v>0</v>
      </c>
    </row>
    <row r="52" spans="1:9" x14ac:dyDescent="0.3">
      <c r="A52" s="87">
        <v>2</v>
      </c>
      <c r="B52" s="505" t="s">
        <v>51</v>
      </c>
      <c r="C52" s="506"/>
      <c r="D52" s="507"/>
      <c r="E52" s="530" t="s">
        <v>50</v>
      </c>
      <c r="F52" s="531"/>
      <c r="G52" s="88"/>
      <c r="H52" s="118">
        <v>350</v>
      </c>
      <c r="I52" s="91">
        <f t="shared" ref="I52:I56" si="0">SUM(G52*H52)</f>
        <v>0</v>
      </c>
    </row>
    <row r="53" spans="1:9" x14ac:dyDescent="0.3">
      <c r="A53" s="87">
        <v>3</v>
      </c>
      <c r="B53" s="505" t="s">
        <v>52</v>
      </c>
      <c r="C53" s="506"/>
      <c r="D53" s="507"/>
      <c r="E53" s="530" t="s">
        <v>50</v>
      </c>
      <c r="F53" s="531"/>
      <c r="G53" s="88">
        <v>1</v>
      </c>
      <c r="H53" s="118">
        <v>300</v>
      </c>
      <c r="I53" s="91">
        <f t="shared" si="0"/>
        <v>300</v>
      </c>
    </row>
    <row r="54" spans="1:9" x14ac:dyDescent="0.3">
      <c r="A54" s="87">
        <v>4</v>
      </c>
      <c r="B54" s="505" t="s">
        <v>53</v>
      </c>
      <c r="C54" s="506"/>
      <c r="D54" s="507"/>
      <c r="E54" s="530" t="s">
        <v>50</v>
      </c>
      <c r="F54" s="531"/>
      <c r="G54" s="88"/>
      <c r="H54" s="118">
        <v>200</v>
      </c>
      <c r="I54" s="91">
        <f t="shared" si="0"/>
        <v>0</v>
      </c>
    </row>
    <row r="55" spans="1:9" x14ac:dyDescent="0.3">
      <c r="A55" s="87">
        <v>5</v>
      </c>
      <c r="B55" s="505" t="s">
        <v>54</v>
      </c>
      <c r="C55" s="506"/>
      <c r="D55" s="507"/>
      <c r="E55" s="530" t="s">
        <v>50</v>
      </c>
      <c r="F55" s="531"/>
      <c r="G55" s="88">
        <v>1</v>
      </c>
      <c r="H55" s="120">
        <v>200</v>
      </c>
      <c r="I55" s="91">
        <f t="shared" si="0"/>
        <v>200</v>
      </c>
    </row>
    <row r="56" spans="1:9" x14ac:dyDescent="0.3">
      <c r="A56" s="87">
        <v>6</v>
      </c>
      <c r="B56" s="505" t="s">
        <v>293</v>
      </c>
      <c r="C56" s="506"/>
      <c r="D56" s="507"/>
      <c r="E56" s="530" t="s">
        <v>50</v>
      </c>
      <c r="F56" s="531"/>
      <c r="G56" s="88"/>
      <c r="H56" s="120">
        <v>140</v>
      </c>
      <c r="I56" s="91">
        <f t="shared" si="0"/>
        <v>0</v>
      </c>
    </row>
    <row r="57" spans="1:9" x14ac:dyDescent="0.3">
      <c r="A57" s="87"/>
      <c r="B57" s="505"/>
      <c r="C57" s="506"/>
      <c r="D57" s="507"/>
      <c r="E57" s="95"/>
      <c r="F57" s="62"/>
      <c r="G57" s="62"/>
      <c r="H57" s="78"/>
      <c r="I57" s="91"/>
    </row>
    <row r="58" spans="1:9" x14ac:dyDescent="0.3">
      <c r="A58" s="76"/>
      <c r="B58" s="505"/>
      <c r="C58" s="506"/>
      <c r="D58" s="507"/>
      <c r="F58" s="62"/>
      <c r="G58" s="62"/>
      <c r="H58" s="78"/>
      <c r="I58" s="91"/>
    </row>
    <row r="59" spans="1:9" x14ac:dyDescent="0.3">
      <c r="A59" s="96"/>
      <c r="B59" s="508"/>
      <c r="C59" s="509"/>
      <c r="D59" s="510"/>
      <c r="E59" s="64"/>
      <c r="F59" s="65"/>
      <c r="G59" s="62"/>
      <c r="H59" s="80"/>
      <c r="I59" s="91"/>
    </row>
    <row r="60" spans="1:9" x14ac:dyDescent="0.3">
      <c r="A60" s="532" t="s">
        <v>55</v>
      </c>
      <c r="B60" s="533"/>
      <c r="C60" s="533"/>
      <c r="D60" s="533"/>
      <c r="E60" s="533"/>
      <c r="F60" s="533"/>
      <c r="G60" s="533"/>
      <c r="H60" s="534"/>
      <c r="I60" s="102">
        <f>SUM(I51:I59)</f>
        <v>500</v>
      </c>
    </row>
    <row r="61" spans="1:9" x14ac:dyDescent="0.3">
      <c r="A61" s="511" t="s">
        <v>56</v>
      </c>
      <c r="B61" s="512"/>
      <c r="C61" s="512"/>
      <c r="D61" s="512"/>
      <c r="E61" s="512"/>
      <c r="F61" s="512"/>
      <c r="G61" s="512"/>
      <c r="H61" s="512"/>
      <c r="I61" s="513"/>
    </row>
    <row r="62" spans="1:9" x14ac:dyDescent="0.3">
      <c r="A62" s="82" t="s">
        <v>57</v>
      </c>
      <c r="B62" s="514" t="s">
        <v>58</v>
      </c>
      <c r="C62" s="515"/>
      <c r="D62" s="516"/>
      <c r="E62" s="514" t="s">
        <v>59</v>
      </c>
      <c r="F62" s="516"/>
      <c r="G62" s="98" t="s">
        <v>60</v>
      </c>
      <c r="H62" s="98" t="s">
        <v>39</v>
      </c>
      <c r="I62" s="99" t="s">
        <v>40</v>
      </c>
    </row>
    <row r="63" spans="1:9" x14ac:dyDescent="0.3">
      <c r="A63" s="87">
        <v>1</v>
      </c>
      <c r="B63" s="517" t="s">
        <v>538</v>
      </c>
      <c r="C63" s="518"/>
      <c r="D63" s="519"/>
      <c r="E63" s="530">
        <v>1</v>
      </c>
      <c r="F63" s="531"/>
      <c r="G63" s="161">
        <v>56.6</v>
      </c>
      <c r="H63" s="100">
        <v>5</v>
      </c>
      <c r="I63" s="173">
        <f>H63*G63</f>
        <v>283</v>
      </c>
    </row>
    <row r="64" spans="1:9" x14ac:dyDescent="0.3">
      <c r="A64" s="101"/>
      <c r="B64" s="522"/>
      <c r="C64" s="523"/>
      <c r="D64" s="524"/>
      <c r="E64" s="525"/>
      <c r="F64" s="526"/>
      <c r="G64" s="88"/>
      <c r="H64" s="100"/>
      <c r="I64" s="173"/>
    </row>
    <row r="65" spans="1:12" x14ac:dyDescent="0.3">
      <c r="A65" s="532" t="s">
        <v>61</v>
      </c>
      <c r="B65" s="533"/>
      <c r="C65" s="533"/>
      <c r="D65" s="533"/>
      <c r="E65" s="533"/>
      <c r="F65" s="533"/>
      <c r="G65" s="533"/>
      <c r="H65" s="534"/>
      <c r="I65" s="102">
        <f>SUM(I63:I64)</f>
        <v>283</v>
      </c>
    </row>
    <row r="66" spans="1:12" x14ac:dyDescent="0.3">
      <c r="A66" s="103"/>
      <c r="B66" s="104"/>
      <c r="C66" s="104"/>
      <c r="D66" s="104"/>
      <c r="E66" s="104"/>
      <c r="F66" s="105"/>
      <c r="G66" s="106"/>
      <c r="H66" s="106"/>
      <c r="I66" s="107"/>
      <c r="L66" s="59"/>
    </row>
    <row r="67" spans="1:12" x14ac:dyDescent="0.3">
      <c r="A67" s="500"/>
      <c r="B67" s="501"/>
      <c r="C67" s="501"/>
      <c r="D67" s="501"/>
      <c r="E67" s="501"/>
      <c r="F67" s="108"/>
      <c r="G67" s="504" t="s">
        <v>62</v>
      </c>
      <c r="H67" s="501"/>
      <c r="I67" s="109">
        <f>I65+I60+I48</f>
        <v>783</v>
      </c>
    </row>
    <row r="68" spans="1:12" x14ac:dyDescent="0.3">
      <c r="A68" s="500"/>
      <c r="B68" s="501"/>
      <c r="C68" s="501"/>
      <c r="D68" s="501"/>
      <c r="E68" s="501"/>
      <c r="F68" s="62"/>
      <c r="G68" s="110"/>
      <c r="H68" s="111"/>
      <c r="I68" s="112"/>
    </row>
    <row r="69" spans="1:12" ht="15" thickBot="1" x14ac:dyDescent="0.35">
      <c r="A69" s="500"/>
      <c r="B69" s="501"/>
      <c r="C69" s="501"/>
      <c r="D69" s="501"/>
      <c r="E69" s="501"/>
      <c r="F69" s="62"/>
      <c r="G69" s="554" t="s">
        <v>105</v>
      </c>
      <c r="H69" s="555"/>
      <c r="I69" s="121">
        <f>I67+I68</f>
        <v>783</v>
      </c>
    </row>
    <row r="70" spans="1:12" ht="15.6" thickTop="1" thickBot="1" x14ac:dyDescent="0.35">
      <c r="A70" s="113"/>
      <c r="B70" s="114"/>
      <c r="C70" s="502"/>
      <c r="D70" s="503"/>
      <c r="E70" s="503"/>
      <c r="F70" s="503"/>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41:F41"/>
    <mergeCell ref="B42:F42"/>
    <mergeCell ref="B43:F43"/>
    <mergeCell ref="B34:F34"/>
    <mergeCell ref="B35:F35"/>
    <mergeCell ref="B36:F36"/>
    <mergeCell ref="B37:F37"/>
    <mergeCell ref="B38:F38"/>
    <mergeCell ref="B56:D56"/>
    <mergeCell ref="E56:F56"/>
    <mergeCell ref="B50:D50"/>
    <mergeCell ref="B51:D51"/>
    <mergeCell ref="B52:D52"/>
    <mergeCell ref="B55:D55"/>
    <mergeCell ref="E55:F55"/>
    <mergeCell ref="B54:D54"/>
    <mergeCell ref="E54:F54"/>
    <mergeCell ref="E50:F50"/>
    <mergeCell ref="B57:D57"/>
    <mergeCell ref="B58:D58"/>
    <mergeCell ref="B59:D59"/>
    <mergeCell ref="A60:H60"/>
    <mergeCell ref="A61:I61"/>
    <mergeCell ref="A46:H46"/>
    <mergeCell ref="E51:F51"/>
    <mergeCell ref="E52:F52"/>
    <mergeCell ref="B53:D53"/>
    <mergeCell ref="E53:F53"/>
    <mergeCell ref="A48:H48"/>
    <mergeCell ref="A49:I49"/>
    <mergeCell ref="A47:H47"/>
    <mergeCell ref="B62:D62"/>
    <mergeCell ref="E62:F62"/>
    <mergeCell ref="B63:D63"/>
    <mergeCell ref="E63:F63"/>
    <mergeCell ref="B64:D64"/>
    <mergeCell ref="E64:F64"/>
    <mergeCell ref="A69:B69"/>
    <mergeCell ref="C69:E69"/>
    <mergeCell ref="G69:H69"/>
    <mergeCell ref="C70:F70"/>
    <mergeCell ref="A65:H65"/>
    <mergeCell ref="A67:B67"/>
    <mergeCell ref="C67:E67"/>
    <mergeCell ref="G67:H67"/>
    <mergeCell ref="A68:B68"/>
    <mergeCell ref="C68:E6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N82"/>
  <sheetViews>
    <sheetView topLeftCell="A7" workbookViewId="0">
      <selection activeCell="M58" sqref="M58"/>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v>44449</v>
      </c>
      <c r="I10" s="541"/>
    </row>
    <row r="11" spans="1:13" x14ac:dyDescent="0.3">
      <c r="A11" s="61" t="s">
        <v>24</v>
      </c>
      <c r="B11" s="59"/>
      <c r="F11" s="538" t="s">
        <v>25</v>
      </c>
      <c r="G11" s="539"/>
      <c r="H11" s="605" t="e">
        <f>#REF!</f>
        <v>#REF!</v>
      </c>
      <c r="I11" s="541"/>
    </row>
    <row r="12" spans="1:13" x14ac:dyDescent="0.3">
      <c r="A12" s="61" t="s">
        <v>26</v>
      </c>
      <c r="B12" s="59"/>
      <c r="F12" s="538" t="s">
        <v>27</v>
      </c>
      <c r="G12" s="539"/>
      <c r="H12" s="540" t="s">
        <v>569</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272</v>
      </c>
      <c r="I15" s="567"/>
    </row>
    <row r="16" spans="1:13" x14ac:dyDescent="0.3">
      <c r="A16" s="544" t="s">
        <v>570</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571</v>
      </c>
      <c r="C25" s="518"/>
      <c r="D25" s="518"/>
      <c r="E25" s="518"/>
      <c r="F25" s="519"/>
      <c r="G25" s="152">
        <v>1</v>
      </c>
      <c r="H25" s="168">
        <v>28000</v>
      </c>
      <c r="I25" s="91">
        <f>H25*G25</f>
        <v>28000</v>
      </c>
    </row>
    <row r="26" spans="1:11" x14ac:dyDescent="0.3">
      <c r="A26" s="87">
        <v>2</v>
      </c>
      <c r="B26" s="527" t="s">
        <v>255</v>
      </c>
      <c r="C26" s="528"/>
      <c r="D26" s="528"/>
      <c r="E26" s="528"/>
      <c r="F26" s="529"/>
      <c r="G26" s="152">
        <v>1</v>
      </c>
      <c r="H26" s="169">
        <v>1950</v>
      </c>
      <c r="I26" s="91">
        <f>H26*G26</f>
        <v>1950</v>
      </c>
    </row>
    <row r="27" spans="1:11" x14ac:dyDescent="0.3">
      <c r="A27" s="87">
        <v>3</v>
      </c>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9"/>
      <c r="I32" s="91"/>
    </row>
    <row r="33" spans="1:14" x14ac:dyDescent="0.3">
      <c r="A33" s="87"/>
      <c r="B33" s="568"/>
      <c r="C33" s="569"/>
      <c r="D33" s="569"/>
      <c r="E33" s="569"/>
      <c r="F33" s="569"/>
      <c r="G33" s="152"/>
      <c r="H33" s="169"/>
      <c r="I33" s="91"/>
    </row>
    <row r="34" spans="1:14" x14ac:dyDescent="0.3">
      <c r="A34" s="87"/>
      <c r="B34" s="568"/>
      <c r="C34" s="569"/>
      <c r="D34" s="569"/>
      <c r="E34" s="569"/>
      <c r="F34" s="569"/>
      <c r="G34" s="152"/>
      <c r="H34" s="169"/>
      <c r="I34" s="91"/>
      <c r="N34" t="s">
        <v>30</v>
      </c>
    </row>
    <row r="35" spans="1:14" x14ac:dyDescent="0.3">
      <c r="A35" s="87"/>
      <c r="B35" s="568"/>
      <c r="C35" s="569"/>
      <c r="D35" s="569"/>
      <c r="E35" s="569"/>
      <c r="F35" s="569"/>
      <c r="G35" s="152"/>
      <c r="H35" s="169"/>
      <c r="I35" s="91"/>
    </row>
    <row r="36" spans="1:14" x14ac:dyDescent="0.3">
      <c r="A36" s="87"/>
      <c r="B36" s="568"/>
      <c r="C36" s="569"/>
      <c r="D36" s="569"/>
      <c r="E36" s="569"/>
      <c r="F36" s="569"/>
      <c r="G36" s="152"/>
      <c r="H36" s="169"/>
      <c r="I36" s="91"/>
    </row>
    <row r="37" spans="1:14" x14ac:dyDescent="0.3">
      <c r="A37" s="87"/>
      <c r="B37" s="568"/>
      <c r="C37" s="569"/>
      <c r="D37" s="569"/>
      <c r="E37" s="569"/>
      <c r="F37" s="569"/>
      <c r="G37" s="152"/>
      <c r="H37" s="169"/>
      <c r="I37" s="91"/>
    </row>
    <row r="38" spans="1:14" x14ac:dyDescent="0.3">
      <c r="A38" s="87"/>
      <c r="B38" s="568"/>
      <c r="C38" s="569"/>
      <c r="D38" s="569"/>
      <c r="E38" s="569"/>
      <c r="F38" s="569"/>
      <c r="G38" s="152"/>
      <c r="H38" s="169"/>
      <c r="I38" s="91"/>
    </row>
    <row r="39" spans="1:14" x14ac:dyDescent="0.3">
      <c r="A39" s="87"/>
      <c r="B39" s="568"/>
      <c r="C39" s="569"/>
      <c r="D39" s="569"/>
      <c r="E39" s="569"/>
      <c r="F39" s="569"/>
      <c r="G39" s="152"/>
      <c r="H39" s="169"/>
      <c r="I39" s="91"/>
    </row>
    <row r="40" spans="1:14" x14ac:dyDescent="0.3">
      <c r="A40" s="87"/>
      <c r="B40" s="568"/>
      <c r="C40" s="569"/>
      <c r="D40" s="569"/>
      <c r="E40" s="569"/>
      <c r="F40" s="569"/>
      <c r="G40" s="152"/>
      <c r="H40" s="169"/>
      <c r="I40" s="91"/>
    </row>
    <row r="41" spans="1:14" x14ac:dyDescent="0.3">
      <c r="A41" s="87"/>
      <c r="B41" s="568"/>
      <c r="C41" s="569"/>
      <c r="D41" s="569"/>
      <c r="E41" s="569"/>
      <c r="F41" s="569"/>
      <c r="G41" s="152"/>
      <c r="H41" s="169"/>
      <c r="I41" s="91"/>
    </row>
    <row r="42" spans="1:14" x14ac:dyDescent="0.3">
      <c r="A42" s="87"/>
      <c r="B42" s="568"/>
      <c r="C42" s="569"/>
      <c r="D42" s="569"/>
      <c r="E42" s="569"/>
      <c r="F42" s="569"/>
      <c r="G42" s="152"/>
      <c r="H42" s="169"/>
      <c r="I42" s="91"/>
    </row>
    <row r="43" spans="1:14" x14ac:dyDescent="0.3">
      <c r="A43" s="87"/>
      <c r="B43" s="568"/>
      <c r="C43" s="569"/>
      <c r="D43" s="569"/>
      <c r="E43" s="569"/>
      <c r="F43" s="569"/>
      <c r="G43" s="152"/>
      <c r="H43" s="169"/>
      <c r="I43" s="91"/>
    </row>
    <row r="44" spans="1:14" x14ac:dyDescent="0.3">
      <c r="A44" s="87"/>
      <c r="B44" s="568"/>
      <c r="C44" s="569"/>
      <c r="D44" s="569"/>
      <c r="E44" s="569"/>
      <c r="F44" s="569"/>
      <c r="G44" s="152"/>
      <c r="H44" s="169"/>
      <c r="I44" s="91"/>
    </row>
    <row r="45" spans="1:14" x14ac:dyDescent="0.3">
      <c r="A45" s="87"/>
      <c r="B45" s="568"/>
      <c r="C45" s="569"/>
      <c r="D45" s="569"/>
      <c r="E45" s="569"/>
      <c r="F45" s="569"/>
      <c r="G45" s="152"/>
      <c r="H45" s="153"/>
      <c r="I45" s="91"/>
      <c r="L45" s="92"/>
    </row>
    <row r="46" spans="1:14" x14ac:dyDescent="0.3">
      <c r="A46" s="565" t="s">
        <v>122</v>
      </c>
      <c r="B46" s="533"/>
      <c r="C46" s="533"/>
      <c r="D46" s="533"/>
      <c r="E46" s="533"/>
      <c r="F46" s="533"/>
      <c r="G46" s="533"/>
      <c r="H46" s="534"/>
      <c r="I46" s="146">
        <f>SUM(I25:I45)</f>
        <v>29950</v>
      </c>
      <c r="L46" s="92"/>
    </row>
    <row r="47" spans="1:14" x14ac:dyDescent="0.3">
      <c r="A47" s="532" t="s">
        <v>123</v>
      </c>
      <c r="B47" s="533"/>
      <c r="C47" s="533"/>
      <c r="D47" s="533"/>
      <c r="E47" s="533"/>
      <c r="F47" s="533"/>
      <c r="G47" s="533"/>
      <c r="H47" s="534"/>
      <c r="I47" s="147">
        <f>ROUND((I46*0.15),2)</f>
        <v>4492.5</v>
      </c>
      <c r="L47" s="92"/>
    </row>
    <row r="48" spans="1:14" x14ac:dyDescent="0.3">
      <c r="A48" s="532" t="s">
        <v>124</v>
      </c>
      <c r="B48" s="533"/>
      <c r="C48" s="533"/>
      <c r="D48" s="533"/>
      <c r="E48" s="533"/>
      <c r="F48" s="533"/>
      <c r="G48" s="533"/>
      <c r="H48" s="534"/>
      <c r="I48" s="134">
        <f>I46+I47</f>
        <v>34442.5</v>
      </c>
    </row>
    <row r="49" spans="1:14" x14ac:dyDescent="0.3">
      <c r="A49" s="511" t="s">
        <v>46</v>
      </c>
      <c r="B49" s="512"/>
      <c r="C49" s="512"/>
      <c r="D49" s="512"/>
      <c r="E49" s="512"/>
      <c r="F49" s="512"/>
      <c r="G49" s="512"/>
      <c r="H49" s="512"/>
      <c r="I49" s="513"/>
    </row>
    <row r="50" spans="1:14" x14ac:dyDescent="0.3">
      <c r="A50" s="82" t="s">
        <v>47</v>
      </c>
      <c r="B50" s="538" t="s">
        <v>48</v>
      </c>
      <c r="C50" s="545"/>
      <c r="D50" s="539"/>
      <c r="E50" s="514" t="s">
        <v>36</v>
      </c>
      <c r="F50" s="516"/>
      <c r="G50" s="84" t="s">
        <v>38</v>
      </c>
      <c r="H50" s="85" t="s">
        <v>39</v>
      </c>
      <c r="I50" s="86" t="s">
        <v>40</v>
      </c>
    </row>
    <row r="51" spans="1:14" x14ac:dyDescent="0.3">
      <c r="A51" s="87">
        <v>1</v>
      </c>
      <c r="B51" s="535" t="s">
        <v>49</v>
      </c>
      <c r="C51" s="536"/>
      <c r="D51" s="537"/>
      <c r="E51" s="520" t="s">
        <v>50</v>
      </c>
      <c r="F51" s="521"/>
      <c r="G51" s="119">
        <v>10</v>
      </c>
      <c r="H51" s="117">
        <v>450</v>
      </c>
      <c r="I51" s="94">
        <f>SUM(G51*H51)</f>
        <v>4500</v>
      </c>
    </row>
    <row r="52" spans="1:14" x14ac:dyDescent="0.3">
      <c r="A52" s="87">
        <v>2</v>
      </c>
      <c r="B52" s="505" t="s">
        <v>51</v>
      </c>
      <c r="C52" s="506"/>
      <c r="D52" s="507"/>
      <c r="E52" s="530" t="s">
        <v>50</v>
      </c>
      <c r="F52" s="531"/>
      <c r="G52" s="88"/>
      <c r="H52" s="118">
        <v>350</v>
      </c>
      <c r="I52" s="91">
        <f t="shared" ref="I52:I56" si="0">SUM(G52*H52)</f>
        <v>0</v>
      </c>
    </row>
    <row r="53" spans="1:14" x14ac:dyDescent="0.3">
      <c r="A53" s="87">
        <v>3</v>
      </c>
      <c r="B53" s="505" t="s">
        <v>52</v>
      </c>
      <c r="C53" s="506"/>
      <c r="D53" s="507"/>
      <c r="E53" s="530" t="s">
        <v>50</v>
      </c>
      <c r="F53" s="531"/>
      <c r="G53" s="88"/>
      <c r="H53" s="118">
        <v>300</v>
      </c>
      <c r="I53" s="91">
        <f t="shared" si="0"/>
        <v>0</v>
      </c>
      <c r="N53" t="s">
        <v>30</v>
      </c>
    </row>
    <row r="54" spans="1:14" x14ac:dyDescent="0.3">
      <c r="A54" s="87">
        <v>4</v>
      </c>
      <c r="B54" s="505" t="s">
        <v>53</v>
      </c>
      <c r="C54" s="506"/>
      <c r="D54" s="507"/>
      <c r="E54" s="530" t="s">
        <v>50</v>
      </c>
      <c r="F54" s="531"/>
      <c r="G54" s="88"/>
      <c r="H54" s="118">
        <v>200</v>
      </c>
      <c r="I54" s="91">
        <f t="shared" si="0"/>
        <v>0</v>
      </c>
    </row>
    <row r="55" spans="1:14" x14ac:dyDescent="0.3">
      <c r="A55" s="87">
        <v>5</v>
      </c>
      <c r="B55" s="505" t="s">
        <v>54</v>
      </c>
      <c r="C55" s="506"/>
      <c r="D55" s="507"/>
      <c r="E55" s="530" t="s">
        <v>50</v>
      </c>
      <c r="F55" s="531"/>
      <c r="G55" s="88">
        <v>10</v>
      </c>
      <c r="H55" s="120">
        <v>200</v>
      </c>
      <c r="I55" s="91">
        <f t="shared" si="0"/>
        <v>2000</v>
      </c>
    </row>
    <row r="56" spans="1:14" x14ac:dyDescent="0.3">
      <c r="A56" s="101">
        <v>6</v>
      </c>
      <c r="B56" s="508" t="s">
        <v>293</v>
      </c>
      <c r="C56" s="509"/>
      <c r="D56" s="510"/>
      <c r="E56" s="525" t="s">
        <v>50</v>
      </c>
      <c r="F56" s="526"/>
      <c r="G56" s="204"/>
      <c r="H56" s="203">
        <v>140</v>
      </c>
      <c r="I56" s="202">
        <f t="shared" si="0"/>
        <v>0</v>
      </c>
    </row>
    <row r="57" spans="1:14" x14ac:dyDescent="0.3">
      <c r="A57" s="87"/>
      <c r="B57" s="538" t="s">
        <v>567</v>
      </c>
      <c r="C57" s="545"/>
      <c r="D57" s="545"/>
      <c r="E57" s="545"/>
      <c r="F57" s="545"/>
      <c r="G57" s="545"/>
      <c r="H57" s="539"/>
      <c r="I57" s="91">
        <f>SUM(I51:I56)</f>
        <v>6500</v>
      </c>
    </row>
    <row r="58" spans="1:14" x14ac:dyDescent="0.3">
      <c r="A58" s="87">
        <v>1</v>
      </c>
      <c r="B58" s="535" t="s">
        <v>49</v>
      </c>
      <c r="C58" s="536"/>
      <c r="D58" s="537"/>
      <c r="E58" s="520" t="s">
        <v>50</v>
      </c>
      <c r="F58" s="521"/>
      <c r="G58" s="119"/>
      <c r="H58" s="117">
        <v>675</v>
      </c>
      <c r="I58" s="94">
        <f>SUM(G58*H58)</f>
        <v>0</v>
      </c>
    </row>
    <row r="59" spans="1:14" x14ac:dyDescent="0.3">
      <c r="A59" s="87">
        <v>2</v>
      </c>
      <c r="B59" s="505" t="s">
        <v>51</v>
      </c>
      <c r="C59" s="506"/>
      <c r="D59" s="507"/>
      <c r="E59" s="530" t="s">
        <v>50</v>
      </c>
      <c r="F59" s="531"/>
      <c r="G59" s="88"/>
      <c r="H59" s="118">
        <v>525</v>
      </c>
      <c r="I59" s="91">
        <f t="shared" ref="I59:I63" si="1">SUM(G59*H59)</f>
        <v>0</v>
      </c>
    </row>
    <row r="60" spans="1:14" x14ac:dyDescent="0.3">
      <c r="A60" s="87">
        <v>3</v>
      </c>
      <c r="B60" s="505" t="s">
        <v>52</v>
      </c>
      <c r="C60" s="506"/>
      <c r="D60" s="507"/>
      <c r="E60" s="530" t="s">
        <v>50</v>
      </c>
      <c r="F60" s="531"/>
      <c r="G60" s="88"/>
      <c r="H60" s="118">
        <v>450</v>
      </c>
      <c r="I60" s="91">
        <f t="shared" si="1"/>
        <v>0</v>
      </c>
    </row>
    <row r="61" spans="1:14" x14ac:dyDescent="0.3">
      <c r="A61" s="87">
        <v>4</v>
      </c>
      <c r="B61" s="505" t="s">
        <v>53</v>
      </c>
      <c r="C61" s="506"/>
      <c r="D61" s="507"/>
      <c r="E61" s="530" t="s">
        <v>50</v>
      </c>
      <c r="F61" s="531"/>
      <c r="G61" s="88"/>
      <c r="H61" s="118">
        <v>300</v>
      </c>
      <c r="I61" s="91">
        <f t="shared" si="1"/>
        <v>0</v>
      </c>
    </row>
    <row r="62" spans="1:14" x14ac:dyDescent="0.3">
      <c r="A62" s="87">
        <v>5</v>
      </c>
      <c r="B62" s="505" t="s">
        <v>54</v>
      </c>
      <c r="C62" s="506"/>
      <c r="D62" s="507"/>
      <c r="E62" s="530" t="s">
        <v>50</v>
      </c>
      <c r="F62" s="531"/>
      <c r="G62" s="88"/>
      <c r="H62" s="120">
        <v>300</v>
      </c>
      <c r="I62" s="91">
        <f t="shared" si="1"/>
        <v>0</v>
      </c>
    </row>
    <row r="63" spans="1:14" x14ac:dyDescent="0.3">
      <c r="A63" s="101">
        <v>6</v>
      </c>
      <c r="B63" s="508" t="s">
        <v>284</v>
      </c>
      <c r="C63" s="509"/>
      <c r="D63" s="510"/>
      <c r="E63" s="525" t="s">
        <v>50</v>
      </c>
      <c r="F63" s="526"/>
      <c r="G63" s="204"/>
      <c r="H63" s="203">
        <v>210</v>
      </c>
      <c r="I63" s="202">
        <f t="shared" si="1"/>
        <v>0</v>
      </c>
    </row>
    <row r="64" spans="1:14" x14ac:dyDescent="0.3">
      <c r="A64" s="87"/>
      <c r="B64" s="538" t="s">
        <v>568</v>
      </c>
      <c r="C64" s="545"/>
      <c r="D64" s="545"/>
      <c r="E64" s="545"/>
      <c r="F64" s="545"/>
      <c r="G64" s="545"/>
      <c r="H64" s="539"/>
      <c r="I64" s="91">
        <f>SUM(I58:I63)</f>
        <v>0</v>
      </c>
    </row>
    <row r="65" spans="1:12" x14ac:dyDescent="0.3">
      <c r="A65" s="87">
        <v>1</v>
      </c>
      <c r="B65" s="535" t="s">
        <v>49</v>
      </c>
      <c r="C65" s="536"/>
      <c r="D65" s="537"/>
      <c r="E65" s="520" t="s">
        <v>50</v>
      </c>
      <c r="F65" s="521"/>
      <c r="G65" s="119"/>
      <c r="H65" s="117">
        <v>900</v>
      </c>
      <c r="I65" s="94">
        <f>SUM(G65*H65)</f>
        <v>0</v>
      </c>
    </row>
    <row r="66" spans="1:12" x14ac:dyDescent="0.3">
      <c r="A66" s="87">
        <v>2</v>
      </c>
      <c r="B66" s="505" t="s">
        <v>51</v>
      </c>
      <c r="C66" s="506"/>
      <c r="D66" s="507"/>
      <c r="E66" s="530" t="s">
        <v>50</v>
      </c>
      <c r="F66" s="531"/>
      <c r="G66" s="88"/>
      <c r="H66" s="118">
        <v>700</v>
      </c>
      <c r="I66" s="91">
        <f t="shared" ref="I66:I70" si="2">SUM(G66*H66)</f>
        <v>0</v>
      </c>
      <c r="L66" s="59"/>
    </row>
    <row r="67" spans="1:12" x14ac:dyDescent="0.3">
      <c r="A67" s="87">
        <v>3</v>
      </c>
      <c r="B67" s="505" t="s">
        <v>52</v>
      </c>
      <c r="C67" s="506"/>
      <c r="D67" s="507"/>
      <c r="E67" s="530" t="s">
        <v>50</v>
      </c>
      <c r="F67" s="531"/>
      <c r="G67" s="88"/>
      <c r="H67" s="118">
        <v>600</v>
      </c>
      <c r="I67" s="91">
        <f t="shared" si="2"/>
        <v>0</v>
      </c>
    </row>
    <row r="68" spans="1:12" x14ac:dyDescent="0.3">
      <c r="A68" s="87">
        <v>4</v>
      </c>
      <c r="B68" s="505" t="s">
        <v>53</v>
      </c>
      <c r="C68" s="506"/>
      <c r="D68" s="507"/>
      <c r="E68" s="530" t="s">
        <v>50</v>
      </c>
      <c r="F68" s="531"/>
      <c r="G68" s="88"/>
      <c r="H68" s="118">
        <v>400</v>
      </c>
      <c r="I68" s="91">
        <f t="shared" si="2"/>
        <v>0</v>
      </c>
    </row>
    <row r="69" spans="1:12" x14ac:dyDescent="0.3">
      <c r="A69" s="87">
        <v>5</v>
      </c>
      <c r="B69" s="505" t="s">
        <v>54</v>
      </c>
      <c r="C69" s="506"/>
      <c r="D69" s="507"/>
      <c r="E69" s="530" t="s">
        <v>50</v>
      </c>
      <c r="F69" s="531"/>
      <c r="G69" s="88"/>
      <c r="H69" s="120">
        <v>400</v>
      </c>
      <c r="I69" s="91">
        <f t="shared" si="2"/>
        <v>0</v>
      </c>
    </row>
    <row r="70" spans="1:12" x14ac:dyDescent="0.3">
      <c r="A70" s="101">
        <v>6</v>
      </c>
      <c r="B70" s="508" t="s">
        <v>284</v>
      </c>
      <c r="C70" s="509"/>
      <c r="D70" s="510"/>
      <c r="E70" s="525" t="s">
        <v>50</v>
      </c>
      <c r="F70" s="526"/>
      <c r="G70" s="204"/>
      <c r="H70" s="203">
        <v>280</v>
      </c>
      <c r="I70" s="202">
        <f t="shared" si="2"/>
        <v>0</v>
      </c>
    </row>
    <row r="71" spans="1:12" x14ac:dyDescent="0.3">
      <c r="A71" s="96"/>
      <c r="B71" s="514"/>
      <c r="C71" s="515"/>
      <c r="D71" s="515"/>
      <c r="E71" s="515"/>
      <c r="F71" s="515"/>
      <c r="G71" s="516"/>
      <c r="H71" s="80"/>
      <c r="I71" s="91">
        <f>SUM(I65:I70)</f>
        <v>0</v>
      </c>
    </row>
    <row r="72" spans="1:12" x14ac:dyDescent="0.3">
      <c r="A72" s="532" t="s">
        <v>55</v>
      </c>
      <c r="B72" s="533"/>
      <c r="C72" s="533"/>
      <c r="D72" s="533"/>
      <c r="E72" s="533"/>
      <c r="F72" s="533"/>
      <c r="G72" s="533"/>
      <c r="H72" s="534"/>
      <c r="I72" s="102"/>
    </row>
    <row r="73" spans="1:12" x14ac:dyDescent="0.3">
      <c r="A73" s="511" t="s">
        <v>56</v>
      </c>
      <c r="B73" s="512"/>
      <c r="C73" s="512"/>
      <c r="D73" s="512"/>
      <c r="E73" s="512"/>
      <c r="F73" s="512"/>
      <c r="G73" s="512"/>
      <c r="H73" s="512"/>
      <c r="I73" s="513"/>
    </row>
    <row r="74" spans="1:12" x14ac:dyDescent="0.3">
      <c r="A74" s="82" t="s">
        <v>57</v>
      </c>
      <c r="B74" s="514" t="s">
        <v>58</v>
      </c>
      <c r="C74" s="515"/>
      <c r="D74" s="516"/>
      <c r="E74" s="514" t="s">
        <v>59</v>
      </c>
      <c r="F74" s="516"/>
      <c r="G74" s="98" t="s">
        <v>60</v>
      </c>
      <c r="H74" s="98" t="s">
        <v>39</v>
      </c>
      <c r="I74" s="99" t="s">
        <v>40</v>
      </c>
    </row>
    <row r="75" spans="1:12" x14ac:dyDescent="0.3">
      <c r="A75" s="87">
        <v>1</v>
      </c>
      <c r="B75" s="517" t="s">
        <v>538</v>
      </c>
      <c r="C75" s="518"/>
      <c r="D75" s="519"/>
      <c r="E75" s="530">
        <v>3</v>
      </c>
      <c r="F75" s="531"/>
      <c r="G75" s="161">
        <v>169.8</v>
      </c>
      <c r="H75" s="100">
        <v>5</v>
      </c>
      <c r="I75" s="173">
        <f>H75*G75</f>
        <v>849</v>
      </c>
    </row>
    <row r="76" spans="1:12" x14ac:dyDescent="0.3">
      <c r="A76" s="101"/>
      <c r="B76" s="522"/>
      <c r="C76" s="523"/>
      <c r="D76" s="524"/>
      <c r="E76" s="525"/>
      <c r="F76" s="526"/>
      <c r="G76" s="88"/>
      <c r="H76" s="100"/>
      <c r="I76" s="173"/>
    </row>
    <row r="77" spans="1:12" x14ac:dyDescent="0.3">
      <c r="A77" s="532" t="s">
        <v>61</v>
      </c>
      <c r="B77" s="533"/>
      <c r="C77" s="533"/>
      <c r="D77" s="533"/>
      <c r="E77" s="533"/>
      <c r="F77" s="533"/>
      <c r="G77" s="533"/>
      <c r="H77" s="534"/>
      <c r="I77" s="102">
        <f>SUM(I75:I76)</f>
        <v>849</v>
      </c>
    </row>
    <row r="78" spans="1:12" x14ac:dyDescent="0.3">
      <c r="A78" s="103"/>
      <c r="B78" s="104"/>
      <c r="C78" s="104"/>
      <c r="D78" s="104"/>
      <c r="E78" s="104"/>
      <c r="F78" s="105"/>
      <c r="G78" s="106"/>
      <c r="H78" s="106"/>
      <c r="I78" s="107"/>
    </row>
    <row r="79" spans="1:12" x14ac:dyDescent="0.3">
      <c r="A79" s="500"/>
      <c r="B79" s="501"/>
      <c r="C79" s="501"/>
      <c r="D79" s="501"/>
      <c r="E79" s="501"/>
      <c r="F79" s="108"/>
      <c r="G79" s="504" t="s">
        <v>62</v>
      </c>
      <c r="H79" s="501"/>
      <c r="I79" s="109">
        <f>I77+I71+I64+I57+I48+I27</f>
        <v>41791.5</v>
      </c>
    </row>
    <row r="80" spans="1:12" x14ac:dyDescent="0.3">
      <c r="A80" s="500"/>
      <c r="B80" s="501"/>
      <c r="C80" s="501"/>
      <c r="D80" s="501"/>
      <c r="E80" s="501"/>
      <c r="F80" s="62"/>
      <c r="G80" s="110"/>
      <c r="H80" s="111"/>
      <c r="I80" s="112"/>
    </row>
    <row r="81" spans="1:9" ht="15" thickBot="1" x14ac:dyDescent="0.35">
      <c r="A81" s="500"/>
      <c r="B81" s="501"/>
      <c r="C81" s="501"/>
      <c r="D81" s="501"/>
      <c r="E81" s="501"/>
      <c r="F81" s="62"/>
      <c r="G81" s="554" t="s">
        <v>105</v>
      </c>
      <c r="H81" s="555"/>
      <c r="I81" s="121">
        <f>I79+I80</f>
        <v>41791.5</v>
      </c>
    </row>
    <row r="82" spans="1:9" ht="15.6" thickTop="1" thickBot="1" x14ac:dyDescent="0.35">
      <c r="A82" s="113"/>
      <c r="B82" s="114"/>
      <c r="C82" s="502"/>
      <c r="D82" s="503"/>
      <c r="E82" s="503"/>
      <c r="F82" s="503"/>
      <c r="G82" s="115"/>
      <c r="H82" s="115"/>
      <c r="I82" s="116"/>
    </row>
  </sheetData>
  <mergeCells count="107">
    <mergeCell ref="A80:B80"/>
    <mergeCell ref="C80:E80"/>
    <mergeCell ref="A81:B81"/>
    <mergeCell ref="C81:E81"/>
    <mergeCell ref="G81:H81"/>
    <mergeCell ref="C82:F82"/>
    <mergeCell ref="B76:D76"/>
    <mergeCell ref="E76:F76"/>
    <mergeCell ref="A77:H77"/>
    <mergeCell ref="A79:B79"/>
    <mergeCell ref="C79:E79"/>
    <mergeCell ref="G79:H79"/>
    <mergeCell ref="B71:G71"/>
    <mergeCell ref="A72:H72"/>
    <mergeCell ref="A73:I73"/>
    <mergeCell ref="B74:D74"/>
    <mergeCell ref="E74:F74"/>
    <mergeCell ref="B75:D75"/>
    <mergeCell ref="E75:F75"/>
    <mergeCell ref="B67:D67"/>
    <mergeCell ref="E67:F67"/>
    <mergeCell ref="B68:D68"/>
    <mergeCell ref="E68:F68"/>
    <mergeCell ref="B69:D69"/>
    <mergeCell ref="E69:F69"/>
    <mergeCell ref="B64:H64"/>
    <mergeCell ref="B65:D65"/>
    <mergeCell ref="E65:F65"/>
    <mergeCell ref="B70:D70"/>
    <mergeCell ref="E70:F70"/>
    <mergeCell ref="B63:D63"/>
    <mergeCell ref="E63:F63"/>
    <mergeCell ref="B66:D66"/>
    <mergeCell ref="E66:F66"/>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51:D51"/>
    <mergeCell ref="E51:F51"/>
    <mergeCell ref="B52:D52"/>
    <mergeCell ref="E52:F52"/>
    <mergeCell ref="B53:D53"/>
    <mergeCell ref="E53:F53"/>
    <mergeCell ref="A46:H46"/>
    <mergeCell ref="A47:H47"/>
    <mergeCell ref="A48:H48"/>
    <mergeCell ref="A49:I49"/>
    <mergeCell ref="B50:D50"/>
    <mergeCell ref="E50:F50"/>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A22:H22"/>
    <mergeCell ref="A23:I23"/>
    <mergeCell ref="B24:F24"/>
    <mergeCell ref="B25:F25"/>
    <mergeCell ref="B26:F26"/>
    <mergeCell ref="B27:F27"/>
    <mergeCell ref="B18:D18"/>
    <mergeCell ref="B19:D19"/>
    <mergeCell ref="B20:D20"/>
    <mergeCell ref="B21:D21"/>
    <mergeCell ref="F12:G12"/>
    <mergeCell ref="H12:I12"/>
    <mergeCell ref="H13:I13"/>
    <mergeCell ref="F14:G14"/>
    <mergeCell ref="H14:I14"/>
    <mergeCell ref="F15:G15"/>
    <mergeCell ref="H15:I15"/>
    <mergeCell ref="A9:E9"/>
    <mergeCell ref="F9:G9"/>
    <mergeCell ref="H9:I9"/>
    <mergeCell ref="F10:G10"/>
    <mergeCell ref="H10:I10"/>
    <mergeCell ref="F11:G11"/>
    <mergeCell ref="H11:I11"/>
    <mergeCell ref="A16:I16"/>
    <mergeCell ref="A17:I17"/>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N71"/>
  <sheetViews>
    <sheetView topLeftCell="A19" workbookViewId="0">
      <selection activeCell="L22" sqref="A1:XFD1048576"/>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111</v>
      </c>
      <c r="G9" s="539"/>
      <c r="H9" s="551" t="e">
        <f>#REF!</f>
        <v>#REF!</v>
      </c>
      <c r="I9" s="552"/>
    </row>
    <row r="10" spans="1:13" x14ac:dyDescent="0.3">
      <c r="A10" s="61" t="s">
        <v>22</v>
      </c>
      <c r="B10" s="59"/>
      <c r="F10" s="538" t="s">
        <v>23</v>
      </c>
      <c r="G10" s="539"/>
      <c r="H10" s="553">
        <v>44482</v>
      </c>
      <c r="I10" s="541"/>
    </row>
    <row r="11" spans="1:13" x14ac:dyDescent="0.3">
      <c r="A11" s="61" t="s">
        <v>24</v>
      </c>
      <c r="B11" s="59"/>
      <c r="F11" s="538" t="s">
        <v>25</v>
      </c>
      <c r="G11" s="539"/>
      <c r="H11" s="605" t="e">
        <f>#REF!</f>
        <v>#REF!</v>
      </c>
      <c r="I11" s="541"/>
    </row>
    <row r="12" spans="1:13" x14ac:dyDescent="0.3">
      <c r="A12" s="61" t="s">
        <v>26</v>
      </c>
      <c r="B12" s="59"/>
      <c r="F12" s="538" t="s">
        <v>27</v>
      </c>
      <c r="G12" s="539"/>
      <c r="H12" s="540" t="s">
        <v>572</v>
      </c>
      <c r="I12" s="54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272</v>
      </c>
      <c r="I15" s="567"/>
    </row>
    <row r="16" spans="1:13" x14ac:dyDescent="0.3">
      <c r="A16" s="544" t="s">
        <v>234</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573</v>
      </c>
      <c r="C25" s="518"/>
      <c r="D25" s="518"/>
      <c r="E25" s="518"/>
      <c r="F25" s="519"/>
      <c r="G25" s="152">
        <v>1</v>
      </c>
      <c r="H25" s="168">
        <v>39726.25</v>
      </c>
      <c r="I25" s="91">
        <f>H25*G25</f>
        <v>39726.25</v>
      </c>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9"/>
      <c r="I32" s="91"/>
    </row>
    <row r="33" spans="1:14" x14ac:dyDescent="0.3">
      <c r="A33" s="87"/>
      <c r="B33" s="568"/>
      <c r="C33" s="569"/>
      <c r="D33" s="569"/>
      <c r="E33" s="569"/>
      <c r="F33" s="569"/>
      <c r="G33" s="152"/>
      <c r="H33" s="169"/>
      <c r="I33" s="91"/>
    </row>
    <row r="34" spans="1:14" x14ac:dyDescent="0.3">
      <c r="A34" s="87"/>
      <c r="B34" s="568"/>
      <c r="C34" s="569"/>
      <c r="D34" s="569"/>
      <c r="E34" s="569"/>
      <c r="F34" s="569"/>
      <c r="G34" s="152"/>
      <c r="H34" s="153"/>
      <c r="I34" s="91"/>
      <c r="L34" s="92"/>
    </row>
    <row r="35" spans="1:14" x14ac:dyDescent="0.3">
      <c r="A35" s="565" t="s">
        <v>122</v>
      </c>
      <c r="B35" s="533"/>
      <c r="C35" s="533"/>
      <c r="D35" s="533"/>
      <c r="E35" s="533"/>
      <c r="F35" s="533"/>
      <c r="G35" s="533"/>
      <c r="H35" s="534"/>
      <c r="I35" s="146">
        <f>SUM(I25:I34)</f>
        <v>39726.25</v>
      </c>
      <c r="L35" s="92"/>
    </row>
    <row r="36" spans="1:14" x14ac:dyDescent="0.3">
      <c r="A36" s="532" t="s">
        <v>123</v>
      </c>
      <c r="B36" s="533"/>
      <c r="C36" s="533"/>
      <c r="D36" s="533"/>
      <c r="E36" s="533"/>
      <c r="F36" s="533"/>
      <c r="G36" s="533"/>
      <c r="H36" s="534"/>
      <c r="I36" s="147">
        <f>ROUND((I35*0.15),2)</f>
        <v>5958.94</v>
      </c>
      <c r="L36" s="92"/>
    </row>
    <row r="37" spans="1:14" x14ac:dyDescent="0.3">
      <c r="A37" s="532" t="s">
        <v>124</v>
      </c>
      <c r="B37" s="533"/>
      <c r="C37" s="533"/>
      <c r="D37" s="533"/>
      <c r="E37" s="533"/>
      <c r="F37" s="533"/>
      <c r="G37" s="533"/>
      <c r="H37" s="534"/>
      <c r="I37" s="134">
        <f>I35+I36</f>
        <v>45685.19</v>
      </c>
    </row>
    <row r="38" spans="1:14" x14ac:dyDescent="0.3">
      <c r="A38" s="511" t="s">
        <v>46</v>
      </c>
      <c r="B38" s="512"/>
      <c r="C38" s="512"/>
      <c r="D38" s="512"/>
      <c r="E38" s="512"/>
      <c r="F38" s="512"/>
      <c r="G38" s="512"/>
      <c r="H38" s="512"/>
      <c r="I38" s="513"/>
    </row>
    <row r="39" spans="1:14" x14ac:dyDescent="0.3">
      <c r="A39" s="82" t="s">
        <v>47</v>
      </c>
      <c r="B39" s="538" t="s">
        <v>48</v>
      </c>
      <c r="C39" s="545"/>
      <c r="D39" s="539"/>
      <c r="E39" s="514" t="s">
        <v>36</v>
      </c>
      <c r="F39" s="516"/>
      <c r="G39" s="84" t="s">
        <v>38</v>
      </c>
      <c r="H39" s="85" t="s">
        <v>39</v>
      </c>
      <c r="I39" s="86" t="s">
        <v>40</v>
      </c>
    </row>
    <row r="40" spans="1:14" x14ac:dyDescent="0.3">
      <c r="A40" s="87">
        <v>1</v>
      </c>
      <c r="B40" s="535" t="s">
        <v>49</v>
      </c>
      <c r="C40" s="536"/>
      <c r="D40" s="537"/>
      <c r="E40" s="520" t="s">
        <v>50</v>
      </c>
      <c r="F40" s="521"/>
      <c r="G40" s="119">
        <v>6</v>
      </c>
      <c r="H40" s="117">
        <v>450</v>
      </c>
      <c r="I40" s="94">
        <f>SUM(G40*H40)</f>
        <v>2700</v>
      </c>
    </row>
    <row r="41" spans="1:14" x14ac:dyDescent="0.3">
      <c r="A41" s="87">
        <v>2</v>
      </c>
      <c r="B41" s="505" t="s">
        <v>51</v>
      </c>
      <c r="C41" s="506"/>
      <c r="D41" s="507"/>
      <c r="E41" s="530" t="s">
        <v>50</v>
      </c>
      <c r="F41" s="531"/>
      <c r="G41" s="88"/>
      <c r="H41" s="118">
        <v>350</v>
      </c>
      <c r="I41" s="91">
        <f t="shared" ref="I41:I45" si="0">SUM(G41*H41)</f>
        <v>0</v>
      </c>
    </row>
    <row r="42" spans="1:14" x14ac:dyDescent="0.3">
      <c r="A42" s="87">
        <v>3</v>
      </c>
      <c r="B42" s="505" t="s">
        <v>52</v>
      </c>
      <c r="C42" s="506"/>
      <c r="D42" s="507"/>
      <c r="E42" s="530" t="s">
        <v>50</v>
      </c>
      <c r="F42" s="531"/>
      <c r="G42" s="88"/>
      <c r="H42" s="118">
        <v>300</v>
      </c>
      <c r="I42" s="91">
        <f t="shared" si="0"/>
        <v>0</v>
      </c>
      <c r="N42" t="s">
        <v>30</v>
      </c>
    </row>
    <row r="43" spans="1:14" x14ac:dyDescent="0.3">
      <c r="A43" s="87">
        <v>4</v>
      </c>
      <c r="B43" s="505" t="s">
        <v>53</v>
      </c>
      <c r="C43" s="506"/>
      <c r="D43" s="507"/>
      <c r="E43" s="530" t="s">
        <v>50</v>
      </c>
      <c r="F43" s="531"/>
      <c r="G43" s="88">
        <v>6</v>
      </c>
      <c r="H43" s="118">
        <v>200</v>
      </c>
      <c r="I43" s="91">
        <f t="shared" si="0"/>
        <v>1200</v>
      </c>
    </row>
    <row r="44" spans="1:14" x14ac:dyDescent="0.3">
      <c r="A44" s="87">
        <v>5</v>
      </c>
      <c r="B44" s="505" t="s">
        <v>54</v>
      </c>
      <c r="C44" s="506"/>
      <c r="D44" s="507"/>
      <c r="E44" s="530" t="s">
        <v>50</v>
      </c>
      <c r="F44" s="531"/>
      <c r="G44" s="88"/>
      <c r="H44" s="120">
        <v>200</v>
      </c>
      <c r="I44" s="91">
        <f t="shared" si="0"/>
        <v>0</v>
      </c>
    </row>
    <row r="45" spans="1:14" x14ac:dyDescent="0.3">
      <c r="A45" s="101">
        <v>6</v>
      </c>
      <c r="B45" s="508" t="s">
        <v>293</v>
      </c>
      <c r="C45" s="509"/>
      <c r="D45" s="510"/>
      <c r="E45" s="525" t="s">
        <v>50</v>
      </c>
      <c r="F45" s="526"/>
      <c r="G45" s="204"/>
      <c r="H45" s="203">
        <v>140</v>
      </c>
      <c r="I45" s="202">
        <f t="shared" si="0"/>
        <v>0</v>
      </c>
    </row>
    <row r="46" spans="1:14" x14ac:dyDescent="0.3">
      <c r="A46" s="87"/>
      <c r="B46" s="538" t="s">
        <v>567</v>
      </c>
      <c r="C46" s="545"/>
      <c r="D46" s="545"/>
      <c r="E46" s="545"/>
      <c r="F46" s="545"/>
      <c r="G46" s="545"/>
      <c r="H46" s="539"/>
      <c r="I46" s="91">
        <f>SUM(I40:I45)</f>
        <v>3900</v>
      </c>
    </row>
    <row r="47" spans="1:14" x14ac:dyDescent="0.3">
      <c r="A47" s="87">
        <v>1</v>
      </c>
      <c r="B47" s="535" t="s">
        <v>49</v>
      </c>
      <c r="C47" s="536"/>
      <c r="D47" s="537"/>
      <c r="E47" s="520" t="s">
        <v>50</v>
      </c>
      <c r="F47" s="521"/>
      <c r="G47" s="119"/>
      <c r="H47" s="117">
        <v>675</v>
      </c>
      <c r="I47" s="94">
        <f>SUM(G47*H47)</f>
        <v>0</v>
      </c>
    </row>
    <row r="48" spans="1:14" x14ac:dyDescent="0.3">
      <c r="A48" s="87">
        <v>2</v>
      </c>
      <c r="B48" s="505" t="s">
        <v>51</v>
      </c>
      <c r="C48" s="506"/>
      <c r="D48" s="507"/>
      <c r="E48" s="530" t="s">
        <v>50</v>
      </c>
      <c r="F48" s="531"/>
      <c r="G48" s="88"/>
      <c r="H48" s="118">
        <v>525</v>
      </c>
      <c r="I48" s="91">
        <f t="shared" ref="I48:I52" si="1">SUM(G48*H48)</f>
        <v>0</v>
      </c>
    </row>
    <row r="49" spans="1:12" x14ac:dyDescent="0.3">
      <c r="A49" s="87">
        <v>3</v>
      </c>
      <c r="B49" s="505" t="s">
        <v>52</v>
      </c>
      <c r="C49" s="506"/>
      <c r="D49" s="507"/>
      <c r="E49" s="530" t="s">
        <v>50</v>
      </c>
      <c r="F49" s="531"/>
      <c r="G49" s="88"/>
      <c r="H49" s="118">
        <v>450</v>
      </c>
      <c r="I49" s="91">
        <f t="shared" si="1"/>
        <v>0</v>
      </c>
    </row>
    <row r="50" spans="1:12" x14ac:dyDescent="0.3">
      <c r="A50" s="87">
        <v>4</v>
      </c>
      <c r="B50" s="505" t="s">
        <v>53</v>
      </c>
      <c r="C50" s="506"/>
      <c r="D50" s="507"/>
      <c r="E50" s="530" t="s">
        <v>50</v>
      </c>
      <c r="F50" s="531"/>
      <c r="G50" s="88"/>
      <c r="H50" s="118">
        <v>300</v>
      </c>
      <c r="I50" s="91">
        <f t="shared" si="1"/>
        <v>0</v>
      </c>
    </row>
    <row r="51" spans="1:12" x14ac:dyDescent="0.3">
      <c r="A51" s="87">
        <v>5</v>
      </c>
      <c r="B51" s="505" t="s">
        <v>54</v>
      </c>
      <c r="C51" s="506"/>
      <c r="D51" s="507"/>
      <c r="E51" s="530" t="s">
        <v>50</v>
      </c>
      <c r="F51" s="531"/>
      <c r="G51" s="88"/>
      <c r="H51" s="120">
        <v>300</v>
      </c>
      <c r="I51" s="91">
        <f t="shared" si="1"/>
        <v>0</v>
      </c>
    </row>
    <row r="52" spans="1:12" x14ac:dyDescent="0.3">
      <c r="A52" s="101">
        <v>6</v>
      </c>
      <c r="B52" s="508" t="s">
        <v>284</v>
      </c>
      <c r="C52" s="509"/>
      <c r="D52" s="510"/>
      <c r="E52" s="525" t="s">
        <v>50</v>
      </c>
      <c r="F52" s="526"/>
      <c r="G52" s="204"/>
      <c r="H52" s="203">
        <v>210</v>
      </c>
      <c r="I52" s="202">
        <f t="shared" si="1"/>
        <v>0</v>
      </c>
    </row>
    <row r="53" spans="1:12" x14ac:dyDescent="0.3">
      <c r="A53" s="87"/>
      <c r="B53" s="538" t="s">
        <v>568</v>
      </c>
      <c r="C53" s="545"/>
      <c r="D53" s="545"/>
      <c r="E53" s="545"/>
      <c r="F53" s="545"/>
      <c r="G53" s="545"/>
      <c r="H53" s="539"/>
      <c r="I53" s="91">
        <f>SUM(I47:I52)</f>
        <v>0</v>
      </c>
    </row>
    <row r="54" spans="1:12" x14ac:dyDescent="0.3">
      <c r="A54" s="87">
        <v>1</v>
      </c>
      <c r="B54" s="535" t="s">
        <v>49</v>
      </c>
      <c r="C54" s="536"/>
      <c r="D54" s="537"/>
      <c r="E54" s="520" t="s">
        <v>50</v>
      </c>
      <c r="F54" s="521"/>
      <c r="G54" s="119"/>
      <c r="H54" s="117">
        <v>900</v>
      </c>
      <c r="I54" s="94">
        <f>SUM(G54*H54)</f>
        <v>0</v>
      </c>
    </row>
    <row r="55" spans="1:12" x14ac:dyDescent="0.3">
      <c r="A55" s="87">
        <v>2</v>
      </c>
      <c r="B55" s="505" t="s">
        <v>51</v>
      </c>
      <c r="C55" s="506"/>
      <c r="D55" s="507"/>
      <c r="E55" s="530" t="s">
        <v>50</v>
      </c>
      <c r="F55" s="531"/>
      <c r="G55" s="88"/>
      <c r="H55" s="118">
        <v>700</v>
      </c>
      <c r="I55" s="91">
        <f t="shared" ref="I55:I59" si="2">SUM(G55*H55)</f>
        <v>0</v>
      </c>
      <c r="L55" s="59"/>
    </row>
    <row r="56" spans="1:12" x14ac:dyDescent="0.3">
      <c r="A56" s="87">
        <v>3</v>
      </c>
      <c r="B56" s="505" t="s">
        <v>52</v>
      </c>
      <c r="C56" s="506"/>
      <c r="D56" s="507"/>
      <c r="E56" s="530" t="s">
        <v>50</v>
      </c>
      <c r="F56" s="531"/>
      <c r="G56" s="88"/>
      <c r="H56" s="118">
        <v>600</v>
      </c>
      <c r="I56" s="91">
        <f t="shared" si="2"/>
        <v>0</v>
      </c>
    </row>
    <row r="57" spans="1:12" x14ac:dyDescent="0.3">
      <c r="A57" s="87">
        <v>4</v>
      </c>
      <c r="B57" s="505" t="s">
        <v>53</v>
      </c>
      <c r="C57" s="506"/>
      <c r="D57" s="507"/>
      <c r="E57" s="530" t="s">
        <v>50</v>
      </c>
      <c r="F57" s="531"/>
      <c r="G57" s="88"/>
      <c r="H57" s="118">
        <v>400</v>
      </c>
      <c r="I57" s="91">
        <f t="shared" si="2"/>
        <v>0</v>
      </c>
    </row>
    <row r="58" spans="1:12" x14ac:dyDescent="0.3">
      <c r="A58" s="87">
        <v>5</v>
      </c>
      <c r="B58" s="505" t="s">
        <v>54</v>
      </c>
      <c r="C58" s="506"/>
      <c r="D58" s="507"/>
      <c r="E58" s="530" t="s">
        <v>50</v>
      </c>
      <c r="F58" s="531"/>
      <c r="G58" s="88"/>
      <c r="H58" s="120">
        <v>400</v>
      </c>
      <c r="I58" s="91">
        <f t="shared" si="2"/>
        <v>0</v>
      </c>
    </row>
    <row r="59" spans="1:12" x14ac:dyDescent="0.3">
      <c r="A59" s="101">
        <v>6</v>
      </c>
      <c r="B59" s="508" t="s">
        <v>284</v>
      </c>
      <c r="C59" s="509"/>
      <c r="D59" s="510"/>
      <c r="E59" s="525" t="s">
        <v>50</v>
      </c>
      <c r="F59" s="526"/>
      <c r="G59" s="204"/>
      <c r="H59" s="203">
        <v>280</v>
      </c>
      <c r="I59" s="202">
        <f t="shared" si="2"/>
        <v>0</v>
      </c>
    </row>
    <row r="60" spans="1:12" x14ac:dyDescent="0.3">
      <c r="A60" s="96"/>
      <c r="B60" s="514"/>
      <c r="C60" s="515"/>
      <c r="D60" s="515"/>
      <c r="E60" s="515"/>
      <c r="F60" s="515"/>
      <c r="G60" s="516"/>
      <c r="H60" s="80"/>
      <c r="I60" s="91">
        <f>SUM(I54:I59)</f>
        <v>0</v>
      </c>
    </row>
    <row r="61" spans="1:12" x14ac:dyDescent="0.3">
      <c r="A61" s="532" t="s">
        <v>55</v>
      </c>
      <c r="B61" s="533"/>
      <c r="C61" s="533"/>
      <c r="D61" s="533"/>
      <c r="E61" s="533"/>
      <c r="F61" s="533"/>
      <c r="G61" s="533"/>
      <c r="H61" s="534"/>
      <c r="I61" s="102"/>
    </row>
    <row r="62" spans="1:12" x14ac:dyDescent="0.3">
      <c r="A62" s="511" t="s">
        <v>56</v>
      </c>
      <c r="B62" s="512"/>
      <c r="C62" s="512"/>
      <c r="D62" s="512"/>
      <c r="E62" s="512"/>
      <c r="F62" s="512"/>
      <c r="G62" s="512"/>
      <c r="H62" s="512"/>
      <c r="I62" s="513"/>
    </row>
    <row r="63" spans="1:12" x14ac:dyDescent="0.3">
      <c r="A63" s="82" t="s">
        <v>57</v>
      </c>
      <c r="B63" s="514" t="s">
        <v>58</v>
      </c>
      <c r="C63" s="515"/>
      <c r="D63" s="516"/>
      <c r="E63" s="514" t="s">
        <v>59</v>
      </c>
      <c r="F63" s="516"/>
      <c r="G63" s="98" t="s">
        <v>60</v>
      </c>
      <c r="H63" s="98" t="s">
        <v>39</v>
      </c>
      <c r="I63" s="99" t="s">
        <v>40</v>
      </c>
    </row>
    <row r="64" spans="1:12" x14ac:dyDescent="0.3">
      <c r="A64" s="87">
        <v>1</v>
      </c>
      <c r="B64" s="517" t="s">
        <v>538</v>
      </c>
      <c r="C64" s="518"/>
      <c r="D64" s="519"/>
      <c r="E64" s="530">
        <v>2</v>
      </c>
      <c r="F64" s="531"/>
      <c r="G64" s="161">
        <v>113.2</v>
      </c>
      <c r="H64" s="100">
        <v>5</v>
      </c>
      <c r="I64" s="173">
        <f>H64*G64</f>
        <v>566</v>
      </c>
    </row>
    <row r="65" spans="1:9" x14ac:dyDescent="0.3">
      <c r="A65" s="101"/>
      <c r="B65" s="522"/>
      <c r="C65" s="523"/>
      <c r="D65" s="524"/>
      <c r="E65" s="525"/>
      <c r="F65" s="526"/>
      <c r="G65" s="88"/>
      <c r="H65" s="100"/>
      <c r="I65" s="173"/>
    </row>
    <row r="66" spans="1:9" x14ac:dyDescent="0.3">
      <c r="A66" s="532" t="s">
        <v>61</v>
      </c>
      <c r="B66" s="533"/>
      <c r="C66" s="533"/>
      <c r="D66" s="533"/>
      <c r="E66" s="533"/>
      <c r="F66" s="533"/>
      <c r="G66" s="533"/>
      <c r="H66" s="534"/>
      <c r="I66" s="102">
        <f>SUM(I64:I65)</f>
        <v>566</v>
      </c>
    </row>
    <row r="67" spans="1:9" x14ac:dyDescent="0.3">
      <c r="A67" s="103"/>
      <c r="B67" s="104"/>
      <c r="C67" s="104"/>
      <c r="D67" s="104"/>
      <c r="E67" s="104"/>
      <c r="F67" s="105"/>
      <c r="G67" s="106"/>
      <c r="H67" s="106"/>
      <c r="I67" s="107"/>
    </row>
    <row r="68" spans="1:9" x14ac:dyDescent="0.3">
      <c r="A68" s="500"/>
      <c r="B68" s="501"/>
      <c r="C68" s="501"/>
      <c r="D68" s="501"/>
      <c r="E68" s="501"/>
      <c r="F68" s="108"/>
      <c r="G68" s="504" t="s">
        <v>62</v>
      </c>
      <c r="H68" s="501"/>
      <c r="I68" s="109">
        <f>I66+I60+I53+I46+I37+I27</f>
        <v>50151.19</v>
      </c>
    </row>
    <row r="69" spans="1:9" x14ac:dyDescent="0.3">
      <c r="A69" s="500"/>
      <c r="B69" s="501"/>
      <c r="C69" s="501"/>
      <c r="D69" s="501"/>
      <c r="E69" s="501"/>
      <c r="F69" s="62"/>
      <c r="G69" s="110"/>
      <c r="H69" s="111"/>
      <c r="I69" s="112"/>
    </row>
    <row r="70" spans="1:9" ht="15" thickBot="1" x14ac:dyDescent="0.35">
      <c r="A70" s="500"/>
      <c r="B70" s="501"/>
      <c r="C70" s="501"/>
      <c r="D70" s="501"/>
      <c r="E70" s="501"/>
      <c r="F70" s="62"/>
      <c r="G70" s="554" t="s">
        <v>105</v>
      </c>
      <c r="H70" s="555"/>
      <c r="I70" s="121">
        <f>I68+I69</f>
        <v>50151.19</v>
      </c>
    </row>
    <row r="71" spans="1:9" ht="15.6" thickTop="1" thickBot="1" x14ac:dyDescent="0.35">
      <c r="A71" s="113"/>
      <c r="B71" s="114"/>
      <c r="C71" s="502"/>
      <c r="D71" s="503"/>
      <c r="E71" s="503"/>
      <c r="F71" s="503"/>
      <c r="G71" s="115"/>
      <c r="H71" s="115"/>
      <c r="I71" s="116"/>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3:F33"/>
    <mergeCell ref="B34:F34"/>
    <mergeCell ref="B28:F28"/>
    <mergeCell ref="B29:F29"/>
    <mergeCell ref="B30:F30"/>
    <mergeCell ref="B31:F31"/>
    <mergeCell ref="B32:F32"/>
    <mergeCell ref="A35:H35"/>
    <mergeCell ref="A36:H36"/>
    <mergeCell ref="A37:H37"/>
    <mergeCell ref="A38:I38"/>
    <mergeCell ref="B39:D39"/>
    <mergeCell ref="E39:F39"/>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00B050"/>
  </sheetPr>
  <dimension ref="A1:N71"/>
  <sheetViews>
    <sheetView topLeftCell="A34"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551" t="e">
        <f>#REF!</f>
        <v>#REF!</v>
      </c>
      <c r="I9" s="552"/>
    </row>
    <row r="10" spans="1:13" x14ac:dyDescent="0.3">
      <c r="A10" s="61" t="s">
        <v>22</v>
      </c>
      <c r="B10" s="59"/>
      <c r="F10" s="538" t="s">
        <v>23</v>
      </c>
      <c r="G10" s="539"/>
      <c r="H10" s="553" t="e">
        <f>#REF!</f>
        <v>#REF!</v>
      </c>
      <c r="I10" s="541"/>
    </row>
    <row r="11" spans="1:13" x14ac:dyDescent="0.3">
      <c r="A11" s="61" t="s">
        <v>24</v>
      </c>
      <c r="B11" s="59"/>
      <c r="F11" s="538" t="s">
        <v>25</v>
      </c>
      <c r="G11" s="539"/>
      <c r="H11" s="605" t="e">
        <f>#REF!</f>
        <v>#REF!</v>
      </c>
      <c r="I11" s="541"/>
    </row>
    <row r="12" spans="1:13" x14ac:dyDescent="0.3">
      <c r="A12" s="61" t="s">
        <v>26</v>
      </c>
      <c r="B12" s="59"/>
      <c r="F12" s="538" t="s">
        <v>27</v>
      </c>
      <c r="G12" s="539"/>
      <c r="H12" s="620" t="s">
        <v>594</v>
      </c>
      <c r="I12" s="621"/>
    </row>
    <row r="13" spans="1:13" x14ac:dyDescent="0.3">
      <c r="A13" s="61" t="s">
        <v>28</v>
      </c>
      <c r="B13" s="59"/>
      <c r="F13" s="141" t="s">
        <v>29</v>
      </c>
      <c r="G13" s="142"/>
      <c r="H13" s="566" t="s">
        <v>63</v>
      </c>
      <c r="I13" s="567"/>
    </row>
    <row r="14" spans="1:13" x14ac:dyDescent="0.3">
      <c r="A14" s="61"/>
      <c r="B14" s="59"/>
      <c r="F14" s="538" t="s">
        <v>31</v>
      </c>
      <c r="G14" s="539"/>
      <c r="H14" s="540" t="s">
        <v>32</v>
      </c>
      <c r="I14" s="541"/>
      <c r="M14" t="s">
        <v>30</v>
      </c>
    </row>
    <row r="15" spans="1:13" x14ac:dyDescent="0.3">
      <c r="A15" s="61"/>
      <c r="B15" s="59"/>
      <c r="D15" s="148"/>
      <c r="F15" s="570" t="s">
        <v>349</v>
      </c>
      <c r="G15" s="570"/>
      <c r="H15" s="571" t="s">
        <v>577</v>
      </c>
      <c r="I15" s="567"/>
    </row>
    <row r="16" spans="1:13" x14ac:dyDescent="0.3">
      <c r="A16" s="544" t="s">
        <v>574</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30"/>
      <c r="C20" s="486"/>
      <c r="D20" s="531"/>
      <c r="E20" s="77"/>
      <c r="F20" s="62"/>
      <c r="G20" s="77"/>
      <c r="H20" s="78"/>
      <c r="I20" s="75"/>
    </row>
    <row r="21" spans="1:11" x14ac:dyDescent="0.3">
      <c r="A21" s="76"/>
      <c r="B21" s="525"/>
      <c r="C21" s="543"/>
      <c r="D21" s="526"/>
      <c r="E21" s="77"/>
      <c r="F21" s="62"/>
      <c r="G21" s="79"/>
      <c r="H21" s="80"/>
      <c r="I21" s="81"/>
    </row>
    <row r="22" spans="1:11" x14ac:dyDescent="0.3">
      <c r="A22" s="532" t="s">
        <v>41</v>
      </c>
      <c r="B22" s="533"/>
      <c r="C22" s="533"/>
      <c r="D22" s="533"/>
      <c r="E22" s="533"/>
      <c r="F22" s="533"/>
      <c r="G22" s="533"/>
      <c r="H22" s="534"/>
      <c r="I22" s="75"/>
    </row>
    <row r="23" spans="1:11" x14ac:dyDescent="0.3">
      <c r="A23" s="511" t="s">
        <v>42</v>
      </c>
      <c r="B23" s="512"/>
      <c r="C23" s="512"/>
      <c r="D23" s="512"/>
      <c r="E23" s="512"/>
      <c r="F23" s="512"/>
      <c r="G23" s="512"/>
      <c r="H23" s="512"/>
      <c r="I23" s="513"/>
    </row>
    <row r="24" spans="1:11" x14ac:dyDescent="0.3">
      <c r="A24" s="82" t="s">
        <v>43</v>
      </c>
      <c r="B24" s="514" t="s">
        <v>121</v>
      </c>
      <c r="C24" s="515"/>
      <c r="D24" s="515"/>
      <c r="E24" s="515"/>
      <c r="F24" s="516"/>
      <c r="G24" s="140" t="s">
        <v>38</v>
      </c>
      <c r="H24" s="98" t="s">
        <v>39</v>
      </c>
      <c r="I24" s="99" t="s">
        <v>40</v>
      </c>
      <c r="K24" s="104"/>
    </row>
    <row r="25" spans="1:11" x14ac:dyDescent="0.3">
      <c r="A25" s="87">
        <v>1</v>
      </c>
      <c r="B25" s="517" t="s">
        <v>575</v>
      </c>
      <c r="C25" s="518"/>
      <c r="D25" s="518"/>
      <c r="E25" s="518"/>
      <c r="F25" s="519"/>
      <c r="G25" s="152">
        <v>1</v>
      </c>
      <c r="H25" s="168">
        <v>73115</v>
      </c>
      <c r="I25" s="91">
        <f>H25*G25</f>
        <v>73115</v>
      </c>
    </row>
    <row r="26" spans="1:11" x14ac:dyDescent="0.3">
      <c r="A26" s="87"/>
      <c r="B26" s="527"/>
      <c r="C26" s="528"/>
      <c r="D26" s="528"/>
      <c r="E26" s="528"/>
      <c r="F26" s="529"/>
      <c r="G26" s="152"/>
      <c r="H26" s="169"/>
      <c r="I26" s="91"/>
    </row>
    <row r="27" spans="1:11" x14ac:dyDescent="0.3">
      <c r="A27" s="87"/>
      <c r="B27" s="527"/>
      <c r="C27" s="528"/>
      <c r="D27" s="528"/>
      <c r="E27" s="528"/>
      <c r="F27" s="529"/>
      <c r="G27" s="152"/>
      <c r="H27" s="169"/>
      <c r="I27" s="91"/>
    </row>
    <row r="28" spans="1:11" x14ac:dyDescent="0.3">
      <c r="A28" s="87"/>
      <c r="B28" s="527"/>
      <c r="C28" s="528"/>
      <c r="D28" s="528"/>
      <c r="E28" s="528"/>
      <c r="F28" s="529"/>
      <c r="G28" s="152"/>
      <c r="H28" s="169"/>
      <c r="I28" s="91"/>
    </row>
    <row r="29" spans="1:11" x14ac:dyDescent="0.3">
      <c r="A29" s="87"/>
      <c r="B29" s="527"/>
      <c r="C29" s="528"/>
      <c r="D29" s="528"/>
      <c r="E29" s="528"/>
      <c r="F29" s="529"/>
      <c r="G29" s="152"/>
      <c r="H29" s="169"/>
      <c r="I29" s="91"/>
    </row>
    <row r="30" spans="1:11" x14ac:dyDescent="0.3">
      <c r="A30" s="87"/>
      <c r="B30" s="568"/>
      <c r="C30" s="569"/>
      <c r="D30" s="569"/>
      <c r="E30" s="569"/>
      <c r="F30" s="569"/>
      <c r="G30" s="152"/>
      <c r="H30" s="169"/>
      <c r="I30" s="91"/>
    </row>
    <row r="31" spans="1:11" x14ac:dyDescent="0.3">
      <c r="A31" s="87"/>
      <c r="B31" s="568"/>
      <c r="C31" s="569"/>
      <c r="D31" s="569"/>
      <c r="E31" s="569"/>
      <c r="F31" s="569"/>
      <c r="G31" s="152"/>
      <c r="H31" s="169"/>
      <c r="I31" s="91"/>
    </row>
    <row r="32" spans="1:11" x14ac:dyDescent="0.3">
      <c r="A32" s="87"/>
      <c r="B32" s="568"/>
      <c r="C32" s="569"/>
      <c r="D32" s="569"/>
      <c r="E32" s="569"/>
      <c r="F32" s="569"/>
      <c r="G32" s="152"/>
      <c r="H32" s="169"/>
      <c r="I32" s="91"/>
    </row>
    <row r="33" spans="1:14" x14ac:dyDescent="0.3">
      <c r="A33" s="87"/>
      <c r="B33" s="568"/>
      <c r="C33" s="569"/>
      <c r="D33" s="569"/>
      <c r="E33" s="569"/>
      <c r="F33" s="569"/>
      <c r="G33" s="152"/>
      <c r="H33" s="169"/>
      <c r="I33" s="91"/>
    </row>
    <row r="34" spans="1:14" x14ac:dyDescent="0.3">
      <c r="A34" s="87"/>
      <c r="B34" s="568"/>
      <c r="C34" s="569"/>
      <c r="D34" s="569"/>
      <c r="E34" s="569"/>
      <c r="F34" s="569"/>
      <c r="G34" s="152"/>
      <c r="H34" s="153"/>
      <c r="I34" s="91"/>
      <c r="L34" s="92"/>
    </row>
    <row r="35" spans="1:14" x14ac:dyDescent="0.3">
      <c r="A35" s="565" t="s">
        <v>122</v>
      </c>
      <c r="B35" s="533"/>
      <c r="C35" s="533"/>
      <c r="D35" s="533"/>
      <c r="E35" s="533"/>
      <c r="F35" s="533"/>
      <c r="G35" s="533"/>
      <c r="H35" s="534"/>
      <c r="I35" s="146">
        <f>SUM(I25:I34)</f>
        <v>73115</v>
      </c>
      <c r="L35" s="92"/>
    </row>
    <row r="36" spans="1:14" x14ac:dyDescent="0.3">
      <c r="A36" s="532" t="s">
        <v>123</v>
      </c>
      <c r="B36" s="533"/>
      <c r="C36" s="533"/>
      <c r="D36" s="533"/>
      <c r="E36" s="533"/>
      <c r="F36" s="533"/>
      <c r="G36" s="533"/>
      <c r="H36" s="534"/>
      <c r="I36" s="147">
        <f>ROUND((I35*0.15),2)</f>
        <v>10967.25</v>
      </c>
      <c r="L36" s="92"/>
    </row>
    <row r="37" spans="1:14" x14ac:dyDescent="0.3">
      <c r="A37" s="532" t="s">
        <v>124</v>
      </c>
      <c r="B37" s="533"/>
      <c r="C37" s="533"/>
      <c r="D37" s="533"/>
      <c r="E37" s="533"/>
      <c r="F37" s="533"/>
      <c r="G37" s="533"/>
      <c r="H37" s="534"/>
      <c r="I37" s="134">
        <f>I35+I36</f>
        <v>84082.25</v>
      </c>
    </row>
    <row r="38" spans="1:14" x14ac:dyDescent="0.3">
      <c r="A38" s="511" t="s">
        <v>46</v>
      </c>
      <c r="B38" s="512"/>
      <c r="C38" s="512"/>
      <c r="D38" s="512"/>
      <c r="E38" s="512"/>
      <c r="F38" s="512"/>
      <c r="G38" s="512"/>
      <c r="H38" s="512"/>
      <c r="I38" s="513"/>
    </row>
    <row r="39" spans="1:14" x14ac:dyDescent="0.3">
      <c r="A39" s="82" t="s">
        <v>47</v>
      </c>
      <c r="B39" s="538" t="s">
        <v>48</v>
      </c>
      <c r="C39" s="545"/>
      <c r="D39" s="539"/>
      <c r="E39" s="514" t="s">
        <v>36</v>
      </c>
      <c r="F39" s="516"/>
      <c r="G39" s="84" t="s">
        <v>38</v>
      </c>
      <c r="H39" s="85" t="s">
        <v>39</v>
      </c>
      <c r="I39" s="86" t="s">
        <v>40</v>
      </c>
    </row>
    <row r="40" spans="1:14" x14ac:dyDescent="0.3">
      <c r="A40" s="87">
        <v>1</v>
      </c>
      <c r="B40" s="535" t="s">
        <v>49</v>
      </c>
      <c r="C40" s="536"/>
      <c r="D40" s="537"/>
      <c r="E40" s="520" t="s">
        <v>50</v>
      </c>
      <c r="F40" s="521"/>
      <c r="G40" s="119">
        <v>11</v>
      </c>
      <c r="H40" s="117">
        <v>450</v>
      </c>
      <c r="I40" s="94">
        <f>SUM(G40*H40)</f>
        <v>4950</v>
      </c>
    </row>
    <row r="41" spans="1:14" x14ac:dyDescent="0.3">
      <c r="A41" s="87">
        <v>2</v>
      </c>
      <c r="B41" s="505" t="s">
        <v>51</v>
      </c>
      <c r="C41" s="506"/>
      <c r="D41" s="507"/>
      <c r="E41" s="530" t="s">
        <v>50</v>
      </c>
      <c r="F41" s="531"/>
      <c r="G41" s="88"/>
      <c r="H41" s="118">
        <v>350</v>
      </c>
      <c r="I41" s="91">
        <f t="shared" ref="I41:I45" si="0">SUM(G41*H41)</f>
        <v>0</v>
      </c>
    </row>
    <row r="42" spans="1:14" x14ac:dyDescent="0.3">
      <c r="A42" s="87">
        <v>3</v>
      </c>
      <c r="B42" s="505" t="s">
        <v>52</v>
      </c>
      <c r="C42" s="506"/>
      <c r="D42" s="507"/>
      <c r="E42" s="530" t="s">
        <v>50</v>
      </c>
      <c r="F42" s="531"/>
      <c r="G42" s="88"/>
      <c r="H42" s="118">
        <v>300</v>
      </c>
      <c r="I42" s="91">
        <f t="shared" si="0"/>
        <v>0</v>
      </c>
      <c r="N42" t="s">
        <v>30</v>
      </c>
    </row>
    <row r="43" spans="1:14" x14ac:dyDescent="0.3">
      <c r="A43" s="87">
        <v>4</v>
      </c>
      <c r="B43" s="505" t="s">
        <v>53</v>
      </c>
      <c r="C43" s="506"/>
      <c r="D43" s="507"/>
      <c r="E43" s="530" t="s">
        <v>50</v>
      </c>
      <c r="F43" s="531"/>
      <c r="G43" s="88">
        <v>11</v>
      </c>
      <c r="H43" s="118">
        <v>200</v>
      </c>
      <c r="I43" s="91">
        <f t="shared" si="0"/>
        <v>2200</v>
      </c>
    </row>
    <row r="44" spans="1:14" x14ac:dyDescent="0.3">
      <c r="A44" s="87">
        <v>5</v>
      </c>
      <c r="B44" s="505" t="s">
        <v>54</v>
      </c>
      <c r="C44" s="506"/>
      <c r="D44" s="507"/>
      <c r="E44" s="530" t="s">
        <v>50</v>
      </c>
      <c r="F44" s="531"/>
      <c r="G44" s="88"/>
      <c r="H44" s="120">
        <v>200</v>
      </c>
      <c r="I44" s="91">
        <f t="shared" si="0"/>
        <v>0</v>
      </c>
    </row>
    <row r="45" spans="1:14" x14ac:dyDescent="0.3">
      <c r="A45" s="101">
        <v>6</v>
      </c>
      <c r="B45" s="508" t="s">
        <v>293</v>
      </c>
      <c r="C45" s="509"/>
      <c r="D45" s="510"/>
      <c r="E45" s="525" t="s">
        <v>50</v>
      </c>
      <c r="F45" s="526"/>
      <c r="G45" s="204"/>
      <c r="H45" s="203">
        <v>140</v>
      </c>
      <c r="I45" s="202">
        <f t="shared" si="0"/>
        <v>0</v>
      </c>
    </row>
    <row r="46" spans="1:14" x14ac:dyDescent="0.3">
      <c r="A46" s="87"/>
      <c r="B46" s="538" t="s">
        <v>567</v>
      </c>
      <c r="C46" s="545"/>
      <c r="D46" s="545"/>
      <c r="E46" s="545"/>
      <c r="F46" s="545"/>
      <c r="G46" s="545"/>
      <c r="H46" s="539"/>
      <c r="I46" s="91">
        <f>SUM(I40:I45)</f>
        <v>7150</v>
      </c>
    </row>
    <row r="47" spans="1:14" x14ac:dyDescent="0.3">
      <c r="A47" s="87">
        <v>1</v>
      </c>
      <c r="B47" s="535" t="s">
        <v>49</v>
      </c>
      <c r="C47" s="536"/>
      <c r="D47" s="537"/>
      <c r="E47" s="520" t="s">
        <v>50</v>
      </c>
      <c r="F47" s="521"/>
      <c r="G47" s="119"/>
      <c r="H47" s="117">
        <v>675</v>
      </c>
      <c r="I47" s="94">
        <f>SUM(G47*H47)</f>
        <v>0</v>
      </c>
    </row>
    <row r="48" spans="1:14" x14ac:dyDescent="0.3">
      <c r="A48" s="87">
        <v>2</v>
      </c>
      <c r="B48" s="505" t="s">
        <v>51</v>
      </c>
      <c r="C48" s="506"/>
      <c r="D48" s="507"/>
      <c r="E48" s="530" t="s">
        <v>50</v>
      </c>
      <c r="F48" s="531"/>
      <c r="G48" s="88"/>
      <c r="H48" s="118">
        <v>525</v>
      </c>
      <c r="I48" s="91">
        <f t="shared" ref="I48:I52" si="1">SUM(G48*H48)</f>
        <v>0</v>
      </c>
    </row>
    <row r="49" spans="1:12" x14ac:dyDescent="0.3">
      <c r="A49" s="87">
        <v>3</v>
      </c>
      <c r="B49" s="505" t="s">
        <v>52</v>
      </c>
      <c r="C49" s="506"/>
      <c r="D49" s="507"/>
      <c r="E49" s="530" t="s">
        <v>50</v>
      </c>
      <c r="F49" s="531"/>
      <c r="G49" s="88"/>
      <c r="H49" s="118">
        <v>450</v>
      </c>
      <c r="I49" s="91">
        <f t="shared" si="1"/>
        <v>0</v>
      </c>
    </row>
    <row r="50" spans="1:12" x14ac:dyDescent="0.3">
      <c r="A50" s="87">
        <v>4</v>
      </c>
      <c r="B50" s="505" t="s">
        <v>53</v>
      </c>
      <c r="C50" s="506"/>
      <c r="D50" s="507"/>
      <c r="E50" s="530" t="s">
        <v>50</v>
      </c>
      <c r="F50" s="531"/>
      <c r="G50" s="88"/>
      <c r="H50" s="118">
        <v>300</v>
      </c>
      <c r="I50" s="91">
        <f t="shared" si="1"/>
        <v>0</v>
      </c>
    </row>
    <row r="51" spans="1:12" x14ac:dyDescent="0.3">
      <c r="A51" s="87">
        <v>5</v>
      </c>
      <c r="B51" s="505" t="s">
        <v>54</v>
      </c>
      <c r="C51" s="506"/>
      <c r="D51" s="507"/>
      <c r="E51" s="530" t="s">
        <v>50</v>
      </c>
      <c r="F51" s="531"/>
      <c r="G51" s="88"/>
      <c r="H51" s="120">
        <v>300</v>
      </c>
      <c r="I51" s="91">
        <f t="shared" si="1"/>
        <v>0</v>
      </c>
    </row>
    <row r="52" spans="1:12" x14ac:dyDescent="0.3">
      <c r="A52" s="101">
        <v>6</v>
      </c>
      <c r="B52" s="508" t="s">
        <v>576</v>
      </c>
      <c r="C52" s="509"/>
      <c r="D52" s="510"/>
      <c r="E52" s="525" t="s">
        <v>50</v>
      </c>
      <c r="F52" s="526"/>
      <c r="G52" s="204"/>
      <c r="H52" s="203">
        <v>210</v>
      </c>
      <c r="I52" s="202">
        <f t="shared" si="1"/>
        <v>0</v>
      </c>
    </row>
    <row r="53" spans="1:12" x14ac:dyDescent="0.3">
      <c r="A53" s="87"/>
      <c r="B53" s="538" t="s">
        <v>568</v>
      </c>
      <c r="C53" s="545"/>
      <c r="D53" s="545"/>
      <c r="E53" s="545"/>
      <c r="F53" s="545"/>
      <c r="G53" s="545"/>
      <c r="H53" s="539"/>
      <c r="I53" s="91">
        <f>SUM(I47:I52)</f>
        <v>0</v>
      </c>
    </row>
    <row r="54" spans="1:12" x14ac:dyDescent="0.3">
      <c r="A54" s="87">
        <v>1</v>
      </c>
      <c r="B54" s="535" t="s">
        <v>49</v>
      </c>
      <c r="C54" s="536"/>
      <c r="D54" s="537"/>
      <c r="E54" s="520" t="s">
        <v>50</v>
      </c>
      <c r="F54" s="521"/>
      <c r="G54" s="119"/>
      <c r="H54" s="117">
        <v>900</v>
      </c>
      <c r="I54" s="94">
        <f>SUM(G54*H54)</f>
        <v>0</v>
      </c>
    </row>
    <row r="55" spans="1:12" x14ac:dyDescent="0.3">
      <c r="A55" s="87">
        <v>2</v>
      </c>
      <c r="B55" s="505" t="s">
        <v>51</v>
      </c>
      <c r="C55" s="506"/>
      <c r="D55" s="507"/>
      <c r="E55" s="530" t="s">
        <v>50</v>
      </c>
      <c r="F55" s="531"/>
      <c r="G55" s="88"/>
      <c r="H55" s="118">
        <v>700</v>
      </c>
      <c r="I55" s="91">
        <f t="shared" ref="I55:I59" si="2">SUM(G55*H55)</f>
        <v>0</v>
      </c>
      <c r="L55" s="59"/>
    </row>
    <row r="56" spans="1:12" x14ac:dyDescent="0.3">
      <c r="A56" s="87">
        <v>3</v>
      </c>
      <c r="B56" s="505" t="s">
        <v>52</v>
      </c>
      <c r="C56" s="506"/>
      <c r="D56" s="507"/>
      <c r="E56" s="530" t="s">
        <v>50</v>
      </c>
      <c r="F56" s="531"/>
      <c r="G56" s="88"/>
      <c r="H56" s="118">
        <v>600</v>
      </c>
      <c r="I56" s="91">
        <f t="shared" si="2"/>
        <v>0</v>
      </c>
    </row>
    <row r="57" spans="1:12" x14ac:dyDescent="0.3">
      <c r="A57" s="87">
        <v>4</v>
      </c>
      <c r="B57" s="505" t="s">
        <v>53</v>
      </c>
      <c r="C57" s="506"/>
      <c r="D57" s="507"/>
      <c r="E57" s="530" t="s">
        <v>50</v>
      </c>
      <c r="F57" s="531"/>
      <c r="G57" s="88"/>
      <c r="H57" s="118">
        <v>400</v>
      </c>
      <c r="I57" s="91">
        <f t="shared" si="2"/>
        <v>0</v>
      </c>
    </row>
    <row r="58" spans="1:12" x14ac:dyDescent="0.3">
      <c r="A58" s="87">
        <v>5</v>
      </c>
      <c r="B58" s="505" t="s">
        <v>54</v>
      </c>
      <c r="C58" s="506"/>
      <c r="D58" s="507"/>
      <c r="E58" s="530" t="s">
        <v>50</v>
      </c>
      <c r="F58" s="531"/>
      <c r="G58" s="88"/>
      <c r="H58" s="120">
        <v>400</v>
      </c>
      <c r="I58" s="91">
        <f t="shared" si="2"/>
        <v>0</v>
      </c>
    </row>
    <row r="59" spans="1:12" x14ac:dyDescent="0.3">
      <c r="A59" s="101">
        <v>6</v>
      </c>
      <c r="B59" s="508" t="s">
        <v>293</v>
      </c>
      <c r="C59" s="509"/>
      <c r="D59" s="510"/>
      <c r="E59" s="525" t="s">
        <v>50</v>
      </c>
      <c r="F59" s="526"/>
      <c r="G59" s="204"/>
      <c r="H59" s="203">
        <v>280</v>
      </c>
      <c r="I59" s="202">
        <f t="shared" si="2"/>
        <v>0</v>
      </c>
    </row>
    <row r="60" spans="1:12" x14ac:dyDescent="0.3">
      <c r="A60" s="96"/>
      <c r="B60" s="514"/>
      <c r="C60" s="515"/>
      <c r="D60" s="515"/>
      <c r="E60" s="515"/>
      <c r="F60" s="515"/>
      <c r="G60" s="516"/>
      <c r="H60" s="80"/>
      <c r="I60" s="91">
        <f>SUM(I54:I59)</f>
        <v>0</v>
      </c>
    </row>
    <row r="61" spans="1:12" x14ac:dyDescent="0.3">
      <c r="A61" s="532" t="s">
        <v>55</v>
      </c>
      <c r="B61" s="533"/>
      <c r="C61" s="533"/>
      <c r="D61" s="533"/>
      <c r="E61" s="533"/>
      <c r="F61" s="533"/>
      <c r="G61" s="533"/>
      <c r="H61" s="534"/>
      <c r="I61" s="102"/>
    </row>
    <row r="62" spans="1:12" x14ac:dyDescent="0.3">
      <c r="A62" s="511" t="s">
        <v>56</v>
      </c>
      <c r="B62" s="512"/>
      <c r="C62" s="512"/>
      <c r="D62" s="512"/>
      <c r="E62" s="512"/>
      <c r="F62" s="512"/>
      <c r="G62" s="512"/>
      <c r="H62" s="512"/>
      <c r="I62" s="513"/>
    </row>
    <row r="63" spans="1:12" x14ac:dyDescent="0.3">
      <c r="A63" s="82" t="s">
        <v>57</v>
      </c>
      <c r="B63" s="514" t="s">
        <v>58</v>
      </c>
      <c r="C63" s="515"/>
      <c r="D63" s="516"/>
      <c r="E63" s="514" t="s">
        <v>59</v>
      </c>
      <c r="F63" s="516"/>
      <c r="G63" s="98" t="s">
        <v>60</v>
      </c>
      <c r="H63" s="98" t="s">
        <v>39</v>
      </c>
      <c r="I63" s="99" t="s">
        <v>40</v>
      </c>
    </row>
    <row r="64" spans="1:12" x14ac:dyDescent="0.3">
      <c r="A64" s="87">
        <v>1</v>
      </c>
      <c r="B64" s="517" t="s">
        <v>422</v>
      </c>
      <c r="C64" s="518"/>
      <c r="D64" s="519"/>
      <c r="E64" s="530">
        <v>2</v>
      </c>
      <c r="F64" s="531"/>
      <c r="G64" s="161">
        <v>66.400000000000006</v>
      </c>
      <c r="H64" s="100">
        <v>5</v>
      </c>
      <c r="I64" s="173">
        <f>H64*G64</f>
        <v>332</v>
      </c>
    </row>
    <row r="65" spans="1:9" x14ac:dyDescent="0.3">
      <c r="A65" s="101"/>
      <c r="B65" s="522"/>
      <c r="C65" s="523"/>
      <c r="D65" s="524"/>
      <c r="E65" s="525"/>
      <c r="F65" s="526"/>
      <c r="G65" s="88"/>
      <c r="H65" s="100"/>
      <c r="I65" s="173"/>
    </row>
    <row r="66" spans="1:9" x14ac:dyDescent="0.3">
      <c r="A66" s="532" t="s">
        <v>61</v>
      </c>
      <c r="B66" s="533"/>
      <c r="C66" s="533"/>
      <c r="D66" s="533"/>
      <c r="E66" s="533"/>
      <c r="F66" s="533"/>
      <c r="G66" s="533"/>
      <c r="H66" s="534"/>
      <c r="I66" s="102">
        <f>SUM(I64:I65)</f>
        <v>332</v>
      </c>
    </row>
    <row r="67" spans="1:9" x14ac:dyDescent="0.3">
      <c r="A67" s="103"/>
      <c r="B67" s="104"/>
      <c r="C67" s="104"/>
      <c r="D67" s="104"/>
      <c r="E67" s="104"/>
      <c r="F67" s="105"/>
      <c r="G67" s="106"/>
      <c r="H67" s="106"/>
      <c r="I67" s="107"/>
    </row>
    <row r="68" spans="1:9" x14ac:dyDescent="0.3">
      <c r="A68" s="500"/>
      <c r="B68" s="501"/>
      <c r="C68" s="501"/>
      <c r="D68" s="501"/>
      <c r="E68" s="501"/>
      <c r="F68" s="108"/>
      <c r="G68" s="504" t="s">
        <v>62</v>
      </c>
      <c r="H68" s="501"/>
      <c r="I68" s="109">
        <f>I66+I60+I53+I46+I37+I27</f>
        <v>91564.25</v>
      </c>
    </row>
    <row r="69" spans="1:9" x14ac:dyDescent="0.3">
      <c r="A69" s="500"/>
      <c r="B69" s="501"/>
      <c r="C69" s="501"/>
      <c r="D69" s="501"/>
      <c r="E69" s="501"/>
      <c r="F69" s="62"/>
      <c r="G69" s="110"/>
      <c r="H69" s="111"/>
      <c r="I69" s="112"/>
    </row>
    <row r="70" spans="1:9" ht="15" thickBot="1" x14ac:dyDescent="0.35">
      <c r="A70" s="500"/>
      <c r="B70" s="501"/>
      <c r="C70" s="501"/>
      <c r="D70" s="501"/>
      <c r="E70" s="501"/>
      <c r="F70" s="62"/>
      <c r="G70" s="554" t="s">
        <v>105</v>
      </c>
      <c r="H70" s="555"/>
      <c r="I70" s="121">
        <f>I68+I69</f>
        <v>91564.25</v>
      </c>
    </row>
    <row r="71" spans="1:9" ht="15.6" thickTop="1" thickBot="1" x14ac:dyDescent="0.35">
      <c r="A71" s="113"/>
      <c r="B71" s="114"/>
      <c r="C71" s="502"/>
      <c r="D71" s="503"/>
      <c r="E71" s="503"/>
      <c r="F71" s="503"/>
      <c r="G71" s="115"/>
      <c r="H71" s="115"/>
      <c r="I71" s="116"/>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B39:D39"/>
    <mergeCell ref="E39:F39"/>
    <mergeCell ref="B28:F28"/>
    <mergeCell ref="B29:F29"/>
    <mergeCell ref="B30:F30"/>
    <mergeCell ref="B31:F31"/>
    <mergeCell ref="B32:F32"/>
    <mergeCell ref="B33:F33"/>
    <mergeCell ref="B34:F34"/>
    <mergeCell ref="A35:H35"/>
    <mergeCell ref="A36:H36"/>
    <mergeCell ref="A37:H37"/>
    <mergeCell ref="A38:I38"/>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B050"/>
  </sheetPr>
  <dimension ref="A1:T68"/>
  <sheetViews>
    <sheetView topLeftCell="A33"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622" t="e">
        <f>#REF!</f>
        <v>#REF!</v>
      </c>
      <c r="I9" s="623"/>
    </row>
    <row r="10" spans="1:13" x14ac:dyDescent="0.3">
      <c r="A10" s="61" t="s">
        <v>22</v>
      </c>
      <c r="B10" s="59"/>
      <c r="F10" s="538" t="s">
        <v>23</v>
      </c>
      <c r="G10" s="539"/>
      <c r="H10" s="624" t="e">
        <f>#REF!</f>
        <v>#REF!</v>
      </c>
      <c r="I10" s="625"/>
    </row>
    <row r="11" spans="1:13" x14ac:dyDescent="0.3">
      <c r="A11" s="61" t="s">
        <v>24</v>
      </c>
      <c r="B11" s="59"/>
      <c r="F11" s="538" t="s">
        <v>25</v>
      </c>
      <c r="G11" s="539"/>
      <c r="H11" s="626" t="e">
        <f>#REF!</f>
        <v>#REF!</v>
      </c>
      <c r="I11" s="625"/>
    </row>
    <row r="12" spans="1:13" x14ac:dyDescent="0.3">
      <c r="A12" s="61" t="s">
        <v>26</v>
      </c>
      <c r="B12" s="59"/>
      <c r="F12" s="538" t="s">
        <v>27</v>
      </c>
      <c r="G12" s="539"/>
      <c r="H12" s="627" t="s">
        <v>595</v>
      </c>
      <c r="I12" s="628"/>
    </row>
    <row r="13" spans="1:13" x14ac:dyDescent="0.3">
      <c r="A13" s="61" t="s">
        <v>28</v>
      </c>
      <c r="B13" s="59"/>
      <c r="F13" s="141" t="s">
        <v>29</v>
      </c>
      <c r="G13" s="142"/>
      <c r="H13" s="629" t="s">
        <v>63</v>
      </c>
      <c r="I13" s="630"/>
    </row>
    <row r="14" spans="1:13" x14ac:dyDescent="0.3">
      <c r="A14" s="61"/>
      <c r="B14" s="59"/>
      <c r="F14" s="538" t="s">
        <v>31</v>
      </c>
      <c r="G14" s="539"/>
      <c r="H14" s="540" t="s">
        <v>32</v>
      </c>
      <c r="I14" s="541"/>
      <c r="M14" t="s">
        <v>30</v>
      </c>
    </row>
    <row r="15" spans="1:13" x14ac:dyDescent="0.3">
      <c r="A15" s="61"/>
      <c r="B15" s="59"/>
      <c r="D15" s="148"/>
      <c r="F15" s="570" t="s">
        <v>349</v>
      </c>
      <c r="G15" s="570"/>
      <c r="H15" s="571" t="s">
        <v>357</v>
      </c>
      <c r="I15" s="567"/>
    </row>
    <row r="16" spans="1:13" x14ac:dyDescent="0.3">
      <c r="A16" s="544" t="s">
        <v>566</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v>1</v>
      </c>
      <c r="B24" s="617" t="s">
        <v>578</v>
      </c>
      <c r="C24" s="618"/>
      <c r="D24" s="618"/>
      <c r="E24" s="618"/>
      <c r="F24" s="619"/>
      <c r="G24" s="201">
        <v>1</v>
      </c>
      <c r="H24" s="200">
        <v>983.4</v>
      </c>
      <c r="I24" s="91">
        <f>H24*G24</f>
        <v>983.4</v>
      </c>
    </row>
    <row r="25" spans="1:11" x14ac:dyDescent="0.3">
      <c r="A25" s="87">
        <v>2</v>
      </c>
      <c r="B25" s="614" t="s">
        <v>579</v>
      </c>
      <c r="C25" s="615"/>
      <c r="D25" s="615"/>
      <c r="E25" s="615"/>
      <c r="F25" s="616"/>
      <c r="G25" s="201">
        <v>1</v>
      </c>
      <c r="H25" s="200">
        <v>2490</v>
      </c>
      <c r="I25" s="91">
        <f>H25*G25</f>
        <v>2490</v>
      </c>
    </row>
    <row r="26" spans="1:11" x14ac:dyDescent="0.3">
      <c r="A26" s="87">
        <v>3</v>
      </c>
      <c r="B26" s="631" t="s">
        <v>597</v>
      </c>
      <c r="C26" s="632"/>
      <c r="D26" s="632"/>
      <c r="E26" s="632"/>
      <c r="F26" s="633"/>
      <c r="G26" s="201">
        <v>1</v>
      </c>
      <c r="H26" s="200">
        <v>10599</v>
      </c>
      <c r="I26" s="91">
        <f t="shared" ref="I26" si="0">H26*G26</f>
        <v>10599</v>
      </c>
    </row>
    <row r="27" spans="1:11" x14ac:dyDescent="0.3">
      <c r="A27" s="87"/>
      <c r="B27" s="614"/>
      <c r="C27" s="615"/>
      <c r="D27" s="615"/>
      <c r="E27" s="615"/>
      <c r="F27" s="616"/>
      <c r="G27" s="201"/>
      <c r="H27" s="200"/>
      <c r="I27" s="91"/>
    </row>
    <row r="28" spans="1:11" x14ac:dyDescent="0.3">
      <c r="A28" s="87"/>
      <c r="B28" s="206"/>
      <c r="C28" s="207"/>
      <c r="D28" s="207"/>
      <c r="E28" s="207"/>
      <c r="F28" s="207"/>
      <c r="G28" s="201"/>
      <c r="H28" s="200"/>
      <c r="I28" s="91"/>
    </row>
    <row r="29" spans="1:11" x14ac:dyDescent="0.3">
      <c r="A29" s="87"/>
      <c r="B29" s="568"/>
      <c r="C29" s="569"/>
      <c r="D29" s="569"/>
      <c r="E29" s="569"/>
      <c r="F29" s="569"/>
      <c r="G29" s="152"/>
      <c r="H29" s="153"/>
      <c r="I29" s="91"/>
    </row>
    <row r="30" spans="1:11" x14ac:dyDescent="0.3">
      <c r="A30" s="565" t="s">
        <v>122</v>
      </c>
      <c r="B30" s="533"/>
      <c r="C30" s="533"/>
      <c r="D30" s="533"/>
      <c r="E30" s="533"/>
      <c r="F30" s="533"/>
      <c r="G30" s="533"/>
      <c r="H30" s="534"/>
      <c r="I30" s="146">
        <f>SUM(I24:I29)</f>
        <v>14072.4</v>
      </c>
    </row>
    <row r="31" spans="1:11" x14ac:dyDescent="0.3">
      <c r="A31" s="532" t="s">
        <v>123</v>
      </c>
      <c r="B31" s="533"/>
      <c r="C31" s="533"/>
      <c r="D31" s="533"/>
      <c r="E31" s="533"/>
      <c r="F31" s="533"/>
      <c r="G31" s="533"/>
      <c r="H31" s="534"/>
      <c r="I31" s="147">
        <f>ROUND((I30*0.15),2)</f>
        <v>2110.86</v>
      </c>
    </row>
    <row r="32" spans="1:11" x14ac:dyDescent="0.3">
      <c r="A32" s="532" t="s">
        <v>124</v>
      </c>
      <c r="B32" s="533"/>
      <c r="C32" s="533"/>
      <c r="D32" s="533"/>
      <c r="E32" s="533"/>
      <c r="F32" s="533"/>
      <c r="G32" s="533"/>
      <c r="H32" s="534"/>
      <c r="I32" s="134">
        <f>I30+I31</f>
        <v>16183.26</v>
      </c>
    </row>
    <row r="33" spans="1:20" x14ac:dyDescent="0.3">
      <c r="A33" s="511" t="s">
        <v>46</v>
      </c>
      <c r="B33" s="512"/>
      <c r="C33" s="512"/>
      <c r="D33" s="512"/>
      <c r="E33" s="512"/>
      <c r="F33" s="512"/>
      <c r="G33" s="512"/>
      <c r="H33" s="512"/>
      <c r="I33" s="513"/>
    </row>
    <row r="34" spans="1:20" x14ac:dyDescent="0.3">
      <c r="A34" s="82" t="s">
        <v>47</v>
      </c>
      <c r="B34" s="538" t="s">
        <v>48</v>
      </c>
      <c r="C34" s="545"/>
      <c r="D34" s="539"/>
      <c r="E34" s="514" t="s">
        <v>36</v>
      </c>
      <c r="F34" s="516"/>
      <c r="G34" s="84" t="s">
        <v>38</v>
      </c>
      <c r="H34" s="85" t="s">
        <v>39</v>
      </c>
      <c r="I34" s="86" t="s">
        <v>40</v>
      </c>
    </row>
    <row r="35" spans="1:20" x14ac:dyDescent="0.3">
      <c r="A35" s="87">
        <v>1</v>
      </c>
      <c r="B35" s="535" t="s">
        <v>49</v>
      </c>
      <c r="C35" s="536"/>
      <c r="D35" s="537"/>
      <c r="E35" s="520" t="s">
        <v>50</v>
      </c>
      <c r="F35" s="521"/>
      <c r="G35" s="119">
        <v>10</v>
      </c>
      <c r="H35" s="117">
        <v>450</v>
      </c>
      <c r="I35" s="94">
        <f>SUM(G35*H35)</f>
        <v>4500</v>
      </c>
    </row>
    <row r="36" spans="1:20" x14ac:dyDescent="0.3">
      <c r="A36" s="87">
        <v>2</v>
      </c>
      <c r="B36" s="505" t="s">
        <v>51</v>
      </c>
      <c r="C36" s="506"/>
      <c r="D36" s="507"/>
      <c r="E36" s="530" t="s">
        <v>50</v>
      </c>
      <c r="F36" s="531"/>
      <c r="G36" s="88"/>
      <c r="H36" s="118">
        <v>350</v>
      </c>
      <c r="I36" s="91">
        <f t="shared" ref="I36:I40" si="1">SUM(G36*H36)</f>
        <v>0</v>
      </c>
    </row>
    <row r="37" spans="1:20" x14ac:dyDescent="0.3">
      <c r="A37" s="87">
        <v>3</v>
      </c>
      <c r="B37" s="505" t="s">
        <v>52</v>
      </c>
      <c r="C37" s="506"/>
      <c r="D37" s="507"/>
      <c r="E37" s="530" t="s">
        <v>50</v>
      </c>
      <c r="F37" s="531"/>
      <c r="G37" s="88"/>
      <c r="H37" s="118">
        <v>300</v>
      </c>
      <c r="I37" s="91">
        <f t="shared" si="1"/>
        <v>0</v>
      </c>
    </row>
    <row r="38" spans="1:20" x14ac:dyDescent="0.3">
      <c r="A38" s="87">
        <v>4</v>
      </c>
      <c r="B38" s="505" t="s">
        <v>53</v>
      </c>
      <c r="C38" s="506"/>
      <c r="D38" s="507"/>
      <c r="E38" s="530" t="s">
        <v>50</v>
      </c>
      <c r="F38" s="531"/>
      <c r="G38" s="88">
        <v>10</v>
      </c>
      <c r="H38" s="118">
        <v>200</v>
      </c>
      <c r="I38" s="91">
        <f t="shared" si="1"/>
        <v>2000</v>
      </c>
    </row>
    <row r="39" spans="1:20" x14ac:dyDescent="0.3">
      <c r="A39" s="87">
        <v>5</v>
      </c>
      <c r="B39" s="505" t="s">
        <v>54</v>
      </c>
      <c r="C39" s="506"/>
      <c r="D39" s="507"/>
      <c r="E39" s="530" t="s">
        <v>50</v>
      </c>
      <c r="F39" s="531"/>
      <c r="G39" s="88"/>
      <c r="H39" s="120">
        <v>200</v>
      </c>
      <c r="I39" s="91">
        <f t="shared" si="1"/>
        <v>0</v>
      </c>
      <c r="T39" s="205"/>
    </row>
    <row r="40" spans="1:20" x14ac:dyDescent="0.3">
      <c r="A40" s="101">
        <v>6</v>
      </c>
      <c r="B40" s="508" t="s">
        <v>293</v>
      </c>
      <c r="C40" s="509"/>
      <c r="D40" s="510"/>
      <c r="E40" s="525" t="s">
        <v>50</v>
      </c>
      <c r="F40" s="526"/>
      <c r="G40" s="204"/>
      <c r="H40" s="203">
        <v>140</v>
      </c>
      <c r="I40" s="202">
        <f t="shared" si="1"/>
        <v>0</v>
      </c>
    </row>
    <row r="41" spans="1:20" x14ac:dyDescent="0.3">
      <c r="A41" s="87"/>
      <c r="B41" s="538" t="s">
        <v>567</v>
      </c>
      <c r="C41" s="545"/>
      <c r="D41" s="545"/>
      <c r="E41" s="545"/>
      <c r="F41" s="545"/>
      <c r="G41" s="545"/>
      <c r="H41" s="539"/>
      <c r="I41" s="91">
        <f>SUM(I35:I40)</f>
        <v>6500</v>
      </c>
    </row>
    <row r="42" spans="1:20" x14ac:dyDescent="0.3">
      <c r="A42" s="87">
        <v>1</v>
      </c>
      <c r="B42" s="535" t="s">
        <v>49</v>
      </c>
      <c r="C42" s="536"/>
      <c r="D42" s="537"/>
      <c r="E42" s="520" t="s">
        <v>50</v>
      </c>
      <c r="F42" s="521"/>
      <c r="G42" s="119"/>
      <c r="H42" s="117">
        <v>675</v>
      </c>
      <c r="I42" s="94">
        <f>SUM(G42*H42)</f>
        <v>0</v>
      </c>
    </row>
    <row r="43" spans="1:20" x14ac:dyDescent="0.3">
      <c r="A43" s="87">
        <v>2</v>
      </c>
      <c r="B43" s="505" t="s">
        <v>51</v>
      </c>
      <c r="C43" s="506"/>
      <c r="D43" s="507"/>
      <c r="E43" s="530" t="s">
        <v>50</v>
      </c>
      <c r="F43" s="531"/>
      <c r="G43" s="88"/>
      <c r="H43" s="118">
        <v>525</v>
      </c>
      <c r="I43" s="91">
        <f t="shared" ref="I43:I47" si="2">SUM(G43*H43)</f>
        <v>0</v>
      </c>
    </row>
    <row r="44" spans="1:20" x14ac:dyDescent="0.3">
      <c r="A44" s="87">
        <v>3</v>
      </c>
      <c r="B44" s="505" t="s">
        <v>52</v>
      </c>
      <c r="C44" s="506"/>
      <c r="D44" s="507"/>
      <c r="E44" s="530" t="s">
        <v>50</v>
      </c>
      <c r="F44" s="531"/>
      <c r="G44" s="88"/>
      <c r="H44" s="118">
        <v>450</v>
      </c>
      <c r="I44" s="91">
        <f t="shared" si="2"/>
        <v>0</v>
      </c>
    </row>
    <row r="45" spans="1:20" x14ac:dyDescent="0.3">
      <c r="A45" s="87">
        <v>4</v>
      </c>
      <c r="B45" s="505" t="s">
        <v>53</v>
      </c>
      <c r="C45" s="506"/>
      <c r="D45" s="507"/>
      <c r="E45" s="530" t="s">
        <v>50</v>
      </c>
      <c r="F45" s="531"/>
      <c r="G45" s="88"/>
      <c r="H45" s="118">
        <v>300</v>
      </c>
      <c r="I45" s="91">
        <f t="shared" si="2"/>
        <v>0</v>
      </c>
    </row>
    <row r="46" spans="1:20" x14ac:dyDescent="0.3">
      <c r="A46" s="87">
        <v>5</v>
      </c>
      <c r="B46" s="505" t="s">
        <v>54</v>
      </c>
      <c r="C46" s="506"/>
      <c r="D46" s="507"/>
      <c r="E46" s="530" t="s">
        <v>50</v>
      </c>
      <c r="F46" s="531"/>
      <c r="G46" s="88"/>
      <c r="H46" s="120">
        <v>300</v>
      </c>
      <c r="I46" s="91">
        <f t="shared" si="2"/>
        <v>0</v>
      </c>
    </row>
    <row r="47" spans="1:20" x14ac:dyDescent="0.3">
      <c r="A47" s="101">
        <v>6</v>
      </c>
      <c r="B47" s="508" t="s">
        <v>293</v>
      </c>
      <c r="C47" s="509"/>
      <c r="D47" s="510"/>
      <c r="E47" s="525" t="s">
        <v>50</v>
      </c>
      <c r="F47" s="526"/>
      <c r="G47" s="204"/>
      <c r="H47" s="203">
        <v>210</v>
      </c>
      <c r="I47" s="202">
        <f t="shared" si="2"/>
        <v>0</v>
      </c>
    </row>
    <row r="48" spans="1:20" x14ac:dyDescent="0.3">
      <c r="A48" s="87"/>
      <c r="B48" s="538" t="s">
        <v>568</v>
      </c>
      <c r="C48" s="545"/>
      <c r="D48" s="545"/>
      <c r="E48" s="545"/>
      <c r="F48" s="545"/>
      <c r="G48" s="545"/>
      <c r="H48" s="539"/>
      <c r="I48" s="91">
        <f>SUM(I42:I47)</f>
        <v>0</v>
      </c>
    </row>
    <row r="49" spans="1:9" x14ac:dyDescent="0.3">
      <c r="A49" s="87">
        <v>1</v>
      </c>
      <c r="B49" s="535" t="s">
        <v>49</v>
      </c>
      <c r="C49" s="536"/>
      <c r="D49" s="537"/>
      <c r="E49" s="520" t="s">
        <v>50</v>
      </c>
      <c r="F49" s="521"/>
      <c r="G49" s="119"/>
      <c r="H49" s="117">
        <v>900</v>
      </c>
      <c r="I49" s="94">
        <f>SUM(G49*H49)</f>
        <v>0</v>
      </c>
    </row>
    <row r="50" spans="1:9" x14ac:dyDescent="0.3">
      <c r="A50" s="87">
        <v>2</v>
      </c>
      <c r="B50" s="505" t="s">
        <v>51</v>
      </c>
      <c r="C50" s="506"/>
      <c r="D50" s="507"/>
      <c r="E50" s="530" t="s">
        <v>50</v>
      </c>
      <c r="F50" s="531"/>
      <c r="G50" s="88"/>
      <c r="H50" s="118">
        <v>700</v>
      </c>
      <c r="I50" s="91">
        <f t="shared" ref="I50:I54" si="3">SUM(G50*H50)</f>
        <v>0</v>
      </c>
    </row>
    <row r="51" spans="1:9" x14ac:dyDescent="0.3">
      <c r="A51" s="87">
        <v>3</v>
      </c>
      <c r="B51" s="505" t="s">
        <v>52</v>
      </c>
      <c r="C51" s="506"/>
      <c r="D51" s="507"/>
      <c r="E51" s="530" t="s">
        <v>50</v>
      </c>
      <c r="F51" s="531"/>
      <c r="G51" s="88"/>
      <c r="H51" s="118">
        <v>600</v>
      </c>
      <c r="I51" s="91">
        <f t="shared" si="3"/>
        <v>0</v>
      </c>
    </row>
    <row r="52" spans="1:9" x14ac:dyDescent="0.3">
      <c r="A52" s="87">
        <v>4</v>
      </c>
      <c r="B52" s="505" t="s">
        <v>53</v>
      </c>
      <c r="C52" s="506"/>
      <c r="D52" s="507"/>
      <c r="E52" s="530" t="s">
        <v>50</v>
      </c>
      <c r="F52" s="531"/>
      <c r="G52" s="88"/>
      <c r="H52" s="118">
        <v>400</v>
      </c>
      <c r="I52" s="91">
        <f t="shared" si="3"/>
        <v>0</v>
      </c>
    </row>
    <row r="53" spans="1:9" x14ac:dyDescent="0.3">
      <c r="A53" s="87">
        <v>5</v>
      </c>
      <c r="B53" s="505" t="s">
        <v>54</v>
      </c>
      <c r="C53" s="506"/>
      <c r="D53" s="507"/>
      <c r="E53" s="530" t="s">
        <v>50</v>
      </c>
      <c r="F53" s="531"/>
      <c r="G53" s="88"/>
      <c r="H53" s="120">
        <v>400</v>
      </c>
      <c r="I53" s="91">
        <f t="shared" si="3"/>
        <v>0</v>
      </c>
    </row>
    <row r="54" spans="1:9" x14ac:dyDescent="0.3">
      <c r="A54" s="101">
        <v>6</v>
      </c>
      <c r="B54" s="508" t="s">
        <v>293</v>
      </c>
      <c r="C54" s="509"/>
      <c r="D54" s="510"/>
      <c r="E54" s="525" t="s">
        <v>50</v>
      </c>
      <c r="F54" s="526"/>
      <c r="G54" s="204"/>
      <c r="H54" s="203">
        <v>280</v>
      </c>
      <c r="I54" s="202">
        <f t="shared" si="3"/>
        <v>0</v>
      </c>
    </row>
    <row r="55" spans="1:9" x14ac:dyDescent="0.3">
      <c r="A55" s="96"/>
      <c r="B55" s="514"/>
      <c r="C55" s="515"/>
      <c r="D55" s="515"/>
      <c r="E55" s="515"/>
      <c r="F55" s="515"/>
      <c r="G55" s="516"/>
      <c r="H55" s="80"/>
      <c r="I55" s="91">
        <f>SUM(I49:I54)</f>
        <v>0</v>
      </c>
    </row>
    <row r="56" spans="1:9" x14ac:dyDescent="0.3">
      <c r="A56" s="532" t="s">
        <v>55</v>
      </c>
      <c r="B56" s="533"/>
      <c r="C56" s="533"/>
      <c r="D56" s="533"/>
      <c r="E56" s="533"/>
      <c r="F56" s="533"/>
      <c r="G56" s="533"/>
      <c r="H56" s="534"/>
      <c r="I56" s="102"/>
    </row>
    <row r="57" spans="1:9" x14ac:dyDescent="0.3">
      <c r="A57" s="511" t="s">
        <v>56</v>
      </c>
      <c r="B57" s="512"/>
      <c r="C57" s="512"/>
      <c r="D57" s="512"/>
      <c r="E57" s="512"/>
      <c r="F57" s="512"/>
      <c r="G57" s="512"/>
      <c r="H57" s="512"/>
      <c r="I57" s="513"/>
    </row>
    <row r="58" spans="1:9" x14ac:dyDescent="0.3">
      <c r="A58" s="82" t="s">
        <v>57</v>
      </c>
      <c r="B58" s="514" t="s">
        <v>58</v>
      </c>
      <c r="C58" s="515"/>
      <c r="D58" s="516"/>
      <c r="E58" s="514" t="s">
        <v>59</v>
      </c>
      <c r="F58" s="516"/>
      <c r="G58" s="98" t="s">
        <v>60</v>
      </c>
      <c r="H58" s="98" t="s">
        <v>39</v>
      </c>
      <c r="I58" s="99" t="s">
        <v>40</v>
      </c>
    </row>
    <row r="59" spans="1:9" x14ac:dyDescent="0.3">
      <c r="A59" s="87">
        <v>1</v>
      </c>
      <c r="B59" s="517" t="s">
        <v>539</v>
      </c>
      <c r="C59" s="518"/>
      <c r="D59" s="519"/>
      <c r="E59" s="530">
        <v>3</v>
      </c>
      <c r="F59" s="531"/>
      <c r="G59" s="161">
        <v>250.8</v>
      </c>
      <c r="H59" s="100">
        <v>5</v>
      </c>
      <c r="I59" s="173">
        <f>H59*G59</f>
        <v>1254</v>
      </c>
    </row>
    <row r="60" spans="1:9" x14ac:dyDescent="0.3">
      <c r="A60" s="101"/>
      <c r="B60" s="522"/>
      <c r="C60" s="523"/>
      <c r="D60" s="524"/>
      <c r="E60" s="525"/>
      <c r="F60" s="526"/>
      <c r="G60" s="88"/>
      <c r="H60" s="100"/>
      <c r="I60" s="173"/>
    </row>
    <row r="61" spans="1:9" x14ac:dyDescent="0.3">
      <c r="A61" s="532" t="s">
        <v>61</v>
      </c>
      <c r="B61" s="533"/>
      <c r="C61" s="533"/>
      <c r="D61" s="533"/>
      <c r="E61" s="533"/>
      <c r="F61" s="533"/>
      <c r="G61" s="533"/>
      <c r="H61" s="534"/>
      <c r="I61" s="102">
        <f>SUM(I59:I60)</f>
        <v>1254</v>
      </c>
    </row>
    <row r="62" spans="1:9" x14ac:dyDescent="0.3">
      <c r="A62" s="634"/>
      <c r="B62" s="542"/>
      <c r="C62" s="542"/>
      <c r="D62" s="542"/>
      <c r="E62" s="542"/>
      <c r="F62" s="105"/>
      <c r="G62" s="106"/>
      <c r="H62" s="106"/>
      <c r="I62" s="107"/>
    </row>
    <row r="63" spans="1:9" x14ac:dyDescent="0.3">
      <c r="A63" s="500"/>
      <c r="B63" s="501"/>
      <c r="C63" s="501"/>
      <c r="D63" s="501"/>
      <c r="E63" s="501"/>
      <c r="F63" s="108"/>
      <c r="G63" s="504" t="s">
        <v>62</v>
      </c>
      <c r="H63" s="501"/>
      <c r="I63" s="109">
        <f>I61+I55+I48+I41+I32+I21</f>
        <v>23937.260000000002</v>
      </c>
    </row>
    <row r="64" spans="1:9" x14ac:dyDescent="0.3">
      <c r="A64" s="500"/>
      <c r="B64" s="501"/>
      <c r="C64" s="501"/>
      <c r="D64" s="501"/>
      <c r="E64" s="501"/>
      <c r="F64" s="62"/>
      <c r="G64" s="110"/>
      <c r="H64" s="111"/>
      <c r="I64" s="112"/>
    </row>
    <row r="65" spans="1:9" ht="15" thickBot="1" x14ac:dyDescent="0.35">
      <c r="A65" s="500"/>
      <c r="B65" s="501"/>
      <c r="C65" s="501"/>
      <c r="D65" s="501"/>
      <c r="E65" s="501"/>
      <c r="F65" s="62"/>
      <c r="G65" s="554" t="s">
        <v>105</v>
      </c>
      <c r="H65" s="555"/>
      <c r="I65" s="121">
        <f>I63+I64</f>
        <v>23937.260000000002</v>
      </c>
    </row>
    <row r="66" spans="1:9" ht="15.6" thickTop="1" thickBot="1" x14ac:dyDescent="0.35">
      <c r="A66" s="113"/>
      <c r="B66" s="114"/>
      <c r="C66" s="502"/>
      <c r="D66" s="503"/>
      <c r="E66" s="503"/>
      <c r="F66" s="503"/>
      <c r="G66" s="115"/>
      <c r="H66" s="115"/>
      <c r="I66" s="116"/>
    </row>
    <row r="68" spans="1:9" x14ac:dyDescent="0.3">
      <c r="A68" s="59"/>
      <c r="B68" s="59"/>
    </row>
  </sheetData>
  <mergeCells count="91">
    <mergeCell ref="C66:F66"/>
    <mergeCell ref="B60:D60"/>
    <mergeCell ref="E60:F60"/>
    <mergeCell ref="A61:H61"/>
    <mergeCell ref="A63:B63"/>
    <mergeCell ref="C63:E63"/>
    <mergeCell ref="G63:H63"/>
    <mergeCell ref="A62:E62"/>
    <mergeCell ref="A64:B64"/>
    <mergeCell ref="C64:E64"/>
    <mergeCell ref="A65:B65"/>
    <mergeCell ref="C65:E65"/>
    <mergeCell ref="G65:H65"/>
    <mergeCell ref="B59:D59"/>
    <mergeCell ref="E59:F59"/>
    <mergeCell ref="B52:D52"/>
    <mergeCell ref="E52:F52"/>
    <mergeCell ref="B53:D53"/>
    <mergeCell ref="E53:F53"/>
    <mergeCell ref="B54:D54"/>
    <mergeCell ref="E54:F54"/>
    <mergeCell ref="B55:G55"/>
    <mergeCell ref="A56:H56"/>
    <mergeCell ref="A57:I57"/>
    <mergeCell ref="B58:D58"/>
    <mergeCell ref="E58:F58"/>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7:D37"/>
    <mergeCell ref="E37:F37"/>
    <mergeCell ref="A30:H30"/>
    <mergeCell ref="A31:H31"/>
    <mergeCell ref="A32:H32"/>
    <mergeCell ref="A33:I33"/>
    <mergeCell ref="B34:D34"/>
    <mergeCell ref="E34:F34"/>
    <mergeCell ref="B29:F29"/>
    <mergeCell ref="B35:D35"/>
    <mergeCell ref="E35:F35"/>
    <mergeCell ref="B36:D36"/>
    <mergeCell ref="E36:F36"/>
    <mergeCell ref="B27:F27"/>
    <mergeCell ref="A16:I16"/>
    <mergeCell ref="A17:I17"/>
    <mergeCell ref="B18:D18"/>
    <mergeCell ref="B19:D19"/>
    <mergeCell ref="B20:D20"/>
    <mergeCell ref="A21:H21"/>
    <mergeCell ref="A22:I22"/>
    <mergeCell ref="B23:F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00B050"/>
  </sheetPr>
  <dimension ref="A1:T68"/>
  <sheetViews>
    <sheetView topLeftCell="A20"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622" t="e">
        <f>#REF!</f>
        <v>#REF!</v>
      </c>
      <c r="I9" s="623"/>
    </row>
    <row r="10" spans="1:13" x14ac:dyDescent="0.3">
      <c r="A10" s="61" t="s">
        <v>22</v>
      </c>
      <c r="B10" s="59"/>
      <c r="F10" s="538" t="s">
        <v>23</v>
      </c>
      <c r="G10" s="539"/>
      <c r="H10" s="624" t="e">
        <f>#REF!</f>
        <v>#REF!</v>
      </c>
      <c r="I10" s="625"/>
    </row>
    <row r="11" spans="1:13" x14ac:dyDescent="0.3">
      <c r="A11" s="61" t="s">
        <v>24</v>
      </c>
      <c r="B11" s="59"/>
      <c r="F11" s="538" t="s">
        <v>25</v>
      </c>
      <c r="G11" s="539"/>
      <c r="H11" s="626" t="e">
        <f>#REF!</f>
        <v>#REF!</v>
      </c>
      <c r="I11" s="625"/>
    </row>
    <row r="12" spans="1:13" x14ac:dyDescent="0.3">
      <c r="A12" s="61" t="s">
        <v>26</v>
      </c>
      <c r="B12" s="59"/>
      <c r="F12" s="538" t="s">
        <v>27</v>
      </c>
      <c r="G12" s="539"/>
      <c r="H12" s="635" t="e">
        <f>#REF!</f>
        <v>#REF!</v>
      </c>
      <c r="I12" s="625"/>
    </row>
    <row r="13" spans="1:13" x14ac:dyDescent="0.3">
      <c r="A13" s="61" t="s">
        <v>28</v>
      </c>
      <c r="B13" s="59"/>
      <c r="F13" s="141" t="s">
        <v>29</v>
      </c>
      <c r="G13" s="142"/>
      <c r="H13" s="629" t="s">
        <v>63</v>
      </c>
      <c r="I13" s="630"/>
    </row>
    <row r="14" spans="1:13" x14ac:dyDescent="0.3">
      <c r="A14" s="61"/>
      <c r="B14" s="59"/>
      <c r="F14" s="538" t="s">
        <v>31</v>
      </c>
      <c r="G14" s="539"/>
      <c r="H14" s="540" t="s">
        <v>32</v>
      </c>
      <c r="I14" s="541"/>
      <c r="M14" t="s">
        <v>30</v>
      </c>
    </row>
    <row r="15" spans="1:13" x14ac:dyDescent="0.3">
      <c r="A15" s="61"/>
      <c r="B15" s="59"/>
      <c r="D15" s="148"/>
      <c r="F15" s="570" t="s">
        <v>349</v>
      </c>
      <c r="G15" s="570"/>
      <c r="H15" s="571" t="s">
        <v>272</v>
      </c>
      <c r="I15" s="567"/>
    </row>
    <row r="16" spans="1:13" x14ac:dyDescent="0.3">
      <c r="A16" s="544" t="s">
        <v>580</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v>1</v>
      </c>
      <c r="B24" s="617" t="s">
        <v>581</v>
      </c>
      <c r="C24" s="618"/>
      <c r="D24" s="618"/>
      <c r="E24" s="618"/>
      <c r="F24" s="619"/>
      <c r="G24" s="201">
        <v>1</v>
      </c>
      <c r="H24" s="200">
        <v>83.48</v>
      </c>
      <c r="I24" s="91">
        <f>H24*G24</f>
        <v>83.48</v>
      </c>
    </row>
    <row r="25" spans="1:11" x14ac:dyDescent="0.3">
      <c r="A25" s="87">
        <v>2</v>
      </c>
      <c r="B25" s="614" t="s">
        <v>582</v>
      </c>
      <c r="C25" s="615"/>
      <c r="D25" s="615"/>
      <c r="E25" s="615"/>
      <c r="F25" s="616"/>
      <c r="G25" s="201">
        <v>1</v>
      </c>
      <c r="H25" s="200">
        <v>1730</v>
      </c>
      <c r="I25" s="91">
        <f>H25*G25</f>
        <v>1730</v>
      </c>
    </row>
    <row r="26" spans="1:11" x14ac:dyDescent="0.3">
      <c r="A26" s="87"/>
      <c r="B26" s="614"/>
      <c r="C26" s="615"/>
      <c r="D26" s="615"/>
      <c r="E26" s="615"/>
      <c r="F26" s="616"/>
      <c r="G26" s="201"/>
      <c r="H26" s="200"/>
      <c r="I26" s="91"/>
    </row>
    <row r="27" spans="1:11" x14ac:dyDescent="0.3">
      <c r="A27" s="87"/>
      <c r="B27" s="614"/>
      <c r="C27" s="615"/>
      <c r="D27" s="615"/>
      <c r="E27" s="615"/>
      <c r="F27" s="616"/>
      <c r="G27" s="201"/>
      <c r="H27" s="200"/>
      <c r="I27" s="91"/>
    </row>
    <row r="28" spans="1:11" x14ac:dyDescent="0.3">
      <c r="A28" s="87"/>
      <c r="B28" s="614"/>
      <c r="C28" s="615"/>
      <c r="D28" s="615"/>
      <c r="E28" s="615"/>
      <c r="F28" s="616"/>
      <c r="G28" s="201"/>
      <c r="H28" s="200"/>
      <c r="I28" s="91"/>
    </row>
    <row r="29" spans="1:11" x14ac:dyDescent="0.3">
      <c r="A29" s="87"/>
      <c r="B29" s="568"/>
      <c r="C29" s="569"/>
      <c r="D29" s="569"/>
      <c r="E29" s="569"/>
      <c r="F29" s="569"/>
      <c r="G29" s="152"/>
      <c r="H29" s="153"/>
      <c r="I29" s="91"/>
    </row>
    <row r="30" spans="1:11" x14ac:dyDescent="0.3">
      <c r="A30" s="565" t="s">
        <v>122</v>
      </c>
      <c r="B30" s="533"/>
      <c r="C30" s="533"/>
      <c r="D30" s="533"/>
      <c r="E30" s="533"/>
      <c r="F30" s="533"/>
      <c r="G30" s="533"/>
      <c r="H30" s="534"/>
      <c r="I30" s="146">
        <f>SUM(I24:I29)</f>
        <v>1813.48</v>
      </c>
    </row>
    <row r="31" spans="1:11" x14ac:dyDescent="0.3">
      <c r="A31" s="532" t="s">
        <v>123</v>
      </c>
      <c r="B31" s="533"/>
      <c r="C31" s="533"/>
      <c r="D31" s="533"/>
      <c r="E31" s="533"/>
      <c r="F31" s="533"/>
      <c r="G31" s="533"/>
      <c r="H31" s="534"/>
      <c r="I31" s="147">
        <f>ROUND((I30*0.15),2)</f>
        <v>272.02</v>
      </c>
    </row>
    <row r="32" spans="1:11" x14ac:dyDescent="0.3">
      <c r="A32" s="532" t="s">
        <v>124</v>
      </c>
      <c r="B32" s="533"/>
      <c r="C32" s="533"/>
      <c r="D32" s="533"/>
      <c r="E32" s="533"/>
      <c r="F32" s="533"/>
      <c r="G32" s="533"/>
      <c r="H32" s="534"/>
      <c r="I32" s="134">
        <f>I30+I31</f>
        <v>2085.5</v>
      </c>
    </row>
    <row r="33" spans="1:20" x14ac:dyDescent="0.3">
      <c r="A33" s="511" t="s">
        <v>46</v>
      </c>
      <c r="B33" s="512"/>
      <c r="C33" s="512"/>
      <c r="D33" s="512"/>
      <c r="E33" s="512"/>
      <c r="F33" s="512"/>
      <c r="G33" s="512"/>
      <c r="H33" s="512"/>
      <c r="I33" s="513"/>
    </row>
    <row r="34" spans="1:20" x14ac:dyDescent="0.3">
      <c r="A34" s="82" t="s">
        <v>47</v>
      </c>
      <c r="B34" s="538" t="s">
        <v>48</v>
      </c>
      <c r="C34" s="545"/>
      <c r="D34" s="539"/>
      <c r="E34" s="514" t="s">
        <v>36</v>
      </c>
      <c r="F34" s="516"/>
      <c r="G34" s="84" t="s">
        <v>38</v>
      </c>
      <c r="H34" s="85" t="s">
        <v>39</v>
      </c>
      <c r="I34" s="86" t="s">
        <v>40</v>
      </c>
    </row>
    <row r="35" spans="1:20" x14ac:dyDescent="0.3">
      <c r="A35" s="87">
        <v>1</v>
      </c>
      <c r="B35" s="535" t="s">
        <v>49</v>
      </c>
      <c r="C35" s="536"/>
      <c r="D35" s="537"/>
      <c r="E35" s="520" t="s">
        <v>50</v>
      </c>
      <c r="F35" s="521"/>
      <c r="G35" s="119"/>
      <c r="H35" s="117">
        <v>450</v>
      </c>
      <c r="I35" s="94">
        <f>SUM(G35*H35)</f>
        <v>0</v>
      </c>
    </row>
    <row r="36" spans="1:20" x14ac:dyDescent="0.3">
      <c r="A36" s="87">
        <v>2</v>
      </c>
      <c r="B36" s="505" t="s">
        <v>51</v>
      </c>
      <c r="C36" s="506"/>
      <c r="D36" s="507"/>
      <c r="E36" s="530" t="s">
        <v>50</v>
      </c>
      <c r="F36" s="531"/>
      <c r="G36" s="88"/>
      <c r="H36" s="118">
        <v>350</v>
      </c>
      <c r="I36" s="91">
        <f t="shared" ref="I36:I40" si="0">SUM(G36*H36)</f>
        <v>0</v>
      </c>
    </row>
    <row r="37" spans="1:20" x14ac:dyDescent="0.3">
      <c r="A37" s="87">
        <v>3</v>
      </c>
      <c r="B37" s="505" t="s">
        <v>52</v>
      </c>
      <c r="C37" s="506"/>
      <c r="D37" s="507"/>
      <c r="E37" s="530" t="s">
        <v>50</v>
      </c>
      <c r="F37" s="531"/>
      <c r="G37" s="88">
        <v>5</v>
      </c>
      <c r="H37" s="118">
        <v>300</v>
      </c>
      <c r="I37" s="91">
        <f t="shared" si="0"/>
        <v>1500</v>
      </c>
    </row>
    <row r="38" spans="1:20" x14ac:dyDescent="0.3">
      <c r="A38" s="87">
        <v>4</v>
      </c>
      <c r="B38" s="505" t="s">
        <v>53</v>
      </c>
      <c r="C38" s="506"/>
      <c r="D38" s="507"/>
      <c r="E38" s="530" t="s">
        <v>50</v>
      </c>
      <c r="F38" s="531"/>
      <c r="G38" s="88">
        <v>5</v>
      </c>
      <c r="H38" s="118">
        <v>200</v>
      </c>
      <c r="I38" s="91">
        <f t="shared" si="0"/>
        <v>1000</v>
      </c>
    </row>
    <row r="39" spans="1:20" x14ac:dyDescent="0.3">
      <c r="A39" s="87">
        <v>5</v>
      </c>
      <c r="B39" s="505" t="s">
        <v>54</v>
      </c>
      <c r="C39" s="506"/>
      <c r="D39" s="507"/>
      <c r="E39" s="530" t="s">
        <v>50</v>
      </c>
      <c r="F39" s="531"/>
      <c r="G39" s="88"/>
      <c r="H39" s="120">
        <v>200</v>
      </c>
      <c r="I39" s="91">
        <f t="shared" si="0"/>
        <v>0</v>
      </c>
      <c r="T39" s="205"/>
    </row>
    <row r="40" spans="1:20" x14ac:dyDescent="0.3">
      <c r="A40" s="101">
        <v>6</v>
      </c>
      <c r="B40" s="508" t="s">
        <v>293</v>
      </c>
      <c r="C40" s="509"/>
      <c r="D40" s="510"/>
      <c r="E40" s="525" t="s">
        <v>50</v>
      </c>
      <c r="F40" s="526"/>
      <c r="G40" s="204"/>
      <c r="H40" s="203">
        <v>140</v>
      </c>
      <c r="I40" s="202">
        <f t="shared" si="0"/>
        <v>0</v>
      </c>
    </row>
    <row r="41" spans="1:20" x14ac:dyDescent="0.3">
      <c r="A41" s="87"/>
      <c r="B41" s="538" t="s">
        <v>567</v>
      </c>
      <c r="C41" s="545"/>
      <c r="D41" s="545"/>
      <c r="E41" s="545"/>
      <c r="F41" s="545"/>
      <c r="G41" s="545"/>
      <c r="H41" s="539"/>
      <c r="I41" s="91">
        <f>SUM(I35:I40)</f>
        <v>2500</v>
      </c>
    </row>
    <row r="42" spans="1:20" x14ac:dyDescent="0.3">
      <c r="A42" s="87">
        <v>1</v>
      </c>
      <c r="B42" s="535" t="s">
        <v>49</v>
      </c>
      <c r="C42" s="536"/>
      <c r="D42" s="537"/>
      <c r="E42" s="520" t="s">
        <v>50</v>
      </c>
      <c r="F42" s="521"/>
      <c r="G42" s="119"/>
      <c r="H42" s="117">
        <v>675</v>
      </c>
      <c r="I42" s="94">
        <f>SUM(G42*H42)</f>
        <v>0</v>
      </c>
    </row>
    <row r="43" spans="1:20" x14ac:dyDescent="0.3">
      <c r="A43" s="87">
        <v>2</v>
      </c>
      <c r="B43" s="505" t="s">
        <v>51</v>
      </c>
      <c r="C43" s="506"/>
      <c r="D43" s="507"/>
      <c r="E43" s="530" t="s">
        <v>50</v>
      </c>
      <c r="F43" s="531"/>
      <c r="G43" s="88"/>
      <c r="H43" s="118">
        <v>525</v>
      </c>
      <c r="I43" s="91">
        <f t="shared" ref="I43:I47" si="1">SUM(G43*H43)</f>
        <v>0</v>
      </c>
    </row>
    <row r="44" spans="1:20" x14ac:dyDescent="0.3">
      <c r="A44" s="87">
        <v>3</v>
      </c>
      <c r="B44" s="505" t="s">
        <v>52</v>
      </c>
      <c r="C44" s="506"/>
      <c r="D44" s="507"/>
      <c r="E44" s="530" t="s">
        <v>50</v>
      </c>
      <c r="F44" s="531"/>
      <c r="G44" s="88"/>
      <c r="H44" s="118">
        <v>450</v>
      </c>
      <c r="I44" s="91">
        <f t="shared" si="1"/>
        <v>0</v>
      </c>
    </row>
    <row r="45" spans="1:20" x14ac:dyDescent="0.3">
      <c r="A45" s="87">
        <v>4</v>
      </c>
      <c r="B45" s="505" t="s">
        <v>53</v>
      </c>
      <c r="C45" s="506"/>
      <c r="D45" s="507"/>
      <c r="E45" s="530" t="s">
        <v>50</v>
      </c>
      <c r="F45" s="531"/>
      <c r="G45" s="88"/>
      <c r="H45" s="118">
        <v>300</v>
      </c>
      <c r="I45" s="91">
        <f t="shared" si="1"/>
        <v>0</v>
      </c>
    </row>
    <row r="46" spans="1:20" x14ac:dyDescent="0.3">
      <c r="A46" s="87">
        <v>5</v>
      </c>
      <c r="B46" s="505" t="s">
        <v>54</v>
      </c>
      <c r="C46" s="506"/>
      <c r="D46" s="507"/>
      <c r="E46" s="530" t="s">
        <v>50</v>
      </c>
      <c r="F46" s="531"/>
      <c r="G46" s="88"/>
      <c r="H46" s="120">
        <v>300</v>
      </c>
      <c r="I46" s="91">
        <f t="shared" si="1"/>
        <v>0</v>
      </c>
    </row>
    <row r="47" spans="1:20" x14ac:dyDescent="0.3">
      <c r="A47" s="101">
        <v>6</v>
      </c>
      <c r="B47" s="508" t="s">
        <v>293</v>
      </c>
      <c r="C47" s="509"/>
      <c r="D47" s="510"/>
      <c r="E47" s="525" t="s">
        <v>50</v>
      </c>
      <c r="F47" s="526"/>
      <c r="G47" s="204"/>
      <c r="H47" s="203">
        <v>210</v>
      </c>
      <c r="I47" s="202">
        <f t="shared" si="1"/>
        <v>0</v>
      </c>
    </row>
    <row r="48" spans="1:20" x14ac:dyDescent="0.3">
      <c r="A48" s="87"/>
      <c r="B48" s="538" t="s">
        <v>568</v>
      </c>
      <c r="C48" s="545"/>
      <c r="D48" s="545"/>
      <c r="E48" s="545"/>
      <c r="F48" s="545"/>
      <c r="G48" s="545"/>
      <c r="H48" s="539"/>
      <c r="I48" s="91">
        <f>SUM(I42:I47)</f>
        <v>0</v>
      </c>
    </row>
    <row r="49" spans="1:9" x14ac:dyDescent="0.3">
      <c r="A49" s="87">
        <v>1</v>
      </c>
      <c r="B49" s="535" t="s">
        <v>49</v>
      </c>
      <c r="C49" s="536"/>
      <c r="D49" s="537"/>
      <c r="E49" s="520" t="s">
        <v>50</v>
      </c>
      <c r="F49" s="521"/>
      <c r="G49" s="119"/>
      <c r="H49" s="117">
        <v>900</v>
      </c>
      <c r="I49" s="94">
        <f>SUM(G49*H49)</f>
        <v>0</v>
      </c>
    </row>
    <row r="50" spans="1:9" x14ac:dyDescent="0.3">
      <c r="A50" s="87">
        <v>2</v>
      </c>
      <c r="B50" s="505" t="s">
        <v>51</v>
      </c>
      <c r="C50" s="506"/>
      <c r="D50" s="507"/>
      <c r="E50" s="530" t="s">
        <v>50</v>
      </c>
      <c r="F50" s="531"/>
      <c r="G50" s="88"/>
      <c r="H50" s="118">
        <v>700</v>
      </c>
      <c r="I50" s="91">
        <f t="shared" ref="I50:I54" si="2">SUM(G50*H50)</f>
        <v>0</v>
      </c>
    </row>
    <row r="51" spans="1:9" x14ac:dyDescent="0.3">
      <c r="A51" s="87">
        <v>3</v>
      </c>
      <c r="B51" s="505" t="s">
        <v>52</v>
      </c>
      <c r="C51" s="506"/>
      <c r="D51" s="507"/>
      <c r="E51" s="530" t="s">
        <v>50</v>
      </c>
      <c r="F51" s="531"/>
      <c r="G51" s="88"/>
      <c r="H51" s="118">
        <v>600</v>
      </c>
      <c r="I51" s="91">
        <f t="shared" si="2"/>
        <v>0</v>
      </c>
    </row>
    <row r="52" spans="1:9" x14ac:dyDescent="0.3">
      <c r="A52" s="87">
        <v>4</v>
      </c>
      <c r="B52" s="505" t="s">
        <v>53</v>
      </c>
      <c r="C52" s="506"/>
      <c r="D52" s="507"/>
      <c r="E52" s="530" t="s">
        <v>50</v>
      </c>
      <c r="F52" s="531"/>
      <c r="G52" s="88"/>
      <c r="H52" s="118">
        <v>400</v>
      </c>
      <c r="I52" s="91">
        <f t="shared" si="2"/>
        <v>0</v>
      </c>
    </row>
    <row r="53" spans="1:9" x14ac:dyDescent="0.3">
      <c r="A53" s="87">
        <v>5</v>
      </c>
      <c r="B53" s="505" t="s">
        <v>54</v>
      </c>
      <c r="C53" s="506"/>
      <c r="D53" s="507"/>
      <c r="E53" s="530" t="s">
        <v>50</v>
      </c>
      <c r="F53" s="531"/>
      <c r="G53" s="88"/>
      <c r="H53" s="120">
        <v>400</v>
      </c>
      <c r="I53" s="91">
        <f t="shared" si="2"/>
        <v>0</v>
      </c>
    </row>
    <row r="54" spans="1:9" x14ac:dyDescent="0.3">
      <c r="A54" s="101">
        <v>6</v>
      </c>
      <c r="B54" s="508" t="s">
        <v>293</v>
      </c>
      <c r="C54" s="509"/>
      <c r="D54" s="510"/>
      <c r="E54" s="525" t="s">
        <v>50</v>
      </c>
      <c r="F54" s="526"/>
      <c r="G54" s="204"/>
      <c r="H54" s="203">
        <v>280</v>
      </c>
      <c r="I54" s="202">
        <f t="shared" si="2"/>
        <v>0</v>
      </c>
    </row>
    <row r="55" spans="1:9" x14ac:dyDescent="0.3">
      <c r="A55" s="96"/>
      <c r="B55" s="514"/>
      <c r="C55" s="515"/>
      <c r="D55" s="515"/>
      <c r="E55" s="515"/>
      <c r="F55" s="515"/>
      <c r="G55" s="516"/>
      <c r="H55" s="80"/>
      <c r="I55" s="91">
        <f>SUM(I49:I54)</f>
        <v>0</v>
      </c>
    </row>
    <row r="56" spans="1:9" x14ac:dyDescent="0.3">
      <c r="A56" s="532" t="s">
        <v>55</v>
      </c>
      <c r="B56" s="533"/>
      <c r="C56" s="533"/>
      <c r="D56" s="533"/>
      <c r="E56" s="533"/>
      <c r="F56" s="533"/>
      <c r="G56" s="533"/>
      <c r="H56" s="534"/>
      <c r="I56" s="102"/>
    </row>
    <row r="57" spans="1:9" x14ac:dyDescent="0.3">
      <c r="A57" s="511" t="s">
        <v>56</v>
      </c>
      <c r="B57" s="512"/>
      <c r="C57" s="512"/>
      <c r="D57" s="512"/>
      <c r="E57" s="512"/>
      <c r="F57" s="512"/>
      <c r="G57" s="512"/>
      <c r="H57" s="512"/>
      <c r="I57" s="513"/>
    </row>
    <row r="58" spans="1:9" x14ac:dyDescent="0.3">
      <c r="A58" s="82" t="s">
        <v>57</v>
      </c>
      <c r="B58" s="514" t="s">
        <v>58</v>
      </c>
      <c r="C58" s="515"/>
      <c r="D58" s="516"/>
      <c r="E58" s="514" t="s">
        <v>59</v>
      </c>
      <c r="F58" s="516"/>
      <c r="G58" s="98" t="s">
        <v>60</v>
      </c>
      <c r="H58" s="98" t="s">
        <v>39</v>
      </c>
      <c r="I58" s="99" t="s">
        <v>40</v>
      </c>
    </row>
    <row r="59" spans="1:9" x14ac:dyDescent="0.3">
      <c r="A59" s="87">
        <v>1</v>
      </c>
      <c r="B59" s="517" t="s">
        <v>598</v>
      </c>
      <c r="C59" s="518"/>
      <c r="D59" s="519"/>
      <c r="E59" s="530">
        <v>3</v>
      </c>
      <c r="F59" s="531"/>
      <c r="G59" s="161">
        <v>169.8</v>
      </c>
      <c r="H59" s="100">
        <v>5</v>
      </c>
      <c r="I59" s="173">
        <f>H59*G59</f>
        <v>849</v>
      </c>
    </row>
    <row r="60" spans="1:9" x14ac:dyDescent="0.3">
      <c r="A60" s="101"/>
      <c r="B60" s="522"/>
      <c r="C60" s="523"/>
      <c r="D60" s="524"/>
      <c r="E60" s="525"/>
      <c r="F60" s="526"/>
      <c r="G60" s="88"/>
      <c r="H60" s="100"/>
      <c r="I60" s="173"/>
    </row>
    <row r="61" spans="1:9" x14ac:dyDescent="0.3">
      <c r="A61" s="532" t="s">
        <v>61</v>
      </c>
      <c r="B61" s="533"/>
      <c r="C61" s="533"/>
      <c r="D61" s="533"/>
      <c r="E61" s="533"/>
      <c r="F61" s="533"/>
      <c r="G61" s="533"/>
      <c r="H61" s="534"/>
      <c r="I61" s="102">
        <f>SUM(I59:I60)</f>
        <v>849</v>
      </c>
    </row>
    <row r="62" spans="1:9" x14ac:dyDescent="0.3">
      <c r="A62" s="634"/>
      <c r="B62" s="542"/>
      <c r="C62" s="542"/>
      <c r="D62" s="542"/>
      <c r="E62" s="542"/>
      <c r="F62" s="105"/>
      <c r="G62" s="106"/>
      <c r="H62" s="106"/>
      <c r="I62" s="107"/>
    </row>
    <row r="63" spans="1:9" x14ac:dyDescent="0.3">
      <c r="A63" s="500"/>
      <c r="B63" s="501"/>
      <c r="C63" s="501"/>
      <c r="D63" s="501"/>
      <c r="E63" s="501"/>
      <c r="F63" s="108"/>
      <c r="G63" s="504" t="s">
        <v>62</v>
      </c>
      <c r="H63" s="501"/>
      <c r="I63" s="109">
        <f>I61+I55+I48+I41+I32+I21</f>
        <v>5434.5</v>
      </c>
    </row>
    <row r="64" spans="1:9" x14ac:dyDescent="0.3">
      <c r="A64" s="500"/>
      <c r="B64" s="501"/>
      <c r="C64" s="501"/>
      <c r="D64" s="501"/>
      <c r="E64" s="501"/>
      <c r="F64" s="62"/>
      <c r="G64" s="110"/>
      <c r="H64" s="111"/>
      <c r="I64" s="112"/>
    </row>
    <row r="65" spans="1:9" ht="15" thickBot="1" x14ac:dyDescent="0.35">
      <c r="A65" s="500"/>
      <c r="B65" s="501"/>
      <c r="C65" s="501"/>
      <c r="D65" s="501"/>
      <c r="E65" s="501"/>
      <c r="F65" s="62"/>
      <c r="G65" s="554" t="s">
        <v>105</v>
      </c>
      <c r="H65" s="555"/>
      <c r="I65" s="121">
        <f>I63+I64</f>
        <v>5434.5</v>
      </c>
    </row>
    <row r="66" spans="1:9" ht="15.6" thickTop="1" thickBot="1" x14ac:dyDescent="0.35">
      <c r="A66" s="113"/>
      <c r="B66" s="114"/>
      <c r="C66" s="502"/>
      <c r="D66" s="503"/>
      <c r="E66" s="503"/>
      <c r="F66" s="503"/>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B35:D35"/>
    <mergeCell ref="E35:F35"/>
    <mergeCell ref="B36:D36"/>
    <mergeCell ref="E36:F36"/>
    <mergeCell ref="B37:D37"/>
    <mergeCell ref="E37:F37"/>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G65:H65"/>
    <mergeCell ref="C66:F66"/>
    <mergeCell ref="B60:D60"/>
    <mergeCell ref="E60:F60"/>
    <mergeCell ref="A61:H61"/>
    <mergeCell ref="A62:E62"/>
    <mergeCell ref="A63:B63"/>
    <mergeCell ref="C63:E63"/>
    <mergeCell ref="G63:H63"/>
    <mergeCell ref="A64:B64"/>
    <mergeCell ref="C64:E64"/>
    <mergeCell ref="A65:B65"/>
    <mergeCell ref="C65:E65"/>
    <mergeCell ref="B59:D59"/>
    <mergeCell ref="E59:F59"/>
    <mergeCell ref="B52:D52"/>
    <mergeCell ref="E52:F52"/>
    <mergeCell ref="B53:D53"/>
    <mergeCell ref="E53:F53"/>
    <mergeCell ref="B55:G55"/>
    <mergeCell ref="A56:H56"/>
    <mergeCell ref="A57:I57"/>
    <mergeCell ref="B58:D58"/>
    <mergeCell ref="E58:F58"/>
    <mergeCell ref="B54:D54"/>
    <mergeCell ref="E54:F5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00B050"/>
  </sheetPr>
  <dimension ref="A1:T68"/>
  <sheetViews>
    <sheetView topLeftCell="A4"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622" t="e">
        <f>#REF!</f>
        <v>#REF!</v>
      </c>
      <c r="I9" s="623"/>
    </row>
    <row r="10" spans="1:13" x14ac:dyDescent="0.3">
      <c r="A10" s="61" t="s">
        <v>22</v>
      </c>
      <c r="B10" s="59"/>
      <c r="F10" s="538" t="s">
        <v>23</v>
      </c>
      <c r="G10" s="539"/>
      <c r="H10" s="624" t="e">
        <f>#REF!</f>
        <v>#REF!</v>
      </c>
      <c r="I10" s="625"/>
    </row>
    <row r="11" spans="1:13" x14ac:dyDescent="0.3">
      <c r="A11" s="61" t="s">
        <v>24</v>
      </c>
      <c r="B11" s="59"/>
      <c r="F11" s="538" t="s">
        <v>25</v>
      </c>
      <c r="G11" s="539"/>
      <c r="H11" s="626" t="e">
        <f>#REF!</f>
        <v>#REF!</v>
      </c>
      <c r="I11" s="625"/>
    </row>
    <row r="12" spans="1:13" x14ac:dyDescent="0.3">
      <c r="A12" s="61" t="s">
        <v>26</v>
      </c>
      <c r="B12" s="59"/>
      <c r="F12" s="538" t="s">
        <v>27</v>
      </c>
      <c r="G12" s="539"/>
      <c r="H12" s="635" t="e">
        <f>#REF!</f>
        <v>#REF!</v>
      </c>
      <c r="I12" s="625"/>
    </row>
    <row r="13" spans="1:13" x14ac:dyDescent="0.3">
      <c r="A13" s="61" t="s">
        <v>28</v>
      </c>
      <c r="B13" s="59"/>
      <c r="F13" s="141" t="s">
        <v>29</v>
      </c>
      <c r="G13" s="142"/>
      <c r="H13" s="629" t="s">
        <v>63</v>
      </c>
      <c r="I13" s="630"/>
    </row>
    <row r="14" spans="1:13" x14ac:dyDescent="0.3">
      <c r="A14" s="61"/>
      <c r="B14" s="59"/>
      <c r="F14" s="538" t="s">
        <v>31</v>
      </c>
      <c r="G14" s="539"/>
      <c r="H14" s="540" t="s">
        <v>32</v>
      </c>
      <c r="I14" s="541"/>
      <c r="M14" t="s">
        <v>30</v>
      </c>
    </row>
    <row r="15" spans="1:13" x14ac:dyDescent="0.3">
      <c r="A15" s="61"/>
      <c r="B15" s="59"/>
      <c r="D15" s="148"/>
      <c r="F15" s="570" t="s">
        <v>349</v>
      </c>
      <c r="G15" s="570"/>
      <c r="H15" s="571" t="s">
        <v>286</v>
      </c>
      <c r="I15" s="567"/>
    </row>
    <row r="16" spans="1:13" x14ac:dyDescent="0.3">
      <c r="A16" s="544" t="s">
        <v>583</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c r="B24" s="617"/>
      <c r="C24" s="618"/>
      <c r="D24" s="618"/>
      <c r="E24" s="618"/>
      <c r="F24" s="619"/>
      <c r="G24" s="201"/>
      <c r="H24" s="200"/>
      <c r="I24" s="91"/>
    </row>
    <row r="25" spans="1:11" x14ac:dyDescent="0.3">
      <c r="A25" s="87"/>
      <c r="B25" s="614"/>
      <c r="C25" s="615"/>
      <c r="D25" s="615"/>
      <c r="E25" s="615"/>
      <c r="F25" s="616"/>
      <c r="G25" s="201"/>
      <c r="H25" s="200"/>
      <c r="I25" s="91"/>
    </row>
    <row r="26" spans="1:11" x14ac:dyDescent="0.3">
      <c r="A26" s="87"/>
      <c r="B26" s="614"/>
      <c r="C26" s="615"/>
      <c r="D26" s="615"/>
      <c r="E26" s="615"/>
      <c r="F26" s="616"/>
      <c r="G26" s="201"/>
      <c r="H26" s="200"/>
      <c r="I26" s="91"/>
    </row>
    <row r="27" spans="1:11" x14ac:dyDescent="0.3">
      <c r="A27" s="87"/>
      <c r="B27" s="614"/>
      <c r="C27" s="615"/>
      <c r="D27" s="615"/>
      <c r="E27" s="615"/>
      <c r="F27" s="616"/>
      <c r="G27" s="201"/>
      <c r="H27" s="200"/>
      <c r="I27" s="91"/>
    </row>
    <row r="28" spans="1:11" x14ac:dyDescent="0.3">
      <c r="A28" s="87"/>
      <c r="B28" s="614"/>
      <c r="C28" s="615"/>
      <c r="D28" s="615"/>
      <c r="E28" s="615"/>
      <c r="F28" s="616"/>
      <c r="G28" s="201"/>
      <c r="H28" s="200"/>
      <c r="I28" s="91"/>
    </row>
    <row r="29" spans="1:11" x14ac:dyDescent="0.3">
      <c r="A29" s="87"/>
      <c r="B29" s="568"/>
      <c r="C29" s="569"/>
      <c r="D29" s="569"/>
      <c r="E29" s="569"/>
      <c r="F29" s="569"/>
      <c r="G29" s="152"/>
      <c r="H29" s="153"/>
      <c r="I29" s="91"/>
    </row>
    <row r="30" spans="1:11" x14ac:dyDescent="0.3">
      <c r="A30" s="565" t="s">
        <v>122</v>
      </c>
      <c r="B30" s="533"/>
      <c r="C30" s="533"/>
      <c r="D30" s="533"/>
      <c r="E30" s="533"/>
      <c r="F30" s="533"/>
      <c r="G30" s="533"/>
      <c r="H30" s="534"/>
      <c r="I30" s="146">
        <f>SUM(I24:I29)</f>
        <v>0</v>
      </c>
    </row>
    <row r="31" spans="1:11" x14ac:dyDescent="0.3">
      <c r="A31" s="532" t="s">
        <v>123</v>
      </c>
      <c r="B31" s="533"/>
      <c r="C31" s="533"/>
      <c r="D31" s="533"/>
      <c r="E31" s="533"/>
      <c r="F31" s="533"/>
      <c r="G31" s="533"/>
      <c r="H31" s="534"/>
      <c r="I31" s="147">
        <f>ROUND((I30*0.15),2)</f>
        <v>0</v>
      </c>
    </row>
    <row r="32" spans="1:11" x14ac:dyDescent="0.3">
      <c r="A32" s="532" t="s">
        <v>124</v>
      </c>
      <c r="B32" s="533"/>
      <c r="C32" s="533"/>
      <c r="D32" s="533"/>
      <c r="E32" s="533"/>
      <c r="F32" s="533"/>
      <c r="G32" s="533"/>
      <c r="H32" s="534"/>
      <c r="I32" s="134">
        <f>I30+I31</f>
        <v>0</v>
      </c>
    </row>
    <row r="33" spans="1:20" x14ac:dyDescent="0.3">
      <c r="A33" s="511" t="s">
        <v>46</v>
      </c>
      <c r="B33" s="512"/>
      <c r="C33" s="512"/>
      <c r="D33" s="512"/>
      <c r="E33" s="512"/>
      <c r="F33" s="512"/>
      <c r="G33" s="512"/>
      <c r="H33" s="512"/>
      <c r="I33" s="513"/>
    </row>
    <row r="34" spans="1:20" x14ac:dyDescent="0.3">
      <c r="A34" s="82" t="s">
        <v>47</v>
      </c>
      <c r="B34" s="538" t="s">
        <v>48</v>
      </c>
      <c r="C34" s="545"/>
      <c r="D34" s="539"/>
      <c r="E34" s="514" t="s">
        <v>36</v>
      </c>
      <c r="F34" s="516"/>
      <c r="G34" s="84" t="s">
        <v>38</v>
      </c>
      <c r="H34" s="85" t="s">
        <v>39</v>
      </c>
      <c r="I34" s="86" t="s">
        <v>40</v>
      </c>
    </row>
    <row r="35" spans="1:20" x14ac:dyDescent="0.3">
      <c r="A35" s="87">
        <v>1</v>
      </c>
      <c r="B35" s="535" t="s">
        <v>49</v>
      </c>
      <c r="C35" s="536"/>
      <c r="D35" s="537"/>
      <c r="E35" s="520" t="s">
        <v>50</v>
      </c>
      <c r="F35" s="521"/>
      <c r="G35" s="119"/>
      <c r="H35" s="117">
        <v>450</v>
      </c>
      <c r="I35" s="94">
        <f>SUM(G35*H35)</f>
        <v>0</v>
      </c>
    </row>
    <row r="36" spans="1:20" x14ac:dyDescent="0.3">
      <c r="A36" s="87">
        <v>2</v>
      </c>
      <c r="B36" s="505" t="s">
        <v>51</v>
      </c>
      <c r="C36" s="506"/>
      <c r="D36" s="507"/>
      <c r="E36" s="530" t="s">
        <v>50</v>
      </c>
      <c r="F36" s="531"/>
      <c r="G36" s="88"/>
      <c r="H36" s="118">
        <v>350</v>
      </c>
      <c r="I36" s="91">
        <f t="shared" ref="I36:I40" si="0">SUM(G36*H36)</f>
        <v>0</v>
      </c>
    </row>
    <row r="37" spans="1:20" x14ac:dyDescent="0.3">
      <c r="A37" s="87">
        <v>3</v>
      </c>
      <c r="B37" s="505" t="s">
        <v>52</v>
      </c>
      <c r="C37" s="506"/>
      <c r="D37" s="507"/>
      <c r="E37" s="530" t="s">
        <v>50</v>
      </c>
      <c r="F37" s="531"/>
      <c r="G37" s="88">
        <v>1.5</v>
      </c>
      <c r="H37" s="118">
        <v>300</v>
      </c>
      <c r="I37" s="91">
        <f t="shared" si="0"/>
        <v>450</v>
      </c>
    </row>
    <row r="38" spans="1:20" x14ac:dyDescent="0.3">
      <c r="A38" s="87">
        <v>4</v>
      </c>
      <c r="B38" s="505" t="s">
        <v>53</v>
      </c>
      <c r="C38" s="506"/>
      <c r="D38" s="507"/>
      <c r="E38" s="530" t="s">
        <v>50</v>
      </c>
      <c r="F38" s="531"/>
      <c r="G38" s="88">
        <v>1.5</v>
      </c>
      <c r="H38" s="118">
        <v>200</v>
      </c>
      <c r="I38" s="91">
        <f t="shared" si="0"/>
        <v>300</v>
      </c>
    </row>
    <row r="39" spans="1:20" x14ac:dyDescent="0.3">
      <c r="A39" s="87">
        <v>5</v>
      </c>
      <c r="B39" s="505" t="s">
        <v>54</v>
      </c>
      <c r="C39" s="506"/>
      <c r="D39" s="507"/>
      <c r="E39" s="530" t="s">
        <v>50</v>
      </c>
      <c r="F39" s="531"/>
      <c r="G39" s="88"/>
      <c r="H39" s="120">
        <v>200</v>
      </c>
      <c r="I39" s="91">
        <f t="shared" si="0"/>
        <v>0</v>
      </c>
      <c r="T39" s="205"/>
    </row>
    <row r="40" spans="1:20" x14ac:dyDescent="0.3">
      <c r="A40" s="101">
        <v>6</v>
      </c>
      <c r="B40" s="508" t="s">
        <v>293</v>
      </c>
      <c r="C40" s="509"/>
      <c r="D40" s="510"/>
      <c r="E40" s="525" t="s">
        <v>50</v>
      </c>
      <c r="F40" s="526"/>
      <c r="G40" s="204"/>
      <c r="H40" s="203">
        <v>140</v>
      </c>
      <c r="I40" s="202">
        <f t="shared" si="0"/>
        <v>0</v>
      </c>
    </row>
    <row r="41" spans="1:20" x14ac:dyDescent="0.3">
      <c r="A41" s="87"/>
      <c r="B41" s="538" t="s">
        <v>567</v>
      </c>
      <c r="C41" s="545"/>
      <c r="D41" s="545"/>
      <c r="E41" s="545"/>
      <c r="F41" s="545"/>
      <c r="G41" s="545"/>
      <c r="H41" s="539"/>
      <c r="I41" s="91">
        <f>SUM(I35:I40)</f>
        <v>750</v>
      </c>
    </row>
    <row r="42" spans="1:20" x14ac:dyDescent="0.3">
      <c r="A42" s="87">
        <v>1</v>
      </c>
      <c r="B42" s="535" t="s">
        <v>49</v>
      </c>
      <c r="C42" s="536"/>
      <c r="D42" s="537"/>
      <c r="E42" s="520" t="s">
        <v>50</v>
      </c>
      <c r="F42" s="521"/>
      <c r="G42" s="119"/>
      <c r="H42" s="117">
        <v>675</v>
      </c>
      <c r="I42" s="94">
        <f>SUM(G42*H42)</f>
        <v>0</v>
      </c>
    </row>
    <row r="43" spans="1:20" x14ac:dyDescent="0.3">
      <c r="A43" s="87">
        <v>2</v>
      </c>
      <c r="B43" s="505" t="s">
        <v>51</v>
      </c>
      <c r="C43" s="506"/>
      <c r="D43" s="507"/>
      <c r="E43" s="530" t="s">
        <v>50</v>
      </c>
      <c r="F43" s="531"/>
      <c r="G43" s="88"/>
      <c r="H43" s="118">
        <v>525</v>
      </c>
      <c r="I43" s="91">
        <f t="shared" ref="I43:I47" si="1">SUM(G43*H43)</f>
        <v>0</v>
      </c>
    </row>
    <row r="44" spans="1:20" x14ac:dyDescent="0.3">
      <c r="A44" s="87">
        <v>3</v>
      </c>
      <c r="B44" s="505" t="s">
        <v>52</v>
      </c>
      <c r="C44" s="506"/>
      <c r="D44" s="507"/>
      <c r="E44" s="530" t="s">
        <v>50</v>
      </c>
      <c r="F44" s="531"/>
      <c r="G44" s="88"/>
      <c r="H44" s="118">
        <v>450</v>
      </c>
      <c r="I44" s="91">
        <f t="shared" si="1"/>
        <v>0</v>
      </c>
    </row>
    <row r="45" spans="1:20" x14ac:dyDescent="0.3">
      <c r="A45" s="87">
        <v>4</v>
      </c>
      <c r="B45" s="505" t="s">
        <v>53</v>
      </c>
      <c r="C45" s="506"/>
      <c r="D45" s="507"/>
      <c r="E45" s="530" t="s">
        <v>50</v>
      </c>
      <c r="F45" s="531"/>
      <c r="G45" s="88"/>
      <c r="H45" s="118">
        <v>300</v>
      </c>
      <c r="I45" s="91">
        <f t="shared" si="1"/>
        <v>0</v>
      </c>
    </row>
    <row r="46" spans="1:20" x14ac:dyDescent="0.3">
      <c r="A46" s="87">
        <v>5</v>
      </c>
      <c r="B46" s="505" t="s">
        <v>54</v>
      </c>
      <c r="C46" s="506"/>
      <c r="D46" s="507"/>
      <c r="E46" s="530" t="s">
        <v>50</v>
      </c>
      <c r="F46" s="531"/>
      <c r="G46" s="88"/>
      <c r="H46" s="120">
        <v>300</v>
      </c>
      <c r="I46" s="91">
        <f t="shared" si="1"/>
        <v>0</v>
      </c>
    </row>
    <row r="47" spans="1:20" x14ac:dyDescent="0.3">
      <c r="A47" s="101">
        <v>6</v>
      </c>
      <c r="B47" s="508" t="s">
        <v>293</v>
      </c>
      <c r="C47" s="509"/>
      <c r="D47" s="510"/>
      <c r="E47" s="525" t="s">
        <v>50</v>
      </c>
      <c r="F47" s="526"/>
      <c r="G47" s="204"/>
      <c r="H47" s="203">
        <v>210</v>
      </c>
      <c r="I47" s="202">
        <f t="shared" si="1"/>
        <v>0</v>
      </c>
    </row>
    <row r="48" spans="1:20" x14ac:dyDescent="0.3">
      <c r="A48" s="87"/>
      <c r="B48" s="538" t="s">
        <v>568</v>
      </c>
      <c r="C48" s="545"/>
      <c r="D48" s="545"/>
      <c r="E48" s="545"/>
      <c r="F48" s="545"/>
      <c r="G48" s="545"/>
      <c r="H48" s="539"/>
      <c r="I48" s="91">
        <f>SUM(I42:I47)</f>
        <v>0</v>
      </c>
    </row>
    <row r="49" spans="1:9" x14ac:dyDescent="0.3">
      <c r="A49" s="87">
        <v>1</v>
      </c>
      <c r="B49" s="535" t="s">
        <v>49</v>
      </c>
      <c r="C49" s="536"/>
      <c r="D49" s="537"/>
      <c r="E49" s="520" t="s">
        <v>50</v>
      </c>
      <c r="F49" s="521"/>
      <c r="G49" s="119"/>
      <c r="H49" s="117">
        <v>900</v>
      </c>
      <c r="I49" s="94">
        <f>SUM(G49*H49)</f>
        <v>0</v>
      </c>
    </row>
    <row r="50" spans="1:9" x14ac:dyDescent="0.3">
      <c r="A50" s="87">
        <v>2</v>
      </c>
      <c r="B50" s="505" t="s">
        <v>51</v>
      </c>
      <c r="C50" s="506"/>
      <c r="D50" s="507"/>
      <c r="E50" s="530" t="s">
        <v>50</v>
      </c>
      <c r="F50" s="531"/>
      <c r="G50" s="88"/>
      <c r="H50" s="118">
        <v>700</v>
      </c>
      <c r="I50" s="91">
        <f t="shared" ref="I50:I54" si="2">SUM(G50*H50)</f>
        <v>0</v>
      </c>
    </row>
    <row r="51" spans="1:9" x14ac:dyDescent="0.3">
      <c r="A51" s="87">
        <v>3</v>
      </c>
      <c r="B51" s="505" t="s">
        <v>52</v>
      </c>
      <c r="C51" s="506"/>
      <c r="D51" s="507"/>
      <c r="E51" s="530" t="s">
        <v>50</v>
      </c>
      <c r="F51" s="531"/>
      <c r="G51" s="88"/>
      <c r="H51" s="118">
        <v>600</v>
      </c>
      <c r="I51" s="91">
        <f t="shared" si="2"/>
        <v>0</v>
      </c>
    </row>
    <row r="52" spans="1:9" x14ac:dyDescent="0.3">
      <c r="A52" s="87">
        <v>4</v>
      </c>
      <c r="B52" s="505" t="s">
        <v>53</v>
      </c>
      <c r="C52" s="506"/>
      <c r="D52" s="507"/>
      <c r="E52" s="530" t="s">
        <v>50</v>
      </c>
      <c r="F52" s="531"/>
      <c r="G52" s="88"/>
      <c r="H52" s="118">
        <v>400</v>
      </c>
      <c r="I52" s="91">
        <f t="shared" si="2"/>
        <v>0</v>
      </c>
    </row>
    <row r="53" spans="1:9" x14ac:dyDescent="0.3">
      <c r="A53" s="87">
        <v>5</v>
      </c>
      <c r="B53" s="505" t="s">
        <v>54</v>
      </c>
      <c r="C53" s="506"/>
      <c r="D53" s="507"/>
      <c r="E53" s="530" t="s">
        <v>50</v>
      </c>
      <c r="F53" s="531"/>
      <c r="G53" s="88"/>
      <c r="H53" s="120">
        <v>400</v>
      </c>
      <c r="I53" s="91">
        <f t="shared" si="2"/>
        <v>0</v>
      </c>
    </row>
    <row r="54" spans="1:9" x14ac:dyDescent="0.3">
      <c r="A54" s="101">
        <v>6</v>
      </c>
      <c r="B54" s="508" t="s">
        <v>293</v>
      </c>
      <c r="C54" s="509"/>
      <c r="D54" s="510"/>
      <c r="E54" s="525" t="s">
        <v>50</v>
      </c>
      <c r="F54" s="526"/>
      <c r="G54" s="204"/>
      <c r="H54" s="203">
        <v>280</v>
      </c>
      <c r="I54" s="202">
        <f t="shared" si="2"/>
        <v>0</v>
      </c>
    </row>
    <row r="55" spans="1:9" x14ac:dyDescent="0.3">
      <c r="A55" s="96"/>
      <c r="B55" s="514"/>
      <c r="C55" s="515"/>
      <c r="D55" s="515"/>
      <c r="E55" s="515"/>
      <c r="F55" s="515"/>
      <c r="G55" s="516"/>
      <c r="H55" s="80"/>
      <c r="I55" s="91">
        <f>SUM(I49:I54)</f>
        <v>0</v>
      </c>
    </row>
    <row r="56" spans="1:9" x14ac:dyDescent="0.3">
      <c r="A56" s="532" t="s">
        <v>55</v>
      </c>
      <c r="B56" s="533"/>
      <c r="C56" s="533"/>
      <c r="D56" s="533"/>
      <c r="E56" s="533"/>
      <c r="F56" s="533"/>
      <c r="G56" s="533"/>
      <c r="H56" s="534"/>
      <c r="I56" s="102"/>
    </row>
    <row r="57" spans="1:9" x14ac:dyDescent="0.3">
      <c r="A57" s="511" t="s">
        <v>56</v>
      </c>
      <c r="B57" s="512"/>
      <c r="C57" s="512"/>
      <c r="D57" s="512"/>
      <c r="E57" s="512"/>
      <c r="F57" s="512"/>
      <c r="G57" s="512"/>
      <c r="H57" s="512"/>
      <c r="I57" s="513"/>
    </row>
    <row r="58" spans="1:9" x14ac:dyDescent="0.3">
      <c r="A58" s="82" t="s">
        <v>57</v>
      </c>
      <c r="B58" s="514" t="s">
        <v>58</v>
      </c>
      <c r="C58" s="515"/>
      <c r="D58" s="516"/>
      <c r="E58" s="514" t="s">
        <v>59</v>
      </c>
      <c r="F58" s="516"/>
      <c r="G58" s="98" t="s">
        <v>60</v>
      </c>
      <c r="H58" s="98" t="s">
        <v>39</v>
      </c>
      <c r="I58" s="99" t="s">
        <v>40</v>
      </c>
    </row>
    <row r="59" spans="1:9" x14ac:dyDescent="0.3">
      <c r="A59" s="87">
        <v>1</v>
      </c>
      <c r="B59" s="517" t="s">
        <v>362</v>
      </c>
      <c r="C59" s="518"/>
      <c r="D59" s="519"/>
      <c r="E59" s="530">
        <v>1</v>
      </c>
      <c r="F59" s="531"/>
      <c r="G59" s="161">
        <v>33.200000000000003</v>
      </c>
      <c r="H59" s="100">
        <v>5</v>
      </c>
      <c r="I59" s="173">
        <f>H59*G59</f>
        <v>166</v>
      </c>
    </row>
    <row r="60" spans="1:9" x14ac:dyDescent="0.3">
      <c r="A60" s="101"/>
      <c r="B60" s="522"/>
      <c r="C60" s="523"/>
      <c r="D60" s="524"/>
      <c r="E60" s="525"/>
      <c r="F60" s="526"/>
      <c r="G60" s="88"/>
      <c r="H60" s="100"/>
      <c r="I60" s="173"/>
    </row>
    <row r="61" spans="1:9" x14ac:dyDescent="0.3">
      <c r="A61" s="532" t="s">
        <v>61</v>
      </c>
      <c r="B61" s="533"/>
      <c r="C61" s="533"/>
      <c r="D61" s="533"/>
      <c r="E61" s="533"/>
      <c r="F61" s="533"/>
      <c r="G61" s="533"/>
      <c r="H61" s="534"/>
      <c r="I61" s="102">
        <f>SUM(I59:I60)</f>
        <v>166</v>
      </c>
    </row>
    <row r="62" spans="1:9" x14ac:dyDescent="0.3">
      <c r="A62" s="634"/>
      <c r="B62" s="542"/>
      <c r="C62" s="542"/>
      <c r="D62" s="542"/>
      <c r="E62" s="542"/>
      <c r="F62" s="105"/>
      <c r="G62" s="106"/>
      <c r="H62" s="106"/>
      <c r="I62" s="107"/>
    </row>
    <row r="63" spans="1:9" x14ac:dyDescent="0.3">
      <c r="A63" s="500"/>
      <c r="B63" s="501"/>
      <c r="C63" s="501"/>
      <c r="D63" s="501"/>
      <c r="E63" s="501"/>
      <c r="F63" s="108"/>
      <c r="G63" s="504" t="s">
        <v>62</v>
      </c>
      <c r="H63" s="501"/>
      <c r="I63" s="109">
        <f>I61+I55+I48+I41+I32+I21</f>
        <v>916</v>
      </c>
    </row>
    <row r="64" spans="1:9" x14ac:dyDescent="0.3">
      <c r="A64" s="500"/>
      <c r="B64" s="501"/>
      <c r="C64" s="501"/>
      <c r="D64" s="501"/>
      <c r="E64" s="501"/>
      <c r="F64" s="62"/>
      <c r="G64" s="110"/>
      <c r="H64" s="111"/>
      <c r="I64" s="112"/>
    </row>
    <row r="65" spans="1:9" ht="15" thickBot="1" x14ac:dyDescent="0.35">
      <c r="A65" s="500"/>
      <c r="B65" s="501"/>
      <c r="C65" s="501"/>
      <c r="D65" s="501"/>
      <c r="E65" s="501"/>
      <c r="F65" s="62"/>
      <c r="G65" s="554" t="s">
        <v>105</v>
      </c>
      <c r="H65" s="555"/>
      <c r="I65" s="121">
        <f>I63+I64</f>
        <v>916</v>
      </c>
    </row>
    <row r="66" spans="1:9" ht="15.6" thickTop="1" thickBot="1" x14ac:dyDescent="0.35">
      <c r="A66" s="113"/>
      <c r="B66" s="114"/>
      <c r="C66" s="502"/>
      <c r="D66" s="503"/>
      <c r="E66" s="503"/>
      <c r="F66" s="503"/>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B050"/>
  </sheetPr>
  <dimension ref="A1:T68"/>
  <sheetViews>
    <sheetView topLeftCell="A31"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622" t="e">
        <f>#REF!</f>
        <v>#REF!</v>
      </c>
      <c r="I9" s="623"/>
    </row>
    <row r="10" spans="1:13" x14ac:dyDescent="0.3">
      <c r="A10" s="61" t="s">
        <v>22</v>
      </c>
      <c r="B10" s="59"/>
      <c r="F10" s="538" t="s">
        <v>23</v>
      </c>
      <c r="G10" s="539"/>
      <c r="H10" s="624" t="e">
        <f>#REF!</f>
        <v>#REF!</v>
      </c>
      <c r="I10" s="625"/>
    </row>
    <row r="11" spans="1:13" x14ac:dyDescent="0.3">
      <c r="A11" s="61" t="s">
        <v>24</v>
      </c>
      <c r="B11" s="59"/>
      <c r="F11" s="538" t="s">
        <v>25</v>
      </c>
      <c r="G11" s="539"/>
      <c r="H11" s="626" t="e">
        <f>#REF!</f>
        <v>#REF!</v>
      </c>
      <c r="I11" s="625"/>
    </row>
    <row r="12" spans="1:13" x14ac:dyDescent="0.3">
      <c r="A12" s="61" t="s">
        <v>26</v>
      </c>
      <c r="B12" s="59"/>
      <c r="F12" s="538" t="s">
        <v>27</v>
      </c>
      <c r="G12" s="539"/>
      <c r="H12" s="635" t="e">
        <f>#REF!</f>
        <v>#REF!</v>
      </c>
      <c r="I12" s="625"/>
    </row>
    <row r="13" spans="1:13" x14ac:dyDescent="0.3">
      <c r="A13" s="61" t="s">
        <v>28</v>
      </c>
      <c r="B13" s="59"/>
      <c r="F13" s="141" t="s">
        <v>29</v>
      </c>
      <c r="G13" s="142"/>
      <c r="H13" s="629" t="s">
        <v>63</v>
      </c>
      <c r="I13" s="630"/>
    </row>
    <row r="14" spans="1:13" x14ac:dyDescent="0.3">
      <c r="A14" s="61"/>
      <c r="B14" s="59"/>
      <c r="F14" s="538" t="s">
        <v>31</v>
      </c>
      <c r="G14" s="539"/>
      <c r="H14" s="540" t="s">
        <v>32</v>
      </c>
      <c r="I14" s="541"/>
      <c r="M14" t="s">
        <v>30</v>
      </c>
    </row>
    <row r="15" spans="1:13" x14ac:dyDescent="0.3">
      <c r="A15" s="61"/>
      <c r="B15" s="59"/>
      <c r="D15" s="148"/>
      <c r="F15" s="570" t="s">
        <v>349</v>
      </c>
      <c r="G15" s="570"/>
      <c r="H15" s="571" t="s">
        <v>584</v>
      </c>
      <c r="I15" s="567"/>
    </row>
    <row r="16" spans="1:13" x14ac:dyDescent="0.3">
      <c r="A16" s="544" t="s">
        <v>269</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v>1</v>
      </c>
      <c r="B24" s="614" t="s">
        <v>585</v>
      </c>
      <c r="C24" s="615"/>
      <c r="D24" s="615"/>
      <c r="E24" s="615"/>
      <c r="F24" s="616"/>
      <c r="G24" s="201">
        <v>1</v>
      </c>
      <c r="H24" s="200">
        <v>1872</v>
      </c>
      <c r="I24" s="91">
        <f>H24*G24</f>
        <v>1872</v>
      </c>
    </row>
    <row r="25" spans="1:11" x14ac:dyDescent="0.3">
      <c r="A25" s="87"/>
      <c r="B25" s="614"/>
      <c r="C25" s="615"/>
      <c r="D25" s="615"/>
      <c r="E25" s="615"/>
      <c r="F25" s="616"/>
      <c r="G25" s="201"/>
      <c r="H25" s="200"/>
      <c r="I25" s="91"/>
    </row>
    <row r="26" spans="1:11" x14ac:dyDescent="0.3">
      <c r="A26" s="87"/>
      <c r="B26" s="614"/>
      <c r="C26" s="615"/>
      <c r="D26" s="615"/>
      <c r="E26" s="615"/>
      <c r="F26" s="616"/>
      <c r="G26" s="201"/>
      <c r="H26" s="200"/>
      <c r="I26" s="91"/>
    </row>
    <row r="27" spans="1:11" x14ac:dyDescent="0.3">
      <c r="A27" s="87"/>
      <c r="B27" s="614"/>
      <c r="C27" s="615"/>
      <c r="D27" s="615"/>
      <c r="E27" s="615"/>
      <c r="F27" s="616"/>
      <c r="G27" s="201"/>
      <c r="H27" s="200"/>
      <c r="I27" s="91"/>
    </row>
    <row r="28" spans="1:11" x14ac:dyDescent="0.3">
      <c r="A28" s="87"/>
      <c r="B28" s="614"/>
      <c r="C28" s="615"/>
      <c r="D28" s="615"/>
      <c r="E28" s="615"/>
      <c r="F28" s="616"/>
      <c r="G28" s="201"/>
      <c r="H28" s="200"/>
      <c r="I28" s="91"/>
    </row>
    <row r="29" spans="1:11" x14ac:dyDescent="0.3">
      <c r="A29" s="87"/>
      <c r="B29" s="568"/>
      <c r="C29" s="569"/>
      <c r="D29" s="569"/>
      <c r="E29" s="569"/>
      <c r="F29" s="569"/>
      <c r="G29" s="152"/>
      <c r="H29" s="153"/>
      <c r="I29" s="91"/>
    </row>
    <row r="30" spans="1:11" x14ac:dyDescent="0.3">
      <c r="A30" s="565" t="s">
        <v>122</v>
      </c>
      <c r="B30" s="533"/>
      <c r="C30" s="533"/>
      <c r="D30" s="533"/>
      <c r="E30" s="533"/>
      <c r="F30" s="533"/>
      <c r="G30" s="533"/>
      <c r="H30" s="534"/>
      <c r="I30" s="146">
        <f>SUM(I24:I29)</f>
        <v>1872</v>
      </c>
    </row>
    <row r="31" spans="1:11" x14ac:dyDescent="0.3">
      <c r="A31" s="532" t="s">
        <v>123</v>
      </c>
      <c r="B31" s="533"/>
      <c r="C31" s="533"/>
      <c r="D31" s="533"/>
      <c r="E31" s="533"/>
      <c r="F31" s="533"/>
      <c r="G31" s="533"/>
      <c r="H31" s="534"/>
      <c r="I31" s="147">
        <f>ROUND((I30*0.15),2)</f>
        <v>280.8</v>
      </c>
    </row>
    <row r="32" spans="1:11" x14ac:dyDescent="0.3">
      <c r="A32" s="532" t="s">
        <v>124</v>
      </c>
      <c r="B32" s="533"/>
      <c r="C32" s="533"/>
      <c r="D32" s="533"/>
      <c r="E32" s="533"/>
      <c r="F32" s="533"/>
      <c r="G32" s="533"/>
      <c r="H32" s="534"/>
      <c r="I32" s="134">
        <f>I30+I31</f>
        <v>2152.8000000000002</v>
      </c>
    </row>
    <row r="33" spans="1:20" x14ac:dyDescent="0.3">
      <c r="A33" s="511" t="s">
        <v>46</v>
      </c>
      <c r="B33" s="512"/>
      <c r="C33" s="512"/>
      <c r="D33" s="512"/>
      <c r="E33" s="512"/>
      <c r="F33" s="512"/>
      <c r="G33" s="512"/>
      <c r="H33" s="512"/>
      <c r="I33" s="513"/>
    </row>
    <row r="34" spans="1:20" x14ac:dyDescent="0.3">
      <c r="A34" s="82" t="s">
        <v>47</v>
      </c>
      <c r="B34" s="538" t="s">
        <v>48</v>
      </c>
      <c r="C34" s="545"/>
      <c r="D34" s="539"/>
      <c r="E34" s="514" t="s">
        <v>36</v>
      </c>
      <c r="F34" s="516"/>
      <c r="G34" s="84" t="s">
        <v>38</v>
      </c>
      <c r="H34" s="85" t="s">
        <v>39</v>
      </c>
      <c r="I34" s="86" t="s">
        <v>40</v>
      </c>
    </row>
    <row r="35" spans="1:20" x14ac:dyDescent="0.3">
      <c r="A35" s="87">
        <v>1</v>
      </c>
      <c r="B35" s="535" t="s">
        <v>49</v>
      </c>
      <c r="C35" s="536"/>
      <c r="D35" s="537"/>
      <c r="E35" s="520" t="s">
        <v>50</v>
      </c>
      <c r="F35" s="521"/>
      <c r="G35" s="119"/>
      <c r="H35" s="117">
        <v>450</v>
      </c>
      <c r="I35" s="94">
        <f>SUM(G35*H35)</f>
        <v>0</v>
      </c>
    </row>
    <row r="36" spans="1:20" x14ac:dyDescent="0.3">
      <c r="A36" s="87">
        <v>2</v>
      </c>
      <c r="B36" s="505" t="s">
        <v>51</v>
      </c>
      <c r="C36" s="506"/>
      <c r="D36" s="507"/>
      <c r="E36" s="530" t="s">
        <v>50</v>
      </c>
      <c r="F36" s="531"/>
      <c r="G36" s="88"/>
      <c r="H36" s="118">
        <v>350</v>
      </c>
      <c r="I36" s="91">
        <f t="shared" ref="I36:I40" si="0">SUM(G36*H36)</f>
        <v>0</v>
      </c>
    </row>
    <row r="37" spans="1:20" x14ac:dyDescent="0.3">
      <c r="A37" s="87">
        <v>3</v>
      </c>
      <c r="B37" s="505" t="s">
        <v>52</v>
      </c>
      <c r="C37" s="506"/>
      <c r="D37" s="507"/>
      <c r="E37" s="530" t="s">
        <v>50</v>
      </c>
      <c r="F37" s="531"/>
      <c r="G37" s="88">
        <v>1</v>
      </c>
      <c r="H37" s="118">
        <v>300</v>
      </c>
      <c r="I37" s="91">
        <f t="shared" si="0"/>
        <v>300</v>
      </c>
    </row>
    <row r="38" spans="1:20" x14ac:dyDescent="0.3">
      <c r="A38" s="87">
        <v>4</v>
      </c>
      <c r="B38" s="505" t="s">
        <v>53</v>
      </c>
      <c r="C38" s="506"/>
      <c r="D38" s="507"/>
      <c r="E38" s="530" t="s">
        <v>50</v>
      </c>
      <c r="F38" s="531"/>
      <c r="G38" s="88">
        <v>1</v>
      </c>
      <c r="H38" s="118">
        <v>200</v>
      </c>
      <c r="I38" s="91">
        <f t="shared" si="0"/>
        <v>200</v>
      </c>
    </row>
    <row r="39" spans="1:20" x14ac:dyDescent="0.3">
      <c r="A39" s="87">
        <v>5</v>
      </c>
      <c r="B39" s="505" t="s">
        <v>54</v>
      </c>
      <c r="C39" s="506"/>
      <c r="D39" s="507"/>
      <c r="E39" s="530" t="s">
        <v>50</v>
      </c>
      <c r="F39" s="531"/>
      <c r="G39" s="88"/>
      <c r="H39" s="120">
        <v>200</v>
      </c>
      <c r="I39" s="91">
        <f t="shared" si="0"/>
        <v>0</v>
      </c>
      <c r="T39" s="205"/>
    </row>
    <row r="40" spans="1:20" x14ac:dyDescent="0.3">
      <c r="A40" s="101">
        <v>6</v>
      </c>
      <c r="B40" s="508" t="s">
        <v>293</v>
      </c>
      <c r="C40" s="509"/>
      <c r="D40" s="510"/>
      <c r="E40" s="525" t="s">
        <v>50</v>
      </c>
      <c r="F40" s="526"/>
      <c r="G40" s="204"/>
      <c r="H40" s="203">
        <v>140</v>
      </c>
      <c r="I40" s="202">
        <f t="shared" si="0"/>
        <v>0</v>
      </c>
    </row>
    <row r="41" spans="1:20" x14ac:dyDescent="0.3">
      <c r="A41" s="87"/>
      <c r="B41" s="538" t="s">
        <v>567</v>
      </c>
      <c r="C41" s="545"/>
      <c r="D41" s="545"/>
      <c r="E41" s="545"/>
      <c r="F41" s="545"/>
      <c r="G41" s="545"/>
      <c r="H41" s="539"/>
      <c r="I41" s="91">
        <f>SUM(I35:I40)</f>
        <v>500</v>
      </c>
    </row>
    <row r="42" spans="1:20" x14ac:dyDescent="0.3">
      <c r="A42" s="87">
        <v>1</v>
      </c>
      <c r="B42" s="535" t="s">
        <v>49</v>
      </c>
      <c r="C42" s="536"/>
      <c r="D42" s="537"/>
      <c r="E42" s="520" t="s">
        <v>50</v>
      </c>
      <c r="F42" s="521"/>
      <c r="G42" s="119"/>
      <c r="H42" s="117">
        <v>675</v>
      </c>
      <c r="I42" s="94">
        <f>SUM(G42*H42)</f>
        <v>0</v>
      </c>
    </row>
    <row r="43" spans="1:20" x14ac:dyDescent="0.3">
      <c r="A43" s="87">
        <v>2</v>
      </c>
      <c r="B43" s="505" t="s">
        <v>51</v>
      </c>
      <c r="C43" s="506"/>
      <c r="D43" s="507"/>
      <c r="E43" s="530" t="s">
        <v>50</v>
      </c>
      <c r="F43" s="531"/>
      <c r="G43" s="88"/>
      <c r="H43" s="118">
        <v>525</v>
      </c>
      <c r="I43" s="91">
        <f t="shared" ref="I43:I47" si="1">SUM(G43*H43)</f>
        <v>0</v>
      </c>
    </row>
    <row r="44" spans="1:20" x14ac:dyDescent="0.3">
      <c r="A44" s="87">
        <v>3</v>
      </c>
      <c r="B44" s="505" t="s">
        <v>52</v>
      </c>
      <c r="C44" s="506"/>
      <c r="D44" s="507"/>
      <c r="E44" s="530" t="s">
        <v>50</v>
      </c>
      <c r="F44" s="531"/>
      <c r="G44" s="88"/>
      <c r="H44" s="118">
        <v>450</v>
      </c>
      <c r="I44" s="91">
        <f t="shared" si="1"/>
        <v>0</v>
      </c>
    </row>
    <row r="45" spans="1:20" x14ac:dyDescent="0.3">
      <c r="A45" s="87">
        <v>4</v>
      </c>
      <c r="B45" s="505" t="s">
        <v>53</v>
      </c>
      <c r="C45" s="506"/>
      <c r="D45" s="507"/>
      <c r="E45" s="530" t="s">
        <v>50</v>
      </c>
      <c r="F45" s="531"/>
      <c r="G45" s="88"/>
      <c r="H45" s="118">
        <v>300</v>
      </c>
      <c r="I45" s="91">
        <f t="shared" si="1"/>
        <v>0</v>
      </c>
    </row>
    <row r="46" spans="1:20" x14ac:dyDescent="0.3">
      <c r="A46" s="87">
        <v>5</v>
      </c>
      <c r="B46" s="505" t="s">
        <v>54</v>
      </c>
      <c r="C46" s="506"/>
      <c r="D46" s="507"/>
      <c r="E46" s="530" t="s">
        <v>50</v>
      </c>
      <c r="F46" s="531"/>
      <c r="G46" s="88"/>
      <c r="H46" s="120">
        <v>300</v>
      </c>
      <c r="I46" s="91">
        <f t="shared" si="1"/>
        <v>0</v>
      </c>
    </row>
    <row r="47" spans="1:20" x14ac:dyDescent="0.3">
      <c r="A47" s="101">
        <v>6</v>
      </c>
      <c r="B47" s="508" t="s">
        <v>293</v>
      </c>
      <c r="C47" s="509"/>
      <c r="D47" s="510"/>
      <c r="E47" s="525" t="s">
        <v>50</v>
      </c>
      <c r="F47" s="526"/>
      <c r="G47" s="204"/>
      <c r="H47" s="203">
        <v>210</v>
      </c>
      <c r="I47" s="202">
        <f t="shared" si="1"/>
        <v>0</v>
      </c>
    </row>
    <row r="48" spans="1:20" x14ac:dyDescent="0.3">
      <c r="A48" s="87"/>
      <c r="B48" s="538" t="s">
        <v>568</v>
      </c>
      <c r="C48" s="545"/>
      <c r="D48" s="545"/>
      <c r="E48" s="545"/>
      <c r="F48" s="545"/>
      <c r="G48" s="545"/>
      <c r="H48" s="539"/>
      <c r="I48" s="91">
        <f>SUM(I42:I47)</f>
        <v>0</v>
      </c>
    </row>
    <row r="49" spans="1:9" x14ac:dyDescent="0.3">
      <c r="A49" s="87">
        <v>1</v>
      </c>
      <c r="B49" s="535" t="s">
        <v>49</v>
      </c>
      <c r="C49" s="536"/>
      <c r="D49" s="537"/>
      <c r="E49" s="520" t="s">
        <v>50</v>
      </c>
      <c r="F49" s="521"/>
      <c r="G49" s="119"/>
      <c r="H49" s="117">
        <v>900</v>
      </c>
      <c r="I49" s="94">
        <f>SUM(G49*H49)</f>
        <v>0</v>
      </c>
    </row>
    <row r="50" spans="1:9" x14ac:dyDescent="0.3">
      <c r="A50" s="87">
        <v>2</v>
      </c>
      <c r="B50" s="505" t="s">
        <v>51</v>
      </c>
      <c r="C50" s="506"/>
      <c r="D50" s="507"/>
      <c r="E50" s="530" t="s">
        <v>50</v>
      </c>
      <c r="F50" s="531"/>
      <c r="G50" s="88"/>
      <c r="H50" s="118">
        <v>700</v>
      </c>
      <c r="I50" s="91">
        <f t="shared" ref="I50:I54" si="2">SUM(G50*H50)</f>
        <v>0</v>
      </c>
    </row>
    <row r="51" spans="1:9" x14ac:dyDescent="0.3">
      <c r="A51" s="87">
        <v>3</v>
      </c>
      <c r="B51" s="505" t="s">
        <v>52</v>
      </c>
      <c r="C51" s="506"/>
      <c r="D51" s="507"/>
      <c r="E51" s="530" t="s">
        <v>50</v>
      </c>
      <c r="F51" s="531"/>
      <c r="G51" s="88"/>
      <c r="H51" s="118">
        <v>600</v>
      </c>
      <c r="I51" s="91">
        <f t="shared" si="2"/>
        <v>0</v>
      </c>
    </row>
    <row r="52" spans="1:9" x14ac:dyDescent="0.3">
      <c r="A52" s="87">
        <v>4</v>
      </c>
      <c r="B52" s="505" t="s">
        <v>53</v>
      </c>
      <c r="C52" s="506"/>
      <c r="D52" s="507"/>
      <c r="E52" s="530" t="s">
        <v>50</v>
      </c>
      <c r="F52" s="531"/>
      <c r="G52" s="88"/>
      <c r="H52" s="118">
        <v>400</v>
      </c>
      <c r="I52" s="91">
        <f t="shared" si="2"/>
        <v>0</v>
      </c>
    </row>
    <row r="53" spans="1:9" x14ac:dyDescent="0.3">
      <c r="A53" s="87">
        <v>5</v>
      </c>
      <c r="B53" s="505" t="s">
        <v>54</v>
      </c>
      <c r="C53" s="506"/>
      <c r="D53" s="507"/>
      <c r="E53" s="530" t="s">
        <v>50</v>
      </c>
      <c r="F53" s="531"/>
      <c r="G53" s="88"/>
      <c r="H53" s="120">
        <v>400</v>
      </c>
      <c r="I53" s="91">
        <f t="shared" si="2"/>
        <v>0</v>
      </c>
    </row>
    <row r="54" spans="1:9" x14ac:dyDescent="0.3">
      <c r="A54" s="101">
        <v>6</v>
      </c>
      <c r="B54" s="508" t="s">
        <v>293</v>
      </c>
      <c r="C54" s="509"/>
      <c r="D54" s="510"/>
      <c r="E54" s="525" t="s">
        <v>50</v>
      </c>
      <c r="F54" s="526"/>
      <c r="G54" s="204"/>
      <c r="H54" s="203">
        <v>280</v>
      </c>
      <c r="I54" s="202">
        <f t="shared" si="2"/>
        <v>0</v>
      </c>
    </row>
    <row r="55" spans="1:9" x14ac:dyDescent="0.3">
      <c r="A55" s="96"/>
      <c r="B55" s="514"/>
      <c r="C55" s="515"/>
      <c r="D55" s="515"/>
      <c r="E55" s="515"/>
      <c r="F55" s="515"/>
      <c r="G55" s="516"/>
      <c r="H55" s="80"/>
      <c r="I55" s="91">
        <f>SUM(I49:I54)</f>
        <v>0</v>
      </c>
    </row>
    <row r="56" spans="1:9" x14ac:dyDescent="0.3">
      <c r="A56" s="532" t="s">
        <v>55</v>
      </c>
      <c r="B56" s="533"/>
      <c r="C56" s="533"/>
      <c r="D56" s="533"/>
      <c r="E56" s="533"/>
      <c r="F56" s="533"/>
      <c r="G56" s="533"/>
      <c r="H56" s="534"/>
      <c r="I56" s="102"/>
    </row>
    <row r="57" spans="1:9" x14ac:dyDescent="0.3">
      <c r="A57" s="511" t="s">
        <v>56</v>
      </c>
      <c r="B57" s="512"/>
      <c r="C57" s="512"/>
      <c r="D57" s="512"/>
      <c r="E57" s="512"/>
      <c r="F57" s="512"/>
      <c r="G57" s="512"/>
      <c r="H57" s="512"/>
      <c r="I57" s="513"/>
    </row>
    <row r="58" spans="1:9" x14ac:dyDescent="0.3">
      <c r="A58" s="82" t="s">
        <v>57</v>
      </c>
      <c r="B58" s="514" t="s">
        <v>58</v>
      </c>
      <c r="C58" s="515"/>
      <c r="D58" s="516"/>
      <c r="E58" s="514" t="s">
        <v>59</v>
      </c>
      <c r="F58" s="516"/>
      <c r="G58" s="98" t="s">
        <v>60</v>
      </c>
      <c r="H58" s="98" t="s">
        <v>39</v>
      </c>
      <c r="I58" s="99" t="s">
        <v>40</v>
      </c>
    </row>
    <row r="59" spans="1:9" x14ac:dyDescent="0.3">
      <c r="A59" s="87">
        <v>1</v>
      </c>
      <c r="B59" s="517" t="s">
        <v>586</v>
      </c>
      <c r="C59" s="518"/>
      <c r="D59" s="519"/>
      <c r="E59" s="530">
        <v>1</v>
      </c>
      <c r="F59" s="531"/>
      <c r="G59" s="161">
        <v>11.8</v>
      </c>
      <c r="H59" s="100">
        <v>5</v>
      </c>
      <c r="I59" s="173">
        <f>H59*G59</f>
        <v>59</v>
      </c>
    </row>
    <row r="60" spans="1:9" x14ac:dyDescent="0.3">
      <c r="A60" s="101"/>
      <c r="B60" s="522"/>
      <c r="C60" s="523"/>
      <c r="D60" s="524"/>
      <c r="E60" s="525"/>
      <c r="F60" s="526"/>
      <c r="G60" s="88"/>
      <c r="H60" s="100"/>
      <c r="I60" s="173"/>
    </row>
    <row r="61" spans="1:9" x14ac:dyDescent="0.3">
      <c r="A61" s="532" t="s">
        <v>61</v>
      </c>
      <c r="B61" s="533"/>
      <c r="C61" s="533"/>
      <c r="D61" s="533"/>
      <c r="E61" s="533"/>
      <c r="F61" s="533"/>
      <c r="G61" s="533"/>
      <c r="H61" s="534"/>
      <c r="I61" s="102">
        <f>SUM(I59:I60)</f>
        <v>59</v>
      </c>
    </row>
    <row r="62" spans="1:9" x14ac:dyDescent="0.3">
      <c r="A62" s="634"/>
      <c r="B62" s="542"/>
      <c r="C62" s="542"/>
      <c r="D62" s="542"/>
      <c r="E62" s="542"/>
      <c r="F62" s="105"/>
      <c r="G62" s="106"/>
      <c r="H62" s="106"/>
      <c r="I62" s="107"/>
    </row>
    <row r="63" spans="1:9" x14ac:dyDescent="0.3">
      <c r="A63" s="500"/>
      <c r="B63" s="501"/>
      <c r="C63" s="501"/>
      <c r="D63" s="501"/>
      <c r="E63" s="501"/>
      <c r="F63" s="108"/>
      <c r="G63" s="504" t="s">
        <v>62</v>
      </c>
      <c r="H63" s="501"/>
      <c r="I63" s="109">
        <f>I61+I55+I48+I41+I32+I21</f>
        <v>2711.8</v>
      </c>
    </row>
    <row r="64" spans="1:9" x14ac:dyDescent="0.3">
      <c r="A64" s="500"/>
      <c r="B64" s="501"/>
      <c r="C64" s="501"/>
      <c r="D64" s="501"/>
      <c r="E64" s="501"/>
      <c r="F64" s="62"/>
      <c r="G64" s="110"/>
      <c r="H64" s="111"/>
      <c r="I64" s="112"/>
    </row>
    <row r="65" spans="1:9" ht="15" thickBot="1" x14ac:dyDescent="0.35">
      <c r="A65" s="500"/>
      <c r="B65" s="501"/>
      <c r="C65" s="501"/>
      <c r="D65" s="501"/>
      <c r="E65" s="501"/>
      <c r="F65" s="62"/>
      <c r="G65" s="554" t="s">
        <v>105</v>
      </c>
      <c r="H65" s="555"/>
      <c r="I65" s="121">
        <f>I63+I64</f>
        <v>2711.8</v>
      </c>
    </row>
    <row r="66" spans="1:9" ht="15.6" thickTop="1" thickBot="1" x14ac:dyDescent="0.35">
      <c r="A66" s="113"/>
      <c r="B66" s="114"/>
      <c r="C66" s="502"/>
      <c r="D66" s="503"/>
      <c r="E66" s="503"/>
      <c r="F66" s="503"/>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00B050"/>
  </sheetPr>
  <dimension ref="A1:T68"/>
  <sheetViews>
    <sheetView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622" t="e">
        <f>#REF!</f>
        <v>#REF!</v>
      </c>
      <c r="I9" s="623"/>
    </row>
    <row r="10" spans="1:13" x14ac:dyDescent="0.3">
      <c r="A10" s="61" t="s">
        <v>22</v>
      </c>
      <c r="B10" s="59"/>
      <c r="F10" s="538" t="s">
        <v>23</v>
      </c>
      <c r="G10" s="539"/>
      <c r="H10" s="624" t="e">
        <f>#REF!</f>
        <v>#REF!</v>
      </c>
      <c r="I10" s="625"/>
    </row>
    <row r="11" spans="1:13" x14ac:dyDescent="0.3">
      <c r="A11" s="61" t="s">
        <v>24</v>
      </c>
      <c r="B11" s="59"/>
      <c r="F11" s="538" t="s">
        <v>25</v>
      </c>
      <c r="G11" s="539"/>
      <c r="H11" s="626" t="e">
        <f>#REF!</f>
        <v>#REF!</v>
      </c>
      <c r="I11" s="625"/>
    </row>
    <row r="12" spans="1:13" x14ac:dyDescent="0.3">
      <c r="A12" s="61" t="s">
        <v>26</v>
      </c>
      <c r="B12" s="59"/>
      <c r="F12" s="538" t="s">
        <v>27</v>
      </c>
      <c r="G12" s="539"/>
      <c r="H12" s="635" t="e">
        <f>#REF!</f>
        <v>#REF!</v>
      </c>
      <c r="I12" s="625"/>
    </row>
    <row r="13" spans="1:13" x14ac:dyDescent="0.3">
      <c r="A13" s="61" t="s">
        <v>28</v>
      </c>
      <c r="B13" s="59"/>
      <c r="F13" s="141" t="s">
        <v>29</v>
      </c>
      <c r="G13" s="142"/>
      <c r="H13" s="629" t="s">
        <v>63</v>
      </c>
      <c r="I13" s="630"/>
    </row>
    <row r="14" spans="1:13" x14ac:dyDescent="0.3">
      <c r="A14" s="61"/>
      <c r="B14" s="59"/>
      <c r="F14" s="538" t="s">
        <v>31</v>
      </c>
      <c r="G14" s="539"/>
      <c r="H14" s="540" t="s">
        <v>32</v>
      </c>
      <c r="I14" s="541"/>
      <c r="M14" t="s">
        <v>30</v>
      </c>
    </row>
    <row r="15" spans="1:13" x14ac:dyDescent="0.3">
      <c r="A15" s="61"/>
      <c r="B15" s="59"/>
      <c r="D15" s="148"/>
      <c r="F15" s="570" t="s">
        <v>349</v>
      </c>
      <c r="G15" s="570"/>
      <c r="H15" s="571" t="s">
        <v>272</v>
      </c>
      <c r="I15" s="567"/>
    </row>
    <row r="16" spans="1:13" x14ac:dyDescent="0.3">
      <c r="A16" s="544" t="s">
        <v>587</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v>1</v>
      </c>
      <c r="B24" s="614" t="s">
        <v>588</v>
      </c>
      <c r="C24" s="615"/>
      <c r="D24" s="615"/>
      <c r="E24" s="615"/>
      <c r="F24" s="616"/>
      <c r="G24" s="201">
        <v>1</v>
      </c>
      <c r="H24" s="200">
        <v>28800</v>
      </c>
      <c r="I24" s="91">
        <f>H24*G24</f>
        <v>28800</v>
      </c>
    </row>
    <row r="25" spans="1:11" x14ac:dyDescent="0.3">
      <c r="A25" s="87">
        <v>2</v>
      </c>
      <c r="B25" s="614" t="s">
        <v>589</v>
      </c>
      <c r="C25" s="615"/>
      <c r="D25" s="615"/>
      <c r="E25" s="615"/>
      <c r="F25" s="616"/>
      <c r="G25" s="201">
        <v>1</v>
      </c>
      <c r="H25" s="200">
        <v>1700</v>
      </c>
      <c r="I25" s="91">
        <f>H25*G25</f>
        <v>1700</v>
      </c>
    </row>
    <row r="26" spans="1:11" x14ac:dyDescent="0.3">
      <c r="A26" s="87">
        <v>3</v>
      </c>
      <c r="B26" s="614" t="s">
        <v>280</v>
      </c>
      <c r="C26" s="615"/>
      <c r="D26" s="615"/>
      <c r="E26" s="615"/>
      <c r="F26" s="616"/>
      <c r="G26" s="201">
        <v>1</v>
      </c>
      <c r="H26" s="200">
        <v>250</v>
      </c>
      <c r="I26" s="91">
        <f>H26*G26</f>
        <v>250</v>
      </c>
    </row>
    <row r="27" spans="1:11" x14ac:dyDescent="0.3">
      <c r="A27" s="87"/>
      <c r="B27" s="614"/>
      <c r="C27" s="615"/>
      <c r="D27" s="615"/>
      <c r="E27" s="615"/>
      <c r="F27" s="616"/>
      <c r="G27" s="201"/>
      <c r="H27" s="200"/>
      <c r="I27" s="91"/>
    </row>
    <row r="28" spans="1:11" x14ac:dyDescent="0.3">
      <c r="A28" s="87"/>
      <c r="B28" s="614"/>
      <c r="C28" s="615"/>
      <c r="D28" s="615"/>
      <c r="E28" s="615"/>
      <c r="F28" s="616"/>
      <c r="G28" s="201"/>
      <c r="H28" s="200"/>
      <c r="I28" s="91"/>
    </row>
    <row r="29" spans="1:11" x14ac:dyDescent="0.3">
      <c r="A29" s="87"/>
      <c r="B29" s="568"/>
      <c r="C29" s="569"/>
      <c r="D29" s="569"/>
      <c r="E29" s="569"/>
      <c r="F29" s="569"/>
      <c r="G29" s="152"/>
      <c r="H29" s="153"/>
      <c r="I29" s="91"/>
    </row>
    <row r="30" spans="1:11" x14ac:dyDescent="0.3">
      <c r="A30" s="565" t="s">
        <v>122</v>
      </c>
      <c r="B30" s="533"/>
      <c r="C30" s="533"/>
      <c r="D30" s="533"/>
      <c r="E30" s="533"/>
      <c r="F30" s="533"/>
      <c r="G30" s="533"/>
      <c r="H30" s="534"/>
      <c r="I30" s="146">
        <f>SUM(I24:I29)</f>
        <v>30750</v>
      </c>
    </row>
    <row r="31" spans="1:11" x14ac:dyDescent="0.3">
      <c r="A31" s="532" t="s">
        <v>123</v>
      </c>
      <c r="B31" s="533"/>
      <c r="C31" s="533"/>
      <c r="D31" s="533"/>
      <c r="E31" s="533"/>
      <c r="F31" s="533"/>
      <c r="G31" s="533"/>
      <c r="H31" s="534"/>
      <c r="I31" s="147">
        <f>ROUND((I30*0.15),2)</f>
        <v>4612.5</v>
      </c>
    </row>
    <row r="32" spans="1:11" x14ac:dyDescent="0.3">
      <c r="A32" s="532" t="s">
        <v>124</v>
      </c>
      <c r="B32" s="533"/>
      <c r="C32" s="533"/>
      <c r="D32" s="533"/>
      <c r="E32" s="533"/>
      <c r="F32" s="533"/>
      <c r="G32" s="533"/>
      <c r="H32" s="534"/>
      <c r="I32" s="134">
        <f>I30+I31</f>
        <v>35362.5</v>
      </c>
    </row>
    <row r="33" spans="1:20" x14ac:dyDescent="0.3">
      <c r="A33" s="511" t="s">
        <v>46</v>
      </c>
      <c r="B33" s="512"/>
      <c r="C33" s="512"/>
      <c r="D33" s="512"/>
      <c r="E33" s="512"/>
      <c r="F33" s="512"/>
      <c r="G33" s="512"/>
      <c r="H33" s="512"/>
      <c r="I33" s="513"/>
    </row>
    <row r="34" spans="1:20" x14ac:dyDescent="0.3">
      <c r="A34" s="82" t="s">
        <v>47</v>
      </c>
      <c r="B34" s="538" t="s">
        <v>48</v>
      </c>
      <c r="C34" s="545"/>
      <c r="D34" s="539"/>
      <c r="E34" s="514" t="s">
        <v>36</v>
      </c>
      <c r="F34" s="516"/>
      <c r="G34" s="84" t="s">
        <v>38</v>
      </c>
      <c r="H34" s="85" t="s">
        <v>39</v>
      </c>
      <c r="I34" s="86" t="s">
        <v>40</v>
      </c>
    </row>
    <row r="35" spans="1:20" x14ac:dyDescent="0.3">
      <c r="A35" s="87">
        <v>1</v>
      </c>
      <c r="B35" s="645" t="s">
        <v>49</v>
      </c>
      <c r="C35" s="646"/>
      <c r="D35" s="647"/>
      <c r="E35" s="648" t="s">
        <v>50</v>
      </c>
      <c r="F35" s="649"/>
      <c r="G35" s="208">
        <v>10</v>
      </c>
      <c r="H35" s="209">
        <v>450</v>
      </c>
      <c r="I35" s="94">
        <f>SUM(G35*H35)</f>
        <v>4500</v>
      </c>
    </row>
    <row r="36" spans="1:20" x14ac:dyDescent="0.3">
      <c r="A36" s="87">
        <v>2</v>
      </c>
      <c r="B36" s="636" t="s">
        <v>51</v>
      </c>
      <c r="C36" s="637"/>
      <c r="D36" s="638"/>
      <c r="E36" s="603" t="s">
        <v>50</v>
      </c>
      <c r="F36" s="604"/>
      <c r="G36" s="161"/>
      <c r="H36" s="210">
        <v>350</v>
      </c>
      <c r="I36" s="91">
        <f t="shared" ref="I36:I40" si="0">SUM(G36*H36)</f>
        <v>0</v>
      </c>
    </row>
    <row r="37" spans="1:20" x14ac:dyDescent="0.3">
      <c r="A37" s="87">
        <v>3</v>
      </c>
      <c r="B37" s="636" t="s">
        <v>52</v>
      </c>
      <c r="C37" s="637"/>
      <c r="D37" s="638"/>
      <c r="E37" s="603" t="s">
        <v>50</v>
      </c>
      <c r="F37" s="604"/>
      <c r="G37" s="161"/>
      <c r="H37" s="210">
        <v>300</v>
      </c>
      <c r="I37" s="91">
        <f t="shared" si="0"/>
        <v>0</v>
      </c>
    </row>
    <row r="38" spans="1:20" x14ac:dyDescent="0.3">
      <c r="A38" s="87">
        <v>4</v>
      </c>
      <c r="B38" s="636" t="s">
        <v>53</v>
      </c>
      <c r="C38" s="637"/>
      <c r="D38" s="638"/>
      <c r="E38" s="603" t="s">
        <v>50</v>
      </c>
      <c r="F38" s="604"/>
      <c r="G38" s="161">
        <v>10</v>
      </c>
      <c r="H38" s="210">
        <v>200</v>
      </c>
      <c r="I38" s="91">
        <f t="shared" si="0"/>
        <v>2000</v>
      </c>
    </row>
    <row r="39" spans="1:20" x14ac:dyDescent="0.3">
      <c r="A39" s="87">
        <v>5</v>
      </c>
      <c r="B39" s="636" t="s">
        <v>54</v>
      </c>
      <c r="C39" s="637"/>
      <c r="D39" s="638"/>
      <c r="E39" s="603" t="s">
        <v>50</v>
      </c>
      <c r="F39" s="604"/>
      <c r="G39" s="161"/>
      <c r="H39" s="211">
        <v>200</v>
      </c>
      <c r="I39" s="91">
        <f t="shared" si="0"/>
        <v>0</v>
      </c>
      <c r="T39" s="205"/>
    </row>
    <row r="40" spans="1:20" x14ac:dyDescent="0.3">
      <c r="A40" s="101">
        <v>6</v>
      </c>
      <c r="B40" s="639" t="s">
        <v>293</v>
      </c>
      <c r="C40" s="640"/>
      <c r="D40" s="641"/>
      <c r="E40" s="595" t="s">
        <v>50</v>
      </c>
      <c r="F40" s="596"/>
      <c r="G40" s="212"/>
      <c r="H40" s="213">
        <v>140</v>
      </c>
      <c r="I40" s="202">
        <f t="shared" si="0"/>
        <v>0</v>
      </c>
    </row>
    <row r="41" spans="1:20" x14ac:dyDescent="0.3">
      <c r="A41" s="87"/>
      <c r="B41" s="642" t="s">
        <v>567</v>
      </c>
      <c r="C41" s="643"/>
      <c r="D41" s="643"/>
      <c r="E41" s="643"/>
      <c r="F41" s="643"/>
      <c r="G41" s="643"/>
      <c r="H41" s="644"/>
      <c r="I41" s="91">
        <f>SUM(I35:I40)</f>
        <v>6500</v>
      </c>
    </row>
    <row r="42" spans="1:20" x14ac:dyDescent="0.3">
      <c r="A42" s="87">
        <v>1</v>
      </c>
      <c r="B42" s="645" t="s">
        <v>49</v>
      </c>
      <c r="C42" s="646"/>
      <c r="D42" s="647"/>
      <c r="E42" s="648" t="s">
        <v>50</v>
      </c>
      <c r="F42" s="649"/>
      <c r="G42" s="208"/>
      <c r="H42" s="209">
        <v>675</v>
      </c>
      <c r="I42" s="94">
        <f>SUM(G42*H42)</f>
        <v>0</v>
      </c>
    </row>
    <row r="43" spans="1:20" x14ac:dyDescent="0.3">
      <c r="A43" s="87">
        <v>2</v>
      </c>
      <c r="B43" s="636" t="s">
        <v>51</v>
      </c>
      <c r="C43" s="637"/>
      <c r="D43" s="638"/>
      <c r="E43" s="603" t="s">
        <v>50</v>
      </c>
      <c r="F43" s="604"/>
      <c r="G43" s="161"/>
      <c r="H43" s="210">
        <v>525</v>
      </c>
      <c r="I43" s="91">
        <f t="shared" ref="I43:I47" si="1">SUM(G43*H43)</f>
        <v>0</v>
      </c>
    </row>
    <row r="44" spans="1:20" x14ac:dyDescent="0.3">
      <c r="A44" s="87">
        <v>3</v>
      </c>
      <c r="B44" s="636" t="s">
        <v>52</v>
      </c>
      <c r="C44" s="637"/>
      <c r="D44" s="638"/>
      <c r="E44" s="603" t="s">
        <v>50</v>
      </c>
      <c r="F44" s="604"/>
      <c r="G44" s="161"/>
      <c r="H44" s="210">
        <v>450</v>
      </c>
      <c r="I44" s="91">
        <f t="shared" si="1"/>
        <v>0</v>
      </c>
    </row>
    <row r="45" spans="1:20" x14ac:dyDescent="0.3">
      <c r="A45" s="87">
        <v>4</v>
      </c>
      <c r="B45" s="636" t="s">
        <v>53</v>
      </c>
      <c r="C45" s="637"/>
      <c r="D45" s="638"/>
      <c r="E45" s="603" t="s">
        <v>50</v>
      </c>
      <c r="F45" s="604"/>
      <c r="G45" s="161"/>
      <c r="H45" s="210">
        <v>300</v>
      </c>
      <c r="I45" s="91">
        <f t="shared" si="1"/>
        <v>0</v>
      </c>
    </row>
    <row r="46" spans="1:20" x14ac:dyDescent="0.3">
      <c r="A46" s="87">
        <v>5</v>
      </c>
      <c r="B46" s="505" t="s">
        <v>54</v>
      </c>
      <c r="C46" s="506"/>
      <c r="D46" s="507"/>
      <c r="E46" s="530" t="s">
        <v>50</v>
      </c>
      <c r="F46" s="531"/>
      <c r="G46" s="88"/>
      <c r="H46" s="120">
        <v>300</v>
      </c>
      <c r="I46" s="91">
        <f t="shared" si="1"/>
        <v>0</v>
      </c>
    </row>
    <row r="47" spans="1:20" x14ac:dyDescent="0.3">
      <c r="A47" s="101">
        <v>6</v>
      </c>
      <c r="B47" s="508" t="s">
        <v>293</v>
      </c>
      <c r="C47" s="509"/>
      <c r="D47" s="510"/>
      <c r="E47" s="525" t="s">
        <v>50</v>
      </c>
      <c r="F47" s="526"/>
      <c r="G47" s="204"/>
      <c r="H47" s="203">
        <v>210</v>
      </c>
      <c r="I47" s="202">
        <f t="shared" si="1"/>
        <v>0</v>
      </c>
    </row>
    <row r="48" spans="1:20" x14ac:dyDescent="0.3">
      <c r="A48" s="87"/>
      <c r="B48" s="538" t="s">
        <v>568</v>
      </c>
      <c r="C48" s="545"/>
      <c r="D48" s="545"/>
      <c r="E48" s="545"/>
      <c r="F48" s="545"/>
      <c r="G48" s="545"/>
      <c r="H48" s="539"/>
      <c r="I48" s="91">
        <f>SUM(I42:I47)</f>
        <v>0</v>
      </c>
    </row>
    <row r="49" spans="1:9" x14ac:dyDescent="0.3">
      <c r="A49" s="87">
        <v>1</v>
      </c>
      <c r="B49" s="535" t="s">
        <v>49</v>
      </c>
      <c r="C49" s="536"/>
      <c r="D49" s="537"/>
      <c r="E49" s="520" t="s">
        <v>50</v>
      </c>
      <c r="F49" s="521"/>
      <c r="G49" s="119"/>
      <c r="H49" s="117">
        <v>900</v>
      </c>
      <c r="I49" s="94">
        <f>SUM(G49*H49)</f>
        <v>0</v>
      </c>
    </row>
    <row r="50" spans="1:9" x14ac:dyDescent="0.3">
      <c r="A50" s="87">
        <v>2</v>
      </c>
      <c r="B50" s="505" t="s">
        <v>51</v>
      </c>
      <c r="C50" s="506"/>
      <c r="D50" s="507"/>
      <c r="E50" s="530" t="s">
        <v>50</v>
      </c>
      <c r="F50" s="531"/>
      <c r="G50" s="88"/>
      <c r="H50" s="118">
        <v>700</v>
      </c>
      <c r="I50" s="91">
        <f t="shared" ref="I50:I54" si="2">SUM(G50*H50)</f>
        <v>0</v>
      </c>
    </row>
    <row r="51" spans="1:9" x14ac:dyDescent="0.3">
      <c r="A51" s="87">
        <v>3</v>
      </c>
      <c r="B51" s="505" t="s">
        <v>52</v>
      </c>
      <c r="C51" s="506"/>
      <c r="D51" s="507"/>
      <c r="E51" s="530" t="s">
        <v>50</v>
      </c>
      <c r="F51" s="531"/>
      <c r="G51" s="88"/>
      <c r="H51" s="118">
        <v>600</v>
      </c>
      <c r="I51" s="91">
        <f t="shared" si="2"/>
        <v>0</v>
      </c>
    </row>
    <row r="52" spans="1:9" x14ac:dyDescent="0.3">
      <c r="A52" s="87">
        <v>4</v>
      </c>
      <c r="B52" s="505" t="s">
        <v>53</v>
      </c>
      <c r="C52" s="506"/>
      <c r="D52" s="507"/>
      <c r="E52" s="530" t="s">
        <v>50</v>
      </c>
      <c r="F52" s="531"/>
      <c r="G52" s="88"/>
      <c r="H52" s="118">
        <v>400</v>
      </c>
      <c r="I52" s="91">
        <f t="shared" si="2"/>
        <v>0</v>
      </c>
    </row>
    <row r="53" spans="1:9" x14ac:dyDescent="0.3">
      <c r="A53" s="87">
        <v>5</v>
      </c>
      <c r="B53" s="505" t="s">
        <v>54</v>
      </c>
      <c r="C53" s="506"/>
      <c r="D53" s="507"/>
      <c r="E53" s="530" t="s">
        <v>50</v>
      </c>
      <c r="F53" s="531"/>
      <c r="G53" s="88"/>
      <c r="H53" s="120">
        <v>400</v>
      </c>
      <c r="I53" s="91">
        <f t="shared" si="2"/>
        <v>0</v>
      </c>
    </row>
    <row r="54" spans="1:9" x14ac:dyDescent="0.3">
      <c r="A54" s="101">
        <v>6</v>
      </c>
      <c r="B54" s="508" t="s">
        <v>293</v>
      </c>
      <c r="C54" s="509"/>
      <c r="D54" s="510"/>
      <c r="E54" s="525" t="s">
        <v>50</v>
      </c>
      <c r="F54" s="526"/>
      <c r="G54" s="204"/>
      <c r="H54" s="203">
        <v>280</v>
      </c>
      <c r="I54" s="202">
        <f t="shared" si="2"/>
        <v>0</v>
      </c>
    </row>
    <row r="55" spans="1:9" x14ac:dyDescent="0.3">
      <c r="A55" s="96"/>
      <c r="B55" s="514"/>
      <c r="C55" s="515"/>
      <c r="D55" s="515"/>
      <c r="E55" s="515"/>
      <c r="F55" s="515"/>
      <c r="G55" s="516"/>
      <c r="H55" s="80"/>
      <c r="I55" s="91">
        <f>SUM(I49:I54)</f>
        <v>0</v>
      </c>
    </row>
    <row r="56" spans="1:9" x14ac:dyDescent="0.3">
      <c r="A56" s="532" t="s">
        <v>55</v>
      </c>
      <c r="B56" s="533"/>
      <c r="C56" s="533"/>
      <c r="D56" s="533"/>
      <c r="E56" s="533"/>
      <c r="F56" s="533"/>
      <c r="G56" s="533"/>
      <c r="H56" s="534"/>
      <c r="I56" s="102"/>
    </row>
    <row r="57" spans="1:9" x14ac:dyDescent="0.3">
      <c r="A57" s="511" t="s">
        <v>56</v>
      </c>
      <c r="B57" s="512"/>
      <c r="C57" s="512"/>
      <c r="D57" s="512"/>
      <c r="E57" s="512"/>
      <c r="F57" s="512"/>
      <c r="G57" s="512"/>
      <c r="H57" s="512"/>
      <c r="I57" s="513"/>
    </row>
    <row r="58" spans="1:9" x14ac:dyDescent="0.3">
      <c r="A58" s="82" t="s">
        <v>57</v>
      </c>
      <c r="B58" s="514" t="s">
        <v>58</v>
      </c>
      <c r="C58" s="515"/>
      <c r="D58" s="516"/>
      <c r="E58" s="514" t="s">
        <v>59</v>
      </c>
      <c r="F58" s="516"/>
      <c r="G58" s="98" t="s">
        <v>60</v>
      </c>
      <c r="H58" s="98" t="s">
        <v>39</v>
      </c>
      <c r="I58" s="99" t="s">
        <v>40</v>
      </c>
    </row>
    <row r="59" spans="1:9" x14ac:dyDescent="0.3">
      <c r="A59" s="87">
        <v>1</v>
      </c>
      <c r="B59" s="517" t="s">
        <v>590</v>
      </c>
      <c r="C59" s="518"/>
      <c r="D59" s="519"/>
      <c r="E59" s="530">
        <v>3</v>
      </c>
      <c r="F59" s="531"/>
      <c r="G59" s="161">
        <v>169.8</v>
      </c>
      <c r="H59" s="100">
        <v>5</v>
      </c>
      <c r="I59" s="173">
        <f>H59*G59</f>
        <v>849</v>
      </c>
    </row>
    <row r="60" spans="1:9" x14ac:dyDescent="0.3">
      <c r="A60" s="101"/>
      <c r="B60" s="522"/>
      <c r="C60" s="523"/>
      <c r="D60" s="524"/>
      <c r="E60" s="525"/>
      <c r="F60" s="526"/>
      <c r="G60" s="88"/>
      <c r="H60" s="100"/>
      <c r="I60" s="173"/>
    </row>
    <row r="61" spans="1:9" x14ac:dyDescent="0.3">
      <c r="A61" s="532" t="s">
        <v>61</v>
      </c>
      <c r="B61" s="533"/>
      <c r="C61" s="533"/>
      <c r="D61" s="533"/>
      <c r="E61" s="533"/>
      <c r="F61" s="533"/>
      <c r="G61" s="533"/>
      <c r="H61" s="534"/>
      <c r="I61" s="102">
        <f>SUM(I59:I60)</f>
        <v>849</v>
      </c>
    </row>
    <row r="62" spans="1:9" x14ac:dyDescent="0.3">
      <c r="A62" s="634"/>
      <c r="B62" s="542"/>
      <c r="C62" s="542"/>
      <c r="D62" s="542"/>
      <c r="E62" s="542"/>
      <c r="F62" s="105"/>
      <c r="G62" s="106"/>
      <c r="H62" s="106"/>
      <c r="I62" s="107"/>
    </row>
    <row r="63" spans="1:9" x14ac:dyDescent="0.3">
      <c r="A63" s="500"/>
      <c r="B63" s="501"/>
      <c r="C63" s="501"/>
      <c r="D63" s="501"/>
      <c r="E63" s="501"/>
      <c r="F63" s="108"/>
      <c r="G63" s="504" t="s">
        <v>62</v>
      </c>
      <c r="H63" s="501"/>
      <c r="I63" s="109">
        <f>I61+I55+I48+I41+I32+I21</f>
        <v>42711.5</v>
      </c>
    </row>
    <row r="64" spans="1:9" x14ac:dyDescent="0.3">
      <c r="A64" s="500"/>
      <c r="B64" s="501"/>
      <c r="C64" s="501"/>
      <c r="D64" s="501"/>
      <c r="E64" s="501"/>
      <c r="F64" s="62"/>
      <c r="G64" s="110"/>
      <c r="H64" s="111"/>
      <c r="I64" s="112"/>
    </row>
    <row r="65" spans="1:9" ht="15" thickBot="1" x14ac:dyDescent="0.35">
      <c r="A65" s="500"/>
      <c r="B65" s="501"/>
      <c r="C65" s="501"/>
      <c r="D65" s="501"/>
      <c r="E65" s="501"/>
      <c r="F65" s="62"/>
      <c r="G65" s="554" t="s">
        <v>105</v>
      </c>
      <c r="H65" s="555"/>
      <c r="I65" s="121">
        <f>I63+I64</f>
        <v>42711.5</v>
      </c>
    </row>
    <row r="66" spans="1:9" ht="15.6" thickTop="1" thickBot="1" x14ac:dyDescent="0.35">
      <c r="A66" s="113"/>
      <c r="B66" s="114"/>
      <c r="C66" s="502"/>
      <c r="D66" s="503"/>
      <c r="E66" s="503"/>
      <c r="F66" s="503"/>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00B050"/>
  </sheetPr>
  <dimension ref="A1:T68"/>
  <sheetViews>
    <sheetView topLeftCell="A6"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622" t="e">
        <f>#REF!</f>
        <v>#REF!</v>
      </c>
      <c r="I9" s="623"/>
    </row>
    <row r="10" spans="1:13" x14ac:dyDescent="0.3">
      <c r="A10" s="61" t="s">
        <v>22</v>
      </c>
      <c r="B10" s="59"/>
      <c r="F10" s="538" t="s">
        <v>23</v>
      </c>
      <c r="G10" s="539"/>
      <c r="H10" s="624" t="e">
        <f>#REF!</f>
        <v>#REF!</v>
      </c>
      <c r="I10" s="625"/>
    </row>
    <row r="11" spans="1:13" x14ac:dyDescent="0.3">
      <c r="A11" s="61" t="s">
        <v>24</v>
      </c>
      <c r="B11" s="59"/>
      <c r="F11" s="538" t="s">
        <v>25</v>
      </c>
      <c r="G11" s="539"/>
      <c r="H11" s="626" t="e">
        <f>#REF!</f>
        <v>#REF!</v>
      </c>
      <c r="I11" s="625"/>
    </row>
    <row r="12" spans="1:13" x14ac:dyDescent="0.3">
      <c r="A12" s="61" t="s">
        <v>26</v>
      </c>
      <c r="B12" s="59"/>
      <c r="F12" s="538" t="s">
        <v>27</v>
      </c>
      <c r="G12" s="539"/>
      <c r="H12" s="635" t="e">
        <f>#REF!</f>
        <v>#REF!</v>
      </c>
      <c r="I12" s="625"/>
    </row>
    <row r="13" spans="1:13" x14ac:dyDescent="0.3">
      <c r="A13" s="61" t="s">
        <v>28</v>
      </c>
      <c r="B13" s="59"/>
      <c r="F13" s="141" t="s">
        <v>29</v>
      </c>
      <c r="G13" s="142"/>
      <c r="H13" s="629" t="s">
        <v>63</v>
      </c>
      <c r="I13" s="630"/>
    </row>
    <row r="14" spans="1:13" x14ac:dyDescent="0.3">
      <c r="A14" s="61"/>
      <c r="B14" s="59"/>
      <c r="F14" s="538" t="s">
        <v>31</v>
      </c>
      <c r="G14" s="539"/>
      <c r="H14" s="540" t="s">
        <v>32</v>
      </c>
      <c r="I14" s="541"/>
      <c r="M14" t="s">
        <v>30</v>
      </c>
    </row>
    <row r="15" spans="1:13" x14ac:dyDescent="0.3">
      <c r="A15" s="61"/>
      <c r="B15" s="59"/>
      <c r="D15" s="148"/>
      <c r="F15" s="570" t="s">
        <v>349</v>
      </c>
      <c r="G15" s="570"/>
      <c r="H15" s="571" t="s">
        <v>286</v>
      </c>
      <c r="I15" s="567"/>
    </row>
    <row r="16" spans="1:13" x14ac:dyDescent="0.3">
      <c r="A16" s="544" t="s">
        <v>591</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c r="B24" s="614"/>
      <c r="C24" s="615"/>
      <c r="D24" s="615"/>
      <c r="E24" s="615"/>
      <c r="F24" s="616"/>
      <c r="G24" s="201"/>
      <c r="H24" s="200"/>
      <c r="I24" s="91"/>
    </row>
    <row r="25" spans="1:11" x14ac:dyDescent="0.3">
      <c r="A25" s="87"/>
      <c r="B25" s="614"/>
      <c r="C25" s="615"/>
      <c r="D25" s="615"/>
      <c r="E25" s="615"/>
      <c r="F25" s="616"/>
      <c r="G25" s="201"/>
      <c r="H25" s="200"/>
      <c r="I25" s="91"/>
    </row>
    <row r="26" spans="1:11" x14ac:dyDescent="0.3">
      <c r="A26" s="87"/>
      <c r="B26" s="614"/>
      <c r="C26" s="615"/>
      <c r="D26" s="615"/>
      <c r="E26" s="615"/>
      <c r="F26" s="616"/>
      <c r="G26" s="201"/>
      <c r="H26" s="200"/>
      <c r="I26" s="91"/>
    </row>
    <row r="27" spans="1:11" x14ac:dyDescent="0.3">
      <c r="A27" s="87"/>
      <c r="B27" s="614"/>
      <c r="C27" s="615"/>
      <c r="D27" s="615"/>
      <c r="E27" s="615"/>
      <c r="F27" s="616"/>
      <c r="G27" s="201"/>
      <c r="H27" s="200"/>
      <c r="I27" s="91"/>
    </row>
    <row r="28" spans="1:11" x14ac:dyDescent="0.3">
      <c r="A28" s="87"/>
      <c r="B28" s="614"/>
      <c r="C28" s="615"/>
      <c r="D28" s="615"/>
      <c r="E28" s="615"/>
      <c r="F28" s="616"/>
      <c r="G28" s="201"/>
      <c r="H28" s="200"/>
      <c r="I28" s="91"/>
    </row>
    <row r="29" spans="1:11" x14ac:dyDescent="0.3">
      <c r="A29" s="87"/>
      <c r="B29" s="568"/>
      <c r="C29" s="569"/>
      <c r="D29" s="569"/>
      <c r="E29" s="569"/>
      <c r="F29" s="569"/>
      <c r="G29" s="152"/>
      <c r="H29" s="153"/>
      <c r="I29" s="91"/>
    </row>
    <row r="30" spans="1:11" x14ac:dyDescent="0.3">
      <c r="A30" s="565" t="s">
        <v>122</v>
      </c>
      <c r="B30" s="533"/>
      <c r="C30" s="533"/>
      <c r="D30" s="533"/>
      <c r="E30" s="533"/>
      <c r="F30" s="533"/>
      <c r="G30" s="533"/>
      <c r="H30" s="534"/>
      <c r="I30" s="146">
        <f>SUM(I24:I29)</f>
        <v>0</v>
      </c>
    </row>
    <row r="31" spans="1:11" x14ac:dyDescent="0.3">
      <c r="A31" s="532" t="s">
        <v>123</v>
      </c>
      <c r="B31" s="533"/>
      <c r="C31" s="533"/>
      <c r="D31" s="533"/>
      <c r="E31" s="533"/>
      <c r="F31" s="533"/>
      <c r="G31" s="533"/>
      <c r="H31" s="534"/>
      <c r="I31" s="147">
        <f>ROUND((I30*0.15),2)</f>
        <v>0</v>
      </c>
    </row>
    <row r="32" spans="1:11" x14ac:dyDescent="0.3">
      <c r="A32" s="532" t="s">
        <v>124</v>
      </c>
      <c r="B32" s="533"/>
      <c r="C32" s="533"/>
      <c r="D32" s="533"/>
      <c r="E32" s="533"/>
      <c r="F32" s="533"/>
      <c r="G32" s="533"/>
      <c r="H32" s="534"/>
      <c r="I32" s="134">
        <f>I30+I31</f>
        <v>0</v>
      </c>
    </row>
    <row r="33" spans="1:20" x14ac:dyDescent="0.3">
      <c r="A33" s="511" t="s">
        <v>46</v>
      </c>
      <c r="B33" s="512"/>
      <c r="C33" s="512"/>
      <c r="D33" s="512"/>
      <c r="E33" s="512"/>
      <c r="F33" s="512"/>
      <c r="G33" s="512"/>
      <c r="H33" s="512"/>
      <c r="I33" s="513"/>
    </row>
    <row r="34" spans="1:20" x14ac:dyDescent="0.3">
      <c r="A34" s="82" t="s">
        <v>47</v>
      </c>
      <c r="B34" s="538" t="s">
        <v>48</v>
      </c>
      <c r="C34" s="545"/>
      <c r="D34" s="539"/>
      <c r="E34" s="514" t="s">
        <v>36</v>
      </c>
      <c r="F34" s="516"/>
      <c r="G34" s="84" t="s">
        <v>38</v>
      </c>
      <c r="H34" s="85" t="s">
        <v>39</v>
      </c>
      <c r="I34" s="86" t="s">
        <v>40</v>
      </c>
    </row>
    <row r="35" spans="1:20" x14ac:dyDescent="0.3">
      <c r="A35" s="87">
        <v>1</v>
      </c>
      <c r="B35" s="535" t="s">
        <v>49</v>
      </c>
      <c r="C35" s="536"/>
      <c r="D35" s="537"/>
      <c r="E35" s="520" t="s">
        <v>50</v>
      </c>
      <c r="F35" s="521"/>
      <c r="G35" s="119"/>
      <c r="H35" s="117">
        <v>450</v>
      </c>
      <c r="I35" s="94">
        <f>SUM(G35*H35)</f>
        <v>0</v>
      </c>
    </row>
    <row r="36" spans="1:20" x14ac:dyDescent="0.3">
      <c r="A36" s="87">
        <v>2</v>
      </c>
      <c r="B36" s="505" t="s">
        <v>51</v>
      </c>
      <c r="C36" s="506"/>
      <c r="D36" s="507"/>
      <c r="E36" s="530" t="s">
        <v>50</v>
      </c>
      <c r="F36" s="531"/>
      <c r="G36" s="88"/>
      <c r="H36" s="118">
        <v>350</v>
      </c>
      <c r="I36" s="91">
        <f t="shared" ref="I36:I40" si="0">SUM(G36*H36)</f>
        <v>0</v>
      </c>
    </row>
    <row r="37" spans="1:20" x14ac:dyDescent="0.3">
      <c r="A37" s="87">
        <v>3</v>
      </c>
      <c r="B37" s="505" t="s">
        <v>52</v>
      </c>
      <c r="C37" s="506"/>
      <c r="D37" s="507"/>
      <c r="E37" s="530" t="s">
        <v>50</v>
      </c>
      <c r="F37" s="531"/>
      <c r="G37" s="88">
        <v>1.5</v>
      </c>
      <c r="H37" s="118">
        <v>300</v>
      </c>
      <c r="I37" s="91">
        <f t="shared" si="0"/>
        <v>450</v>
      </c>
    </row>
    <row r="38" spans="1:20" x14ac:dyDescent="0.3">
      <c r="A38" s="87">
        <v>4</v>
      </c>
      <c r="B38" s="505" t="s">
        <v>53</v>
      </c>
      <c r="C38" s="506"/>
      <c r="D38" s="507"/>
      <c r="E38" s="530" t="s">
        <v>50</v>
      </c>
      <c r="F38" s="531"/>
      <c r="G38" s="88">
        <v>1.5</v>
      </c>
      <c r="H38" s="118">
        <v>200</v>
      </c>
      <c r="I38" s="91">
        <f t="shared" si="0"/>
        <v>300</v>
      </c>
    </row>
    <row r="39" spans="1:20" x14ac:dyDescent="0.3">
      <c r="A39" s="87">
        <v>5</v>
      </c>
      <c r="B39" s="505" t="s">
        <v>54</v>
      </c>
      <c r="C39" s="506"/>
      <c r="D39" s="507"/>
      <c r="E39" s="530" t="s">
        <v>50</v>
      </c>
      <c r="F39" s="531"/>
      <c r="G39" s="88"/>
      <c r="H39" s="120">
        <v>200</v>
      </c>
      <c r="I39" s="91">
        <f t="shared" si="0"/>
        <v>0</v>
      </c>
      <c r="T39" s="205"/>
    </row>
    <row r="40" spans="1:20" x14ac:dyDescent="0.3">
      <c r="A40" s="101">
        <v>6</v>
      </c>
      <c r="B40" s="508" t="s">
        <v>293</v>
      </c>
      <c r="C40" s="509"/>
      <c r="D40" s="510"/>
      <c r="E40" s="525" t="s">
        <v>50</v>
      </c>
      <c r="F40" s="526"/>
      <c r="G40" s="204"/>
      <c r="H40" s="203">
        <v>140</v>
      </c>
      <c r="I40" s="202">
        <f t="shared" si="0"/>
        <v>0</v>
      </c>
    </row>
    <row r="41" spans="1:20" x14ac:dyDescent="0.3">
      <c r="A41" s="87"/>
      <c r="B41" s="538" t="s">
        <v>567</v>
      </c>
      <c r="C41" s="545"/>
      <c r="D41" s="545"/>
      <c r="E41" s="545"/>
      <c r="F41" s="545"/>
      <c r="G41" s="545"/>
      <c r="H41" s="539"/>
      <c r="I41" s="91">
        <f>SUM(I35:I40)</f>
        <v>750</v>
      </c>
    </row>
    <row r="42" spans="1:20" x14ac:dyDescent="0.3">
      <c r="A42" s="87">
        <v>1</v>
      </c>
      <c r="B42" s="535" t="s">
        <v>49</v>
      </c>
      <c r="C42" s="536"/>
      <c r="D42" s="537"/>
      <c r="E42" s="520" t="s">
        <v>50</v>
      </c>
      <c r="F42" s="521"/>
      <c r="G42" s="119"/>
      <c r="H42" s="117">
        <v>675</v>
      </c>
      <c r="I42" s="94">
        <f>SUM(G42*H42)</f>
        <v>0</v>
      </c>
    </row>
    <row r="43" spans="1:20" x14ac:dyDescent="0.3">
      <c r="A43" s="87">
        <v>2</v>
      </c>
      <c r="B43" s="505" t="s">
        <v>51</v>
      </c>
      <c r="C43" s="506"/>
      <c r="D43" s="507"/>
      <c r="E43" s="530" t="s">
        <v>50</v>
      </c>
      <c r="F43" s="531"/>
      <c r="G43" s="88"/>
      <c r="H43" s="118">
        <v>525</v>
      </c>
      <c r="I43" s="91">
        <f t="shared" ref="I43:I47" si="1">SUM(G43*H43)</f>
        <v>0</v>
      </c>
    </row>
    <row r="44" spans="1:20" x14ac:dyDescent="0.3">
      <c r="A44" s="87">
        <v>3</v>
      </c>
      <c r="B44" s="505" t="s">
        <v>52</v>
      </c>
      <c r="C44" s="506"/>
      <c r="D44" s="507"/>
      <c r="E44" s="530" t="s">
        <v>50</v>
      </c>
      <c r="F44" s="531"/>
      <c r="G44" s="88"/>
      <c r="H44" s="118">
        <v>450</v>
      </c>
      <c r="I44" s="91">
        <f t="shared" si="1"/>
        <v>0</v>
      </c>
    </row>
    <row r="45" spans="1:20" x14ac:dyDescent="0.3">
      <c r="A45" s="87">
        <v>4</v>
      </c>
      <c r="B45" s="505" t="s">
        <v>53</v>
      </c>
      <c r="C45" s="506"/>
      <c r="D45" s="507"/>
      <c r="E45" s="530" t="s">
        <v>50</v>
      </c>
      <c r="F45" s="531"/>
      <c r="G45" s="88"/>
      <c r="H45" s="118">
        <v>300</v>
      </c>
      <c r="I45" s="91">
        <f t="shared" si="1"/>
        <v>0</v>
      </c>
    </row>
    <row r="46" spans="1:20" x14ac:dyDescent="0.3">
      <c r="A46" s="87">
        <v>5</v>
      </c>
      <c r="B46" s="505" t="s">
        <v>54</v>
      </c>
      <c r="C46" s="506"/>
      <c r="D46" s="507"/>
      <c r="E46" s="530" t="s">
        <v>50</v>
      </c>
      <c r="F46" s="531"/>
      <c r="G46" s="88"/>
      <c r="H46" s="120">
        <v>300</v>
      </c>
      <c r="I46" s="91">
        <f t="shared" si="1"/>
        <v>0</v>
      </c>
    </row>
    <row r="47" spans="1:20" x14ac:dyDescent="0.3">
      <c r="A47" s="101">
        <v>6</v>
      </c>
      <c r="B47" s="508" t="s">
        <v>293</v>
      </c>
      <c r="C47" s="509"/>
      <c r="D47" s="510"/>
      <c r="E47" s="525" t="s">
        <v>50</v>
      </c>
      <c r="F47" s="526"/>
      <c r="G47" s="204"/>
      <c r="H47" s="203">
        <v>210</v>
      </c>
      <c r="I47" s="202">
        <f t="shared" si="1"/>
        <v>0</v>
      </c>
    </row>
    <row r="48" spans="1:20" x14ac:dyDescent="0.3">
      <c r="A48" s="87"/>
      <c r="B48" s="538" t="s">
        <v>568</v>
      </c>
      <c r="C48" s="545"/>
      <c r="D48" s="545"/>
      <c r="E48" s="545"/>
      <c r="F48" s="545"/>
      <c r="G48" s="545"/>
      <c r="H48" s="539"/>
      <c r="I48" s="91">
        <f>SUM(I42:I47)</f>
        <v>0</v>
      </c>
    </row>
    <row r="49" spans="1:9" x14ac:dyDescent="0.3">
      <c r="A49" s="87">
        <v>1</v>
      </c>
      <c r="B49" s="535" t="s">
        <v>49</v>
      </c>
      <c r="C49" s="536"/>
      <c r="D49" s="537"/>
      <c r="E49" s="520" t="s">
        <v>50</v>
      </c>
      <c r="F49" s="521"/>
      <c r="G49" s="119"/>
      <c r="H49" s="117">
        <v>900</v>
      </c>
      <c r="I49" s="94">
        <f>SUM(G49*H49)</f>
        <v>0</v>
      </c>
    </row>
    <row r="50" spans="1:9" x14ac:dyDescent="0.3">
      <c r="A50" s="87">
        <v>2</v>
      </c>
      <c r="B50" s="505" t="s">
        <v>51</v>
      </c>
      <c r="C50" s="506"/>
      <c r="D50" s="507"/>
      <c r="E50" s="530" t="s">
        <v>50</v>
      </c>
      <c r="F50" s="531"/>
      <c r="G50" s="88"/>
      <c r="H50" s="118">
        <v>700</v>
      </c>
      <c r="I50" s="91">
        <f t="shared" ref="I50:I54" si="2">SUM(G50*H50)</f>
        <v>0</v>
      </c>
    </row>
    <row r="51" spans="1:9" x14ac:dyDescent="0.3">
      <c r="A51" s="87">
        <v>3</v>
      </c>
      <c r="B51" s="505" t="s">
        <v>52</v>
      </c>
      <c r="C51" s="506"/>
      <c r="D51" s="507"/>
      <c r="E51" s="530" t="s">
        <v>50</v>
      </c>
      <c r="F51" s="531"/>
      <c r="G51" s="88"/>
      <c r="H51" s="118">
        <v>600</v>
      </c>
      <c r="I51" s="91">
        <f t="shared" si="2"/>
        <v>0</v>
      </c>
    </row>
    <row r="52" spans="1:9" x14ac:dyDescent="0.3">
      <c r="A52" s="87">
        <v>4</v>
      </c>
      <c r="B52" s="505" t="s">
        <v>53</v>
      </c>
      <c r="C52" s="506"/>
      <c r="D52" s="507"/>
      <c r="E52" s="530" t="s">
        <v>50</v>
      </c>
      <c r="F52" s="531"/>
      <c r="G52" s="88"/>
      <c r="H52" s="118">
        <v>400</v>
      </c>
      <c r="I52" s="91">
        <f t="shared" si="2"/>
        <v>0</v>
      </c>
    </row>
    <row r="53" spans="1:9" x14ac:dyDescent="0.3">
      <c r="A53" s="87">
        <v>5</v>
      </c>
      <c r="B53" s="505" t="s">
        <v>54</v>
      </c>
      <c r="C53" s="506"/>
      <c r="D53" s="507"/>
      <c r="E53" s="530" t="s">
        <v>50</v>
      </c>
      <c r="F53" s="531"/>
      <c r="G53" s="88"/>
      <c r="H53" s="120">
        <v>400</v>
      </c>
      <c r="I53" s="91">
        <f t="shared" si="2"/>
        <v>0</v>
      </c>
    </row>
    <row r="54" spans="1:9" x14ac:dyDescent="0.3">
      <c r="A54" s="101">
        <v>6</v>
      </c>
      <c r="B54" s="508" t="s">
        <v>293</v>
      </c>
      <c r="C54" s="509"/>
      <c r="D54" s="510"/>
      <c r="E54" s="525" t="s">
        <v>50</v>
      </c>
      <c r="F54" s="526"/>
      <c r="G54" s="204"/>
      <c r="H54" s="203">
        <v>280</v>
      </c>
      <c r="I54" s="202">
        <f t="shared" si="2"/>
        <v>0</v>
      </c>
    </row>
    <row r="55" spans="1:9" x14ac:dyDescent="0.3">
      <c r="A55" s="96"/>
      <c r="B55" s="514"/>
      <c r="C55" s="515"/>
      <c r="D55" s="515"/>
      <c r="E55" s="515"/>
      <c r="F55" s="515"/>
      <c r="G55" s="516"/>
      <c r="H55" s="80"/>
      <c r="I55" s="91">
        <f>SUM(I49:I54)</f>
        <v>0</v>
      </c>
    </row>
    <row r="56" spans="1:9" x14ac:dyDescent="0.3">
      <c r="A56" s="532" t="s">
        <v>55</v>
      </c>
      <c r="B56" s="533"/>
      <c r="C56" s="533"/>
      <c r="D56" s="533"/>
      <c r="E56" s="533"/>
      <c r="F56" s="533"/>
      <c r="G56" s="533"/>
      <c r="H56" s="534"/>
      <c r="I56" s="102"/>
    </row>
    <row r="57" spans="1:9" x14ac:dyDescent="0.3">
      <c r="A57" s="511" t="s">
        <v>56</v>
      </c>
      <c r="B57" s="512"/>
      <c r="C57" s="512"/>
      <c r="D57" s="512"/>
      <c r="E57" s="512"/>
      <c r="F57" s="512"/>
      <c r="G57" s="512"/>
      <c r="H57" s="512"/>
      <c r="I57" s="513"/>
    </row>
    <row r="58" spans="1:9" x14ac:dyDescent="0.3">
      <c r="A58" s="82" t="s">
        <v>57</v>
      </c>
      <c r="B58" s="514" t="s">
        <v>58</v>
      </c>
      <c r="C58" s="515"/>
      <c r="D58" s="516"/>
      <c r="E58" s="514" t="s">
        <v>59</v>
      </c>
      <c r="F58" s="516"/>
      <c r="G58" s="98" t="s">
        <v>60</v>
      </c>
      <c r="H58" s="98" t="s">
        <v>39</v>
      </c>
      <c r="I58" s="99" t="s">
        <v>40</v>
      </c>
    </row>
    <row r="59" spans="1:9" x14ac:dyDescent="0.3">
      <c r="A59" s="87">
        <v>1</v>
      </c>
      <c r="B59" s="517" t="s">
        <v>362</v>
      </c>
      <c r="C59" s="518"/>
      <c r="D59" s="519"/>
      <c r="E59" s="530">
        <v>1</v>
      </c>
      <c r="F59" s="531"/>
      <c r="G59" s="161">
        <v>33.200000000000003</v>
      </c>
      <c r="H59" s="100">
        <v>5</v>
      </c>
      <c r="I59" s="173">
        <f>H59*G59</f>
        <v>166</v>
      </c>
    </row>
    <row r="60" spans="1:9" x14ac:dyDescent="0.3">
      <c r="A60" s="101"/>
      <c r="B60" s="522"/>
      <c r="C60" s="523"/>
      <c r="D60" s="524"/>
      <c r="E60" s="525"/>
      <c r="F60" s="526"/>
      <c r="G60" s="88"/>
      <c r="H60" s="100"/>
      <c r="I60" s="173"/>
    </row>
    <row r="61" spans="1:9" x14ac:dyDescent="0.3">
      <c r="A61" s="532" t="s">
        <v>61</v>
      </c>
      <c r="B61" s="533"/>
      <c r="C61" s="533"/>
      <c r="D61" s="533"/>
      <c r="E61" s="533"/>
      <c r="F61" s="533"/>
      <c r="G61" s="533"/>
      <c r="H61" s="534"/>
      <c r="I61" s="102">
        <f>SUM(I59:I60)</f>
        <v>166</v>
      </c>
    </row>
    <row r="62" spans="1:9" x14ac:dyDescent="0.3">
      <c r="A62" s="634"/>
      <c r="B62" s="542"/>
      <c r="C62" s="542"/>
      <c r="D62" s="542"/>
      <c r="E62" s="542"/>
      <c r="F62" s="105"/>
      <c r="G62" s="106"/>
      <c r="H62" s="106"/>
      <c r="I62" s="107"/>
    </row>
    <row r="63" spans="1:9" x14ac:dyDescent="0.3">
      <c r="A63" s="500"/>
      <c r="B63" s="501"/>
      <c r="C63" s="501"/>
      <c r="D63" s="501"/>
      <c r="E63" s="501"/>
      <c r="F63" s="108"/>
      <c r="G63" s="504" t="s">
        <v>62</v>
      </c>
      <c r="H63" s="501"/>
      <c r="I63" s="109">
        <f>I61+I55+I48+I41+I32+I21</f>
        <v>916</v>
      </c>
    </row>
    <row r="64" spans="1:9" x14ac:dyDescent="0.3">
      <c r="A64" s="500"/>
      <c r="B64" s="501"/>
      <c r="C64" s="501"/>
      <c r="D64" s="501"/>
      <c r="E64" s="501"/>
      <c r="F64" s="62"/>
      <c r="G64" s="110"/>
      <c r="H64" s="111"/>
      <c r="I64" s="112"/>
    </row>
    <row r="65" spans="1:9" ht="15" thickBot="1" x14ac:dyDescent="0.35">
      <c r="A65" s="500"/>
      <c r="B65" s="501"/>
      <c r="C65" s="501"/>
      <c r="D65" s="501"/>
      <c r="E65" s="501"/>
      <c r="F65" s="62"/>
      <c r="G65" s="554" t="s">
        <v>105</v>
      </c>
      <c r="H65" s="555"/>
      <c r="I65" s="121">
        <f>I63+I64</f>
        <v>916</v>
      </c>
    </row>
    <row r="66" spans="1:9" ht="15.6" thickTop="1" thickBot="1" x14ac:dyDescent="0.35">
      <c r="A66" s="113"/>
      <c r="B66" s="114"/>
      <c r="C66" s="502"/>
      <c r="D66" s="503"/>
      <c r="E66" s="503"/>
      <c r="F66" s="503"/>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B050"/>
  </sheetPr>
  <dimension ref="A1:T68"/>
  <sheetViews>
    <sheetView topLeftCell="A28"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622" t="e">
        <f>#REF!</f>
        <v>#REF!</v>
      </c>
      <c r="I9" s="623"/>
    </row>
    <row r="10" spans="1:13" x14ac:dyDescent="0.3">
      <c r="A10" s="61" t="s">
        <v>22</v>
      </c>
      <c r="B10" s="59"/>
      <c r="F10" s="538" t="s">
        <v>23</v>
      </c>
      <c r="G10" s="539"/>
      <c r="H10" s="624" t="e">
        <f>#REF!</f>
        <v>#REF!</v>
      </c>
      <c r="I10" s="625"/>
    </row>
    <row r="11" spans="1:13" x14ac:dyDescent="0.3">
      <c r="A11" s="61" t="s">
        <v>24</v>
      </c>
      <c r="B11" s="59"/>
      <c r="F11" s="538" t="s">
        <v>25</v>
      </c>
      <c r="G11" s="539"/>
      <c r="H11" s="626" t="e">
        <f>#REF!</f>
        <v>#REF!</v>
      </c>
      <c r="I11" s="625"/>
    </row>
    <row r="12" spans="1:13" x14ac:dyDescent="0.3">
      <c r="A12" s="61" t="s">
        <v>26</v>
      </c>
      <c r="B12" s="59"/>
      <c r="F12" s="538" t="s">
        <v>27</v>
      </c>
      <c r="G12" s="539"/>
      <c r="H12" s="635" t="e">
        <f>#REF!</f>
        <v>#REF!</v>
      </c>
      <c r="I12" s="625"/>
    </row>
    <row r="13" spans="1:13" x14ac:dyDescent="0.3">
      <c r="A13" s="61" t="s">
        <v>28</v>
      </c>
      <c r="B13" s="59"/>
      <c r="F13" s="141" t="s">
        <v>29</v>
      </c>
      <c r="G13" s="142"/>
      <c r="H13" s="629" t="s">
        <v>63</v>
      </c>
      <c r="I13" s="630"/>
    </row>
    <row r="14" spans="1:13" x14ac:dyDescent="0.3">
      <c r="A14" s="61"/>
      <c r="B14" s="59"/>
      <c r="F14" s="538" t="s">
        <v>31</v>
      </c>
      <c r="G14" s="539"/>
      <c r="H14" s="540" t="s">
        <v>32</v>
      </c>
      <c r="I14" s="541"/>
      <c r="M14" t="s">
        <v>30</v>
      </c>
    </row>
    <row r="15" spans="1:13" x14ac:dyDescent="0.3">
      <c r="A15" s="61"/>
      <c r="B15" s="59"/>
      <c r="D15" s="148"/>
      <c r="F15" s="570" t="s">
        <v>349</v>
      </c>
      <c r="G15" s="570"/>
      <c r="H15" s="571" t="s">
        <v>310</v>
      </c>
      <c r="I15" s="567"/>
    </row>
    <row r="16" spans="1:13" x14ac:dyDescent="0.3">
      <c r="A16" s="544" t="s">
        <v>591</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c r="B24" s="614"/>
      <c r="C24" s="615"/>
      <c r="D24" s="615"/>
      <c r="E24" s="615"/>
      <c r="F24" s="616"/>
      <c r="G24" s="201"/>
      <c r="H24" s="200"/>
      <c r="I24" s="91"/>
    </row>
    <row r="25" spans="1:11" x14ac:dyDescent="0.3">
      <c r="A25" s="87"/>
      <c r="B25" s="614"/>
      <c r="C25" s="615"/>
      <c r="D25" s="615"/>
      <c r="E25" s="615"/>
      <c r="F25" s="616"/>
      <c r="G25" s="201"/>
      <c r="H25" s="200"/>
      <c r="I25" s="91"/>
    </row>
    <row r="26" spans="1:11" x14ac:dyDescent="0.3">
      <c r="A26" s="87"/>
      <c r="B26" s="614"/>
      <c r="C26" s="615"/>
      <c r="D26" s="615"/>
      <c r="E26" s="615"/>
      <c r="F26" s="616"/>
      <c r="G26" s="201"/>
      <c r="H26" s="200"/>
      <c r="I26" s="91"/>
    </row>
    <row r="27" spans="1:11" x14ac:dyDescent="0.3">
      <c r="A27" s="87"/>
      <c r="B27" s="614"/>
      <c r="C27" s="615"/>
      <c r="D27" s="615"/>
      <c r="E27" s="615"/>
      <c r="F27" s="616"/>
      <c r="G27" s="201"/>
      <c r="H27" s="200"/>
      <c r="I27" s="91"/>
    </row>
    <row r="28" spans="1:11" x14ac:dyDescent="0.3">
      <c r="A28" s="87"/>
      <c r="B28" s="614"/>
      <c r="C28" s="615"/>
      <c r="D28" s="615"/>
      <c r="E28" s="615"/>
      <c r="F28" s="616"/>
      <c r="G28" s="201"/>
      <c r="H28" s="200"/>
      <c r="I28" s="91"/>
    </row>
    <row r="29" spans="1:11" x14ac:dyDescent="0.3">
      <c r="A29" s="87"/>
      <c r="B29" s="568"/>
      <c r="C29" s="569"/>
      <c r="D29" s="569"/>
      <c r="E29" s="569"/>
      <c r="F29" s="569"/>
      <c r="G29" s="152"/>
      <c r="H29" s="153"/>
      <c r="I29" s="91"/>
    </row>
    <row r="30" spans="1:11" x14ac:dyDescent="0.3">
      <c r="A30" s="565" t="s">
        <v>122</v>
      </c>
      <c r="B30" s="533"/>
      <c r="C30" s="533"/>
      <c r="D30" s="533"/>
      <c r="E30" s="533"/>
      <c r="F30" s="533"/>
      <c r="G30" s="533"/>
      <c r="H30" s="534"/>
      <c r="I30" s="146">
        <f>SUM(I24:I29)</f>
        <v>0</v>
      </c>
    </row>
    <row r="31" spans="1:11" x14ac:dyDescent="0.3">
      <c r="A31" s="532" t="s">
        <v>123</v>
      </c>
      <c r="B31" s="533"/>
      <c r="C31" s="533"/>
      <c r="D31" s="533"/>
      <c r="E31" s="533"/>
      <c r="F31" s="533"/>
      <c r="G31" s="533"/>
      <c r="H31" s="534"/>
      <c r="I31" s="147">
        <f>ROUND((I30*0.15),2)</f>
        <v>0</v>
      </c>
    </row>
    <row r="32" spans="1:11" x14ac:dyDescent="0.3">
      <c r="A32" s="532" t="s">
        <v>124</v>
      </c>
      <c r="B32" s="533"/>
      <c r="C32" s="533"/>
      <c r="D32" s="533"/>
      <c r="E32" s="533"/>
      <c r="F32" s="533"/>
      <c r="G32" s="533"/>
      <c r="H32" s="534"/>
      <c r="I32" s="134">
        <f>I30+I31</f>
        <v>0</v>
      </c>
    </row>
    <row r="33" spans="1:20" x14ac:dyDescent="0.3">
      <c r="A33" s="511" t="s">
        <v>46</v>
      </c>
      <c r="B33" s="512"/>
      <c r="C33" s="512"/>
      <c r="D33" s="512"/>
      <c r="E33" s="512"/>
      <c r="F33" s="512"/>
      <c r="G33" s="512"/>
      <c r="H33" s="512"/>
      <c r="I33" s="513"/>
    </row>
    <row r="34" spans="1:20" x14ac:dyDescent="0.3">
      <c r="A34" s="82" t="s">
        <v>47</v>
      </c>
      <c r="B34" s="538" t="s">
        <v>48</v>
      </c>
      <c r="C34" s="545"/>
      <c r="D34" s="539"/>
      <c r="E34" s="514" t="s">
        <v>36</v>
      </c>
      <c r="F34" s="516"/>
      <c r="G34" s="84" t="s">
        <v>38</v>
      </c>
      <c r="H34" s="85" t="s">
        <v>39</v>
      </c>
      <c r="I34" s="86" t="s">
        <v>40</v>
      </c>
    </row>
    <row r="35" spans="1:20" x14ac:dyDescent="0.3">
      <c r="A35" s="87">
        <v>1</v>
      </c>
      <c r="B35" s="535" t="s">
        <v>49</v>
      </c>
      <c r="C35" s="536"/>
      <c r="D35" s="537"/>
      <c r="E35" s="520" t="s">
        <v>50</v>
      </c>
      <c r="F35" s="521"/>
      <c r="G35" s="119"/>
      <c r="H35" s="117">
        <v>450</v>
      </c>
      <c r="I35" s="94">
        <f>SUM(G35*H35)</f>
        <v>0</v>
      </c>
    </row>
    <row r="36" spans="1:20" x14ac:dyDescent="0.3">
      <c r="A36" s="87">
        <v>2</v>
      </c>
      <c r="B36" s="505" t="s">
        <v>51</v>
      </c>
      <c r="C36" s="506"/>
      <c r="D36" s="507"/>
      <c r="E36" s="530" t="s">
        <v>50</v>
      </c>
      <c r="F36" s="531"/>
      <c r="G36" s="88"/>
      <c r="H36" s="118">
        <v>350</v>
      </c>
      <c r="I36" s="91">
        <f t="shared" ref="I36:I40" si="0">SUM(G36*H36)</f>
        <v>0</v>
      </c>
    </row>
    <row r="37" spans="1:20" x14ac:dyDescent="0.3">
      <c r="A37" s="87">
        <v>3</v>
      </c>
      <c r="B37" s="505" t="s">
        <v>52</v>
      </c>
      <c r="C37" s="506"/>
      <c r="D37" s="507"/>
      <c r="E37" s="530" t="s">
        <v>50</v>
      </c>
      <c r="F37" s="531"/>
      <c r="G37" s="88">
        <v>3</v>
      </c>
      <c r="H37" s="118">
        <v>300</v>
      </c>
      <c r="I37" s="91">
        <f t="shared" si="0"/>
        <v>900</v>
      </c>
    </row>
    <row r="38" spans="1:20" x14ac:dyDescent="0.3">
      <c r="A38" s="87">
        <v>4</v>
      </c>
      <c r="B38" s="505" t="s">
        <v>53</v>
      </c>
      <c r="C38" s="506"/>
      <c r="D38" s="507"/>
      <c r="E38" s="530" t="s">
        <v>50</v>
      </c>
      <c r="F38" s="531"/>
      <c r="G38" s="88">
        <v>3</v>
      </c>
      <c r="H38" s="118">
        <v>200</v>
      </c>
      <c r="I38" s="91">
        <f t="shared" si="0"/>
        <v>600</v>
      </c>
    </row>
    <row r="39" spans="1:20" x14ac:dyDescent="0.3">
      <c r="A39" s="87">
        <v>5</v>
      </c>
      <c r="B39" s="505" t="s">
        <v>54</v>
      </c>
      <c r="C39" s="506"/>
      <c r="D39" s="507"/>
      <c r="E39" s="530" t="s">
        <v>50</v>
      </c>
      <c r="F39" s="531"/>
      <c r="G39" s="88"/>
      <c r="H39" s="120">
        <v>200</v>
      </c>
      <c r="I39" s="91">
        <f t="shared" si="0"/>
        <v>0</v>
      </c>
      <c r="T39" s="205"/>
    </row>
    <row r="40" spans="1:20" x14ac:dyDescent="0.3">
      <c r="A40" s="101">
        <v>6</v>
      </c>
      <c r="B40" s="508" t="s">
        <v>293</v>
      </c>
      <c r="C40" s="509"/>
      <c r="D40" s="510"/>
      <c r="E40" s="525" t="s">
        <v>50</v>
      </c>
      <c r="F40" s="526"/>
      <c r="G40" s="204"/>
      <c r="H40" s="203">
        <v>140</v>
      </c>
      <c r="I40" s="202">
        <f t="shared" si="0"/>
        <v>0</v>
      </c>
    </row>
    <row r="41" spans="1:20" x14ac:dyDescent="0.3">
      <c r="A41" s="87"/>
      <c r="B41" s="538" t="s">
        <v>567</v>
      </c>
      <c r="C41" s="545"/>
      <c r="D41" s="545"/>
      <c r="E41" s="545"/>
      <c r="F41" s="545"/>
      <c r="G41" s="545"/>
      <c r="H41" s="539"/>
      <c r="I41" s="91">
        <f>SUM(I35:I40)</f>
        <v>1500</v>
      </c>
    </row>
    <row r="42" spans="1:20" x14ac:dyDescent="0.3">
      <c r="A42" s="87">
        <v>1</v>
      </c>
      <c r="B42" s="535" t="s">
        <v>49</v>
      </c>
      <c r="C42" s="536"/>
      <c r="D42" s="537"/>
      <c r="E42" s="520" t="s">
        <v>50</v>
      </c>
      <c r="F42" s="521"/>
      <c r="G42" s="119"/>
      <c r="H42" s="117">
        <v>675</v>
      </c>
      <c r="I42" s="94">
        <f>SUM(G42*H42)</f>
        <v>0</v>
      </c>
    </row>
    <row r="43" spans="1:20" x14ac:dyDescent="0.3">
      <c r="A43" s="87">
        <v>2</v>
      </c>
      <c r="B43" s="505" t="s">
        <v>51</v>
      </c>
      <c r="C43" s="506"/>
      <c r="D43" s="507"/>
      <c r="E43" s="530" t="s">
        <v>50</v>
      </c>
      <c r="F43" s="531"/>
      <c r="G43" s="88"/>
      <c r="H43" s="118">
        <v>525</v>
      </c>
      <c r="I43" s="91">
        <f t="shared" ref="I43:I47" si="1">SUM(G43*H43)</f>
        <v>0</v>
      </c>
    </row>
    <row r="44" spans="1:20" x14ac:dyDescent="0.3">
      <c r="A44" s="87">
        <v>3</v>
      </c>
      <c r="B44" s="505" t="s">
        <v>52</v>
      </c>
      <c r="C44" s="506"/>
      <c r="D44" s="507"/>
      <c r="E44" s="530" t="s">
        <v>50</v>
      </c>
      <c r="F44" s="531"/>
      <c r="G44" s="88"/>
      <c r="H44" s="118">
        <v>450</v>
      </c>
      <c r="I44" s="91">
        <f t="shared" si="1"/>
        <v>0</v>
      </c>
    </row>
    <row r="45" spans="1:20" x14ac:dyDescent="0.3">
      <c r="A45" s="87">
        <v>4</v>
      </c>
      <c r="B45" s="505" t="s">
        <v>53</v>
      </c>
      <c r="C45" s="506"/>
      <c r="D45" s="507"/>
      <c r="E45" s="530" t="s">
        <v>50</v>
      </c>
      <c r="F45" s="531"/>
      <c r="G45" s="88"/>
      <c r="H45" s="118">
        <v>300</v>
      </c>
      <c r="I45" s="91">
        <f t="shared" si="1"/>
        <v>0</v>
      </c>
    </row>
    <row r="46" spans="1:20" x14ac:dyDescent="0.3">
      <c r="A46" s="87">
        <v>5</v>
      </c>
      <c r="B46" s="505" t="s">
        <v>54</v>
      </c>
      <c r="C46" s="506"/>
      <c r="D46" s="507"/>
      <c r="E46" s="530" t="s">
        <v>50</v>
      </c>
      <c r="F46" s="531"/>
      <c r="G46" s="88"/>
      <c r="H46" s="120">
        <v>300</v>
      </c>
      <c r="I46" s="91">
        <f t="shared" si="1"/>
        <v>0</v>
      </c>
    </row>
    <row r="47" spans="1:20" x14ac:dyDescent="0.3">
      <c r="A47" s="101">
        <v>6</v>
      </c>
      <c r="B47" s="508" t="s">
        <v>293</v>
      </c>
      <c r="C47" s="509"/>
      <c r="D47" s="510"/>
      <c r="E47" s="525" t="s">
        <v>50</v>
      </c>
      <c r="F47" s="526"/>
      <c r="G47" s="204"/>
      <c r="H47" s="203">
        <v>210</v>
      </c>
      <c r="I47" s="202">
        <f t="shared" si="1"/>
        <v>0</v>
      </c>
    </row>
    <row r="48" spans="1:20" x14ac:dyDescent="0.3">
      <c r="A48" s="87"/>
      <c r="B48" s="538" t="s">
        <v>568</v>
      </c>
      <c r="C48" s="545"/>
      <c r="D48" s="545"/>
      <c r="E48" s="545"/>
      <c r="F48" s="545"/>
      <c r="G48" s="545"/>
      <c r="H48" s="539"/>
      <c r="I48" s="91">
        <f>SUM(I42:I47)</f>
        <v>0</v>
      </c>
    </row>
    <row r="49" spans="1:9" x14ac:dyDescent="0.3">
      <c r="A49" s="87">
        <v>1</v>
      </c>
      <c r="B49" s="535" t="s">
        <v>49</v>
      </c>
      <c r="C49" s="536"/>
      <c r="D49" s="537"/>
      <c r="E49" s="520" t="s">
        <v>50</v>
      </c>
      <c r="F49" s="521"/>
      <c r="G49" s="119"/>
      <c r="H49" s="117">
        <v>900</v>
      </c>
      <c r="I49" s="94">
        <f>SUM(G49*H49)</f>
        <v>0</v>
      </c>
    </row>
    <row r="50" spans="1:9" x14ac:dyDescent="0.3">
      <c r="A50" s="87">
        <v>2</v>
      </c>
      <c r="B50" s="505" t="s">
        <v>51</v>
      </c>
      <c r="C50" s="506"/>
      <c r="D50" s="507"/>
      <c r="E50" s="530" t="s">
        <v>50</v>
      </c>
      <c r="F50" s="531"/>
      <c r="G50" s="88"/>
      <c r="H50" s="118">
        <v>700</v>
      </c>
      <c r="I50" s="91">
        <f t="shared" ref="I50:I54" si="2">SUM(G50*H50)</f>
        <v>0</v>
      </c>
    </row>
    <row r="51" spans="1:9" x14ac:dyDescent="0.3">
      <c r="A51" s="87">
        <v>3</v>
      </c>
      <c r="B51" s="505" t="s">
        <v>52</v>
      </c>
      <c r="C51" s="506"/>
      <c r="D51" s="507"/>
      <c r="E51" s="530" t="s">
        <v>50</v>
      </c>
      <c r="F51" s="531"/>
      <c r="G51" s="88"/>
      <c r="H51" s="118">
        <v>600</v>
      </c>
      <c r="I51" s="91">
        <f t="shared" si="2"/>
        <v>0</v>
      </c>
    </row>
    <row r="52" spans="1:9" x14ac:dyDescent="0.3">
      <c r="A52" s="87">
        <v>4</v>
      </c>
      <c r="B52" s="505" t="s">
        <v>53</v>
      </c>
      <c r="C52" s="506"/>
      <c r="D52" s="507"/>
      <c r="E52" s="530" t="s">
        <v>50</v>
      </c>
      <c r="F52" s="531"/>
      <c r="G52" s="88"/>
      <c r="H52" s="118">
        <v>400</v>
      </c>
      <c r="I52" s="91">
        <f t="shared" si="2"/>
        <v>0</v>
      </c>
    </row>
    <row r="53" spans="1:9" x14ac:dyDescent="0.3">
      <c r="A53" s="87">
        <v>5</v>
      </c>
      <c r="B53" s="505" t="s">
        <v>54</v>
      </c>
      <c r="C53" s="506"/>
      <c r="D53" s="507"/>
      <c r="E53" s="530" t="s">
        <v>50</v>
      </c>
      <c r="F53" s="531"/>
      <c r="G53" s="88"/>
      <c r="H53" s="120">
        <v>400</v>
      </c>
      <c r="I53" s="91">
        <f t="shared" si="2"/>
        <v>0</v>
      </c>
    </row>
    <row r="54" spans="1:9" x14ac:dyDescent="0.3">
      <c r="A54" s="101">
        <v>6</v>
      </c>
      <c r="B54" s="508" t="s">
        <v>293</v>
      </c>
      <c r="C54" s="509"/>
      <c r="D54" s="510"/>
      <c r="E54" s="525" t="s">
        <v>50</v>
      </c>
      <c r="F54" s="526"/>
      <c r="G54" s="204"/>
      <c r="H54" s="203">
        <v>280</v>
      </c>
      <c r="I54" s="202">
        <f t="shared" si="2"/>
        <v>0</v>
      </c>
    </row>
    <row r="55" spans="1:9" x14ac:dyDescent="0.3">
      <c r="A55" s="96"/>
      <c r="B55" s="514"/>
      <c r="C55" s="515"/>
      <c r="D55" s="515"/>
      <c r="E55" s="515"/>
      <c r="F55" s="515"/>
      <c r="G55" s="516"/>
      <c r="H55" s="80"/>
      <c r="I55" s="91">
        <f>SUM(I49:I54)</f>
        <v>0</v>
      </c>
    </row>
    <row r="56" spans="1:9" x14ac:dyDescent="0.3">
      <c r="A56" s="532" t="s">
        <v>55</v>
      </c>
      <c r="B56" s="533"/>
      <c r="C56" s="533"/>
      <c r="D56" s="533"/>
      <c r="E56" s="533"/>
      <c r="F56" s="533"/>
      <c r="G56" s="533"/>
      <c r="H56" s="534"/>
      <c r="I56" s="102"/>
    </row>
    <row r="57" spans="1:9" x14ac:dyDescent="0.3">
      <c r="A57" s="511" t="s">
        <v>56</v>
      </c>
      <c r="B57" s="512"/>
      <c r="C57" s="512"/>
      <c r="D57" s="512"/>
      <c r="E57" s="512"/>
      <c r="F57" s="512"/>
      <c r="G57" s="512"/>
      <c r="H57" s="512"/>
      <c r="I57" s="513"/>
    </row>
    <row r="58" spans="1:9" x14ac:dyDescent="0.3">
      <c r="A58" s="82" t="s">
        <v>57</v>
      </c>
      <c r="B58" s="514" t="s">
        <v>58</v>
      </c>
      <c r="C58" s="515"/>
      <c r="D58" s="516"/>
      <c r="E58" s="514" t="s">
        <v>59</v>
      </c>
      <c r="F58" s="516"/>
      <c r="G58" s="98" t="s">
        <v>60</v>
      </c>
      <c r="H58" s="98" t="s">
        <v>39</v>
      </c>
      <c r="I58" s="99" t="s">
        <v>40</v>
      </c>
    </row>
    <row r="59" spans="1:9" x14ac:dyDescent="0.3">
      <c r="A59" s="87">
        <v>1</v>
      </c>
      <c r="B59" s="517" t="s">
        <v>592</v>
      </c>
      <c r="C59" s="518"/>
      <c r="D59" s="519"/>
      <c r="E59" s="530">
        <v>1</v>
      </c>
      <c r="F59" s="531"/>
      <c r="G59" s="161">
        <v>19.399999999999999</v>
      </c>
      <c r="H59" s="100">
        <v>5</v>
      </c>
      <c r="I59" s="173">
        <f>H59*G59</f>
        <v>97</v>
      </c>
    </row>
    <row r="60" spans="1:9" x14ac:dyDescent="0.3">
      <c r="A60" s="101"/>
      <c r="B60" s="522"/>
      <c r="C60" s="523"/>
      <c r="D60" s="524"/>
      <c r="E60" s="525"/>
      <c r="F60" s="526"/>
      <c r="G60" s="88"/>
      <c r="H60" s="100"/>
      <c r="I60" s="173"/>
    </row>
    <row r="61" spans="1:9" x14ac:dyDescent="0.3">
      <c r="A61" s="532" t="s">
        <v>61</v>
      </c>
      <c r="B61" s="533"/>
      <c r="C61" s="533"/>
      <c r="D61" s="533"/>
      <c r="E61" s="533"/>
      <c r="F61" s="533"/>
      <c r="G61" s="533"/>
      <c r="H61" s="534"/>
      <c r="I61" s="102">
        <f>SUM(I59:I60)</f>
        <v>97</v>
      </c>
    </row>
    <row r="62" spans="1:9" x14ac:dyDescent="0.3">
      <c r="A62" s="634"/>
      <c r="B62" s="542"/>
      <c r="C62" s="542"/>
      <c r="D62" s="542"/>
      <c r="E62" s="542"/>
      <c r="F62" s="105"/>
      <c r="G62" s="106"/>
      <c r="H62" s="106"/>
      <c r="I62" s="107"/>
    </row>
    <row r="63" spans="1:9" x14ac:dyDescent="0.3">
      <c r="A63" s="500"/>
      <c r="B63" s="501"/>
      <c r="C63" s="501"/>
      <c r="D63" s="501"/>
      <c r="E63" s="501"/>
      <c r="F63" s="108"/>
      <c r="G63" s="504" t="s">
        <v>62</v>
      </c>
      <c r="H63" s="501"/>
      <c r="I63" s="109">
        <f>I61+I55+I48+I41+I32+I21</f>
        <v>1597</v>
      </c>
    </row>
    <row r="64" spans="1:9" x14ac:dyDescent="0.3">
      <c r="A64" s="500"/>
      <c r="B64" s="501"/>
      <c r="C64" s="501"/>
      <c r="D64" s="501"/>
      <c r="E64" s="501"/>
      <c r="F64" s="62"/>
      <c r="G64" s="110"/>
      <c r="H64" s="111"/>
      <c r="I64" s="112"/>
    </row>
    <row r="65" spans="1:9" ht="15" thickBot="1" x14ac:dyDescent="0.35">
      <c r="A65" s="500"/>
      <c r="B65" s="501"/>
      <c r="C65" s="501"/>
      <c r="D65" s="501"/>
      <c r="E65" s="501"/>
      <c r="F65" s="62"/>
      <c r="G65" s="554" t="s">
        <v>105</v>
      </c>
      <c r="H65" s="555"/>
      <c r="I65" s="121">
        <f>I63+I64</f>
        <v>1597</v>
      </c>
    </row>
    <row r="66" spans="1:9" ht="15.6" thickTop="1" thickBot="1" x14ac:dyDescent="0.35">
      <c r="A66" s="113"/>
      <c r="B66" s="114"/>
      <c r="C66" s="502"/>
      <c r="D66" s="503"/>
      <c r="E66" s="503"/>
      <c r="F66" s="503"/>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T68"/>
  <sheetViews>
    <sheetView topLeftCell="A29" workbookViewId="0">
      <selection activeCell="L39" sqref="A1:XFD1048576"/>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511" t="s">
        <v>112</v>
      </c>
      <c r="B9" s="512"/>
      <c r="C9" s="512"/>
      <c r="D9" s="512"/>
      <c r="E9" s="550"/>
      <c r="F9" s="538" t="s">
        <v>596</v>
      </c>
      <c r="G9" s="539"/>
      <c r="H9" s="622" t="e">
        <f>#REF!</f>
        <v>#REF!</v>
      </c>
      <c r="I9" s="623"/>
    </row>
    <row r="10" spans="1:13" x14ac:dyDescent="0.3">
      <c r="A10" s="61" t="s">
        <v>22</v>
      </c>
      <c r="B10" s="59"/>
      <c r="F10" s="538" t="s">
        <v>23</v>
      </c>
      <c r="G10" s="539"/>
      <c r="H10" s="624" t="e">
        <f>#REF!</f>
        <v>#REF!</v>
      </c>
      <c r="I10" s="625"/>
    </row>
    <row r="11" spans="1:13" x14ac:dyDescent="0.3">
      <c r="A11" s="61" t="s">
        <v>24</v>
      </c>
      <c r="B11" s="59"/>
      <c r="F11" s="538" t="s">
        <v>25</v>
      </c>
      <c r="G11" s="539"/>
      <c r="H11" s="626" t="e">
        <f>#REF!</f>
        <v>#REF!</v>
      </c>
      <c r="I11" s="625"/>
    </row>
    <row r="12" spans="1:13" x14ac:dyDescent="0.3">
      <c r="A12" s="61" t="s">
        <v>26</v>
      </c>
      <c r="B12" s="59"/>
      <c r="F12" s="538" t="s">
        <v>27</v>
      </c>
      <c r="G12" s="539"/>
      <c r="H12" s="635" t="e">
        <f>#REF!</f>
        <v>#REF!</v>
      </c>
      <c r="I12" s="625"/>
    </row>
    <row r="13" spans="1:13" x14ac:dyDescent="0.3">
      <c r="A13" s="61" t="s">
        <v>28</v>
      </c>
      <c r="B13" s="59"/>
      <c r="F13" s="141" t="s">
        <v>29</v>
      </c>
      <c r="G13" s="142"/>
      <c r="H13" s="629" t="s">
        <v>63</v>
      </c>
      <c r="I13" s="630"/>
    </row>
    <row r="14" spans="1:13" x14ac:dyDescent="0.3">
      <c r="A14" s="61"/>
      <c r="B14" s="59"/>
      <c r="F14" s="538" t="s">
        <v>31</v>
      </c>
      <c r="G14" s="539"/>
      <c r="H14" s="540" t="s">
        <v>32</v>
      </c>
      <c r="I14" s="541"/>
      <c r="M14" t="s">
        <v>30</v>
      </c>
    </row>
    <row r="15" spans="1:13" x14ac:dyDescent="0.3">
      <c r="A15" s="61"/>
      <c r="B15" s="59"/>
      <c r="D15" s="148"/>
      <c r="F15" s="570" t="s">
        <v>349</v>
      </c>
      <c r="G15" s="570"/>
      <c r="H15" s="571" t="s">
        <v>264</v>
      </c>
      <c r="I15" s="567"/>
    </row>
    <row r="16" spans="1:13" x14ac:dyDescent="0.3">
      <c r="A16" s="544" t="s">
        <v>593</v>
      </c>
      <c r="B16" s="545"/>
      <c r="C16" s="545"/>
      <c r="D16" s="545"/>
      <c r="E16" s="545"/>
      <c r="F16" s="545"/>
      <c r="G16" s="545"/>
      <c r="H16" s="545"/>
      <c r="I16" s="546"/>
    </row>
    <row r="17" spans="1:11" ht="15" thickBot="1" x14ac:dyDescent="0.35">
      <c r="A17" s="547" t="s">
        <v>33</v>
      </c>
      <c r="B17" s="548"/>
      <c r="C17" s="548"/>
      <c r="D17" s="548"/>
      <c r="E17" s="548"/>
      <c r="F17" s="548"/>
      <c r="G17" s="548"/>
      <c r="H17" s="548"/>
      <c r="I17" s="549"/>
    </row>
    <row r="18" spans="1:11" x14ac:dyDescent="0.3">
      <c r="A18" s="66" t="s">
        <v>34</v>
      </c>
      <c r="B18" s="562" t="s">
        <v>121</v>
      </c>
      <c r="C18" s="563"/>
      <c r="D18" s="564"/>
      <c r="E18" s="132" t="s">
        <v>36</v>
      </c>
      <c r="F18" s="132" t="s">
        <v>37</v>
      </c>
      <c r="G18" s="132" t="s">
        <v>38</v>
      </c>
      <c r="H18" s="132" t="s">
        <v>39</v>
      </c>
      <c r="I18" s="133" t="s">
        <v>40</v>
      </c>
    </row>
    <row r="19" spans="1:11" x14ac:dyDescent="0.3">
      <c r="A19" s="71"/>
      <c r="B19" s="520"/>
      <c r="C19" s="542"/>
      <c r="D19" s="521"/>
      <c r="E19" s="72"/>
      <c r="F19" s="73"/>
      <c r="G19" s="72"/>
      <c r="H19" s="74"/>
      <c r="I19" s="75"/>
    </row>
    <row r="20" spans="1:11" x14ac:dyDescent="0.3">
      <c r="A20" s="76"/>
      <c r="B20" s="525"/>
      <c r="C20" s="543"/>
      <c r="D20" s="526"/>
      <c r="E20" s="77"/>
      <c r="F20" s="62"/>
      <c r="G20" s="79"/>
      <c r="H20" s="80"/>
      <c r="I20" s="81"/>
    </row>
    <row r="21" spans="1:11" x14ac:dyDescent="0.3">
      <c r="A21" s="532" t="s">
        <v>41</v>
      </c>
      <c r="B21" s="533"/>
      <c r="C21" s="533"/>
      <c r="D21" s="533"/>
      <c r="E21" s="533"/>
      <c r="F21" s="533"/>
      <c r="G21" s="533"/>
      <c r="H21" s="534"/>
      <c r="I21" s="75"/>
    </row>
    <row r="22" spans="1:11" x14ac:dyDescent="0.3">
      <c r="A22" s="511" t="s">
        <v>42</v>
      </c>
      <c r="B22" s="512"/>
      <c r="C22" s="512"/>
      <c r="D22" s="512"/>
      <c r="E22" s="512"/>
      <c r="F22" s="512"/>
      <c r="G22" s="512"/>
      <c r="H22" s="512"/>
      <c r="I22" s="513"/>
    </row>
    <row r="23" spans="1:11" x14ac:dyDescent="0.3">
      <c r="A23" s="82" t="s">
        <v>43</v>
      </c>
      <c r="B23" s="514" t="s">
        <v>121</v>
      </c>
      <c r="C23" s="515"/>
      <c r="D23" s="515"/>
      <c r="E23" s="515"/>
      <c r="F23" s="516"/>
      <c r="G23" s="140" t="s">
        <v>38</v>
      </c>
      <c r="H23" s="98" t="s">
        <v>39</v>
      </c>
      <c r="I23" s="99" t="s">
        <v>40</v>
      </c>
      <c r="K23" s="104"/>
    </row>
    <row r="24" spans="1:11" x14ac:dyDescent="0.3">
      <c r="A24" s="199"/>
      <c r="B24" s="614"/>
      <c r="C24" s="615"/>
      <c r="D24" s="615"/>
      <c r="E24" s="615"/>
      <c r="F24" s="616"/>
      <c r="G24" s="201"/>
      <c r="H24" s="200"/>
      <c r="I24" s="91"/>
    </row>
    <row r="25" spans="1:11" x14ac:dyDescent="0.3">
      <c r="A25" s="87"/>
      <c r="B25" s="614"/>
      <c r="C25" s="615"/>
      <c r="D25" s="615"/>
      <c r="E25" s="615"/>
      <c r="F25" s="616"/>
      <c r="G25" s="201"/>
      <c r="H25" s="200"/>
      <c r="I25" s="91"/>
    </row>
    <row r="26" spans="1:11" x14ac:dyDescent="0.3">
      <c r="A26" s="87"/>
      <c r="B26" s="614"/>
      <c r="C26" s="615"/>
      <c r="D26" s="615"/>
      <c r="E26" s="615"/>
      <c r="F26" s="616"/>
      <c r="G26" s="201"/>
      <c r="H26" s="200"/>
      <c r="I26" s="91"/>
    </row>
    <row r="27" spans="1:11" x14ac:dyDescent="0.3">
      <c r="A27" s="87"/>
      <c r="B27" s="614"/>
      <c r="C27" s="615"/>
      <c r="D27" s="615"/>
      <c r="E27" s="615"/>
      <c r="F27" s="616"/>
      <c r="G27" s="201"/>
      <c r="H27" s="200"/>
      <c r="I27" s="91"/>
    </row>
    <row r="28" spans="1:11" x14ac:dyDescent="0.3">
      <c r="A28" s="87"/>
      <c r="B28" s="614"/>
      <c r="C28" s="615"/>
      <c r="D28" s="615"/>
      <c r="E28" s="615"/>
      <c r="F28" s="616"/>
      <c r="G28" s="201"/>
      <c r="H28" s="200"/>
      <c r="I28" s="91"/>
    </row>
    <row r="29" spans="1:11" x14ac:dyDescent="0.3">
      <c r="A29" s="87"/>
      <c r="B29" s="568"/>
      <c r="C29" s="569"/>
      <c r="D29" s="569"/>
      <c r="E29" s="569"/>
      <c r="F29" s="569"/>
      <c r="G29" s="152"/>
      <c r="H29" s="153"/>
      <c r="I29" s="91"/>
    </row>
    <row r="30" spans="1:11" x14ac:dyDescent="0.3">
      <c r="A30" s="565" t="s">
        <v>122</v>
      </c>
      <c r="B30" s="533"/>
      <c r="C30" s="533"/>
      <c r="D30" s="533"/>
      <c r="E30" s="533"/>
      <c r="F30" s="533"/>
      <c r="G30" s="533"/>
      <c r="H30" s="534"/>
      <c r="I30" s="146">
        <f>SUM(I24:I29)</f>
        <v>0</v>
      </c>
    </row>
    <row r="31" spans="1:11" x14ac:dyDescent="0.3">
      <c r="A31" s="532" t="s">
        <v>123</v>
      </c>
      <c r="B31" s="533"/>
      <c r="C31" s="533"/>
      <c r="D31" s="533"/>
      <c r="E31" s="533"/>
      <c r="F31" s="533"/>
      <c r="G31" s="533"/>
      <c r="H31" s="534"/>
      <c r="I31" s="147">
        <f>ROUND((I30*0.15),2)</f>
        <v>0</v>
      </c>
    </row>
    <row r="32" spans="1:11" x14ac:dyDescent="0.3">
      <c r="A32" s="532" t="s">
        <v>124</v>
      </c>
      <c r="B32" s="533"/>
      <c r="C32" s="533"/>
      <c r="D32" s="533"/>
      <c r="E32" s="533"/>
      <c r="F32" s="533"/>
      <c r="G32" s="533"/>
      <c r="H32" s="534"/>
      <c r="I32" s="134">
        <f>I30+I31</f>
        <v>0</v>
      </c>
    </row>
    <row r="33" spans="1:20" x14ac:dyDescent="0.3">
      <c r="A33" s="511" t="s">
        <v>46</v>
      </c>
      <c r="B33" s="512"/>
      <c r="C33" s="512"/>
      <c r="D33" s="512"/>
      <c r="E33" s="512"/>
      <c r="F33" s="512"/>
      <c r="G33" s="512"/>
      <c r="H33" s="512"/>
      <c r="I33" s="513"/>
    </row>
    <row r="34" spans="1:20" x14ac:dyDescent="0.3">
      <c r="A34" s="82" t="s">
        <v>47</v>
      </c>
      <c r="B34" s="538" t="s">
        <v>48</v>
      </c>
      <c r="C34" s="545"/>
      <c r="D34" s="539"/>
      <c r="E34" s="514" t="s">
        <v>36</v>
      </c>
      <c r="F34" s="516"/>
      <c r="G34" s="84" t="s">
        <v>38</v>
      </c>
      <c r="H34" s="85" t="s">
        <v>39</v>
      </c>
      <c r="I34" s="86" t="s">
        <v>40</v>
      </c>
    </row>
    <row r="35" spans="1:20" x14ac:dyDescent="0.3">
      <c r="A35" s="87">
        <v>1</v>
      </c>
      <c r="B35" s="535" t="s">
        <v>49</v>
      </c>
      <c r="C35" s="536"/>
      <c r="D35" s="537"/>
      <c r="E35" s="520" t="s">
        <v>50</v>
      </c>
      <c r="F35" s="521"/>
      <c r="G35" s="119"/>
      <c r="H35" s="117">
        <v>450</v>
      </c>
      <c r="I35" s="94">
        <f>SUM(G35*H35)</f>
        <v>0</v>
      </c>
    </row>
    <row r="36" spans="1:20" x14ac:dyDescent="0.3">
      <c r="A36" s="87">
        <v>2</v>
      </c>
      <c r="B36" s="505" t="s">
        <v>51</v>
      </c>
      <c r="C36" s="506"/>
      <c r="D36" s="507"/>
      <c r="E36" s="530" t="s">
        <v>50</v>
      </c>
      <c r="F36" s="531"/>
      <c r="G36" s="88"/>
      <c r="H36" s="118">
        <v>350</v>
      </c>
      <c r="I36" s="91">
        <f t="shared" ref="I36:I40" si="0">SUM(G36*H36)</f>
        <v>0</v>
      </c>
    </row>
    <row r="37" spans="1:20" x14ac:dyDescent="0.3">
      <c r="A37" s="87">
        <v>3</v>
      </c>
      <c r="B37" s="505" t="s">
        <v>52</v>
      </c>
      <c r="C37" s="506"/>
      <c r="D37" s="507"/>
      <c r="E37" s="530" t="s">
        <v>50</v>
      </c>
      <c r="F37" s="531"/>
      <c r="G37" s="88">
        <v>3</v>
      </c>
      <c r="H37" s="118">
        <v>300</v>
      </c>
      <c r="I37" s="91">
        <f t="shared" si="0"/>
        <v>900</v>
      </c>
    </row>
    <row r="38" spans="1:20" x14ac:dyDescent="0.3">
      <c r="A38" s="87">
        <v>4</v>
      </c>
      <c r="B38" s="505" t="s">
        <v>53</v>
      </c>
      <c r="C38" s="506"/>
      <c r="D38" s="507"/>
      <c r="E38" s="530" t="s">
        <v>50</v>
      </c>
      <c r="F38" s="531"/>
      <c r="G38" s="88">
        <v>3</v>
      </c>
      <c r="H38" s="118">
        <v>200</v>
      </c>
      <c r="I38" s="91">
        <f t="shared" si="0"/>
        <v>600</v>
      </c>
    </row>
    <row r="39" spans="1:20" x14ac:dyDescent="0.3">
      <c r="A39" s="87">
        <v>5</v>
      </c>
      <c r="B39" s="505" t="s">
        <v>54</v>
      </c>
      <c r="C39" s="506"/>
      <c r="D39" s="507"/>
      <c r="E39" s="530" t="s">
        <v>50</v>
      </c>
      <c r="F39" s="531"/>
      <c r="G39" s="88"/>
      <c r="H39" s="120">
        <v>200</v>
      </c>
      <c r="I39" s="91">
        <f t="shared" si="0"/>
        <v>0</v>
      </c>
      <c r="T39" s="205"/>
    </row>
    <row r="40" spans="1:20" x14ac:dyDescent="0.3">
      <c r="A40" s="101">
        <v>6</v>
      </c>
      <c r="B40" s="508" t="s">
        <v>293</v>
      </c>
      <c r="C40" s="509"/>
      <c r="D40" s="510"/>
      <c r="E40" s="525" t="s">
        <v>50</v>
      </c>
      <c r="F40" s="526"/>
      <c r="G40" s="204"/>
      <c r="H40" s="203">
        <v>140</v>
      </c>
      <c r="I40" s="202">
        <f t="shared" si="0"/>
        <v>0</v>
      </c>
    </row>
    <row r="41" spans="1:20" x14ac:dyDescent="0.3">
      <c r="A41" s="87"/>
      <c r="B41" s="538" t="s">
        <v>567</v>
      </c>
      <c r="C41" s="545"/>
      <c r="D41" s="545"/>
      <c r="E41" s="545"/>
      <c r="F41" s="545"/>
      <c r="G41" s="545"/>
      <c r="H41" s="539"/>
      <c r="I41" s="91">
        <f>SUM(I35:I40)</f>
        <v>1500</v>
      </c>
    </row>
    <row r="42" spans="1:20" x14ac:dyDescent="0.3">
      <c r="A42" s="87">
        <v>1</v>
      </c>
      <c r="B42" s="535" t="s">
        <v>49</v>
      </c>
      <c r="C42" s="536"/>
      <c r="D42" s="537"/>
      <c r="E42" s="520" t="s">
        <v>50</v>
      </c>
      <c r="F42" s="521"/>
      <c r="G42" s="119"/>
      <c r="H42" s="117">
        <v>675</v>
      </c>
      <c r="I42" s="94">
        <f>SUM(G42*H42)</f>
        <v>0</v>
      </c>
    </row>
    <row r="43" spans="1:20" x14ac:dyDescent="0.3">
      <c r="A43" s="87">
        <v>2</v>
      </c>
      <c r="B43" s="505" t="s">
        <v>51</v>
      </c>
      <c r="C43" s="506"/>
      <c r="D43" s="507"/>
      <c r="E43" s="530" t="s">
        <v>50</v>
      </c>
      <c r="F43" s="531"/>
      <c r="G43" s="88"/>
      <c r="H43" s="118">
        <v>525</v>
      </c>
      <c r="I43" s="91">
        <f t="shared" ref="I43:I47" si="1">SUM(G43*H43)</f>
        <v>0</v>
      </c>
    </row>
    <row r="44" spans="1:20" x14ac:dyDescent="0.3">
      <c r="A44" s="87">
        <v>3</v>
      </c>
      <c r="B44" s="505" t="s">
        <v>52</v>
      </c>
      <c r="C44" s="506"/>
      <c r="D44" s="507"/>
      <c r="E44" s="530" t="s">
        <v>50</v>
      </c>
      <c r="F44" s="531"/>
      <c r="G44" s="88"/>
      <c r="H44" s="118">
        <v>450</v>
      </c>
      <c r="I44" s="91">
        <f t="shared" si="1"/>
        <v>0</v>
      </c>
    </row>
    <row r="45" spans="1:20" x14ac:dyDescent="0.3">
      <c r="A45" s="87">
        <v>4</v>
      </c>
      <c r="B45" s="505" t="s">
        <v>53</v>
      </c>
      <c r="C45" s="506"/>
      <c r="D45" s="507"/>
      <c r="E45" s="530" t="s">
        <v>50</v>
      </c>
      <c r="F45" s="531"/>
      <c r="G45" s="88"/>
      <c r="H45" s="118">
        <v>300</v>
      </c>
      <c r="I45" s="91">
        <f t="shared" si="1"/>
        <v>0</v>
      </c>
    </row>
    <row r="46" spans="1:20" x14ac:dyDescent="0.3">
      <c r="A46" s="87">
        <v>5</v>
      </c>
      <c r="B46" s="505" t="s">
        <v>54</v>
      </c>
      <c r="C46" s="506"/>
      <c r="D46" s="507"/>
      <c r="E46" s="530" t="s">
        <v>50</v>
      </c>
      <c r="F46" s="531"/>
      <c r="G46" s="88"/>
      <c r="H46" s="120">
        <v>300</v>
      </c>
      <c r="I46" s="91">
        <f t="shared" si="1"/>
        <v>0</v>
      </c>
    </row>
    <row r="47" spans="1:20" x14ac:dyDescent="0.3">
      <c r="A47" s="101">
        <v>6</v>
      </c>
      <c r="B47" s="508" t="s">
        <v>293</v>
      </c>
      <c r="C47" s="509"/>
      <c r="D47" s="510"/>
      <c r="E47" s="525" t="s">
        <v>50</v>
      </c>
      <c r="F47" s="526"/>
      <c r="G47" s="204"/>
      <c r="H47" s="203">
        <v>210</v>
      </c>
      <c r="I47" s="202">
        <f t="shared" si="1"/>
        <v>0</v>
      </c>
    </row>
    <row r="48" spans="1:20" x14ac:dyDescent="0.3">
      <c r="A48" s="87"/>
      <c r="B48" s="538" t="s">
        <v>568</v>
      </c>
      <c r="C48" s="545"/>
      <c r="D48" s="545"/>
      <c r="E48" s="545"/>
      <c r="F48" s="545"/>
      <c r="G48" s="545"/>
      <c r="H48" s="539"/>
      <c r="I48" s="91">
        <f>SUM(I42:I47)</f>
        <v>0</v>
      </c>
    </row>
    <row r="49" spans="1:9" x14ac:dyDescent="0.3">
      <c r="A49" s="87">
        <v>1</v>
      </c>
      <c r="B49" s="535" t="s">
        <v>49</v>
      </c>
      <c r="C49" s="536"/>
      <c r="D49" s="537"/>
      <c r="E49" s="520" t="s">
        <v>50</v>
      </c>
      <c r="F49" s="521"/>
      <c r="G49" s="119"/>
      <c r="H49" s="117">
        <v>900</v>
      </c>
      <c r="I49" s="94">
        <f>SUM(G49*H49)</f>
        <v>0</v>
      </c>
    </row>
    <row r="50" spans="1:9" x14ac:dyDescent="0.3">
      <c r="A50" s="87">
        <v>2</v>
      </c>
      <c r="B50" s="505" t="s">
        <v>51</v>
      </c>
      <c r="C50" s="506"/>
      <c r="D50" s="507"/>
      <c r="E50" s="530" t="s">
        <v>50</v>
      </c>
      <c r="F50" s="531"/>
      <c r="G50" s="88"/>
      <c r="H50" s="118">
        <v>700</v>
      </c>
      <c r="I50" s="91">
        <f t="shared" ref="I50:I54" si="2">SUM(G50*H50)</f>
        <v>0</v>
      </c>
    </row>
    <row r="51" spans="1:9" x14ac:dyDescent="0.3">
      <c r="A51" s="87">
        <v>3</v>
      </c>
      <c r="B51" s="505" t="s">
        <v>52</v>
      </c>
      <c r="C51" s="506"/>
      <c r="D51" s="507"/>
      <c r="E51" s="530" t="s">
        <v>50</v>
      </c>
      <c r="F51" s="531"/>
      <c r="G51" s="88"/>
      <c r="H51" s="118">
        <v>600</v>
      </c>
      <c r="I51" s="91">
        <f t="shared" si="2"/>
        <v>0</v>
      </c>
    </row>
    <row r="52" spans="1:9" x14ac:dyDescent="0.3">
      <c r="A52" s="87">
        <v>4</v>
      </c>
      <c r="B52" s="505" t="s">
        <v>53</v>
      </c>
      <c r="C52" s="506"/>
      <c r="D52" s="507"/>
      <c r="E52" s="530" t="s">
        <v>50</v>
      </c>
      <c r="F52" s="531"/>
      <c r="G52" s="88"/>
      <c r="H52" s="118">
        <v>400</v>
      </c>
      <c r="I52" s="91">
        <f t="shared" si="2"/>
        <v>0</v>
      </c>
    </row>
    <row r="53" spans="1:9" x14ac:dyDescent="0.3">
      <c r="A53" s="87">
        <v>5</v>
      </c>
      <c r="B53" s="505" t="s">
        <v>54</v>
      </c>
      <c r="C53" s="506"/>
      <c r="D53" s="507"/>
      <c r="E53" s="530" t="s">
        <v>50</v>
      </c>
      <c r="F53" s="531"/>
      <c r="G53" s="88"/>
      <c r="H53" s="120">
        <v>400</v>
      </c>
      <c r="I53" s="91">
        <f t="shared" si="2"/>
        <v>0</v>
      </c>
    </row>
    <row r="54" spans="1:9" x14ac:dyDescent="0.3">
      <c r="A54" s="101">
        <v>6</v>
      </c>
      <c r="B54" s="508" t="s">
        <v>293</v>
      </c>
      <c r="C54" s="509"/>
      <c r="D54" s="510"/>
      <c r="E54" s="525" t="s">
        <v>50</v>
      </c>
      <c r="F54" s="526"/>
      <c r="G54" s="204"/>
      <c r="H54" s="203">
        <v>280</v>
      </c>
      <c r="I54" s="202">
        <f t="shared" si="2"/>
        <v>0</v>
      </c>
    </row>
    <row r="55" spans="1:9" x14ac:dyDescent="0.3">
      <c r="A55" s="96"/>
      <c r="B55" s="514"/>
      <c r="C55" s="515"/>
      <c r="D55" s="515"/>
      <c r="E55" s="515"/>
      <c r="F55" s="515"/>
      <c r="G55" s="516"/>
      <c r="H55" s="80"/>
      <c r="I55" s="91">
        <f>SUM(I49:I54)</f>
        <v>0</v>
      </c>
    </row>
    <row r="56" spans="1:9" x14ac:dyDescent="0.3">
      <c r="A56" s="532" t="s">
        <v>55</v>
      </c>
      <c r="B56" s="533"/>
      <c r="C56" s="533"/>
      <c r="D56" s="533"/>
      <c r="E56" s="533"/>
      <c r="F56" s="533"/>
      <c r="G56" s="533"/>
      <c r="H56" s="534"/>
      <c r="I56" s="102"/>
    </row>
    <row r="57" spans="1:9" x14ac:dyDescent="0.3">
      <c r="A57" s="511" t="s">
        <v>56</v>
      </c>
      <c r="B57" s="512"/>
      <c r="C57" s="512"/>
      <c r="D57" s="512"/>
      <c r="E57" s="512"/>
      <c r="F57" s="512"/>
      <c r="G57" s="512"/>
      <c r="H57" s="512"/>
      <c r="I57" s="513"/>
    </row>
    <row r="58" spans="1:9" x14ac:dyDescent="0.3">
      <c r="A58" s="82" t="s">
        <v>57</v>
      </c>
      <c r="B58" s="514" t="s">
        <v>58</v>
      </c>
      <c r="C58" s="515"/>
      <c r="D58" s="516"/>
      <c r="E58" s="514" t="s">
        <v>59</v>
      </c>
      <c r="F58" s="516"/>
      <c r="G58" s="98" t="s">
        <v>60</v>
      </c>
      <c r="H58" s="98" t="s">
        <v>39</v>
      </c>
      <c r="I58" s="99" t="s">
        <v>40</v>
      </c>
    </row>
    <row r="59" spans="1:9" x14ac:dyDescent="0.3">
      <c r="A59" s="87">
        <v>1</v>
      </c>
      <c r="B59" s="517" t="s">
        <v>440</v>
      </c>
      <c r="C59" s="518"/>
      <c r="D59" s="519"/>
      <c r="E59" s="530">
        <v>1</v>
      </c>
      <c r="F59" s="531"/>
      <c r="G59" s="161">
        <v>35</v>
      </c>
      <c r="H59" s="100">
        <v>5</v>
      </c>
      <c r="I59" s="173">
        <f>H59*G59</f>
        <v>175</v>
      </c>
    </row>
    <row r="60" spans="1:9" x14ac:dyDescent="0.3">
      <c r="A60" s="101"/>
      <c r="B60" s="522"/>
      <c r="C60" s="523"/>
      <c r="D60" s="524"/>
      <c r="E60" s="525"/>
      <c r="F60" s="526"/>
      <c r="G60" s="88"/>
      <c r="H60" s="100"/>
      <c r="I60" s="173"/>
    </row>
    <row r="61" spans="1:9" x14ac:dyDescent="0.3">
      <c r="A61" s="532" t="s">
        <v>61</v>
      </c>
      <c r="B61" s="533"/>
      <c r="C61" s="533"/>
      <c r="D61" s="533"/>
      <c r="E61" s="533"/>
      <c r="F61" s="533"/>
      <c r="G61" s="533"/>
      <c r="H61" s="534"/>
      <c r="I61" s="102">
        <f>SUM(I59:I60)</f>
        <v>175</v>
      </c>
    </row>
    <row r="62" spans="1:9" x14ac:dyDescent="0.3">
      <c r="A62" s="634"/>
      <c r="B62" s="542"/>
      <c r="C62" s="542"/>
      <c r="D62" s="542"/>
      <c r="E62" s="542"/>
      <c r="F62" s="105"/>
      <c r="G62" s="106"/>
      <c r="H62" s="106"/>
      <c r="I62" s="107"/>
    </row>
    <row r="63" spans="1:9" x14ac:dyDescent="0.3">
      <c r="A63" s="500"/>
      <c r="B63" s="501"/>
      <c r="C63" s="501"/>
      <c r="D63" s="501"/>
      <c r="E63" s="501"/>
      <c r="F63" s="108"/>
      <c r="G63" s="504" t="s">
        <v>62</v>
      </c>
      <c r="H63" s="501"/>
      <c r="I63" s="109">
        <f>I61+I55+I48+I41+I32+I21</f>
        <v>1675</v>
      </c>
    </row>
    <row r="64" spans="1:9" x14ac:dyDescent="0.3">
      <c r="A64" s="500"/>
      <c r="B64" s="501"/>
      <c r="C64" s="501"/>
      <c r="D64" s="501"/>
      <c r="E64" s="501"/>
      <c r="F64" s="62"/>
      <c r="G64" s="110"/>
      <c r="H64" s="111"/>
      <c r="I64" s="112"/>
    </row>
    <row r="65" spans="1:9" ht="15" thickBot="1" x14ac:dyDescent="0.35">
      <c r="A65" s="500"/>
      <c r="B65" s="501"/>
      <c r="C65" s="501"/>
      <c r="D65" s="501"/>
      <c r="E65" s="501"/>
      <c r="F65" s="62"/>
      <c r="G65" s="554" t="s">
        <v>105</v>
      </c>
      <c r="H65" s="555"/>
      <c r="I65" s="121">
        <f>I63+I64</f>
        <v>1675</v>
      </c>
    </row>
    <row r="66" spans="1:9" ht="15.6" thickTop="1" thickBot="1" x14ac:dyDescent="0.35">
      <c r="A66" s="113"/>
      <c r="B66" s="114"/>
      <c r="C66" s="502"/>
      <c r="D66" s="503"/>
      <c r="E66" s="503"/>
      <c r="F66" s="503"/>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9644786-33bb-4cfe-b898-56cd1e30b101">
      <Terms xmlns="http://schemas.microsoft.com/office/infopath/2007/PartnerControls"/>
    </lcf76f155ced4ddcb4097134ff3c332f>
    <TaxCatchAll xmlns="e36c6c97-bd7a-47bf-bd98-f34d79ba59d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FB60E8E267824F91F145F3B446C3D8" ma:contentTypeVersion="13" ma:contentTypeDescription="Create a new document." ma:contentTypeScope="" ma:versionID="18c8ecc76c429abd4af3837ead218de0">
  <xsd:schema xmlns:xsd="http://www.w3.org/2001/XMLSchema" xmlns:xs="http://www.w3.org/2001/XMLSchema" xmlns:p="http://schemas.microsoft.com/office/2006/metadata/properties" xmlns:ns2="49644786-33bb-4cfe-b898-56cd1e30b101" xmlns:ns3="e36c6c97-bd7a-47bf-bd98-f34d79ba59d2" targetNamespace="http://schemas.microsoft.com/office/2006/metadata/properties" ma:root="true" ma:fieldsID="dd89afa02857600c899e76fbc7b2168d" ns2:_="" ns3:_="">
    <xsd:import namespace="49644786-33bb-4cfe-b898-56cd1e30b101"/>
    <xsd:import namespace="e36c6c97-bd7a-47bf-bd98-f34d79ba5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44786-33bb-4cfe-b898-56cd1e30b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4e8799-abdf-4d81-8f06-e7e286179a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c6c97-bd7a-47bf-bd98-f34d79ba59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e7a4e3-dd79-44b3-8315-a3367494f645}" ma:internalName="TaxCatchAll" ma:showField="CatchAllData" ma:web="e36c6c97-bd7a-47bf-bd98-f34d79ba5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A8907D-7C2A-4B61-A1D7-6A4645027A25}">
  <ds:schemaRefs>
    <ds:schemaRef ds:uri="http://schemas.microsoft.com/sharepoint/v3/contenttype/forms"/>
  </ds:schemaRefs>
</ds:datastoreItem>
</file>

<file path=customXml/itemProps2.xml><?xml version="1.0" encoding="utf-8"?>
<ds:datastoreItem xmlns:ds="http://schemas.openxmlformats.org/officeDocument/2006/customXml" ds:itemID="{D1DECA10-DDB1-4773-AAF4-34ACEADDBD85}">
  <ds:schemaRefs>
    <ds:schemaRef ds:uri="http://schemas.microsoft.com/office/2006/metadata/properties"/>
    <ds:schemaRef ds:uri="http://schemas.microsoft.com/office/infopath/2007/PartnerControls"/>
    <ds:schemaRef ds:uri="49644786-33bb-4cfe-b898-56cd1e30b101"/>
    <ds:schemaRef ds:uri="e36c6c97-bd7a-47bf-bd98-f34d79ba59d2"/>
  </ds:schemaRefs>
</ds:datastoreItem>
</file>

<file path=customXml/itemProps3.xml><?xml version="1.0" encoding="utf-8"?>
<ds:datastoreItem xmlns:ds="http://schemas.openxmlformats.org/officeDocument/2006/customXml" ds:itemID="{F0BD8915-93B6-4B2E-8F1C-CDF2387D84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44786-33bb-4cfe-b898-56cd1e30b101"/>
    <ds:schemaRef ds:uri="e36c6c97-bd7a-47bf-bd98-f34d79ba5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116</vt:i4>
      </vt:variant>
      <vt:variant>
        <vt:lpstr>Named Ranges</vt:lpstr>
      </vt:variant>
      <vt:variant>
        <vt:i4>34</vt:i4>
      </vt:variant>
    </vt:vector>
  </HeadingPairs>
  <TitlesOfParts>
    <vt:vector size="150" baseType="lpstr">
      <vt:lpstr>SUMMARY</vt:lpstr>
      <vt:lpstr>SCHED 1A-1_NMB</vt:lpstr>
      <vt:lpstr>SCHED 1A-2_NMB</vt:lpstr>
      <vt:lpstr>SCHED 1A-3_NMB</vt:lpstr>
      <vt:lpstr>SCHEDULE 2A-BOQ</vt:lpstr>
      <vt:lpstr>SCHEDULE 3A-1_NMB</vt:lpstr>
      <vt:lpstr>SCHEDULE 3A-2_NMB</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1A-1_NMB'!Print_Area</vt:lpstr>
      <vt:lpstr>'SCHED 1A-2_NMB'!Print_Area</vt:lpstr>
      <vt:lpstr>'SCHED 1A-3_NMB'!Print_Area</vt:lpstr>
      <vt:lpstr>'SCHEDULE 2A-BOQ'!Print_Area</vt:lpstr>
      <vt:lpstr>'SCHEDULE 3A-1_NMB'!Print_Area</vt:lpstr>
      <vt:lpstr>'SCHEDULE 3A-2_NMB'!Print_Area</vt:lpstr>
      <vt:lpstr>'SCHEDULE 4'!Print_Area</vt:lpstr>
      <vt:lpstr>SUMMARY!Print_Area</vt:lpstr>
      <vt:lpstr>'Walton Conyng (90)'!Print_Area</vt:lpstr>
      <vt:lpstr>'West End (58)'!Print_Area</vt:lpstr>
      <vt:lpstr>'WORK ORDERS  01 LAETITIA BAM CH'!Print_Area</vt:lpstr>
      <vt:lpstr>'SCHEDULE 2A-BOQ'!Print_Titles</vt:lpstr>
      <vt:lpstr>'SCHEDULE 3A-1_NMB'!Print_Titles</vt:lpstr>
      <vt:lpstr>'SCHEDULE 3A-2_NMB'!Print_Titles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Fang Lengoasa</cp:lastModifiedBy>
  <cp:lastPrinted>2025-02-07T10:03:29Z</cp:lastPrinted>
  <dcterms:created xsi:type="dcterms:W3CDTF">2016-07-22T12:25:06Z</dcterms:created>
  <dcterms:modified xsi:type="dcterms:W3CDTF">2026-09-15T13:59:46Z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0x010100C4FB60E8E267824F91F145F3B446C3D8</vt:lpwstr>
  </property>
  <property fmtid="{D5CDD505-2E9C-101B-9397-08002B2CF9AE}" pid="3" name="MediaServiceImageTags">
    <vt:lpwstr/>
  </property>
</Properties>
</file>