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ashlyn Walbrugh\PG3 Meetings\2022\Construction\20_28 Sep 2022\N.003-110-2022_1\N.003-110-2022-1 Tender Document\"/>
    </mc:Choice>
  </mc:AlternateContent>
  <xr:revisionPtr revIDLastSave="0" documentId="13_ncr:1_{E2969C6F-3D92-491C-A7AD-8C38675D5A86}" xr6:coauthVersionLast="47" xr6:coauthVersionMax="47" xr10:uidLastSave="{00000000-0000-0000-0000-000000000000}"/>
  <bookViews>
    <workbookView xWindow="-108" yWindow="-108" windowWidth="23256" windowHeight="12576" xr2:uid="{8F16C7B2-552C-4524-90DB-01B55AA1D314}"/>
  </bookViews>
  <sheets>
    <sheet name="N.003-110-2022-1 Final BoQ (2)" sheetId="10" r:id="rId1"/>
  </sheets>
  <definedNames>
    <definedName name="_xlnm.Print_Titles" localSheetId="0">'N.003-110-2022-1 Final BoQ (2)'!$1:$1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6" i="10" l="1"/>
  <c r="F54" i="10"/>
  <c r="D292" i="10" l="1"/>
  <c r="F292" i="10" s="1"/>
  <c r="F290" i="10"/>
  <c r="F284" i="10"/>
  <c r="F280" i="10"/>
  <c r="D274" i="10"/>
  <c r="F274" i="10" s="1"/>
  <c r="F272" i="10"/>
  <c r="F268" i="10"/>
  <c r="F262" i="10"/>
  <c r="F264" i="10" s="1"/>
  <c r="F305" i="10" s="1"/>
  <c r="F256" i="10"/>
  <c r="F258" i="10" s="1"/>
  <c r="F304" i="10" s="1"/>
  <c r="E248" i="10"/>
  <c r="D250" i="10" s="1"/>
  <c r="F250" i="10" s="1"/>
  <c r="F244" i="10"/>
  <c r="D242" i="10"/>
  <c r="F242" i="10" s="1"/>
  <c r="F238" i="10"/>
  <c r="F234" i="10"/>
  <c r="D230" i="10"/>
  <c r="F230" i="10" s="1"/>
  <c r="F228" i="10"/>
  <c r="D224" i="10"/>
  <c r="F224" i="10" s="1"/>
  <c r="F222" i="10"/>
  <c r="D212" i="10"/>
  <c r="F212" i="10" s="1"/>
  <c r="F210" i="10"/>
  <c r="D208" i="10"/>
  <c r="F208" i="10" s="1"/>
  <c r="F206" i="10"/>
  <c r="D200" i="10"/>
  <c r="F200" i="10" s="1"/>
  <c r="F198" i="10"/>
  <c r="D196" i="10"/>
  <c r="F196" i="10" s="1"/>
  <c r="F194" i="10"/>
  <c r="D192" i="10"/>
  <c r="F192" i="10" s="1"/>
  <c r="F190" i="10"/>
  <c r="F188" i="10"/>
  <c r="F186" i="10"/>
  <c r="D180" i="10"/>
  <c r="F180" i="10" s="1"/>
  <c r="F178" i="10"/>
  <c r="F176" i="10"/>
  <c r="F170" i="10"/>
  <c r="D168" i="10"/>
  <c r="F168" i="10" s="1"/>
  <c r="F166" i="10"/>
  <c r="E162" i="10"/>
  <c r="D164" i="10" s="1"/>
  <c r="F164" i="10" s="1"/>
  <c r="D156" i="10"/>
  <c r="F156" i="10" s="1"/>
  <c r="F154" i="10"/>
  <c r="D152" i="10"/>
  <c r="F152" i="10" s="1"/>
  <c r="F150" i="10"/>
  <c r="D144" i="10"/>
  <c r="F144" i="10" s="1"/>
  <c r="F142" i="10"/>
  <c r="E138" i="10"/>
  <c r="F138" i="10" s="1"/>
  <c r="D132" i="10"/>
  <c r="F132" i="10" s="1"/>
  <c r="F130" i="10"/>
  <c r="D128" i="10"/>
  <c r="F128" i="10" s="1"/>
  <c r="F126" i="10"/>
  <c r="E122" i="10"/>
  <c r="D124" i="10" s="1"/>
  <c r="F124" i="10" s="1"/>
  <c r="F114" i="10"/>
  <c r="F112" i="10"/>
  <c r="F110" i="10"/>
  <c r="E102" i="10"/>
  <c r="F102" i="10" s="1"/>
  <c r="E98" i="10"/>
  <c r="F98" i="10" s="1"/>
  <c r="E94" i="10"/>
  <c r="F94" i="10" s="1"/>
  <c r="D92" i="10"/>
  <c r="F92" i="10" s="1"/>
  <c r="F90" i="10"/>
  <c r="F84" i="10"/>
  <c r="F82" i="10"/>
  <c r="F80" i="10"/>
  <c r="F74" i="10"/>
  <c r="F70" i="10"/>
  <c r="F68" i="10"/>
  <c r="F64" i="10"/>
  <c r="F62" i="10"/>
  <c r="F60" i="10"/>
  <c r="F58" i="10"/>
  <c r="F56" i="10"/>
  <c r="F52" i="10"/>
  <c r="F50" i="10"/>
  <c r="F48" i="10"/>
  <c r="F46" i="10"/>
  <c r="F44" i="10"/>
  <c r="F42" i="10"/>
  <c r="F40" i="10"/>
  <c r="F38" i="10"/>
  <c r="F34" i="10"/>
  <c r="F32" i="10"/>
  <c r="F30" i="10"/>
  <c r="F20" i="10"/>
  <c r="D18" i="10"/>
  <c r="F18" i="10" s="1"/>
  <c r="F16" i="10"/>
  <c r="F12" i="10"/>
  <c r="D14" i="10" s="1"/>
  <c r="F14" i="10" s="1"/>
  <c r="F10" i="10"/>
  <c r="F8" i="10"/>
  <c r="F6" i="10"/>
  <c r="F86" i="10" l="1"/>
  <c r="F299" i="10" s="1"/>
  <c r="F158" i="10"/>
  <c r="D100" i="10"/>
  <c r="F100" i="10" s="1"/>
  <c r="F116" i="10"/>
  <c r="F301" i="10" s="1"/>
  <c r="D140" i="10"/>
  <c r="F140" i="10" s="1"/>
  <c r="F146" i="10" s="1"/>
  <c r="F215" i="10"/>
  <c r="D96" i="10"/>
  <c r="F96" i="10" s="1"/>
  <c r="D104" i="10"/>
  <c r="F104" i="10" s="1"/>
  <c r="F162" i="10"/>
  <c r="F172" i="10" s="1"/>
  <c r="F182" i="10"/>
  <c r="F298" i="10"/>
  <c r="F202" i="10"/>
  <c r="F22" i="10"/>
  <c r="F297" i="10" s="1"/>
  <c r="F294" i="10"/>
  <c r="F306" i="10" s="1"/>
  <c r="F122" i="10"/>
  <c r="F134" i="10" s="1"/>
  <c r="F248" i="10"/>
  <c r="F252" i="10" s="1"/>
  <c r="F303" i="10" s="1"/>
  <c r="F106" i="10" l="1"/>
  <c r="F300" i="10" s="1"/>
  <c r="F216" i="10"/>
  <c r="F302" i="10" s="1"/>
  <c r="F308" i="10" l="1"/>
  <c r="F310" i="10" s="1"/>
  <c r="F312" i="10" s="1"/>
</calcChain>
</file>

<file path=xl/sharedStrings.xml><?xml version="1.0" encoding="utf-8"?>
<sst xmlns="http://schemas.openxmlformats.org/spreadsheetml/2006/main" count="404" uniqueCount="288">
  <si>
    <t>Item</t>
  </si>
  <si>
    <t>Description</t>
  </si>
  <si>
    <t>Unit</t>
  </si>
  <si>
    <t>Quantity</t>
  </si>
  <si>
    <t>Rate</t>
  </si>
  <si>
    <t>Amount</t>
  </si>
  <si>
    <t>1.00</t>
  </si>
  <si>
    <t>ESTABLISHMENT</t>
  </si>
  <si>
    <t>1.10</t>
  </si>
  <si>
    <t>Establishment Fee</t>
  </si>
  <si>
    <t>Lump sum</t>
  </si>
  <si>
    <t>1.20</t>
  </si>
  <si>
    <t>De-establishment Fee</t>
  </si>
  <si>
    <t>1.30</t>
  </si>
  <si>
    <t>Time-related obligations</t>
  </si>
  <si>
    <t>Month</t>
  </si>
  <si>
    <t>1.40 (a)</t>
  </si>
  <si>
    <t>Update and revision of operation manuals</t>
  </si>
  <si>
    <t xml:space="preserve"> Prov sum</t>
  </si>
  <si>
    <t>1.40 (b)</t>
  </si>
  <si>
    <t>Handling costs and profit in respect of item 1.4 (a) above</t>
  </si>
  <si>
    <t>%</t>
  </si>
  <si>
    <t>1.50 (a)</t>
  </si>
  <si>
    <t>Training of Traffic Officers</t>
  </si>
  <si>
    <t>Prov Sum</t>
  </si>
  <si>
    <t>1.50 (b)</t>
  </si>
  <si>
    <t>Handling costs and profit in respect of item 1.50 (a) above</t>
  </si>
  <si>
    <t>1.60</t>
  </si>
  <si>
    <t>Training for Contractor's staff</t>
  </si>
  <si>
    <t>Lump Sum</t>
  </si>
  <si>
    <t>SUB-TOTAL CARRIED FORWARD</t>
  </si>
  <si>
    <t>2.00</t>
  </si>
  <si>
    <t xml:space="preserve">STAFFING </t>
  </si>
  <si>
    <t xml:space="preserve">2.10 </t>
  </si>
  <si>
    <t>Contractor's personnel:</t>
  </si>
  <si>
    <t>2.10 (a)</t>
  </si>
  <si>
    <t>Contractor's Key personnel:</t>
  </si>
  <si>
    <t>2.10 (a)(i)</t>
  </si>
  <si>
    <t>TCC Manager (1x)</t>
  </si>
  <si>
    <t>Person-month</t>
  </si>
  <si>
    <t>2.10 (a)(ii)</t>
  </si>
  <si>
    <t>Assistant Manager Operations (1x)</t>
  </si>
  <si>
    <t>2.10 (a)(iii)</t>
  </si>
  <si>
    <t>Assistant Manager Technical (1x)</t>
  </si>
  <si>
    <t>2.10 (b)</t>
  </si>
  <si>
    <t>2.10 (b)(i)</t>
  </si>
  <si>
    <t>Senior Supervisor/EMP/Safety (1x)</t>
  </si>
  <si>
    <t>2.10 (b)(ii)</t>
  </si>
  <si>
    <t>Supervisor Level 1 (2x)</t>
  </si>
  <si>
    <t>2.10 (b)(iii)</t>
  </si>
  <si>
    <t>Supervisor Level 2 (1x)</t>
  </si>
  <si>
    <t>2.10 (b)(iv)</t>
  </si>
  <si>
    <t>Supervisor Level 3 (1x)</t>
  </si>
  <si>
    <t>2.10 (b)(v)</t>
  </si>
  <si>
    <t>Scale Master  Level 1 (3x)</t>
  </si>
  <si>
    <t>2.10 (b)(vi)</t>
  </si>
  <si>
    <t>Scale Master  Level 2 (2x)</t>
  </si>
  <si>
    <t>2.10 (b)(vii)</t>
  </si>
  <si>
    <t>Scale Master  Level 3 (2x)</t>
  </si>
  <si>
    <t>2.10 (b)(viii)</t>
  </si>
  <si>
    <t>2.10 (b)(x)</t>
  </si>
  <si>
    <t>2.10 (b)(xi)</t>
  </si>
  <si>
    <t>Gardener Level 1 (2x)</t>
  </si>
  <si>
    <t>2.10 (b)(xiii)</t>
  </si>
  <si>
    <t>Gardener Level 2 (2x)</t>
  </si>
  <si>
    <t>Cleaner  Level 1 (3x)</t>
  </si>
  <si>
    <t>Cleaner  Level 2 (1x)</t>
  </si>
  <si>
    <t>2.10 (b)(xvii)</t>
  </si>
  <si>
    <t>Administration Clerk (3x)</t>
  </si>
  <si>
    <t>2.10 (c)</t>
  </si>
  <si>
    <t>Vehicle Examiners:</t>
  </si>
  <si>
    <t>2.10 (c)(i)</t>
  </si>
  <si>
    <t>Senior Vehicle Examiner (1x)</t>
  </si>
  <si>
    <t>2.10 (c)(ii)</t>
  </si>
  <si>
    <t>Vehicle Examiner / Inspector (3x)</t>
  </si>
  <si>
    <t>2.20</t>
  </si>
  <si>
    <t>Transport</t>
  </si>
  <si>
    <t>3.00</t>
  </si>
  <si>
    <t>SECURITY</t>
  </si>
  <si>
    <t>3.10 (a)</t>
  </si>
  <si>
    <t>Security Services</t>
  </si>
  <si>
    <t>3.10 (b)</t>
  </si>
  <si>
    <t>Provision of additional security guards Grade D</t>
  </si>
  <si>
    <t>Day</t>
  </si>
  <si>
    <t>3.10 (c)</t>
  </si>
  <si>
    <t xml:space="preserve"> Provision of additional security guards Grade C</t>
  </si>
  <si>
    <t>4.00</t>
  </si>
  <si>
    <t>SUPPLY OF MOVABLES AND CONSUMABLES</t>
  </si>
  <si>
    <t>4.10 (a)</t>
  </si>
  <si>
    <t>Uniforms</t>
  </si>
  <si>
    <t>4.10 (b)</t>
  </si>
  <si>
    <t>Handling Costs and profit in respect of items 4.10(a)</t>
  </si>
  <si>
    <t>4.20 (a)</t>
  </si>
  <si>
    <t>Computer consumables</t>
  </si>
  <si>
    <t>4.20 (b)</t>
  </si>
  <si>
    <t>Handling Costs and profit in respect of items 4.20(a)</t>
  </si>
  <si>
    <t>4.30 (a)</t>
  </si>
  <si>
    <t>Provision of stationery</t>
  </si>
  <si>
    <t>4.30 (b)</t>
  </si>
  <si>
    <t>Handling Costs and profit in respect of items 4.30(a)</t>
  </si>
  <si>
    <t>4.40 (a)</t>
  </si>
  <si>
    <t>Gardening &amp; cleaning equipment/consumables</t>
  </si>
  <si>
    <t>4.40 (b)</t>
  </si>
  <si>
    <t>Handling Costs and profit in respect of items 4.40(a)</t>
  </si>
  <si>
    <t>5.00</t>
  </si>
  <si>
    <t>GENERAL MAINTENANCE</t>
  </si>
  <si>
    <t>5.10</t>
  </si>
  <si>
    <t>Day-to-day cleaning</t>
  </si>
  <si>
    <t>5.20</t>
  </si>
  <si>
    <t>Paintwork</t>
  </si>
  <si>
    <t>5.30</t>
  </si>
  <si>
    <t>Structures</t>
  </si>
  <si>
    <t>SUB-TOTALS PROVISIONAL SUMS CARRIED FORWARD</t>
  </si>
  <si>
    <t>6.00</t>
  </si>
  <si>
    <t>ROUTINE, PREVENTATIVE MAINTENANCE</t>
  </si>
  <si>
    <t>6.10</t>
  </si>
  <si>
    <t xml:space="preserve">Vehicle Management System &amp; Surveillance System </t>
  </si>
  <si>
    <t>6.10 (a)</t>
  </si>
  <si>
    <t xml:space="preserve">Prov Sum  </t>
  </si>
  <si>
    <t>6.10 (b)</t>
  </si>
  <si>
    <t>Handling Costs and profit in respect of sub-items 6.10 (a)</t>
  </si>
  <si>
    <t>6.10 (c)</t>
  </si>
  <si>
    <t>6.10 (d)</t>
  </si>
  <si>
    <t>Handling Costs and profit in respect of sub-items 6.10 (c)</t>
  </si>
  <si>
    <t>6.10 (e)</t>
  </si>
  <si>
    <t>6.10 (f)</t>
  </si>
  <si>
    <t>Handling Costs and profit in respect of sub-items 6.10 (f)</t>
  </si>
  <si>
    <t>6.20</t>
  </si>
  <si>
    <t>Prosecution and Traffic Law enforcement System</t>
  </si>
  <si>
    <t>6.20 (a)</t>
  </si>
  <si>
    <t>Routine maintenance of the Prosecution and Traffic Law enforcement System (including software, data collection and management).</t>
  </si>
  <si>
    <t>6.20 (b)</t>
  </si>
  <si>
    <t>Handling Costs and profit in respect of sub-items 6.20 (a)</t>
  </si>
  <si>
    <t>6.20 (c)</t>
  </si>
  <si>
    <t>Adhoc repair/replacement/upgrading of the Prosecution and Traffic Law enforcement System equipment and software.</t>
  </si>
  <si>
    <t>6.20 (d)</t>
  </si>
  <si>
    <t>Handling Costs and profit in respect of sub-items 6.20 (c)</t>
  </si>
  <si>
    <t>6.30</t>
  </si>
  <si>
    <t>Vehicle Inspection Facilities</t>
  </si>
  <si>
    <t>6.30 (a)</t>
  </si>
  <si>
    <t>Routine maintenance of the Vehicle Inspection Facilities (including software, data collection and management).</t>
  </si>
  <si>
    <t>6.30 (b)</t>
  </si>
  <si>
    <t>Handling Costs and profit in respect of sub-items 6.30 (a)</t>
  </si>
  <si>
    <t>6.30 (c)</t>
  </si>
  <si>
    <t>Adhoc repair/replacement/upgrading of the Vehicle Inspection equipment</t>
  </si>
  <si>
    <t>6.30 (d)</t>
  </si>
  <si>
    <t>Handling Costs and profit in respect of sub-items 6.30 (c)</t>
  </si>
  <si>
    <t>6.40</t>
  </si>
  <si>
    <t>Static Scale</t>
  </si>
  <si>
    <t>6.40 (a)</t>
  </si>
  <si>
    <t>Routine maintenance of the Static Scale (including software, data collection and management).</t>
  </si>
  <si>
    <t>6.40 (b)</t>
  </si>
  <si>
    <t>Handling Costs and profit in respect of sub-items 6.40 (a)</t>
  </si>
  <si>
    <t>6.40 (c)</t>
  </si>
  <si>
    <t>Adhoc repair/replacement/upgrading of the Static Scale equipment</t>
  </si>
  <si>
    <t>6.40 (d)</t>
  </si>
  <si>
    <t>Handling Costs and profit in respect of sub-items 6.40 (c)</t>
  </si>
  <si>
    <t>6.40 (e)</t>
  </si>
  <si>
    <t>Periodic Calibration of the Static Scales</t>
  </si>
  <si>
    <t>No</t>
  </si>
  <si>
    <t>6.50</t>
  </si>
  <si>
    <t>Air Conditioning Systems</t>
  </si>
  <si>
    <t>6.50 (a)</t>
  </si>
  <si>
    <t>6.50 (b)</t>
  </si>
  <si>
    <t>Adhoc repair/replacement/upgrading of Air Conditioners equipment</t>
  </si>
  <si>
    <t>6.50 (c)</t>
  </si>
  <si>
    <t>Handling Costs and profit in respect of sub-items 6.13 (b)</t>
  </si>
  <si>
    <t>6.60</t>
  </si>
  <si>
    <t>Electrical Installations</t>
  </si>
  <si>
    <t>6.60 (a)</t>
  </si>
  <si>
    <t>Routine maintenance of the Electrical Installations (including software, data collection and management).</t>
  </si>
  <si>
    <t>6.60 (b)</t>
  </si>
  <si>
    <t>Routine maintenance of the Electrical Generator(s)</t>
  </si>
  <si>
    <t>6.60 (c)</t>
  </si>
  <si>
    <t>Adhoc repair/replacement/upgrading of the Electrical Installations and Electrical Generators</t>
  </si>
  <si>
    <t>6.60 (d)</t>
  </si>
  <si>
    <t>Handling Costs and profit in respect of sub-items 6.60 (c)</t>
  </si>
  <si>
    <t>6.60 (e)</t>
  </si>
  <si>
    <t xml:space="preserve">Replacement of existing light bulbs with energy saving bulbs </t>
  </si>
  <si>
    <t>6.60 (g)</t>
  </si>
  <si>
    <t>6.60 (h)</t>
  </si>
  <si>
    <t>Procurement and installation of Hybrid Solar system</t>
  </si>
  <si>
    <t>6.70</t>
  </si>
  <si>
    <t>Movable Assets</t>
  </si>
  <si>
    <t>6.70 (a)</t>
  </si>
  <si>
    <t>Routine maintenance of movable assets (furniture and other equipment)</t>
  </si>
  <si>
    <t>6.70 (b)</t>
  </si>
  <si>
    <t>Adhoc repair/replacement/upgrading of movable assets</t>
  </si>
  <si>
    <t>6.70 (c)</t>
  </si>
  <si>
    <t>7.00</t>
  </si>
  <si>
    <t>SERVICES</t>
  </si>
  <si>
    <t>7.10</t>
  </si>
  <si>
    <t>Electricity</t>
  </si>
  <si>
    <t>7.10 (a)</t>
  </si>
  <si>
    <t>Electricity Consumption</t>
  </si>
  <si>
    <t>Prime Cost Sum</t>
  </si>
  <si>
    <t>7.10 (b)</t>
  </si>
  <si>
    <t>Handling Costs and profit in respect of sub-items 7.10 (a)</t>
  </si>
  <si>
    <t>7.20</t>
  </si>
  <si>
    <t>Municipal Services and Refuse Removal</t>
  </si>
  <si>
    <t>7.20 (a)</t>
  </si>
  <si>
    <t>7.20 (b)</t>
  </si>
  <si>
    <t>Handling Costs and profit in respect of sub-items 7.20 (a)</t>
  </si>
  <si>
    <t>7.30</t>
  </si>
  <si>
    <t>Refuse Removal</t>
  </si>
  <si>
    <t>Refuse removal by Private Company</t>
  </si>
  <si>
    <t>7.40</t>
  </si>
  <si>
    <t>Provision of purified/portable water</t>
  </si>
  <si>
    <t>Provision of purified/filtered water</t>
  </si>
  <si>
    <t>Litre</t>
  </si>
  <si>
    <t>7.50</t>
  </si>
  <si>
    <t>Fuel for Power Generator</t>
  </si>
  <si>
    <t>7.50 (a)</t>
  </si>
  <si>
    <t>7.50 (b)</t>
  </si>
  <si>
    <t>Provision for Fuel Price variation in respect of rate tendered under Item 17.50 (a)</t>
  </si>
  <si>
    <t>Prime Cost</t>
  </si>
  <si>
    <t>7.60</t>
  </si>
  <si>
    <t>Communication Services</t>
  </si>
  <si>
    <t>7.60 (a)</t>
  </si>
  <si>
    <t>Prov sum</t>
  </si>
  <si>
    <t>7.60 (b)</t>
  </si>
  <si>
    <t>8.00</t>
  </si>
  <si>
    <t>REPORTING</t>
  </si>
  <si>
    <t>8.10</t>
  </si>
  <si>
    <t>Reporting</t>
  </si>
  <si>
    <t>9.00</t>
  </si>
  <si>
    <t>OPERATIONS PERFORMANCE INCENTIVES/PENALTIES</t>
  </si>
  <si>
    <t>9.10</t>
  </si>
  <si>
    <t>Performance Bonus Provision</t>
  </si>
  <si>
    <t>D10.01</t>
  </si>
  <si>
    <t>SMALL CONTRACTOR DEVELOPMENT, TRAINING AND COMMUNITY PARTICIPATION</t>
  </si>
  <si>
    <t>D10.01(a)</t>
  </si>
  <si>
    <t>Contract Participation Performance bonus.</t>
  </si>
  <si>
    <t>D10.02</t>
  </si>
  <si>
    <t>Stakeholder and Community Liaison and Social Facilitation</t>
  </si>
  <si>
    <t>D10.02(a)</t>
  </si>
  <si>
    <t>Cost of liaison, social facilitation and PLC support.</t>
  </si>
  <si>
    <t>Prime Cost (PC) Sum</t>
  </si>
  <si>
    <t>D10.02(b)</t>
  </si>
  <si>
    <t>Handling cost and profit in respect of sub-item D10.02(a).</t>
  </si>
  <si>
    <t>Percentage (%)</t>
  </si>
  <si>
    <t>D10.03</t>
  </si>
  <si>
    <t>Tender Process for Targeted Enterprises</t>
  </si>
  <si>
    <t>D10.03 (a)</t>
  </si>
  <si>
    <t>Contractor’s charge for the management and execution of the Targeted Enterprise procurement process:</t>
  </si>
  <si>
    <t>D10.03 (a) (i)</t>
  </si>
  <si>
    <t>Procurement process for the totality of all tenders concluded for the appointment of Targeted Enterprise subcontractors.</t>
  </si>
  <si>
    <t>Number (No)</t>
  </si>
  <si>
    <t>D10.04</t>
  </si>
  <si>
    <t>Responsibilities of the Contractor towards Targeted Enterprises</t>
  </si>
  <si>
    <t>(a) Contractor’s establishment, management, management support, assistance, coaching, guidance, mentoring and supervision of Targeted Enterprises.</t>
  </si>
  <si>
    <t>D10.06</t>
  </si>
  <si>
    <t>Training, coaching, guidance, mentoring and assistance</t>
  </si>
  <si>
    <t>D10.06 (a)</t>
  </si>
  <si>
    <t>Training Costs</t>
  </si>
  <si>
    <t>D10.06 (a) (i)</t>
  </si>
  <si>
    <t>Training of TEs and or local Labour.</t>
  </si>
  <si>
    <t>D10.06 (a) (ii)</t>
  </si>
  <si>
    <t>Handling cost and profit in respect of subitems D10.06(a)(i).</t>
  </si>
  <si>
    <t>SUB-TOTALS CARRIED FORWARD</t>
  </si>
  <si>
    <t>SUMMARY</t>
  </si>
  <si>
    <t>4.0</t>
  </si>
  <si>
    <t>TOTAL TENDERERED AMOUNT EXCL V.A.T</t>
  </si>
  <si>
    <t>VALUE-ADDED TAX:</t>
  </si>
  <si>
    <t>TOTAL CARRIED TO C1.1.1: FORM OF OFFER</t>
  </si>
  <si>
    <t>2.10 (b)(xii)</t>
  </si>
  <si>
    <t>2.20 (a)</t>
  </si>
  <si>
    <t>6.60 (f)</t>
  </si>
  <si>
    <t>Routine maintenance of the Vehicle Management/Control System &amp; Surveillance System (including software, data collection and data management).</t>
  </si>
  <si>
    <t>Adhoc repair/replacement/upgrading of the Vehicle Management/Control System  &amp; Surveillance System equipment and software.</t>
  </si>
  <si>
    <t>Replacement/upgrading of the Weigh-In-Motion-System equipment and software.</t>
  </si>
  <si>
    <t xml:space="preserve">Transport of staff </t>
  </si>
  <si>
    <t>Routine maintenance of the Air conditioners</t>
  </si>
  <si>
    <t>Handling Costs and profit in respect of sub-items 6.60 (e)</t>
  </si>
  <si>
    <t>Handling Costs and profit in respect of sub-items 6.60 (g)</t>
  </si>
  <si>
    <t>Handling Costs and profit in respect of sub-items 6.70 (a)</t>
  </si>
  <si>
    <t>Handling Costs and profit in respect of sub-items 6.70 (c)</t>
  </si>
  <si>
    <t>6.70 (d)</t>
  </si>
  <si>
    <t xml:space="preserve">Municipal Services </t>
  </si>
  <si>
    <r>
      <t xml:space="preserve">Fuel- Diesel @ </t>
    </r>
    <r>
      <rPr>
        <b/>
        <sz val="11"/>
        <color rgb="FFFF0000"/>
        <rFont val="Calibri"/>
        <family val="2"/>
        <scheme val="minor"/>
      </rPr>
      <t>R26,00</t>
    </r>
    <r>
      <rPr>
        <sz val="11"/>
        <color theme="1"/>
        <rFont val="Calibri"/>
        <family val="2"/>
        <scheme val="minor"/>
      </rPr>
      <t xml:space="preserve"> per litre (base rate)</t>
    </r>
  </si>
  <si>
    <t>Provision/Maintenance of Communication Services</t>
  </si>
  <si>
    <t>Handling Costs and profit in respect of sub-items 7.60(a)</t>
  </si>
  <si>
    <t>6,00</t>
  </si>
  <si>
    <t>N.003-110-2022/1 BoQ V0</t>
  </si>
  <si>
    <r>
      <t xml:space="preserve">Operations personnel </t>
    </r>
    <r>
      <rPr>
        <b/>
        <sz val="11"/>
        <color rgb="FFFF0000"/>
        <rFont val="Calibri"/>
        <family val="2"/>
        <scheme val="minor"/>
      </rPr>
      <t>(29 No):</t>
    </r>
  </si>
  <si>
    <t>Senior Scale Master  Level 4 (1x)</t>
  </si>
  <si>
    <t>2.10 (b)(ix)</t>
  </si>
  <si>
    <t>Maintenance Assistance (1x)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</si>
</sst>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0.0%"/>
    <numFmt numFmtId="166" formatCode="_ * #,##0.00_ ;_ * \-#,##0.00_ ;_ * &quot;-&quot;??_ ;_ @_ "/>
    <numFmt numFmtId="167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0" borderId="0"/>
  </cellStyleXfs>
  <cellXfs count="118">
    <xf numFmtId="0" fontId="0" fillId="0" borderId="0" xfId="0"/>
    <xf numFmtId="44" fontId="0" fillId="0" borderId="1" xfId="1" applyFont="1" applyBorder="1" applyProtection="1">
      <protection locked="0"/>
    </xf>
    <xf numFmtId="44" fontId="0" fillId="0" borderId="1" xfId="1" applyFont="1" applyBorder="1" applyProtection="1"/>
    <xf numFmtId="44" fontId="0" fillId="0" borderId="1" xfId="1" applyFont="1" applyFill="1" applyBorder="1" applyProtection="1"/>
    <xf numFmtId="44" fontId="0" fillId="0" borderId="1" xfId="1" applyFont="1" applyBorder="1" applyAlignment="1" applyProtection="1">
      <alignment horizontal="center"/>
    </xf>
    <xf numFmtId="44" fontId="0" fillId="0" borderId="1" xfId="1" applyFont="1" applyFill="1" applyBorder="1" applyProtection="1">
      <protection locked="0"/>
    </xf>
    <xf numFmtId="10" fontId="0" fillId="0" borderId="1" xfId="2" applyNumberFormat="1" applyFont="1" applyFill="1" applyBorder="1" applyProtection="1">
      <protection locked="0"/>
    </xf>
    <xf numFmtId="165" fontId="0" fillId="0" borderId="1" xfId="2" applyNumberFormat="1" applyFont="1" applyBorder="1" applyAlignment="1" applyProtection="1">
      <alignment horizontal="right"/>
      <protection locked="0"/>
    </xf>
    <xf numFmtId="165" fontId="0" fillId="0" borderId="1" xfId="2" applyNumberFormat="1" applyFont="1" applyFill="1" applyBorder="1" applyAlignment="1" applyProtection="1">
      <alignment horizontal="right"/>
      <protection locked="0"/>
    </xf>
    <xf numFmtId="165" fontId="0" fillId="0" borderId="1" xfId="2" applyNumberFormat="1" applyFont="1" applyFill="1" applyBorder="1" applyAlignment="1" applyProtection="1">
      <protection locked="0"/>
    </xf>
    <xf numFmtId="10" fontId="0" fillId="0" borderId="1" xfId="2" applyNumberFormat="1" applyFont="1" applyFill="1" applyBorder="1" applyAlignment="1" applyProtection="1">
      <alignment horizontal="right"/>
      <protection locked="0"/>
    </xf>
    <xf numFmtId="10" fontId="0" fillId="0" borderId="1" xfId="2" applyNumberFormat="1" applyFont="1" applyBorder="1" applyAlignment="1" applyProtection="1">
      <alignment horizontal="right"/>
      <protection locked="0"/>
    </xf>
    <xf numFmtId="167" fontId="0" fillId="0" borderId="1" xfId="2" applyNumberFormat="1" applyFont="1" applyBorder="1" applyAlignment="1" applyProtection="1">
      <alignment horizontal="right"/>
      <protection locked="0"/>
    </xf>
    <xf numFmtId="0" fontId="2" fillId="2" borderId="1" xfId="0" applyFont="1" applyFill="1" applyBorder="1" applyProtection="1"/>
    <xf numFmtId="0" fontId="2" fillId="2" borderId="1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horizontal="center"/>
    </xf>
    <xf numFmtId="164" fontId="2" fillId="2" borderId="1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2" fillId="0" borderId="1" xfId="0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/>
    </xf>
    <xf numFmtId="164" fontId="2" fillId="0" borderId="1" xfId="0" applyNumberFormat="1" applyFont="1" applyBorder="1" applyAlignment="1" applyProtection="1">
      <alignment horizontal="center"/>
    </xf>
    <xf numFmtId="0" fontId="0" fillId="2" borderId="1" xfId="0" applyFill="1" applyBorder="1" applyProtection="1"/>
    <xf numFmtId="0" fontId="0" fillId="0" borderId="1" xfId="0" applyBorder="1" applyProtection="1"/>
    <xf numFmtId="0" fontId="0" fillId="0" borderId="1" xfId="0" applyBorder="1" applyAlignment="1" applyProtection="1">
      <alignment horizontal="left" indent="1"/>
    </xf>
    <xf numFmtId="0" fontId="0" fillId="0" borderId="1" xfId="0" applyBorder="1" applyAlignment="1" applyProtection="1">
      <alignment horizontal="left" wrapText="1" indent="1"/>
    </xf>
    <xf numFmtId="0" fontId="0" fillId="0" borderId="1" xfId="0" applyBorder="1" applyAlignment="1" applyProtection="1">
      <alignment horizontal="center" wrapText="1"/>
    </xf>
    <xf numFmtId="0" fontId="0" fillId="0" borderId="1" xfId="0" applyBorder="1" applyAlignment="1" applyProtection="1">
      <alignment horizontal="center"/>
    </xf>
    <xf numFmtId="164" fontId="0" fillId="0" borderId="1" xfId="0" applyNumberFormat="1" applyBorder="1" applyProtection="1"/>
    <xf numFmtId="164" fontId="0" fillId="0" borderId="1" xfId="0" applyNumberFormat="1" applyBorder="1" applyAlignment="1" applyProtection="1">
      <alignment horizontal="center"/>
    </xf>
    <xf numFmtId="165" fontId="0" fillId="0" borderId="1" xfId="2" applyNumberFormat="1" applyFont="1" applyBorder="1" applyAlignment="1" applyProtection="1">
      <alignment horizontal="center"/>
    </xf>
    <xf numFmtId="44" fontId="0" fillId="0" borderId="1" xfId="0" applyNumberFormat="1" applyBorder="1" applyAlignment="1" applyProtection="1">
      <alignment horizontal="center"/>
    </xf>
    <xf numFmtId="0" fontId="2" fillId="3" borderId="1" xfId="0" applyFont="1" applyFill="1" applyBorder="1" applyProtection="1"/>
    <xf numFmtId="0" fontId="2" fillId="3" borderId="1" xfId="0" applyFont="1" applyFill="1" applyBorder="1" applyAlignment="1" applyProtection="1">
      <alignment wrapText="1"/>
    </xf>
    <xf numFmtId="0" fontId="2" fillId="3" borderId="1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/>
    </xf>
    <xf numFmtId="164" fontId="2" fillId="3" borderId="1" xfId="0" applyNumberFormat="1" applyFont="1" applyFill="1" applyBorder="1" applyProtection="1"/>
    <xf numFmtId="0" fontId="2" fillId="0" borderId="3" xfId="0" applyFont="1" applyBorder="1" applyAlignment="1" applyProtection="1">
      <alignment wrapText="1"/>
    </xf>
    <xf numFmtId="0" fontId="2" fillId="0" borderId="2" xfId="0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/>
    </xf>
    <xf numFmtId="0" fontId="2" fillId="0" borderId="2" xfId="0" applyFont="1" applyBorder="1" applyProtection="1"/>
    <xf numFmtId="164" fontId="2" fillId="0" borderId="4" xfId="0" applyNumberFormat="1" applyFont="1" applyBorder="1" applyProtection="1"/>
    <xf numFmtId="0" fontId="2" fillId="0" borderId="3" xfId="0" applyFont="1" applyBorder="1" applyAlignment="1" applyProtection="1">
      <alignment horizontal="left" wrapText="1"/>
    </xf>
    <xf numFmtId="0" fontId="2" fillId="0" borderId="2" xfId="0" applyFont="1" applyBorder="1" applyAlignment="1" applyProtection="1">
      <alignment horizontal="left" wrapText="1"/>
    </xf>
    <xf numFmtId="0" fontId="2" fillId="0" borderId="4" xfId="0" applyFont="1" applyBorder="1" applyAlignment="1" applyProtection="1">
      <alignment horizontal="left" wrapText="1"/>
    </xf>
    <xf numFmtId="0" fontId="2" fillId="4" borderId="1" xfId="0" applyFont="1" applyFill="1" applyBorder="1" applyProtection="1"/>
    <xf numFmtId="0" fontId="2" fillId="4" borderId="1" xfId="0" applyFont="1" applyFill="1" applyBorder="1" applyAlignment="1" applyProtection="1">
      <alignment wrapText="1"/>
    </xf>
    <xf numFmtId="0" fontId="2" fillId="4" borderId="1" xfId="0" applyFont="1" applyFill="1" applyBorder="1" applyAlignment="1" applyProtection="1">
      <alignment horizontal="center" wrapText="1"/>
    </xf>
    <xf numFmtId="0" fontId="2" fillId="4" borderId="1" xfId="0" applyFont="1" applyFill="1" applyBorder="1" applyAlignment="1" applyProtection="1">
      <alignment horizontal="center"/>
    </xf>
    <xf numFmtId="164" fontId="2" fillId="4" borderId="1" xfId="0" applyNumberFormat="1" applyFont="1" applyFill="1" applyBorder="1" applyProtection="1"/>
    <xf numFmtId="164" fontId="2" fillId="0" borderId="1" xfId="0" applyNumberFormat="1" applyFont="1" applyBorder="1" applyProtection="1"/>
    <xf numFmtId="0" fontId="0" fillId="0" borderId="1" xfId="0" applyBorder="1" applyAlignment="1" applyProtection="1">
      <alignment horizontal="left" indent="2"/>
    </xf>
    <xf numFmtId="0" fontId="2" fillId="0" borderId="1" xfId="0" applyFont="1" applyBorder="1" applyAlignment="1" applyProtection="1">
      <alignment horizontal="left" indent="1"/>
    </xf>
    <xf numFmtId="0" fontId="2" fillId="0" borderId="1" xfId="0" applyFont="1" applyBorder="1" applyAlignment="1" applyProtection="1">
      <alignment horizontal="left" wrapText="1"/>
    </xf>
    <xf numFmtId="0" fontId="2" fillId="0" borderId="1" xfId="0" applyFont="1" applyBorder="1" applyAlignment="1" applyProtection="1">
      <alignment horizontal="left" wrapText="1" indent="1"/>
    </xf>
    <xf numFmtId="0" fontId="0" fillId="0" borderId="1" xfId="0" applyBorder="1" applyAlignment="1" applyProtection="1">
      <alignment wrapText="1"/>
    </xf>
    <xf numFmtId="0" fontId="0" fillId="0" borderId="1" xfId="0" quotePrefix="1" applyBorder="1" applyAlignment="1" applyProtection="1">
      <alignment horizontal="left" wrapText="1" indent="1"/>
    </xf>
    <xf numFmtId="0" fontId="0" fillId="0" borderId="1" xfId="0" quotePrefix="1" applyBorder="1" applyAlignment="1" applyProtection="1">
      <alignment wrapText="1"/>
    </xf>
    <xf numFmtId="0" fontId="2" fillId="0" borderId="1" xfId="0" applyFont="1" applyBorder="1" applyAlignment="1" applyProtection="1">
      <alignment horizontal="left" indent="2"/>
    </xf>
    <xf numFmtId="0" fontId="0" fillId="0" borderId="1" xfId="0" quotePrefix="1" applyBorder="1" applyAlignment="1" applyProtection="1">
      <alignment horizontal="left" indent="2"/>
    </xf>
    <xf numFmtId="164" fontId="0" fillId="2" borderId="1" xfId="0" applyNumberFormat="1" applyFill="1" applyBorder="1" applyProtection="1"/>
    <xf numFmtId="165" fontId="0" fillId="0" borderId="1" xfId="2" applyNumberFormat="1" applyFont="1" applyFill="1" applyBorder="1" applyAlignment="1" applyProtection="1">
      <alignment horizontal="center"/>
    </xf>
    <xf numFmtId="0" fontId="0" fillId="3" borderId="1" xfId="0" applyFill="1" applyBorder="1" applyProtection="1"/>
    <xf numFmtId="0" fontId="2" fillId="4" borderId="1" xfId="0" applyFont="1" applyFill="1" applyBorder="1" applyAlignment="1" applyProtection="1">
      <alignment horizontal="left" indent="1"/>
    </xf>
    <xf numFmtId="164" fontId="0" fillId="4" borderId="1" xfId="0" applyNumberFormat="1" applyFill="1" applyBorder="1" applyProtection="1"/>
    <xf numFmtId="49" fontId="0" fillId="0" borderId="1" xfId="0" applyNumberFormat="1" applyBorder="1" applyAlignment="1" applyProtection="1">
      <alignment horizontal="left" vertical="top" indent="2"/>
    </xf>
    <xf numFmtId="49" fontId="0" fillId="0" borderId="1" xfId="0" applyNumberFormat="1" applyBorder="1" applyAlignment="1" applyProtection="1">
      <alignment horizontal="left" vertical="top" wrapText="1" indent="1"/>
    </xf>
    <xf numFmtId="49" fontId="0" fillId="0" borderId="1" xfId="0" applyNumberFormat="1" applyBorder="1" applyAlignment="1" applyProtection="1">
      <alignment horizontal="left" wrapText="1" indent="1"/>
    </xf>
    <xf numFmtId="9" fontId="0" fillId="0" borderId="1" xfId="2" applyFont="1" applyFill="1" applyBorder="1" applyProtection="1"/>
    <xf numFmtId="10" fontId="0" fillId="0" borderId="1" xfId="2" applyNumberFormat="1" applyFont="1" applyFill="1" applyBorder="1" applyProtection="1"/>
    <xf numFmtId="49" fontId="0" fillId="0" borderId="1" xfId="0" applyNumberFormat="1" applyBorder="1" applyAlignment="1" applyProtection="1">
      <alignment horizontal="left" vertical="top" indent="1"/>
    </xf>
    <xf numFmtId="49" fontId="0" fillId="0" borderId="1" xfId="0" applyNumberFormat="1" applyBorder="1" applyAlignment="1" applyProtection="1">
      <alignment wrapText="1"/>
    </xf>
    <xf numFmtId="9" fontId="0" fillId="0" borderId="1" xfId="2" applyFont="1" applyFill="1" applyBorder="1" applyAlignment="1" applyProtection="1">
      <alignment horizontal="center"/>
    </xf>
    <xf numFmtId="49" fontId="2" fillId="3" borderId="1" xfId="0" applyNumberFormat="1" applyFont="1" applyFill="1" applyBorder="1" applyProtection="1"/>
    <xf numFmtId="0" fontId="0" fillId="0" borderId="1" xfId="0" applyBorder="1" applyAlignment="1" applyProtection="1">
      <alignment horizontal="left" vertical="top" indent="1"/>
    </xf>
    <xf numFmtId="0" fontId="0" fillId="0" borderId="2" xfId="0" applyBorder="1" applyAlignment="1" applyProtection="1">
      <alignment horizontal="center" wrapText="1"/>
    </xf>
    <xf numFmtId="0" fontId="0" fillId="0" borderId="4" xfId="0" applyBorder="1" applyAlignment="1" applyProtection="1">
      <alignment horizontal="center"/>
    </xf>
    <xf numFmtId="0" fontId="0" fillId="0" borderId="1" xfId="0" applyBorder="1" applyAlignment="1" applyProtection="1">
      <alignment vertical="top"/>
    </xf>
    <xf numFmtId="0" fontId="0" fillId="0" borderId="3" xfId="0" applyBorder="1" applyAlignment="1" applyProtection="1">
      <alignment horizontal="left" vertical="top" wrapText="1" indent="1"/>
    </xf>
    <xf numFmtId="0" fontId="0" fillId="0" borderId="2" xfId="0" applyBorder="1" applyAlignment="1" applyProtection="1">
      <alignment wrapText="1"/>
    </xf>
    <xf numFmtId="0" fontId="0" fillId="0" borderId="4" xfId="0" applyBorder="1" applyAlignment="1" applyProtection="1">
      <alignment wrapText="1"/>
    </xf>
    <xf numFmtId="0" fontId="0" fillId="0" borderId="3" xfId="0" applyBorder="1" applyAlignment="1" applyProtection="1">
      <alignment horizontal="left" wrapText="1" indent="1"/>
    </xf>
    <xf numFmtId="0" fontId="0" fillId="0" borderId="2" xfId="0" applyBorder="1" applyAlignment="1" applyProtection="1">
      <alignment horizontal="left" wrapText="1"/>
    </xf>
    <xf numFmtId="0" fontId="0" fillId="0" borderId="4" xfId="0" applyBorder="1" applyAlignment="1" applyProtection="1">
      <alignment horizontal="left" wrapText="1"/>
    </xf>
    <xf numFmtId="0" fontId="0" fillId="0" borderId="1" xfId="0" applyBorder="1" applyAlignment="1" applyProtection="1">
      <alignment horizontal="left" vertical="top" wrapText="1" indent="1"/>
    </xf>
    <xf numFmtId="0" fontId="0" fillId="0" borderId="1" xfId="0" applyBorder="1" applyAlignment="1" applyProtection="1">
      <alignment vertical="top" wrapText="1"/>
    </xf>
    <xf numFmtId="0" fontId="0" fillId="0" borderId="1" xfId="0" applyBorder="1" applyAlignment="1" applyProtection="1">
      <alignment horizontal="left" wrapText="1" indent="3"/>
    </xf>
    <xf numFmtId="0" fontId="0" fillId="0" borderId="1" xfId="0" applyBorder="1" applyAlignment="1" applyProtection="1">
      <alignment horizontal="left" wrapText="1" indent="2"/>
    </xf>
    <xf numFmtId="164" fontId="2" fillId="0" borderId="1" xfId="0" applyNumberFormat="1" applyFont="1" applyBorder="1" applyAlignment="1" applyProtection="1">
      <alignment horizontal="center" vertical="center"/>
    </xf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center" wrapText="1"/>
    </xf>
    <xf numFmtId="0" fontId="0" fillId="0" borderId="0" xfId="0" applyAlignment="1" applyProtection="1">
      <alignment horizontal="center"/>
    </xf>
    <xf numFmtId="164" fontId="0" fillId="0" borderId="0" xfId="0" applyNumberFormat="1" applyProtection="1"/>
    <xf numFmtId="0" fontId="2" fillId="0" borderId="0" xfId="0" applyFont="1" applyProtection="1"/>
    <xf numFmtId="0" fontId="2" fillId="0" borderId="0" xfId="0" applyFont="1" applyAlignment="1" applyProtection="1">
      <alignment wrapText="1"/>
    </xf>
    <xf numFmtId="0" fontId="2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164" fontId="2" fillId="0" borderId="0" xfId="0" applyNumberFormat="1" applyFont="1" applyProtection="1"/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left" wrapText="1" inden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3" xfId="0" applyBorder="1" applyAlignment="1" applyProtection="1">
      <alignment horizontal="left" wrapText="1"/>
    </xf>
    <xf numFmtId="0" fontId="0" fillId="0" borderId="2" xfId="0" applyBorder="1" applyAlignment="1" applyProtection="1">
      <alignment horizontal="left" wrapText="1"/>
    </xf>
    <xf numFmtId="0" fontId="0" fillId="0" borderId="4" xfId="0" applyBorder="1" applyAlignment="1" applyProtection="1">
      <alignment horizontal="left" wrapText="1"/>
    </xf>
    <xf numFmtId="0" fontId="0" fillId="0" borderId="1" xfId="0" applyBorder="1" applyAlignment="1" applyProtection="1">
      <alignment horizontal="left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2" fillId="2" borderId="3" xfId="0" applyFont="1" applyFill="1" applyBorder="1" applyAlignment="1" applyProtection="1">
      <alignment horizontal="left" wrapText="1"/>
    </xf>
    <xf numFmtId="0" fontId="2" fillId="2" borderId="2" xfId="0" applyFont="1" applyFill="1" applyBorder="1" applyAlignment="1" applyProtection="1">
      <alignment horizontal="left" wrapText="1"/>
    </xf>
    <xf numFmtId="0" fontId="2" fillId="2" borderId="4" xfId="0" applyFont="1" applyFill="1" applyBorder="1" applyAlignment="1" applyProtection="1">
      <alignment horizontal="left" wrapText="1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left" wrapText="1"/>
    </xf>
    <xf numFmtId="0" fontId="2" fillId="0" borderId="2" xfId="0" applyFont="1" applyBorder="1" applyAlignment="1" applyProtection="1">
      <alignment horizontal="left" wrapText="1"/>
    </xf>
    <xf numFmtId="0" fontId="2" fillId="0" borderId="4" xfId="0" applyFont="1" applyBorder="1" applyAlignment="1" applyProtection="1">
      <alignment horizontal="left" wrapText="1"/>
    </xf>
  </cellXfs>
  <cellStyles count="5">
    <cellStyle name="Comma 2" xfId="3" xr:uid="{A991B925-6AD6-4242-BD3E-D4396B5626DA}"/>
    <cellStyle name="Currency" xfId="1" builtinId="4"/>
    <cellStyle name="Normal" xfId="0" builtinId="0"/>
    <cellStyle name="Normal 2" xfId="4" xr:uid="{CDA634BB-2E0F-4545-97E6-4BDA1A9F267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455F8-7C38-4531-86A6-12F05C26E35D}">
  <sheetPr>
    <pageSetUpPr fitToPage="1"/>
  </sheetPr>
  <dimension ref="A1:F312"/>
  <sheetViews>
    <sheetView showGridLines="0" tabSelected="1" zoomScaleNormal="100" zoomScaleSheetLayoutView="90" workbookViewId="0">
      <pane ySplit="2" topLeftCell="A3" activePane="bottomLeft" state="frozen"/>
      <selection pane="bottomLeft" activeCell="E242" sqref="E242"/>
    </sheetView>
  </sheetViews>
  <sheetFormatPr defaultColWidth="8.88671875" defaultRowHeight="14.4" outlineLevelRow="1" x14ac:dyDescent="0.3"/>
  <cols>
    <col min="1" max="1" width="13.6640625" style="18" bestFit="1" customWidth="1"/>
    <col min="2" max="2" width="52.6640625" style="18" customWidth="1"/>
    <col min="3" max="3" width="13.33203125" style="18" bestFit="1" customWidth="1"/>
    <col min="4" max="5" width="16.109375" style="18" bestFit="1" customWidth="1"/>
    <col min="6" max="6" width="21.5546875" style="18" bestFit="1" customWidth="1"/>
    <col min="7" max="16384" width="8.88671875" style="18"/>
  </cols>
  <sheetData>
    <row r="1" spans="1:6" x14ac:dyDescent="0.3">
      <c r="B1" s="18" t="s">
        <v>283</v>
      </c>
    </row>
    <row r="2" spans="1:6" x14ac:dyDescent="0.3">
      <c r="A2" s="13" t="s">
        <v>0</v>
      </c>
      <c r="B2" s="14" t="s">
        <v>1</v>
      </c>
      <c r="C2" s="15" t="s">
        <v>2</v>
      </c>
      <c r="D2" s="16" t="s">
        <v>3</v>
      </c>
      <c r="E2" s="16" t="s">
        <v>4</v>
      </c>
      <c r="F2" s="17" t="s">
        <v>5</v>
      </c>
    </row>
    <row r="3" spans="1:6" x14ac:dyDescent="0.3">
      <c r="A3" s="19"/>
      <c r="B3" s="20"/>
      <c r="C3" s="21"/>
      <c r="D3" s="22"/>
      <c r="E3" s="22"/>
      <c r="F3" s="23"/>
    </row>
    <row r="4" spans="1:6" x14ac:dyDescent="0.3">
      <c r="A4" s="13" t="s">
        <v>6</v>
      </c>
      <c r="B4" s="14" t="s">
        <v>7</v>
      </c>
      <c r="C4" s="15"/>
      <c r="D4" s="16"/>
      <c r="E4" s="13"/>
      <c r="F4" s="24"/>
    </row>
    <row r="5" spans="1:6" outlineLevel="1" x14ac:dyDescent="0.3">
      <c r="A5" s="19"/>
      <c r="B5" s="20"/>
      <c r="C5" s="21"/>
      <c r="D5" s="22"/>
      <c r="E5" s="19"/>
      <c r="F5" s="25"/>
    </row>
    <row r="6" spans="1:6" outlineLevel="1" x14ac:dyDescent="0.3">
      <c r="A6" s="26" t="s">
        <v>8</v>
      </c>
      <c r="B6" s="27" t="s">
        <v>9</v>
      </c>
      <c r="C6" s="28" t="s">
        <v>10</v>
      </c>
      <c r="D6" s="29">
        <v>1</v>
      </c>
      <c r="E6" s="1"/>
      <c r="F6" s="30">
        <f>IF(D6="","",D6*E6)</f>
        <v>0</v>
      </c>
    </row>
    <row r="7" spans="1:6" outlineLevel="1" x14ac:dyDescent="0.3">
      <c r="A7" s="26"/>
      <c r="B7" s="27"/>
      <c r="C7" s="28"/>
      <c r="D7" s="29"/>
      <c r="E7" s="2"/>
      <c r="F7" s="30"/>
    </row>
    <row r="8" spans="1:6" outlineLevel="1" x14ac:dyDescent="0.3">
      <c r="A8" s="26" t="s">
        <v>11</v>
      </c>
      <c r="B8" s="27" t="s">
        <v>12</v>
      </c>
      <c r="C8" s="28" t="s">
        <v>10</v>
      </c>
      <c r="D8" s="29">
        <v>1</v>
      </c>
      <c r="E8" s="1"/>
      <c r="F8" s="30">
        <f>IF(D8="","",D8*E8)</f>
        <v>0</v>
      </c>
    </row>
    <row r="9" spans="1:6" outlineLevel="1" x14ac:dyDescent="0.3">
      <c r="A9" s="26"/>
      <c r="B9" s="27"/>
      <c r="C9" s="28"/>
      <c r="D9" s="29"/>
      <c r="E9" s="2"/>
      <c r="F9" s="30"/>
    </row>
    <row r="10" spans="1:6" outlineLevel="1" x14ac:dyDescent="0.3">
      <c r="A10" s="26" t="s">
        <v>13</v>
      </c>
      <c r="B10" s="27" t="s">
        <v>14</v>
      </c>
      <c r="C10" s="28" t="s">
        <v>15</v>
      </c>
      <c r="D10" s="29">
        <v>60</v>
      </c>
      <c r="E10" s="1"/>
      <c r="F10" s="30">
        <f>IF(D10="","",D10*E10)</f>
        <v>0</v>
      </c>
    </row>
    <row r="11" spans="1:6" outlineLevel="1" x14ac:dyDescent="0.3">
      <c r="A11" s="26"/>
      <c r="B11" s="27"/>
      <c r="C11" s="28"/>
      <c r="D11" s="29"/>
      <c r="E11" s="2"/>
      <c r="F11" s="30"/>
    </row>
    <row r="12" spans="1:6" outlineLevel="1" x14ac:dyDescent="0.3">
      <c r="A12" s="26" t="s">
        <v>16</v>
      </c>
      <c r="B12" s="27" t="s">
        <v>17</v>
      </c>
      <c r="C12" s="28" t="s">
        <v>18</v>
      </c>
      <c r="D12" s="29">
        <v>1</v>
      </c>
      <c r="E12" s="2">
        <v>50000</v>
      </c>
      <c r="F12" s="30">
        <f>IF(D12="","",D12*E12)</f>
        <v>50000</v>
      </c>
    </row>
    <row r="13" spans="1:6" outlineLevel="1" x14ac:dyDescent="0.3">
      <c r="A13" s="26"/>
      <c r="B13" s="27"/>
      <c r="C13" s="28"/>
      <c r="D13" s="29"/>
      <c r="E13" s="2"/>
      <c r="F13" s="30"/>
    </row>
    <row r="14" spans="1:6" outlineLevel="1" x14ac:dyDescent="0.3">
      <c r="A14" s="26" t="s">
        <v>19</v>
      </c>
      <c r="B14" s="27" t="s">
        <v>20</v>
      </c>
      <c r="C14" s="28" t="s">
        <v>21</v>
      </c>
      <c r="D14" s="31">
        <f>F12</f>
        <v>50000</v>
      </c>
      <c r="E14" s="7"/>
      <c r="F14" s="30">
        <f>IF(D14="","",D14*E14)</f>
        <v>0</v>
      </c>
    </row>
    <row r="15" spans="1:6" outlineLevel="1" x14ac:dyDescent="0.3">
      <c r="A15" s="26"/>
      <c r="B15" s="27"/>
      <c r="C15" s="28"/>
      <c r="D15" s="31"/>
      <c r="E15" s="32"/>
      <c r="F15" s="30"/>
    </row>
    <row r="16" spans="1:6" outlineLevel="1" x14ac:dyDescent="0.3">
      <c r="A16" s="26" t="s">
        <v>22</v>
      </c>
      <c r="B16" s="27" t="s">
        <v>23</v>
      </c>
      <c r="C16" s="28" t="s">
        <v>24</v>
      </c>
      <c r="D16" s="29">
        <v>1</v>
      </c>
      <c r="E16" s="3">
        <v>500000</v>
      </c>
      <c r="F16" s="30">
        <f>IF(D16="","",D16*E16)</f>
        <v>500000</v>
      </c>
    </row>
    <row r="17" spans="1:6" outlineLevel="1" x14ac:dyDescent="0.3">
      <c r="A17" s="26"/>
      <c r="B17" s="27"/>
      <c r="C17" s="28"/>
      <c r="D17" s="29"/>
      <c r="E17" s="3"/>
      <c r="F17" s="30"/>
    </row>
    <row r="18" spans="1:6" outlineLevel="1" x14ac:dyDescent="0.3">
      <c r="A18" s="26" t="s">
        <v>25</v>
      </c>
      <c r="B18" s="27" t="s">
        <v>26</v>
      </c>
      <c r="C18" s="28" t="s">
        <v>21</v>
      </c>
      <c r="D18" s="33">
        <f>E16</f>
        <v>500000</v>
      </c>
      <c r="E18" s="7"/>
      <c r="F18" s="30">
        <f>IF(D18="","",D18*E18)</f>
        <v>0</v>
      </c>
    </row>
    <row r="19" spans="1:6" outlineLevel="1" x14ac:dyDescent="0.3">
      <c r="A19" s="26"/>
      <c r="B19" s="27"/>
      <c r="C19" s="28"/>
      <c r="D19" s="33"/>
      <c r="E19" s="32"/>
      <c r="F19" s="30"/>
    </row>
    <row r="20" spans="1:6" outlineLevel="1" x14ac:dyDescent="0.3">
      <c r="A20" s="26" t="s">
        <v>27</v>
      </c>
      <c r="B20" s="27" t="s">
        <v>28</v>
      </c>
      <c r="C20" s="28" t="s">
        <v>29</v>
      </c>
      <c r="D20" s="29">
        <v>1</v>
      </c>
      <c r="E20" s="1"/>
      <c r="F20" s="30">
        <f>IF(D20="","",D20*E20)</f>
        <v>0</v>
      </c>
    </row>
    <row r="21" spans="1:6" outlineLevel="1" x14ac:dyDescent="0.3">
      <c r="A21" s="26"/>
      <c r="B21" s="27"/>
      <c r="C21" s="28"/>
      <c r="D21" s="29"/>
      <c r="E21" s="2"/>
      <c r="F21" s="30"/>
    </row>
    <row r="22" spans="1:6" x14ac:dyDescent="0.3">
      <c r="A22" s="34"/>
      <c r="B22" s="35" t="s">
        <v>30</v>
      </c>
      <c r="C22" s="36"/>
      <c r="D22" s="37"/>
      <c r="E22" s="34"/>
      <c r="F22" s="38">
        <f>SUM(F6:F20)</f>
        <v>550000</v>
      </c>
    </row>
    <row r="23" spans="1:6" x14ac:dyDescent="0.3">
      <c r="A23" s="19"/>
      <c r="B23" s="39"/>
      <c r="C23" s="40"/>
      <c r="D23" s="41"/>
      <c r="E23" s="42"/>
      <c r="F23" s="43"/>
    </row>
    <row r="24" spans="1:6" ht="14.4" customHeight="1" x14ac:dyDescent="0.3">
      <c r="A24" s="13" t="s">
        <v>31</v>
      </c>
      <c r="B24" s="111" t="s">
        <v>32</v>
      </c>
      <c r="C24" s="112"/>
      <c r="D24" s="112"/>
      <c r="E24" s="112"/>
      <c r="F24" s="113"/>
    </row>
    <row r="25" spans="1:6" ht="14.4" customHeight="1" outlineLevel="1" x14ac:dyDescent="0.3">
      <c r="A25" s="19"/>
      <c r="B25" s="44"/>
      <c r="C25" s="45"/>
      <c r="D25" s="45"/>
      <c r="E25" s="45"/>
      <c r="F25" s="46"/>
    </row>
    <row r="26" spans="1:6" ht="14.4" customHeight="1" outlineLevel="1" x14ac:dyDescent="0.3">
      <c r="A26" s="47" t="s">
        <v>33</v>
      </c>
      <c r="B26" s="48" t="s">
        <v>34</v>
      </c>
      <c r="C26" s="49"/>
      <c r="D26" s="50"/>
      <c r="E26" s="47"/>
      <c r="F26" s="51"/>
    </row>
    <row r="27" spans="1:6" ht="14.4" customHeight="1" outlineLevel="1" x14ac:dyDescent="0.3">
      <c r="A27" s="19"/>
      <c r="B27" s="20"/>
      <c r="C27" s="21"/>
      <c r="D27" s="22"/>
      <c r="E27" s="19"/>
      <c r="F27" s="52"/>
    </row>
    <row r="28" spans="1:6" outlineLevel="1" x14ac:dyDescent="0.3">
      <c r="A28" s="26" t="s">
        <v>35</v>
      </c>
      <c r="B28" s="20" t="s">
        <v>36</v>
      </c>
      <c r="C28" s="28"/>
      <c r="D28" s="29"/>
      <c r="E28" s="25"/>
      <c r="F28" s="30"/>
    </row>
    <row r="29" spans="1:6" outlineLevel="1" x14ac:dyDescent="0.3">
      <c r="A29" s="26"/>
      <c r="B29" s="20"/>
      <c r="C29" s="28"/>
      <c r="D29" s="29"/>
      <c r="E29" s="25"/>
      <c r="F29" s="30"/>
    </row>
    <row r="30" spans="1:6" outlineLevel="1" x14ac:dyDescent="0.3">
      <c r="A30" s="53" t="s">
        <v>37</v>
      </c>
      <c r="B30" s="27" t="s">
        <v>38</v>
      </c>
      <c r="C30" s="28" t="s">
        <v>39</v>
      </c>
      <c r="D30" s="29">
        <v>60</v>
      </c>
      <c r="E30" s="5"/>
      <c r="F30" s="30">
        <f>IF(D30="","",D30*E30)</f>
        <v>0</v>
      </c>
    </row>
    <row r="31" spans="1:6" outlineLevel="1" x14ac:dyDescent="0.3">
      <c r="A31" s="53"/>
      <c r="B31" s="27"/>
      <c r="C31" s="28"/>
      <c r="D31" s="29"/>
      <c r="E31" s="3"/>
      <c r="F31" s="30"/>
    </row>
    <row r="32" spans="1:6" outlineLevel="1" x14ac:dyDescent="0.3">
      <c r="A32" s="53" t="s">
        <v>40</v>
      </c>
      <c r="B32" s="27" t="s">
        <v>41</v>
      </c>
      <c r="C32" s="28" t="s">
        <v>39</v>
      </c>
      <c r="D32" s="29">
        <v>60</v>
      </c>
      <c r="E32" s="5"/>
      <c r="F32" s="30">
        <f>IF(D32="","",D32*E32)</f>
        <v>0</v>
      </c>
    </row>
    <row r="33" spans="1:6" outlineLevel="1" x14ac:dyDescent="0.3">
      <c r="A33" s="53"/>
      <c r="B33" s="27"/>
      <c r="C33" s="28"/>
      <c r="D33" s="29"/>
      <c r="E33" s="3"/>
      <c r="F33" s="30"/>
    </row>
    <row r="34" spans="1:6" outlineLevel="1" x14ac:dyDescent="0.3">
      <c r="A34" s="53" t="s">
        <v>42</v>
      </c>
      <c r="B34" s="27" t="s">
        <v>43</v>
      </c>
      <c r="C34" s="28" t="s">
        <v>39</v>
      </c>
      <c r="D34" s="29">
        <v>60</v>
      </c>
      <c r="E34" s="5"/>
      <c r="F34" s="30">
        <f>IF(D34="","",D34*E34)</f>
        <v>0</v>
      </c>
    </row>
    <row r="35" spans="1:6" outlineLevel="1" x14ac:dyDescent="0.3">
      <c r="A35" s="53"/>
      <c r="B35" s="27"/>
      <c r="C35" s="28"/>
      <c r="D35" s="29"/>
      <c r="E35" s="3"/>
      <c r="F35" s="30"/>
    </row>
    <row r="36" spans="1:6" outlineLevel="1" x14ac:dyDescent="0.3">
      <c r="A36" s="54" t="s">
        <v>44</v>
      </c>
      <c r="B36" s="55" t="s">
        <v>284</v>
      </c>
      <c r="C36" s="28"/>
      <c r="D36" s="29"/>
      <c r="E36" s="25"/>
      <c r="F36" s="30"/>
    </row>
    <row r="37" spans="1:6" outlineLevel="1" x14ac:dyDescent="0.3">
      <c r="A37" s="54"/>
      <c r="B37" s="56"/>
      <c r="C37" s="28"/>
      <c r="D37" s="29"/>
      <c r="E37" s="25"/>
      <c r="F37" s="30"/>
    </row>
    <row r="38" spans="1:6" ht="14.4" customHeight="1" outlineLevel="1" x14ac:dyDescent="0.3">
      <c r="A38" s="53" t="s">
        <v>45</v>
      </c>
      <c r="B38" s="27" t="s">
        <v>46</v>
      </c>
      <c r="C38" s="28" t="s">
        <v>39</v>
      </c>
      <c r="D38" s="29">
        <v>60</v>
      </c>
      <c r="E38" s="5"/>
      <c r="F38" s="30">
        <f>IF(D38="","",D38*E38)</f>
        <v>0</v>
      </c>
    </row>
    <row r="39" spans="1:6" ht="14.4" customHeight="1" outlineLevel="1" x14ac:dyDescent="0.3">
      <c r="A39" s="53"/>
      <c r="B39" s="27"/>
      <c r="C39" s="28"/>
      <c r="D39" s="29"/>
      <c r="E39" s="3"/>
      <c r="F39" s="30"/>
    </row>
    <row r="40" spans="1:6" outlineLevel="1" x14ac:dyDescent="0.3">
      <c r="A40" s="53" t="s">
        <v>47</v>
      </c>
      <c r="B40" s="27" t="s">
        <v>48</v>
      </c>
      <c r="C40" s="28" t="s">
        <v>39</v>
      </c>
      <c r="D40" s="29">
        <v>120</v>
      </c>
      <c r="E40" s="5"/>
      <c r="F40" s="30">
        <f>IF(D40="","",D40*E40)</f>
        <v>0</v>
      </c>
    </row>
    <row r="41" spans="1:6" outlineLevel="1" x14ac:dyDescent="0.3">
      <c r="A41" s="53"/>
      <c r="B41" s="27"/>
      <c r="C41" s="28"/>
      <c r="D41" s="29"/>
      <c r="E41" s="3"/>
      <c r="F41" s="30"/>
    </row>
    <row r="42" spans="1:6" outlineLevel="1" x14ac:dyDescent="0.3">
      <c r="A42" s="53" t="s">
        <v>49</v>
      </c>
      <c r="B42" s="27" t="s">
        <v>50</v>
      </c>
      <c r="C42" s="28" t="s">
        <v>39</v>
      </c>
      <c r="D42" s="29">
        <v>60</v>
      </c>
      <c r="E42" s="5"/>
      <c r="F42" s="30">
        <f>IF(D42="","",D42*E42)</f>
        <v>0</v>
      </c>
    </row>
    <row r="43" spans="1:6" outlineLevel="1" x14ac:dyDescent="0.3">
      <c r="A43" s="53"/>
      <c r="B43" s="27"/>
      <c r="C43" s="28"/>
      <c r="D43" s="29"/>
      <c r="E43" s="3"/>
      <c r="F43" s="30"/>
    </row>
    <row r="44" spans="1:6" outlineLevel="1" x14ac:dyDescent="0.3">
      <c r="A44" s="53" t="s">
        <v>51</v>
      </c>
      <c r="B44" s="27" t="s">
        <v>52</v>
      </c>
      <c r="C44" s="28" t="s">
        <v>39</v>
      </c>
      <c r="D44" s="29">
        <v>60</v>
      </c>
      <c r="E44" s="5"/>
      <c r="F44" s="30">
        <f>IF(D44="","",D44*E44)</f>
        <v>0</v>
      </c>
    </row>
    <row r="45" spans="1:6" outlineLevel="1" x14ac:dyDescent="0.3">
      <c r="A45" s="53"/>
      <c r="B45" s="27"/>
      <c r="C45" s="28"/>
      <c r="D45" s="29"/>
      <c r="E45" s="3"/>
      <c r="F45" s="30"/>
    </row>
    <row r="46" spans="1:6" outlineLevel="1" x14ac:dyDescent="0.3">
      <c r="A46" s="53" t="s">
        <v>53</v>
      </c>
      <c r="B46" s="27" t="s">
        <v>54</v>
      </c>
      <c r="C46" s="28" t="s">
        <v>39</v>
      </c>
      <c r="D46" s="29">
        <v>180</v>
      </c>
      <c r="E46" s="5"/>
      <c r="F46" s="30">
        <f>IF(D46="","",D46*E46)</f>
        <v>0</v>
      </c>
    </row>
    <row r="47" spans="1:6" outlineLevel="1" x14ac:dyDescent="0.3">
      <c r="A47" s="53"/>
      <c r="B47" s="27"/>
      <c r="C47" s="28"/>
      <c r="D47" s="29"/>
      <c r="E47" s="3"/>
      <c r="F47" s="30"/>
    </row>
    <row r="48" spans="1:6" outlineLevel="1" x14ac:dyDescent="0.3">
      <c r="A48" s="53" t="s">
        <v>55</v>
      </c>
      <c r="B48" s="27" t="s">
        <v>56</v>
      </c>
      <c r="C48" s="28" t="s">
        <v>39</v>
      </c>
      <c r="D48" s="29">
        <v>120</v>
      </c>
      <c r="E48" s="5"/>
      <c r="F48" s="30">
        <f>IF(D48="","",D48*E48)</f>
        <v>0</v>
      </c>
    </row>
    <row r="49" spans="1:6" outlineLevel="1" x14ac:dyDescent="0.3">
      <c r="A49" s="53"/>
      <c r="B49" s="27"/>
      <c r="C49" s="28"/>
      <c r="D49" s="29"/>
      <c r="E49" s="3"/>
      <c r="F49" s="30"/>
    </row>
    <row r="50" spans="1:6" outlineLevel="1" x14ac:dyDescent="0.3">
      <c r="A50" s="53" t="s">
        <v>57</v>
      </c>
      <c r="B50" s="27" t="s">
        <v>58</v>
      </c>
      <c r="C50" s="28" t="s">
        <v>39</v>
      </c>
      <c r="D50" s="29">
        <v>60</v>
      </c>
      <c r="E50" s="5"/>
      <c r="F50" s="30">
        <f>IF(D50="","",D50*E50)</f>
        <v>0</v>
      </c>
    </row>
    <row r="51" spans="1:6" outlineLevel="1" x14ac:dyDescent="0.3">
      <c r="A51" s="53"/>
      <c r="B51" s="27"/>
      <c r="C51" s="28"/>
      <c r="D51" s="29"/>
      <c r="E51" s="3"/>
      <c r="F51" s="30"/>
    </row>
    <row r="52" spans="1:6" ht="14.4" customHeight="1" outlineLevel="1" x14ac:dyDescent="0.3">
      <c r="A52" s="53" t="s">
        <v>59</v>
      </c>
      <c r="B52" s="27" t="s">
        <v>285</v>
      </c>
      <c r="C52" s="28" t="s">
        <v>39</v>
      </c>
      <c r="D52" s="29">
        <v>60</v>
      </c>
      <c r="E52" s="5"/>
      <c r="F52" s="30">
        <f>IF(D52="","",D52*E52)</f>
        <v>0</v>
      </c>
    </row>
    <row r="53" spans="1:6" outlineLevel="1" x14ac:dyDescent="0.3">
      <c r="A53" s="53"/>
      <c r="B53" s="27"/>
      <c r="C53" s="28"/>
      <c r="D53" s="29"/>
      <c r="E53" s="3"/>
      <c r="F53" s="30"/>
    </row>
    <row r="54" spans="1:6" outlineLevel="1" x14ac:dyDescent="0.3">
      <c r="A54" s="100" t="s">
        <v>286</v>
      </c>
      <c r="B54" s="101" t="s">
        <v>287</v>
      </c>
      <c r="C54" s="102" t="s">
        <v>39</v>
      </c>
      <c r="D54" s="103">
        <v>60</v>
      </c>
      <c r="E54" s="5"/>
      <c r="F54" s="104">
        <f>IF(D54="","",D54*E54)</f>
        <v>0</v>
      </c>
    </row>
    <row r="55" spans="1:6" outlineLevel="1" x14ac:dyDescent="0.3">
      <c r="A55" s="53"/>
      <c r="B55" s="27"/>
      <c r="C55" s="28"/>
      <c r="D55" s="29"/>
      <c r="E55" s="3"/>
      <c r="F55" s="30"/>
    </row>
    <row r="56" spans="1:6" outlineLevel="1" x14ac:dyDescent="0.3">
      <c r="A56" s="53" t="s">
        <v>60</v>
      </c>
      <c r="B56" s="27" t="s">
        <v>62</v>
      </c>
      <c r="C56" s="28" t="s">
        <v>39</v>
      </c>
      <c r="D56" s="29">
        <v>120</v>
      </c>
      <c r="E56" s="5"/>
      <c r="F56" s="30">
        <f>IF(D56="","",D56*E56)</f>
        <v>0</v>
      </c>
    </row>
    <row r="57" spans="1:6" outlineLevel="1" x14ac:dyDescent="0.3">
      <c r="A57" s="53"/>
      <c r="B57" s="27"/>
      <c r="C57" s="28"/>
      <c r="D57" s="29"/>
      <c r="E57" s="3"/>
      <c r="F57" s="30"/>
    </row>
    <row r="58" spans="1:6" outlineLevel="1" x14ac:dyDescent="0.3">
      <c r="A58" s="53" t="s">
        <v>61</v>
      </c>
      <c r="B58" s="27" t="s">
        <v>64</v>
      </c>
      <c r="C58" s="28" t="s">
        <v>39</v>
      </c>
      <c r="D58" s="29">
        <v>120</v>
      </c>
      <c r="E58" s="5"/>
      <c r="F58" s="30">
        <f>IF(D58="","",D58*E58)</f>
        <v>0</v>
      </c>
    </row>
    <row r="59" spans="1:6" outlineLevel="1" x14ac:dyDescent="0.3">
      <c r="A59" s="53"/>
      <c r="B59" s="27"/>
      <c r="C59" s="28"/>
      <c r="D59" s="29"/>
      <c r="E59" s="3"/>
      <c r="F59" s="30"/>
    </row>
    <row r="60" spans="1:6" outlineLevel="1" x14ac:dyDescent="0.3">
      <c r="A60" s="53" t="s">
        <v>265</v>
      </c>
      <c r="B60" s="27" t="s">
        <v>65</v>
      </c>
      <c r="C60" s="28" t="s">
        <v>39</v>
      </c>
      <c r="D60" s="29">
        <v>180</v>
      </c>
      <c r="E60" s="5"/>
      <c r="F60" s="30">
        <f>IF(D60="","",D60*E60)</f>
        <v>0</v>
      </c>
    </row>
    <row r="61" spans="1:6" outlineLevel="1" x14ac:dyDescent="0.3">
      <c r="A61" s="53"/>
      <c r="B61" s="27"/>
      <c r="C61" s="28"/>
      <c r="D61" s="29"/>
      <c r="E61" s="3"/>
      <c r="F61" s="30"/>
    </row>
    <row r="62" spans="1:6" outlineLevel="1" x14ac:dyDescent="0.3">
      <c r="A62" s="53" t="s">
        <v>63</v>
      </c>
      <c r="B62" s="27" t="s">
        <v>66</v>
      </c>
      <c r="C62" s="28" t="s">
        <v>39</v>
      </c>
      <c r="D62" s="29">
        <v>60</v>
      </c>
      <c r="E62" s="5"/>
      <c r="F62" s="30">
        <f>IF(D62="","",D62*E62)</f>
        <v>0</v>
      </c>
    </row>
    <row r="63" spans="1:6" outlineLevel="1" x14ac:dyDescent="0.3">
      <c r="A63" s="53"/>
      <c r="B63" s="27"/>
      <c r="C63" s="28"/>
      <c r="D63" s="29"/>
      <c r="E63" s="3"/>
      <c r="F63" s="30"/>
    </row>
    <row r="64" spans="1:6" outlineLevel="1" x14ac:dyDescent="0.3">
      <c r="A64" s="53" t="s">
        <v>67</v>
      </c>
      <c r="B64" s="27" t="s">
        <v>68</v>
      </c>
      <c r="C64" s="28" t="s">
        <v>39</v>
      </c>
      <c r="D64" s="29">
        <v>180</v>
      </c>
      <c r="E64" s="5"/>
      <c r="F64" s="30">
        <f>IF(D64="","",D64*E64)</f>
        <v>0</v>
      </c>
    </row>
    <row r="65" spans="1:6" outlineLevel="1" x14ac:dyDescent="0.3">
      <c r="A65" s="53"/>
      <c r="B65" s="57"/>
      <c r="C65" s="28"/>
      <c r="D65" s="29"/>
      <c r="E65" s="3"/>
      <c r="F65" s="30"/>
    </row>
    <row r="66" spans="1:6" outlineLevel="1" x14ac:dyDescent="0.3">
      <c r="A66" s="54" t="s">
        <v>69</v>
      </c>
      <c r="B66" s="20" t="s">
        <v>70</v>
      </c>
      <c r="C66" s="28"/>
      <c r="D66" s="29"/>
      <c r="E66" s="25"/>
      <c r="F66" s="30"/>
    </row>
    <row r="67" spans="1:6" outlineLevel="1" x14ac:dyDescent="0.3">
      <c r="A67" s="54"/>
      <c r="B67" s="20"/>
      <c r="C67" s="28"/>
      <c r="D67" s="29"/>
      <c r="E67" s="25"/>
      <c r="F67" s="30"/>
    </row>
    <row r="68" spans="1:6" outlineLevel="1" x14ac:dyDescent="0.3">
      <c r="A68" s="53" t="s">
        <v>71</v>
      </c>
      <c r="B68" s="58" t="s">
        <v>72</v>
      </c>
      <c r="C68" s="28" t="s">
        <v>39</v>
      </c>
      <c r="D68" s="29">
        <v>60</v>
      </c>
      <c r="E68" s="5"/>
      <c r="F68" s="30">
        <f>IF(D68="","",D68*E68)</f>
        <v>0</v>
      </c>
    </row>
    <row r="69" spans="1:6" outlineLevel="1" x14ac:dyDescent="0.3">
      <c r="A69" s="53"/>
      <c r="B69" s="59"/>
      <c r="C69" s="28"/>
      <c r="D69" s="29"/>
      <c r="E69" s="3"/>
      <c r="F69" s="30"/>
    </row>
    <row r="70" spans="1:6" outlineLevel="1" x14ac:dyDescent="0.3">
      <c r="A70" s="53" t="s">
        <v>73</v>
      </c>
      <c r="B70" s="58" t="s">
        <v>74</v>
      </c>
      <c r="C70" s="28" t="s">
        <v>39</v>
      </c>
      <c r="D70" s="29">
        <v>180</v>
      </c>
      <c r="E70" s="5"/>
      <c r="F70" s="30">
        <f>IF(D70="","",D70*E70)</f>
        <v>0</v>
      </c>
    </row>
    <row r="71" spans="1:6" outlineLevel="1" x14ac:dyDescent="0.3">
      <c r="A71" s="53"/>
      <c r="B71" s="58"/>
      <c r="C71" s="28"/>
      <c r="D71" s="29"/>
      <c r="E71" s="3"/>
      <c r="F71" s="30"/>
    </row>
    <row r="72" spans="1:6" outlineLevel="1" x14ac:dyDescent="0.3">
      <c r="A72" s="54" t="s">
        <v>75</v>
      </c>
      <c r="B72" s="20" t="s">
        <v>76</v>
      </c>
      <c r="C72" s="28"/>
      <c r="D72" s="29"/>
      <c r="E72" s="3"/>
      <c r="F72" s="30"/>
    </row>
    <row r="73" spans="1:6" outlineLevel="1" x14ac:dyDescent="0.3">
      <c r="A73" s="60"/>
      <c r="B73" s="20"/>
      <c r="C73" s="28"/>
      <c r="D73" s="29"/>
      <c r="E73" s="3"/>
      <c r="F73" s="30"/>
    </row>
    <row r="74" spans="1:6" outlineLevel="1" x14ac:dyDescent="0.3">
      <c r="A74" s="61" t="s">
        <v>266</v>
      </c>
      <c r="B74" s="57" t="s">
        <v>271</v>
      </c>
      <c r="C74" s="28" t="s">
        <v>15</v>
      </c>
      <c r="D74" s="29">
        <v>60</v>
      </c>
      <c r="E74" s="5"/>
      <c r="F74" s="30">
        <f>IF(D74="","",D74*E74)</f>
        <v>0</v>
      </c>
    </row>
    <row r="75" spans="1:6" outlineLevel="1" x14ac:dyDescent="0.3">
      <c r="A75" s="53"/>
      <c r="B75" s="58"/>
      <c r="C75" s="28"/>
      <c r="D75" s="29"/>
      <c r="E75" s="3"/>
      <c r="F75" s="30"/>
    </row>
    <row r="76" spans="1:6" x14ac:dyDescent="0.3">
      <c r="A76" s="34"/>
      <c r="B76" s="35" t="s">
        <v>30</v>
      </c>
      <c r="C76" s="36"/>
      <c r="D76" s="37"/>
      <c r="E76" s="34"/>
      <c r="F76" s="38">
        <f>SUM(F30:F74)</f>
        <v>0</v>
      </c>
    </row>
    <row r="77" spans="1:6" x14ac:dyDescent="0.3">
      <c r="A77" s="19"/>
      <c r="B77" s="20"/>
      <c r="C77" s="21"/>
      <c r="D77" s="22"/>
      <c r="E77" s="19"/>
      <c r="F77" s="52"/>
    </row>
    <row r="78" spans="1:6" x14ac:dyDescent="0.3">
      <c r="A78" s="13" t="s">
        <v>77</v>
      </c>
      <c r="B78" s="14" t="s">
        <v>78</v>
      </c>
      <c r="C78" s="15"/>
      <c r="D78" s="16"/>
      <c r="E78" s="13"/>
      <c r="F78" s="62"/>
    </row>
    <row r="79" spans="1:6" outlineLevel="1" x14ac:dyDescent="0.3">
      <c r="A79" s="19"/>
      <c r="B79" s="20"/>
      <c r="C79" s="21"/>
      <c r="D79" s="22"/>
      <c r="E79" s="19"/>
      <c r="F79" s="30"/>
    </row>
    <row r="80" spans="1:6" outlineLevel="1" x14ac:dyDescent="0.3">
      <c r="A80" s="26" t="s">
        <v>79</v>
      </c>
      <c r="B80" s="27" t="s">
        <v>80</v>
      </c>
      <c r="C80" s="28" t="s">
        <v>15</v>
      </c>
      <c r="D80" s="29">
        <v>60</v>
      </c>
      <c r="E80" s="5"/>
      <c r="F80" s="30">
        <f>IF(D80="","",D80*E80)</f>
        <v>0</v>
      </c>
    </row>
    <row r="81" spans="1:6" outlineLevel="1" x14ac:dyDescent="0.3">
      <c r="A81" s="26"/>
      <c r="B81" s="27"/>
      <c r="C81" s="28"/>
      <c r="D81" s="29"/>
      <c r="E81" s="3"/>
      <c r="F81" s="30"/>
    </row>
    <row r="82" spans="1:6" outlineLevel="1" x14ac:dyDescent="0.3">
      <c r="A82" s="26" t="s">
        <v>81</v>
      </c>
      <c r="B82" s="27" t="s">
        <v>82</v>
      </c>
      <c r="C82" s="28" t="s">
        <v>83</v>
      </c>
      <c r="D82" s="29">
        <v>200</v>
      </c>
      <c r="E82" s="5"/>
      <c r="F82" s="30">
        <f>IF(D82="","",D82*E82)</f>
        <v>0</v>
      </c>
    </row>
    <row r="83" spans="1:6" outlineLevel="1" x14ac:dyDescent="0.3">
      <c r="A83" s="26"/>
      <c r="B83" s="27"/>
      <c r="C83" s="28"/>
      <c r="D83" s="29"/>
      <c r="E83" s="3"/>
      <c r="F83" s="30"/>
    </row>
    <row r="84" spans="1:6" outlineLevel="1" x14ac:dyDescent="0.3">
      <c r="A84" s="26" t="s">
        <v>84</v>
      </c>
      <c r="B84" s="27" t="s">
        <v>85</v>
      </c>
      <c r="C84" s="28" t="s">
        <v>83</v>
      </c>
      <c r="D84" s="29">
        <v>100</v>
      </c>
      <c r="E84" s="5"/>
      <c r="F84" s="30">
        <f>IF(D84="","",D84*E84)</f>
        <v>0</v>
      </c>
    </row>
    <row r="85" spans="1:6" outlineLevel="1" x14ac:dyDescent="0.3">
      <c r="A85" s="26"/>
      <c r="B85" s="27"/>
      <c r="C85" s="28"/>
      <c r="D85" s="29"/>
      <c r="E85" s="3"/>
      <c r="F85" s="30"/>
    </row>
    <row r="86" spans="1:6" x14ac:dyDescent="0.3">
      <c r="A86" s="34"/>
      <c r="B86" s="35" t="s">
        <v>30</v>
      </c>
      <c r="C86" s="36"/>
      <c r="D86" s="37"/>
      <c r="E86" s="34"/>
      <c r="F86" s="38">
        <f>SUM(F80:F84)</f>
        <v>0</v>
      </c>
    </row>
    <row r="87" spans="1:6" x14ac:dyDescent="0.3">
      <c r="A87" s="19"/>
      <c r="B87" s="20"/>
      <c r="C87" s="21"/>
      <c r="D87" s="22"/>
      <c r="E87" s="19"/>
      <c r="F87" s="52"/>
    </row>
    <row r="88" spans="1:6" x14ac:dyDescent="0.3">
      <c r="A88" s="13" t="s">
        <v>86</v>
      </c>
      <c r="B88" s="14" t="s">
        <v>87</v>
      </c>
      <c r="C88" s="15"/>
      <c r="D88" s="16"/>
      <c r="E88" s="13"/>
      <c r="F88" s="62"/>
    </row>
    <row r="89" spans="1:6" outlineLevel="1" x14ac:dyDescent="0.3">
      <c r="A89" s="19"/>
      <c r="B89" s="20"/>
      <c r="C89" s="21"/>
      <c r="D89" s="22"/>
      <c r="E89" s="19"/>
      <c r="F89" s="30"/>
    </row>
    <row r="90" spans="1:6" outlineLevel="1" x14ac:dyDescent="0.3">
      <c r="A90" s="26" t="s">
        <v>88</v>
      </c>
      <c r="B90" s="27" t="s">
        <v>89</v>
      </c>
      <c r="C90" s="28" t="s">
        <v>24</v>
      </c>
      <c r="D90" s="29">
        <v>1</v>
      </c>
      <c r="E90" s="3">
        <v>750000</v>
      </c>
      <c r="F90" s="30">
        <f>IF(D90="","",D90*E90)</f>
        <v>750000</v>
      </c>
    </row>
    <row r="91" spans="1:6" outlineLevel="1" x14ac:dyDescent="0.3">
      <c r="A91" s="26"/>
      <c r="B91" s="27"/>
      <c r="C91" s="28"/>
      <c r="D91" s="29"/>
      <c r="E91" s="3"/>
      <c r="F91" s="30"/>
    </row>
    <row r="92" spans="1:6" outlineLevel="1" x14ac:dyDescent="0.3">
      <c r="A92" s="26" t="s">
        <v>90</v>
      </c>
      <c r="B92" s="27" t="s">
        <v>91</v>
      </c>
      <c r="C92" s="28" t="s">
        <v>21</v>
      </c>
      <c r="D92" s="33">
        <f>E90</f>
        <v>750000</v>
      </c>
      <c r="E92" s="9"/>
      <c r="F92" s="30">
        <f>IF(D92="","",D92*E92)</f>
        <v>0</v>
      </c>
    </row>
    <row r="93" spans="1:6" outlineLevel="1" x14ac:dyDescent="0.3">
      <c r="A93" s="26"/>
      <c r="B93" s="27"/>
      <c r="C93" s="28"/>
      <c r="D93" s="33"/>
      <c r="E93" s="63"/>
      <c r="F93" s="30"/>
    </row>
    <row r="94" spans="1:6" outlineLevel="1" x14ac:dyDescent="0.3">
      <c r="A94" s="26" t="s">
        <v>92</v>
      </c>
      <c r="B94" s="27" t="s">
        <v>93</v>
      </c>
      <c r="C94" s="28" t="s">
        <v>24</v>
      </c>
      <c r="D94" s="29">
        <v>1</v>
      </c>
      <c r="E94" s="3">
        <f>20000*60</f>
        <v>1200000</v>
      </c>
      <c r="F94" s="30">
        <f>IF(D94="","",D94*E94)</f>
        <v>1200000</v>
      </c>
    </row>
    <row r="95" spans="1:6" outlineLevel="1" x14ac:dyDescent="0.3">
      <c r="A95" s="26"/>
      <c r="B95" s="27"/>
      <c r="C95" s="28"/>
      <c r="D95" s="29"/>
      <c r="E95" s="3"/>
      <c r="F95" s="30"/>
    </row>
    <row r="96" spans="1:6" outlineLevel="1" x14ac:dyDescent="0.3">
      <c r="A96" s="26" t="s">
        <v>94</v>
      </c>
      <c r="B96" s="27" t="s">
        <v>95</v>
      </c>
      <c r="C96" s="28" t="s">
        <v>21</v>
      </c>
      <c r="D96" s="33">
        <f>E94</f>
        <v>1200000</v>
      </c>
      <c r="E96" s="8"/>
      <c r="F96" s="30">
        <f>IF(D96="","",D96*E96)</f>
        <v>0</v>
      </c>
    </row>
    <row r="97" spans="1:6" outlineLevel="1" x14ac:dyDescent="0.3">
      <c r="A97" s="26"/>
      <c r="B97" s="27"/>
      <c r="C97" s="28"/>
      <c r="D97" s="33"/>
      <c r="E97" s="63"/>
      <c r="F97" s="30"/>
    </row>
    <row r="98" spans="1:6" outlineLevel="1" x14ac:dyDescent="0.3">
      <c r="A98" s="26" t="s">
        <v>96</v>
      </c>
      <c r="B98" s="27" t="s">
        <v>97</v>
      </c>
      <c r="C98" s="28" t="s">
        <v>24</v>
      </c>
      <c r="D98" s="29">
        <v>1</v>
      </c>
      <c r="E98" s="3">
        <f>20000*60</f>
        <v>1200000</v>
      </c>
      <c r="F98" s="30">
        <f>IF(D98="","",D98*E98)</f>
        <v>1200000</v>
      </c>
    </row>
    <row r="99" spans="1:6" outlineLevel="1" x14ac:dyDescent="0.3">
      <c r="A99" s="26"/>
      <c r="B99" s="27"/>
      <c r="C99" s="28"/>
      <c r="D99" s="29"/>
      <c r="E99" s="3"/>
      <c r="F99" s="30"/>
    </row>
    <row r="100" spans="1:6" outlineLevel="1" x14ac:dyDescent="0.3">
      <c r="A100" s="26" t="s">
        <v>98</v>
      </c>
      <c r="B100" s="27" t="s">
        <v>99</v>
      </c>
      <c r="C100" s="28" t="s">
        <v>21</v>
      </c>
      <c r="D100" s="33">
        <f>E98</f>
        <v>1200000</v>
      </c>
      <c r="E100" s="8"/>
      <c r="F100" s="30">
        <f>IF(D100="","",D100*E100)</f>
        <v>0</v>
      </c>
    </row>
    <row r="101" spans="1:6" outlineLevel="1" x14ac:dyDescent="0.3">
      <c r="A101" s="26"/>
      <c r="B101" s="27"/>
      <c r="C101" s="28"/>
      <c r="D101" s="33"/>
      <c r="E101" s="63"/>
      <c r="F101" s="30"/>
    </row>
    <row r="102" spans="1:6" outlineLevel="1" x14ac:dyDescent="0.3">
      <c r="A102" s="26" t="s">
        <v>100</v>
      </c>
      <c r="B102" s="27" t="s">
        <v>101</v>
      </c>
      <c r="C102" s="28" t="s">
        <v>24</v>
      </c>
      <c r="D102" s="29">
        <v>1</v>
      </c>
      <c r="E102" s="3">
        <f>10000*60</f>
        <v>600000</v>
      </c>
      <c r="F102" s="30">
        <f>IF(D102="","",D102*E102)</f>
        <v>600000</v>
      </c>
    </row>
    <row r="103" spans="1:6" outlineLevel="1" x14ac:dyDescent="0.3">
      <c r="A103" s="26"/>
      <c r="B103" s="27"/>
      <c r="C103" s="28"/>
      <c r="D103" s="29"/>
      <c r="E103" s="3"/>
      <c r="F103" s="30"/>
    </row>
    <row r="104" spans="1:6" outlineLevel="1" x14ac:dyDescent="0.3">
      <c r="A104" s="26" t="s">
        <v>102</v>
      </c>
      <c r="B104" s="27" t="s">
        <v>103</v>
      </c>
      <c r="C104" s="28" t="s">
        <v>21</v>
      </c>
      <c r="D104" s="33">
        <f>E102</f>
        <v>600000</v>
      </c>
      <c r="E104" s="8"/>
      <c r="F104" s="30">
        <f>IF(D104="","",D104*E104)</f>
        <v>0</v>
      </c>
    </row>
    <row r="105" spans="1:6" outlineLevel="1" x14ac:dyDescent="0.3">
      <c r="A105" s="26"/>
      <c r="B105" s="57"/>
      <c r="C105" s="28"/>
      <c r="D105" s="33"/>
      <c r="E105" s="63"/>
      <c r="F105" s="30"/>
    </row>
    <row r="106" spans="1:6" x14ac:dyDescent="0.3">
      <c r="A106" s="64"/>
      <c r="B106" s="35" t="s">
        <v>30</v>
      </c>
      <c r="C106" s="36"/>
      <c r="D106" s="37"/>
      <c r="E106" s="34"/>
      <c r="F106" s="38">
        <f>SUM(F90:F104)</f>
        <v>3750000</v>
      </c>
    </row>
    <row r="107" spans="1:6" x14ac:dyDescent="0.3">
      <c r="A107" s="25"/>
      <c r="B107" s="20"/>
      <c r="C107" s="21"/>
      <c r="D107" s="22"/>
      <c r="E107" s="19"/>
      <c r="F107" s="52"/>
    </row>
    <row r="108" spans="1:6" x14ac:dyDescent="0.3">
      <c r="A108" s="13" t="s">
        <v>104</v>
      </c>
      <c r="B108" s="14" t="s">
        <v>105</v>
      </c>
      <c r="C108" s="15"/>
      <c r="D108" s="16"/>
      <c r="E108" s="13"/>
      <c r="F108" s="62"/>
    </row>
    <row r="109" spans="1:6" outlineLevel="1" x14ac:dyDescent="0.3">
      <c r="A109" s="19"/>
      <c r="B109" s="20"/>
      <c r="C109" s="21"/>
      <c r="D109" s="22"/>
      <c r="E109" s="19"/>
      <c r="F109" s="30"/>
    </row>
    <row r="110" spans="1:6" outlineLevel="1" x14ac:dyDescent="0.3">
      <c r="A110" s="26" t="s">
        <v>106</v>
      </c>
      <c r="B110" s="27" t="s">
        <v>107</v>
      </c>
      <c r="C110" s="28" t="s">
        <v>15</v>
      </c>
      <c r="D110" s="29">
        <v>60</v>
      </c>
      <c r="E110" s="1"/>
      <c r="F110" s="30">
        <f>IF(D110="","",D110*E110)</f>
        <v>0</v>
      </c>
    </row>
    <row r="111" spans="1:6" outlineLevel="1" x14ac:dyDescent="0.3">
      <c r="A111" s="26"/>
      <c r="B111" s="27"/>
      <c r="C111" s="28"/>
      <c r="D111" s="29"/>
      <c r="E111" s="2"/>
      <c r="F111" s="30"/>
    </row>
    <row r="112" spans="1:6" outlineLevel="1" x14ac:dyDescent="0.3">
      <c r="A112" s="26" t="s">
        <v>108</v>
      </c>
      <c r="B112" s="27" t="s">
        <v>109</v>
      </c>
      <c r="C112" s="28" t="s">
        <v>15</v>
      </c>
      <c r="D112" s="29">
        <v>60</v>
      </c>
      <c r="E112" s="1"/>
      <c r="F112" s="30">
        <f>IF(D112="","",D112*E112)</f>
        <v>0</v>
      </c>
    </row>
    <row r="113" spans="1:6" outlineLevel="1" x14ac:dyDescent="0.3">
      <c r="A113" s="26"/>
      <c r="B113" s="27"/>
      <c r="C113" s="28"/>
      <c r="D113" s="29"/>
      <c r="E113" s="2"/>
      <c r="F113" s="30"/>
    </row>
    <row r="114" spans="1:6" outlineLevel="1" x14ac:dyDescent="0.3">
      <c r="A114" s="26" t="s">
        <v>110</v>
      </c>
      <c r="B114" s="27" t="s">
        <v>111</v>
      </c>
      <c r="C114" s="28" t="s">
        <v>15</v>
      </c>
      <c r="D114" s="29">
        <v>60</v>
      </c>
      <c r="E114" s="1"/>
      <c r="F114" s="30">
        <f>IF(D114="","",D114*E114)</f>
        <v>0</v>
      </c>
    </row>
    <row r="115" spans="1:6" outlineLevel="1" x14ac:dyDescent="0.3">
      <c r="A115" s="26"/>
      <c r="B115" s="57"/>
      <c r="C115" s="28"/>
      <c r="D115" s="29"/>
      <c r="E115" s="2"/>
      <c r="F115" s="30"/>
    </row>
    <row r="116" spans="1:6" x14ac:dyDescent="0.3">
      <c r="A116" s="34"/>
      <c r="B116" s="35" t="s">
        <v>112</v>
      </c>
      <c r="C116" s="36"/>
      <c r="D116" s="37"/>
      <c r="E116" s="34"/>
      <c r="F116" s="38">
        <f>SUM(F110:F114)</f>
        <v>0</v>
      </c>
    </row>
    <row r="117" spans="1:6" x14ac:dyDescent="0.3">
      <c r="A117" s="19"/>
      <c r="B117" s="20"/>
      <c r="C117" s="21"/>
      <c r="D117" s="22"/>
      <c r="E117" s="19"/>
      <c r="F117" s="52"/>
    </row>
    <row r="118" spans="1:6" x14ac:dyDescent="0.3">
      <c r="A118" s="13" t="s">
        <v>113</v>
      </c>
      <c r="B118" s="14" t="s">
        <v>114</v>
      </c>
      <c r="C118" s="15"/>
      <c r="D118" s="16"/>
      <c r="E118" s="13"/>
      <c r="F118" s="62"/>
    </row>
    <row r="119" spans="1:6" outlineLevel="1" x14ac:dyDescent="0.3">
      <c r="A119" s="19"/>
      <c r="B119" s="20"/>
      <c r="C119" s="21"/>
      <c r="D119" s="22"/>
      <c r="E119" s="19"/>
      <c r="F119" s="30"/>
    </row>
    <row r="120" spans="1:6" outlineLevel="1" x14ac:dyDescent="0.3">
      <c r="A120" s="65" t="s">
        <v>115</v>
      </c>
      <c r="B120" s="48" t="s">
        <v>116</v>
      </c>
      <c r="C120" s="49"/>
      <c r="D120" s="50"/>
      <c r="E120" s="47"/>
      <c r="F120" s="66"/>
    </row>
    <row r="121" spans="1:6" outlineLevel="1" x14ac:dyDescent="0.3">
      <c r="A121" s="54"/>
      <c r="B121" s="20"/>
      <c r="C121" s="21"/>
      <c r="D121" s="22"/>
      <c r="E121" s="19"/>
      <c r="F121" s="30"/>
    </row>
    <row r="122" spans="1:6" ht="43.2" outlineLevel="1" x14ac:dyDescent="0.3">
      <c r="A122" s="67" t="s">
        <v>117</v>
      </c>
      <c r="B122" s="68" t="s">
        <v>268</v>
      </c>
      <c r="C122" s="28" t="s">
        <v>118</v>
      </c>
      <c r="D122" s="29">
        <v>1</v>
      </c>
      <c r="E122" s="3">
        <f>60*150000</f>
        <v>9000000</v>
      </c>
      <c r="F122" s="30">
        <f>IF(D122="","",D122*E122)</f>
        <v>9000000</v>
      </c>
    </row>
    <row r="123" spans="1:6" outlineLevel="1" x14ac:dyDescent="0.3">
      <c r="A123" s="67"/>
      <c r="B123" s="68"/>
      <c r="C123" s="28"/>
      <c r="D123" s="29"/>
      <c r="E123" s="3"/>
      <c r="F123" s="30"/>
    </row>
    <row r="124" spans="1:6" outlineLevel="1" x14ac:dyDescent="0.3">
      <c r="A124" s="67" t="s">
        <v>119</v>
      </c>
      <c r="B124" s="69" t="s">
        <v>120</v>
      </c>
      <c r="C124" s="28" t="s">
        <v>21</v>
      </c>
      <c r="D124" s="33">
        <f>E122</f>
        <v>9000000</v>
      </c>
      <c r="E124" s="10"/>
      <c r="F124" s="30">
        <f>IF(D124="","",D124*E124)</f>
        <v>0</v>
      </c>
    </row>
    <row r="125" spans="1:6" outlineLevel="1" x14ac:dyDescent="0.3">
      <c r="A125" s="67"/>
      <c r="B125" s="69"/>
      <c r="C125" s="28"/>
      <c r="D125" s="33"/>
      <c r="E125" s="70"/>
      <c r="F125" s="30"/>
    </row>
    <row r="126" spans="1:6" ht="43.2" outlineLevel="1" x14ac:dyDescent="0.3">
      <c r="A126" s="67" t="s">
        <v>121</v>
      </c>
      <c r="B126" s="68" t="s">
        <v>269</v>
      </c>
      <c r="C126" s="28" t="s">
        <v>118</v>
      </c>
      <c r="D126" s="29">
        <v>1</v>
      </c>
      <c r="E126" s="3">
        <v>2000000</v>
      </c>
      <c r="F126" s="30">
        <f>IF(D126="","",D126*E126)</f>
        <v>2000000</v>
      </c>
    </row>
    <row r="127" spans="1:6" outlineLevel="1" x14ac:dyDescent="0.3">
      <c r="A127" s="67"/>
      <c r="B127" s="68"/>
      <c r="C127" s="28"/>
      <c r="D127" s="29"/>
      <c r="E127" s="3"/>
      <c r="F127" s="30"/>
    </row>
    <row r="128" spans="1:6" outlineLevel="1" x14ac:dyDescent="0.3">
      <c r="A128" s="67" t="s">
        <v>122</v>
      </c>
      <c r="B128" s="69" t="s">
        <v>123</v>
      </c>
      <c r="C128" s="28" t="s">
        <v>21</v>
      </c>
      <c r="D128" s="33">
        <f>E126</f>
        <v>2000000</v>
      </c>
      <c r="E128" s="10"/>
      <c r="F128" s="30">
        <f>IF(D128="","",D128*E128)</f>
        <v>0</v>
      </c>
    </row>
    <row r="129" spans="1:6" outlineLevel="1" x14ac:dyDescent="0.3">
      <c r="A129" s="67"/>
      <c r="B129" s="69"/>
      <c r="C129" s="28"/>
      <c r="D129" s="33"/>
      <c r="E129" s="70"/>
      <c r="F129" s="30"/>
    </row>
    <row r="130" spans="1:6" ht="28.8" outlineLevel="1" x14ac:dyDescent="0.3">
      <c r="A130" s="67" t="s">
        <v>124</v>
      </c>
      <c r="B130" s="68" t="s">
        <v>270</v>
      </c>
      <c r="C130" s="28" t="s">
        <v>118</v>
      </c>
      <c r="D130" s="29">
        <v>1</v>
      </c>
      <c r="E130" s="3">
        <v>5000000</v>
      </c>
      <c r="F130" s="30">
        <f>IF(D130="","",D130*E130)</f>
        <v>5000000</v>
      </c>
    </row>
    <row r="131" spans="1:6" outlineLevel="1" x14ac:dyDescent="0.3">
      <c r="A131" s="67"/>
      <c r="B131" s="68"/>
      <c r="C131" s="28"/>
      <c r="D131" s="29"/>
      <c r="E131" s="3"/>
      <c r="F131" s="30"/>
    </row>
    <row r="132" spans="1:6" outlineLevel="1" x14ac:dyDescent="0.3">
      <c r="A132" s="67" t="s">
        <v>125</v>
      </c>
      <c r="B132" s="69" t="s">
        <v>126</v>
      </c>
      <c r="C132" s="28" t="s">
        <v>21</v>
      </c>
      <c r="D132" s="33">
        <f>E130</f>
        <v>5000000</v>
      </c>
      <c r="E132" s="10"/>
      <c r="F132" s="30">
        <f>D132*E132</f>
        <v>0</v>
      </c>
    </row>
    <row r="133" spans="1:6" outlineLevel="1" x14ac:dyDescent="0.3">
      <c r="A133" s="67"/>
      <c r="B133" s="69"/>
      <c r="C133" s="28"/>
      <c r="D133" s="33"/>
      <c r="E133" s="71"/>
      <c r="F133" s="30"/>
    </row>
    <row r="134" spans="1:6" outlineLevel="1" x14ac:dyDescent="0.3">
      <c r="A134" s="34"/>
      <c r="B134" s="35" t="s">
        <v>112</v>
      </c>
      <c r="C134" s="36"/>
      <c r="D134" s="37"/>
      <c r="E134" s="34"/>
      <c r="F134" s="38">
        <f>SUM(F122:F132)</f>
        <v>16000000</v>
      </c>
    </row>
    <row r="135" spans="1:6" outlineLevel="1" x14ac:dyDescent="0.3">
      <c r="A135" s="67"/>
      <c r="B135" s="69"/>
      <c r="C135" s="28"/>
      <c r="D135" s="33"/>
      <c r="E135" s="70"/>
      <c r="F135" s="30"/>
    </row>
    <row r="136" spans="1:6" outlineLevel="1" x14ac:dyDescent="0.3">
      <c r="A136" s="65" t="s">
        <v>127</v>
      </c>
      <c r="B136" s="48" t="s">
        <v>128</v>
      </c>
      <c r="C136" s="49"/>
      <c r="D136" s="50"/>
      <c r="E136" s="47"/>
      <c r="F136" s="66"/>
    </row>
    <row r="137" spans="1:6" outlineLevel="1" x14ac:dyDescent="0.3">
      <c r="A137" s="54"/>
      <c r="B137" s="20"/>
      <c r="C137" s="21"/>
      <c r="D137" s="22"/>
      <c r="E137" s="19"/>
      <c r="F137" s="30"/>
    </row>
    <row r="138" spans="1:6" ht="43.2" outlineLevel="1" x14ac:dyDescent="0.3">
      <c r="A138" s="67" t="s">
        <v>129</v>
      </c>
      <c r="B138" s="69" t="s">
        <v>130</v>
      </c>
      <c r="C138" s="28" t="s">
        <v>118</v>
      </c>
      <c r="D138" s="29">
        <v>1</v>
      </c>
      <c r="E138" s="3">
        <f>70000*60</f>
        <v>4200000</v>
      </c>
      <c r="F138" s="30">
        <f>IF(D138="","",D138*E138)</f>
        <v>4200000</v>
      </c>
    </row>
    <row r="139" spans="1:6" outlineLevel="1" x14ac:dyDescent="0.3">
      <c r="A139" s="67"/>
      <c r="B139" s="69"/>
      <c r="C139" s="28"/>
      <c r="D139" s="29"/>
      <c r="E139" s="3"/>
      <c r="F139" s="30"/>
    </row>
    <row r="140" spans="1:6" outlineLevel="1" x14ac:dyDescent="0.3">
      <c r="A140" s="67" t="s">
        <v>131</v>
      </c>
      <c r="B140" s="69" t="s">
        <v>132</v>
      </c>
      <c r="C140" s="28" t="s">
        <v>21</v>
      </c>
      <c r="D140" s="33">
        <f>E138</f>
        <v>4200000</v>
      </c>
      <c r="E140" s="10"/>
      <c r="F140" s="30">
        <f>IF(D140="","",D140*E140)</f>
        <v>0</v>
      </c>
    </row>
    <row r="141" spans="1:6" outlineLevel="1" x14ac:dyDescent="0.3">
      <c r="A141" s="67"/>
      <c r="B141" s="69"/>
      <c r="C141" s="28"/>
      <c r="D141" s="29"/>
      <c r="E141" s="3"/>
      <c r="F141" s="30"/>
    </row>
    <row r="142" spans="1:6" ht="28.8" outlineLevel="1" x14ac:dyDescent="0.3">
      <c r="A142" s="67" t="s">
        <v>133</v>
      </c>
      <c r="B142" s="68" t="s">
        <v>134</v>
      </c>
      <c r="C142" s="28" t="s">
        <v>118</v>
      </c>
      <c r="D142" s="29">
        <v>1</v>
      </c>
      <c r="E142" s="3">
        <v>1000000</v>
      </c>
      <c r="F142" s="30">
        <f>IF(D142="","",D142*E142)</f>
        <v>1000000</v>
      </c>
    </row>
    <row r="143" spans="1:6" outlineLevel="1" x14ac:dyDescent="0.3">
      <c r="A143" s="67"/>
      <c r="B143" s="68"/>
      <c r="C143" s="28"/>
      <c r="D143" s="29"/>
      <c r="E143" s="3"/>
      <c r="F143" s="30"/>
    </row>
    <row r="144" spans="1:6" outlineLevel="1" x14ac:dyDescent="0.3">
      <c r="A144" s="67" t="s">
        <v>135</v>
      </c>
      <c r="B144" s="69" t="s">
        <v>136</v>
      </c>
      <c r="C144" s="28" t="s">
        <v>21</v>
      </c>
      <c r="D144" s="33">
        <f>E142</f>
        <v>1000000</v>
      </c>
      <c r="E144" s="6"/>
      <c r="F144" s="30">
        <f>IF(D144="","",D144*E144)</f>
        <v>0</v>
      </c>
    </row>
    <row r="145" spans="1:6" outlineLevel="1" x14ac:dyDescent="0.3">
      <c r="A145" s="67"/>
      <c r="B145" s="69"/>
      <c r="C145" s="28"/>
      <c r="D145" s="33"/>
      <c r="E145" s="70"/>
      <c r="F145" s="30"/>
    </row>
    <row r="146" spans="1:6" outlineLevel="1" x14ac:dyDescent="0.3">
      <c r="A146" s="34"/>
      <c r="B146" s="35" t="s">
        <v>112</v>
      </c>
      <c r="C146" s="36"/>
      <c r="D146" s="37"/>
      <c r="E146" s="34"/>
      <c r="F146" s="38">
        <f>SUM(F138:F144)</f>
        <v>5200000</v>
      </c>
    </row>
    <row r="147" spans="1:6" outlineLevel="1" x14ac:dyDescent="0.3">
      <c r="A147" s="72"/>
      <c r="B147" s="73"/>
      <c r="C147" s="28"/>
      <c r="D147" s="29"/>
      <c r="E147" s="3"/>
      <c r="F147" s="30"/>
    </row>
    <row r="148" spans="1:6" outlineLevel="1" x14ac:dyDescent="0.3">
      <c r="A148" s="65" t="s">
        <v>137</v>
      </c>
      <c r="B148" s="48" t="s">
        <v>138</v>
      </c>
      <c r="C148" s="49"/>
      <c r="D148" s="50"/>
      <c r="E148" s="47"/>
      <c r="F148" s="66"/>
    </row>
    <row r="149" spans="1:6" outlineLevel="1" x14ac:dyDescent="0.3">
      <c r="A149" s="54"/>
      <c r="B149" s="20"/>
      <c r="C149" s="21"/>
      <c r="D149" s="22"/>
      <c r="E149" s="19"/>
      <c r="F149" s="30"/>
    </row>
    <row r="150" spans="1:6" ht="28.8" outlineLevel="1" x14ac:dyDescent="0.3">
      <c r="A150" s="67" t="s">
        <v>139</v>
      </c>
      <c r="B150" s="69" t="s">
        <v>140</v>
      </c>
      <c r="C150" s="28" t="s">
        <v>118</v>
      </c>
      <c r="D150" s="29">
        <v>1</v>
      </c>
      <c r="E150" s="3">
        <v>1500000</v>
      </c>
      <c r="F150" s="30">
        <f>IF(D150="","",D150*E150)</f>
        <v>1500000</v>
      </c>
    </row>
    <row r="151" spans="1:6" outlineLevel="1" x14ac:dyDescent="0.3">
      <c r="A151" s="72"/>
      <c r="B151" s="69"/>
      <c r="C151" s="28"/>
      <c r="D151" s="29"/>
      <c r="E151" s="3"/>
      <c r="F151" s="30"/>
    </row>
    <row r="152" spans="1:6" outlineLevel="1" x14ac:dyDescent="0.3">
      <c r="A152" s="67" t="s">
        <v>141</v>
      </c>
      <c r="B152" s="69" t="s">
        <v>142</v>
      </c>
      <c r="C152" s="28" t="s">
        <v>21</v>
      </c>
      <c r="D152" s="33">
        <f>E150</f>
        <v>1500000</v>
      </c>
      <c r="E152" s="10"/>
      <c r="F152" s="30">
        <f>D152+E152</f>
        <v>1500000</v>
      </c>
    </row>
    <row r="153" spans="1:6" outlineLevel="1" x14ac:dyDescent="0.3">
      <c r="A153" s="72"/>
      <c r="B153" s="69"/>
      <c r="C153" s="28"/>
      <c r="D153" s="29"/>
      <c r="E153" s="3"/>
      <c r="F153" s="30"/>
    </row>
    <row r="154" spans="1:6" ht="28.8" outlineLevel="1" x14ac:dyDescent="0.3">
      <c r="A154" s="67" t="s">
        <v>143</v>
      </c>
      <c r="B154" s="68" t="s">
        <v>144</v>
      </c>
      <c r="C154" s="28" t="s">
        <v>118</v>
      </c>
      <c r="D154" s="29">
        <v>1</v>
      </c>
      <c r="E154" s="3">
        <v>1000000</v>
      </c>
      <c r="F154" s="30">
        <f>IF(D154="","",D154*E154)</f>
        <v>1000000</v>
      </c>
    </row>
    <row r="155" spans="1:6" outlineLevel="1" x14ac:dyDescent="0.3">
      <c r="A155" s="67"/>
      <c r="B155" s="68"/>
      <c r="C155" s="28"/>
      <c r="D155" s="29"/>
      <c r="E155" s="3"/>
      <c r="F155" s="30"/>
    </row>
    <row r="156" spans="1:6" outlineLevel="1" x14ac:dyDescent="0.3">
      <c r="A156" s="67" t="s">
        <v>145</v>
      </c>
      <c r="B156" s="69" t="s">
        <v>146</v>
      </c>
      <c r="C156" s="28" t="s">
        <v>21</v>
      </c>
      <c r="D156" s="33">
        <f>E154</f>
        <v>1000000</v>
      </c>
      <c r="E156" s="10"/>
      <c r="F156" s="30">
        <f>IF(D156="","",D156*E156)</f>
        <v>0</v>
      </c>
    </row>
    <row r="157" spans="1:6" outlineLevel="1" x14ac:dyDescent="0.3">
      <c r="A157" s="67"/>
      <c r="B157" s="69"/>
      <c r="C157" s="28"/>
      <c r="D157" s="33"/>
      <c r="E157" s="71"/>
      <c r="F157" s="30"/>
    </row>
    <row r="158" spans="1:6" outlineLevel="1" x14ac:dyDescent="0.3">
      <c r="A158" s="34"/>
      <c r="B158" s="35" t="s">
        <v>112</v>
      </c>
      <c r="C158" s="36"/>
      <c r="D158" s="37"/>
      <c r="E158" s="34"/>
      <c r="F158" s="38">
        <f>SUM(F152:F156)</f>
        <v>2500000</v>
      </c>
    </row>
    <row r="159" spans="1:6" outlineLevel="1" x14ac:dyDescent="0.3">
      <c r="A159" s="67"/>
      <c r="B159" s="69"/>
      <c r="C159" s="28"/>
      <c r="D159" s="33"/>
      <c r="E159" s="70"/>
      <c r="F159" s="30"/>
    </row>
    <row r="160" spans="1:6" outlineLevel="1" x14ac:dyDescent="0.3">
      <c r="A160" s="65" t="s">
        <v>147</v>
      </c>
      <c r="B160" s="48" t="s">
        <v>148</v>
      </c>
      <c r="C160" s="49"/>
      <c r="D160" s="50"/>
      <c r="E160" s="47"/>
      <c r="F160" s="66"/>
    </row>
    <row r="161" spans="1:6" outlineLevel="1" x14ac:dyDescent="0.3">
      <c r="A161" s="54"/>
      <c r="B161" s="20"/>
      <c r="C161" s="21"/>
      <c r="D161" s="22"/>
      <c r="E161" s="19"/>
      <c r="F161" s="30"/>
    </row>
    <row r="162" spans="1:6" ht="28.8" outlineLevel="1" x14ac:dyDescent="0.3">
      <c r="A162" s="67" t="s">
        <v>149</v>
      </c>
      <c r="B162" s="69" t="s">
        <v>150</v>
      </c>
      <c r="C162" s="28" t="s">
        <v>118</v>
      </c>
      <c r="D162" s="29">
        <v>1</v>
      </c>
      <c r="E162" s="3">
        <f>60000*60</f>
        <v>3600000</v>
      </c>
      <c r="F162" s="30">
        <f>IF(D162="","",D162*E162)</f>
        <v>3600000</v>
      </c>
    </row>
    <row r="163" spans="1:6" outlineLevel="1" x14ac:dyDescent="0.3">
      <c r="A163" s="72"/>
      <c r="B163" s="69"/>
      <c r="C163" s="28"/>
      <c r="D163" s="29"/>
      <c r="E163" s="3"/>
      <c r="F163" s="30"/>
    </row>
    <row r="164" spans="1:6" outlineLevel="1" x14ac:dyDescent="0.3">
      <c r="A164" s="67" t="s">
        <v>151</v>
      </c>
      <c r="B164" s="69" t="s">
        <v>152</v>
      </c>
      <c r="C164" s="28" t="s">
        <v>21</v>
      </c>
      <c r="D164" s="33">
        <f>E162</f>
        <v>3600000</v>
      </c>
      <c r="E164" s="6"/>
      <c r="F164" s="30">
        <f>D164*E164</f>
        <v>0</v>
      </c>
    </row>
    <row r="165" spans="1:6" outlineLevel="1" x14ac:dyDescent="0.3">
      <c r="A165" s="72"/>
      <c r="B165" s="69"/>
      <c r="C165" s="28"/>
      <c r="D165" s="29"/>
      <c r="E165" s="3"/>
      <c r="F165" s="30"/>
    </row>
    <row r="166" spans="1:6" ht="28.8" outlineLevel="1" x14ac:dyDescent="0.3">
      <c r="A166" s="67" t="s">
        <v>153</v>
      </c>
      <c r="B166" s="68" t="s">
        <v>154</v>
      </c>
      <c r="C166" s="28" t="s">
        <v>118</v>
      </c>
      <c r="D166" s="29">
        <v>1</v>
      </c>
      <c r="E166" s="3">
        <v>1000000</v>
      </c>
      <c r="F166" s="30">
        <f>IF(D166="","",D166*E166)</f>
        <v>1000000</v>
      </c>
    </row>
    <row r="167" spans="1:6" outlineLevel="1" x14ac:dyDescent="0.3">
      <c r="A167" s="67"/>
      <c r="B167" s="68"/>
      <c r="C167" s="28"/>
      <c r="D167" s="29"/>
      <c r="E167" s="3"/>
      <c r="F167" s="30"/>
    </row>
    <row r="168" spans="1:6" outlineLevel="1" x14ac:dyDescent="0.3">
      <c r="A168" s="67" t="s">
        <v>155</v>
      </c>
      <c r="B168" s="69" t="s">
        <v>156</v>
      </c>
      <c r="C168" s="28" t="s">
        <v>21</v>
      </c>
      <c r="D168" s="33">
        <f>E166</f>
        <v>1000000</v>
      </c>
      <c r="E168" s="10"/>
      <c r="F168" s="30">
        <f>IF(D168="","",D168*E168)</f>
        <v>0</v>
      </c>
    </row>
    <row r="169" spans="1:6" outlineLevel="1" x14ac:dyDescent="0.3">
      <c r="A169" s="67"/>
      <c r="B169" s="69"/>
      <c r="C169" s="28"/>
      <c r="D169" s="33"/>
      <c r="E169" s="70"/>
      <c r="F169" s="30"/>
    </row>
    <row r="170" spans="1:6" outlineLevel="1" x14ac:dyDescent="0.3">
      <c r="A170" s="67" t="s">
        <v>157</v>
      </c>
      <c r="B170" s="69" t="s">
        <v>158</v>
      </c>
      <c r="C170" s="28" t="s">
        <v>159</v>
      </c>
      <c r="D170" s="29">
        <v>20</v>
      </c>
      <c r="E170" s="5"/>
      <c r="F170" s="30">
        <f>IF(D170="","",D170*E170)</f>
        <v>0</v>
      </c>
    </row>
    <row r="171" spans="1:6" outlineLevel="1" x14ac:dyDescent="0.3">
      <c r="A171" s="67"/>
      <c r="B171" s="69"/>
      <c r="C171" s="28"/>
      <c r="D171" s="29"/>
      <c r="E171" s="3"/>
      <c r="F171" s="30"/>
    </row>
    <row r="172" spans="1:6" outlineLevel="1" x14ac:dyDescent="0.3">
      <c r="A172" s="34"/>
      <c r="B172" s="35" t="s">
        <v>112</v>
      </c>
      <c r="C172" s="36"/>
      <c r="D172" s="37"/>
      <c r="E172" s="34"/>
      <c r="F172" s="38">
        <f>SUM(F162:F170)</f>
        <v>4600000</v>
      </c>
    </row>
    <row r="173" spans="1:6" outlineLevel="1" x14ac:dyDescent="0.3">
      <c r="A173" s="67"/>
      <c r="B173" s="69"/>
      <c r="C173" s="28"/>
      <c r="D173" s="29"/>
      <c r="E173" s="3"/>
      <c r="F173" s="30"/>
    </row>
    <row r="174" spans="1:6" outlineLevel="1" x14ac:dyDescent="0.3">
      <c r="A174" s="65" t="s">
        <v>160</v>
      </c>
      <c r="B174" s="48" t="s">
        <v>161</v>
      </c>
      <c r="C174" s="49"/>
      <c r="D174" s="50"/>
      <c r="E174" s="47"/>
      <c r="F174" s="66"/>
    </row>
    <row r="175" spans="1:6" outlineLevel="1" x14ac:dyDescent="0.3">
      <c r="A175" s="54"/>
      <c r="B175" s="20"/>
      <c r="C175" s="21"/>
      <c r="D175" s="22"/>
      <c r="E175" s="19"/>
      <c r="F175" s="30"/>
    </row>
    <row r="176" spans="1:6" outlineLevel="1" x14ac:dyDescent="0.3">
      <c r="A176" s="67" t="s">
        <v>162</v>
      </c>
      <c r="B176" s="69" t="s">
        <v>272</v>
      </c>
      <c r="C176" s="28" t="s">
        <v>15</v>
      </c>
      <c r="D176" s="29">
        <v>60</v>
      </c>
      <c r="E176" s="5"/>
      <c r="F176" s="30">
        <f>IF(D176="","",D176*E176)</f>
        <v>0</v>
      </c>
    </row>
    <row r="177" spans="1:6" outlineLevel="1" x14ac:dyDescent="0.3">
      <c r="A177" s="72"/>
      <c r="B177" s="69"/>
      <c r="C177" s="28"/>
      <c r="D177" s="29"/>
      <c r="E177" s="3"/>
      <c r="F177" s="30"/>
    </row>
    <row r="178" spans="1:6" ht="28.8" outlineLevel="1" x14ac:dyDescent="0.3">
      <c r="A178" s="67" t="s">
        <v>163</v>
      </c>
      <c r="B178" s="68" t="s">
        <v>164</v>
      </c>
      <c r="C178" s="28" t="s">
        <v>118</v>
      </c>
      <c r="D178" s="29">
        <v>1</v>
      </c>
      <c r="E178" s="3">
        <v>1000000</v>
      </c>
      <c r="F178" s="30">
        <f>IF(D178="","",D178*E178)</f>
        <v>1000000</v>
      </c>
    </row>
    <row r="179" spans="1:6" outlineLevel="1" x14ac:dyDescent="0.3">
      <c r="A179" s="67"/>
      <c r="B179" s="68"/>
      <c r="C179" s="28"/>
      <c r="D179" s="29"/>
      <c r="E179" s="3"/>
      <c r="F179" s="30"/>
    </row>
    <row r="180" spans="1:6" outlineLevel="1" x14ac:dyDescent="0.3">
      <c r="A180" s="67" t="s">
        <v>165</v>
      </c>
      <c r="B180" s="69" t="s">
        <v>166</v>
      </c>
      <c r="C180" s="28" t="s">
        <v>21</v>
      </c>
      <c r="D180" s="33">
        <f>E178</f>
        <v>1000000</v>
      </c>
      <c r="E180" s="10"/>
      <c r="F180" s="30">
        <f>IF(D180="","",D180*E180)</f>
        <v>0</v>
      </c>
    </row>
    <row r="181" spans="1:6" outlineLevel="1" x14ac:dyDescent="0.3">
      <c r="A181" s="67"/>
      <c r="B181" s="69"/>
      <c r="C181" s="28"/>
      <c r="D181" s="33"/>
      <c r="E181" s="74"/>
      <c r="F181" s="30"/>
    </row>
    <row r="182" spans="1:6" outlineLevel="1" x14ac:dyDescent="0.3">
      <c r="A182" s="34"/>
      <c r="B182" s="35" t="s">
        <v>112</v>
      </c>
      <c r="C182" s="36"/>
      <c r="D182" s="37"/>
      <c r="E182" s="34"/>
      <c r="F182" s="38">
        <f>SUM(F176:F180)</f>
        <v>1000000</v>
      </c>
    </row>
    <row r="183" spans="1:6" outlineLevel="1" x14ac:dyDescent="0.3">
      <c r="A183" s="67"/>
      <c r="B183" s="69"/>
      <c r="C183" s="28"/>
      <c r="D183" s="29"/>
      <c r="E183" s="3"/>
      <c r="F183" s="30"/>
    </row>
    <row r="184" spans="1:6" outlineLevel="1" x14ac:dyDescent="0.3">
      <c r="A184" s="65" t="s">
        <v>167</v>
      </c>
      <c r="B184" s="48" t="s">
        <v>168</v>
      </c>
      <c r="C184" s="49"/>
      <c r="D184" s="50"/>
      <c r="E184" s="47"/>
      <c r="F184" s="66"/>
    </row>
    <row r="185" spans="1:6" outlineLevel="1" x14ac:dyDescent="0.3">
      <c r="A185" s="54"/>
      <c r="B185" s="20"/>
      <c r="C185" s="21"/>
      <c r="D185" s="22"/>
      <c r="E185" s="19"/>
      <c r="F185" s="30"/>
    </row>
    <row r="186" spans="1:6" ht="28.8" outlineLevel="1" x14ac:dyDescent="0.3">
      <c r="A186" s="67" t="s">
        <v>169</v>
      </c>
      <c r="B186" s="69" t="s">
        <v>170</v>
      </c>
      <c r="C186" s="28" t="s">
        <v>15</v>
      </c>
      <c r="D186" s="29">
        <v>60</v>
      </c>
      <c r="E186" s="5"/>
      <c r="F186" s="30">
        <f>IF(D186="","",D186*E186)</f>
        <v>0</v>
      </c>
    </row>
    <row r="187" spans="1:6" outlineLevel="1" x14ac:dyDescent="0.3">
      <c r="A187" s="67"/>
      <c r="B187" s="69"/>
      <c r="C187" s="28"/>
      <c r="D187" s="29"/>
      <c r="E187" s="3"/>
      <c r="F187" s="30"/>
    </row>
    <row r="188" spans="1:6" outlineLevel="1" x14ac:dyDescent="0.3">
      <c r="A188" s="67" t="s">
        <v>171</v>
      </c>
      <c r="B188" s="69" t="s">
        <v>172</v>
      </c>
      <c r="C188" s="28" t="s">
        <v>15</v>
      </c>
      <c r="D188" s="29">
        <v>60</v>
      </c>
      <c r="E188" s="5"/>
      <c r="F188" s="30">
        <f>IF(D188="","",D188*E188)</f>
        <v>0</v>
      </c>
    </row>
    <row r="189" spans="1:6" outlineLevel="1" x14ac:dyDescent="0.3">
      <c r="A189" s="72"/>
      <c r="B189" s="69"/>
      <c r="C189" s="28"/>
      <c r="D189" s="29"/>
      <c r="E189" s="3"/>
      <c r="F189" s="30"/>
    </row>
    <row r="190" spans="1:6" ht="28.8" outlineLevel="1" x14ac:dyDescent="0.3">
      <c r="A190" s="67" t="s">
        <v>173</v>
      </c>
      <c r="B190" s="68" t="s">
        <v>174</v>
      </c>
      <c r="C190" s="28" t="s">
        <v>118</v>
      </c>
      <c r="D190" s="29">
        <v>1</v>
      </c>
      <c r="E190" s="3">
        <v>1000000</v>
      </c>
      <c r="F190" s="30">
        <f>IF(D190="","",D190*E190)</f>
        <v>1000000</v>
      </c>
    </row>
    <row r="191" spans="1:6" outlineLevel="1" x14ac:dyDescent="0.3">
      <c r="A191" s="67"/>
      <c r="B191" s="68"/>
      <c r="C191" s="28"/>
      <c r="D191" s="29"/>
      <c r="E191" s="3"/>
      <c r="F191" s="30"/>
    </row>
    <row r="192" spans="1:6" outlineLevel="1" x14ac:dyDescent="0.3">
      <c r="A192" s="67" t="s">
        <v>175</v>
      </c>
      <c r="B192" s="69" t="s">
        <v>176</v>
      </c>
      <c r="C192" s="28" t="s">
        <v>21</v>
      </c>
      <c r="D192" s="33">
        <f>E190</f>
        <v>1000000</v>
      </c>
      <c r="E192" s="10"/>
      <c r="F192" s="30">
        <f>IF(D192="","",D192*E192)</f>
        <v>0</v>
      </c>
    </row>
    <row r="193" spans="1:6" outlineLevel="1" x14ac:dyDescent="0.3">
      <c r="A193" s="67"/>
      <c r="B193" s="69"/>
      <c r="C193" s="28"/>
      <c r="D193" s="33"/>
      <c r="E193" s="70"/>
      <c r="F193" s="30"/>
    </row>
    <row r="194" spans="1:6" outlineLevel="1" x14ac:dyDescent="0.3">
      <c r="A194" s="67" t="s">
        <v>177</v>
      </c>
      <c r="B194" s="69" t="s">
        <v>178</v>
      </c>
      <c r="C194" s="28" t="s">
        <v>118</v>
      </c>
      <c r="D194" s="29">
        <v>1</v>
      </c>
      <c r="E194" s="3">
        <v>1000000</v>
      </c>
      <c r="F194" s="30">
        <f>IF(D194="","",D194*E194)</f>
        <v>1000000</v>
      </c>
    </row>
    <row r="195" spans="1:6" outlineLevel="1" x14ac:dyDescent="0.3">
      <c r="A195" s="67"/>
      <c r="B195" s="69"/>
      <c r="C195" s="28"/>
      <c r="D195" s="29"/>
      <c r="E195" s="3"/>
      <c r="F195" s="30"/>
    </row>
    <row r="196" spans="1:6" outlineLevel="1" x14ac:dyDescent="0.3">
      <c r="A196" s="67" t="s">
        <v>267</v>
      </c>
      <c r="B196" s="69" t="s">
        <v>273</v>
      </c>
      <c r="C196" s="28" t="s">
        <v>21</v>
      </c>
      <c r="D196" s="33">
        <f>E194</f>
        <v>1000000</v>
      </c>
      <c r="E196" s="10"/>
      <c r="F196" s="30">
        <f>IF(D196="","",D196*E196)</f>
        <v>0</v>
      </c>
    </row>
    <row r="197" spans="1:6" outlineLevel="1" x14ac:dyDescent="0.3">
      <c r="A197" s="67"/>
      <c r="B197" s="69"/>
      <c r="C197" s="28"/>
      <c r="D197" s="29"/>
      <c r="E197" s="3"/>
      <c r="F197" s="30"/>
    </row>
    <row r="198" spans="1:6" outlineLevel="1" x14ac:dyDescent="0.3">
      <c r="A198" s="67" t="s">
        <v>179</v>
      </c>
      <c r="B198" s="69" t="s">
        <v>181</v>
      </c>
      <c r="C198" s="28" t="s">
        <v>118</v>
      </c>
      <c r="D198" s="29">
        <v>1</v>
      </c>
      <c r="E198" s="3">
        <v>5000000</v>
      </c>
      <c r="F198" s="30">
        <f>IF(D198="","",D198*E198)</f>
        <v>5000000</v>
      </c>
    </row>
    <row r="199" spans="1:6" outlineLevel="1" x14ac:dyDescent="0.3">
      <c r="A199" s="67"/>
      <c r="B199" s="69"/>
      <c r="C199" s="28"/>
      <c r="D199" s="29"/>
      <c r="E199" s="3"/>
      <c r="F199" s="30"/>
    </row>
    <row r="200" spans="1:6" outlineLevel="1" x14ac:dyDescent="0.3">
      <c r="A200" s="67" t="s">
        <v>180</v>
      </c>
      <c r="B200" s="69" t="s">
        <v>274</v>
      </c>
      <c r="C200" s="28" t="s">
        <v>21</v>
      </c>
      <c r="D200" s="33">
        <f>E198</f>
        <v>5000000</v>
      </c>
      <c r="E200" s="10"/>
      <c r="F200" s="30">
        <f>IF(D200="","",D200*E200)</f>
        <v>0</v>
      </c>
    </row>
    <row r="201" spans="1:6" outlineLevel="1" x14ac:dyDescent="0.3">
      <c r="A201" s="67"/>
      <c r="B201" s="69"/>
      <c r="C201" s="28"/>
      <c r="D201" s="33"/>
      <c r="E201" s="74"/>
      <c r="F201" s="30"/>
    </row>
    <row r="202" spans="1:6" outlineLevel="1" x14ac:dyDescent="0.3">
      <c r="A202" s="34"/>
      <c r="B202" s="35" t="s">
        <v>112</v>
      </c>
      <c r="C202" s="36"/>
      <c r="D202" s="37"/>
      <c r="E202" s="34"/>
      <c r="F202" s="38">
        <f>SUM(F186:F200)</f>
        <v>7000000</v>
      </c>
    </row>
    <row r="203" spans="1:6" outlineLevel="1" x14ac:dyDescent="0.3">
      <c r="A203" s="67"/>
      <c r="B203" s="69"/>
      <c r="C203" s="28"/>
      <c r="D203" s="29"/>
      <c r="E203" s="3"/>
      <c r="F203" s="30"/>
    </row>
    <row r="204" spans="1:6" outlineLevel="1" x14ac:dyDescent="0.3">
      <c r="A204" s="65" t="s">
        <v>182</v>
      </c>
      <c r="B204" s="48" t="s">
        <v>183</v>
      </c>
      <c r="C204" s="49"/>
      <c r="D204" s="50"/>
      <c r="E204" s="47"/>
      <c r="F204" s="66"/>
    </row>
    <row r="205" spans="1:6" outlineLevel="1" x14ac:dyDescent="0.3">
      <c r="A205" s="54"/>
      <c r="B205" s="20"/>
      <c r="C205" s="21"/>
      <c r="D205" s="22"/>
      <c r="E205" s="19"/>
      <c r="F205" s="30"/>
    </row>
    <row r="206" spans="1:6" ht="28.8" outlineLevel="1" x14ac:dyDescent="0.3">
      <c r="A206" s="67" t="s">
        <v>184</v>
      </c>
      <c r="B206" s="69" t="s">
        <v>185</v>
      </c>
      <c r="C206" s="28" t="s">
        <v>24</v>
      </c>
      <c r="D206" s="29">
        <v>1</v>
      </c>
      <c r="E206" s="3">
        <v>750000</v>
      </c>
      <c r="F206" s="30">
        <f>IF(D206="","",D206*E206)</f>
        <v>750000</v>
      </c>
    </row>
    <row r="207" spans="1:6" outlineLevel="1" x14ac:dyDescent="0.3">
      <c r="A207" s="67"/>
      <c r="B207" s="69"/>
      <c r="C207" s="28"/>
      <c r="D207" s="29"/>
      <c r="E207" s="3"/>
      <c r="F207" s="30"/>
    </row>
    <row r="208" spans="1:6" outlineLevel="1" x14ac:dyDescent="0.3">
      <c r="A208" s="67" t="s">
        <v>186</v>
      </c>
      <c r="B208" s="69" t="s">
        <v>275</v>
      </c>
      <c r="C208" s="28" t="s">
        <v>21</v>
      </c>
      <c r="D208" s="33">
        <f>E206</f>
        <v>750000</v>
      </c>
      <c r="E208" s="10"/>
      <c r="F208" s="30">
        <f>IF(D208="","",D208*E208)</f>
        <v>0</v>
      </c>
    </row>
    <row r="209" spans="1:6" outlineLevel="1" x14ac:dyDescent="0.3">
      <c r="A209" s="72"/>
      <c r="B209" s="69"/>
      <c r="C209" s="28"/>
      <c r="D209" s="29"/>
      <c r="E209" s="3"/>
      <c r="F209" s="30"/>
    </row>
    <row r="210" spans="1:6" outlineLevel="1" x14ac:dyDescent="0.3">
      <c r="A210" s="67" t="s">
        <v>188</v>
      </c>
      <c r="B210" s="68" t="s">
        <v>187</v>
      </c>
      <c r="C210" s="28" t="s">
        <v>118</v>
      </c>
      <c r="D210" s="29">
        <v>1</v>
      </c>
      <c r="E210" s="3">
        <v>1000000</v>
      </c>
      <c r="F210" s="30">
        <f>IF(D210="","",D210*E210)</f>
        <v>1000000</v>
      </c>
    </row>
    <row r="211" spans="1:6" outlineLevel="1" x14ac:dyDescent="0.3">
      <c r="A211" s="67"/>
      <c r="B211" s="68"/>
      <c r="C211" s="28"/>
      <c r="D211" s="29"/>
      <c r="E211" s="3"/>
      <c r="F211" s="30"/>
    </row>
    <row r="212" spans="1:6" outlineLevel="1" x14ac:dyDescent="0.3">
      <c r="A212" s="67" t="s">
        <v>277</v>
      </c>
      <c r="B212" s="69" t="s">
        <v>276</v>
      </c>
      <c r="C212" s="28" t="s">
        <v>21</v>
      </c>
      <c r="D212" s="33">
        <f>E210</f>
        <v>1000000</v>
      </c>
      <c r="E212" s="10"/>
      <c r="F212" s="30">
        <f>IF(D212="","",D212*E212)</f>
        <v>0</v>
      </c>
    </row>
    <row r="213" spans="1:6" outlineLevel="1" x14ac:dyDescent="0.3">
      <c r="A213" s="67"/>
      <c r="B213" s="69"/>
      <c r="C213" s="28"/>
      <c r="D213" s="33"/>
      <c r="E213" s="70"/>
      <c r="F213" s="30"/>
    </row>
    <row r="214" spans="1:6" outlineLevel="1" x14ac:dyDescent="0.3">
      <c r="A214" s="67"/>
      <c r="B214" s="69"/>
      <c r="C214" s="28"/>
      <c r="D214" s="29"/>
      <c r="E214" s="3"/>
      <c r="F214" s="30"/>
    </row>
    <row r="215" spans="1:6" x14ac:dyDescent="0.3">
      <c r="A215" s="34"/>
      <c r="B215" s="35" t="s">
        <v>30</v>
      </c>
      <c r="C215" s="36"/>
      <c r="D215" s="37"/>
      <c r="E215" s="34"/>
      <c r="F215" s="38">
        <f>SUM(F206:F212)</f>
        <v>1750000</v>
      </c>
    </row>
    <row r="216" spans="1:6" x14ac:dyDescent="0.3">
      <c r="A216" s="75" t="s">
        <v>282</v>
      </c>
      <c r="B216" s="35" t="s">
        <v>30</v>
      </c>
      <c r="C216" s="36"/>
      <c r="D216" s="37"/>
      <c r="E216" s="34"/>
      <c r="F216" s="38">
        <f>F215+F202+F182+F172+F158+F146+F134</f>
        <v>38050000</v>
      </c>
    </row>
    <row r="217" spans="1:6" x14ac:dyDescent="0.3">
      <c r="A217" s="19"/>
      <c r="B217" s="20"/>
      <c r="C217" s="21"/>
      <c r="D217" s="22"/>
      <c r="E217" s="19"/>
      <c r="F217" s="52"/>
    </row>
    <row r="218" spans="1:6" x14ac:dyDescent="0.3">
      <c r="A218" s="13" t="s">
        <v>189</v>
      </c>
      <c r="B218" s="14" t="s">
        <v>190</v>
      </c>
      <c r="C218" s="15"/>
      <c r="D218" s="16"/>
      <c r="E218" s="13"/>
      <c r="F218" s="62"/>
    </row>
    <row r="219" spans="1:6" outlineLevel="1" x14ac:dyDescent="0.3">
      <c r="A219" s="19"/>
      <c r="B219" s="20"/>
      <c r="C219" s="21"/>
      <c r="D219" s="22"/>
      <c r="E219" s="19"/>
      <c r="F219" s="30"/>
    </row>
    <row r="220" spans="1:6" outlineLevel="1" x14ac:dyDescent="0.3">
      <c r="A220" s="65" t="s">
        <v>191</v>
      </c>
      <c r="B220" s="48" t="s">
        <v>192</v>
      </c>
      <c r="C220" s="49"/>
      <c r="D220" s="50"/>
      <c r="E220" s="47"/>
      <c r="F220" s="66"/>
    </row>
    <row r="221" spans="1:6" outlineLevel="1" x14ac:dyDescent="0.3">
      <c r="A221" s="54"/>
      <c r="B221" s="20"/>
      <c r="C221" s="21"/>
      <c r="D221" s="22"/>
      <c r="E221" s="19"/>
      <c r="F221" s="30"/>
    </row>
    <row r="222" spans="1:6" ht="28.8" outlineLevel="1" x14ac:dyDescent="0.3">
      <c r="A222" s="26" t="s">
        <v>193</v>
      </c>
      <c r="B222" s="27" t="s">
        <v>194</v>
      </c>
      <c r="C222" s="28" t="s">
        <v>195</v>
      </c>
      <c r="D222" s="29">
        <v>1</v>
      </c>
      <c r="E222" s="3">
        <v>3500000</v>
      </c>
      <c r="F222" s="30">
        <f>IF(D222="","",D222*E222)</f>
        <v>3500000</v>
      </c>
    </row>
    <row r="223" spans="1:6" outlineLevel="1" x14ac:dyDescent="0.3">
      <c r="A223" s="25"/>
      <c r="B223" s="57"/>
      <c r="C223" s="28"/>
      <c r="D223" s="29"/>
      <c r="E223" s="3"/>
      <c r="F223" s="30"/>
    </row>
    <row r="224" spans="1:6" outlineLevel="1" x14ac:dyDescent="0.3">
      <c r="A224" s="26" t="s">
        <v>196</v>
      </c>
      <c r="B224" s="27" t="s">
        <v>197</v>
      </c>
      <c r="C224" s="21" t="s">
        <v>21</v>
      </c>
      <c r="D224" s="33">
        <f>E222</f>
        <v>3500000</v>
      </c>
      <c r="E224" s="12"/>
      <c r="F224" s="30">
        <f>IF(D224="","",D224*E224)</f>
        <v>0</v>
      </c>
    </row>
    <row r="225" spans="1:6" outlineLevel="1" x14ac:dyDescent="0.3">
      <c r="A225" s="25"/>
      <c r="B225" s="57"/>
      <c r="C225" s="21"/>
      <c r="D225" s="33"/>
      <c r="E225" s="32"/>
      <c r="F225" s="30"/>
    </row>
    <row r="226" spans="1:6" outlineLevel="1" x14ac:dyDescent="0.3">
      <c r="A226" s="65" t="s">
        <v>198</v>
      </c>
      <c r="B226" s="48" t="s">
        <v>199</v>
      </c>
      <c r="C226" s="49"/>
      <c r="D226" s="50"/>
      <c r="E226" s="47"/>
      <c r="F226" s="66"/>
    </row>
    <row r="227" spans="1:6" outlineLevel="1" x14ac:dyDescent="0.3">
      <c r="A227" s="54"/>
      <c r="B227" s="20"/>
      <c r="C227" s="21"/>
      <c r="D227" s="22"/>
      <c r="E227" s="19"/>
      <c r="F227" s="30"/>
    </row>
    <row r="228" spans="1:6" ht="28.8" outlineLevel="1" x14ac:dyDescent="0.3">
      <c r="A228" s="26" t="s">
        <v>200</v>
      </c>
      <c r="B228" s="27" t="s">
        <v>278</v>
      </c>
      <c r="C228" s="28" t="s">
        <v>195</v>
      </c>
      <c r="D228" s="29">
        <v>1</v>
      </c>
      <c r="E228" s="3">
        <v>500000</v>
      </c>
      <c r="F228" s="30">
        <f>IF(D228="","",D228*E228)</f>
        <v>500000</v>
      </c>
    </row>
    <row r="229" spans="1:6" outlineLevel="1" x14ac:dyDescent="0.3">
      <c r="A229" s="25"/>
      <c r="B229" s="57"/>
      <c r="C229" s="28"/>
      <c r="D229" s="29"/>
      <c r="E229" s="3"/>
      <c r="F229" s="30"/>
    </row>
    <row r="230" spans="1:6" outlineLevel="1" x14ac:dyDescent="0.3">
      <c r="A230" s="26" t="s">
        <v>201</v>
      </c>
      <c r="B230" s="27" t="s">
        <v>202</v>
      </c>
      <c r="C230" s="21" t="s">
        <v>21</v>
      </c>
      <c r="D230" s="33">
        <f>E228</f>
        <v>500000</v>
      </c>
      <c r="E230" s="11"/>
      <c r="F230" s="30">
        <f>IF(D230="","",D230*E230)</f>
        <v>0</v>
      </c>
    </row>
    <row r="231" spans="1:6" outlineLevel="1" x14ac:dyDescent="0.3">
      <c r="A231" s="25"/>
      <c r="B231" s="57"/>
      <c r="C231" s="21"/>
      <c r="D231" s="33"/>
      <c r="E231" s="32"/>
      <c r="F231" s="30"/>
    </row>
    <row r="232" spans="1:6" outlineLevel="1" x14ac:dyDescent="0.3">
      <c r="A232" s="65" t="s">
        <v>203</v>
      </c>
      <c r="B232" s="48" t="s">
        <v>204</v>
      </c>
      <c r="C232" s="49"/>
      <c r="D232" s="50"/>
      <c r="E232" s="47"/>
      <c r="F232" s="66"/>
    </row>
    <row r="233" spans="1:6" outlineLevel="1" x14ac:dyDescent="0.3">
      <c r="A233" s="54"/>
      <c r="B233" s="20"/>
      <c r="C233" s="21"/>
      <c r="D233" s="22"/>
      <c r="E233" s="19"/>
      <c r="F233" s="30"/>
    </row>
    <row r="234" spans="1:6" outlineLevel="1" x14ac:dyDescent="0.3">
      <c r="A234" s="53" t="s">
        <v>203</v>
      </c>
      <c r="B234" s="27" t="s">
        <v>205</v>
      </c>
      <c r="C234" s="28" t="s">
        <v>15</v>
      </c>
      <c r="D234" s="29">
        <v>60</v>
      </c>
      <c r="E234" s="5"/>
      <c r="F234" s="30">
        <f>IF(D234="","",D234*E234)</f>
        <v>0</v>
      </c>
    </row>
    <row r="235" spans="1:6" outlineLevel="1" x14ac:dyDescent="0.3">
      <c r="A235" s="26"/>
      <c r="B235" s="57"/>
      <c r="C235" s="28"/>
      <c r="D235" s="29"/>
      <c r="E235" s="3"/>
      <c r="F235" s="30"/>
    </row>
    <row r="236" spans="1:6" outlineLevel="1" x14ac:dyDescent="0.3">
      <c r="A236" s="65" t="s">
        <v>206</v>
      </c>
      <c r="B236" s="48" t="s">
        <v>207</v>
      </c>
      <c r="C236" s="49"/>
      <c r="D236" s="50"/>
      <c r="E236" s="47"/>
      <c r="F236" s="66"/>
    </row>
    <row r="237" spans="1:6" outlineLevel="1" x14ac:dyDescent="0.3">
      <c r="A237" s="25"/>
      <c r="B237" s="57"/>
      <c r="C237" s="28"/>
      <c r="D237" s="29"/>
      <c r="E237" s="3"/>
      <c r="F237" s="30"/>
    </row>
    <row r="238" spans="1:6" outlineLevel="1" x14ac:dyDescent="0.3">
      <c r="A238" s="53" t="s">
        <v>206</v>
      </c>
      <c r="B238" s="57" t="s">
        <v>208</v>
      </c>
      <c r="C238" s="28" t="s">
        <v>209</v>
      </c>
      <c r="D238" s="29">
        <v>50000</v>
      </c>
      <c r="E238" s="5"/>
      <c r="F238" s="30">
        <f>IF(D238="","",D238*E238)</f>
        <v>0</v>
      </c>
    </row>
    <row r="239" spans="1:6" outlineLevel="1" x14ac:dyDescent="0.3">
      <c r="A239" s="25"/>
      <c r="B239" s="57"/>
      <c r="C239" s="28"/>
      <c r="D239" s="29"/>
      <c r="E239" s="3"/>
      <c r="F239" s="30"/>
    </row>
    <row r="240" spans="1:6" outlineLevel="1" x14ac:dyDescent="0.3">
      <c r="A240" s="65" t="s">
        <v>210</v>
      </c>
      <c r="B240" s="48" t="s">
        <v>211</v>
      </c>
      <c r="C240" s="49"/>
      <c r="D240" s="50"/>
      <c r="E240" s="47"/>
      <c r="F240" s="66"/>
    </row>
    <row r="241" spans="1:6" outlineLevel="1" x14ac:dyDescent="0.3">
      <c r="A241" s="25"/>
      <c r="B241" s="57"/>
      <c r="C241" s="28"/>
      <c r="D241" s="29"/>
      <c r="E241" s="3"/>
      <c r="F241" s="30"/>
    </row>
    <row r="242" spans="1:6" outlineLevel="1" x14ac:dyDescent="0.3">
      <c r="A242" s="26" t="s">
        <v>212</v>
      </c>
      <c r="B242" s="27" t="s">
        <v>279</v>
      </c>
      <c r="C242" s="28" t="s">
        <v>209</v>
      </c>
      <c r="D242" s="29">
        <f>5000*5</f>
        <v>25000</v>
      </c>
      <c r="E242" s="5"/>
      <c r="F242" s="30">
        <f>IF(D242="","",D242*E242)</f>
        <v>0</v>
      </c>
    </row>
    <row r="243" spans="1:6" outlineLevel="1" x14ac:dyDescent="0.3">
      <c r="A243" s="25"/>
      <c r="B243" s="57"/>
      <c r="C243" s="28"/>
      <c r="D243" s="29"/>
      <c r="E243" s="3"/>
      <c r="F243" s="30"/>
    </row>
    <row r="244" spans="1:6" ht="28.8" outlineLevel="1" x14ac:dyDescent="0.3">
      <c r="A244" s="76" t="s">
        <v>213</v>
      </c>
      <c r="B244" s="27" t="s">
        <v>214</v>
      </c>
      <c r="C244" s="28" t="s">
        <v>215</v>
      </c>
      <c r="D244" s="29">
        <v>1</v>
      </c>
      <c r="E244" s="3">
        <v>100000</v>
      </c>
      <c r="F244" s="30">
        <f>IF(D244="","",D244*E244)</f>
        <v>100000</v>
      </c>
    </row>
    <row r="245" spans="1:6" outlineLevel="1" x14ac:dyDescent="0.3">
      <c r="A245" s="76"/>
      <c r="B245" s="57"/>
      <c r="C245" s="28"/>
      <c r="D245" s="29"/>
      <c r="E245" s="3"/>
      <c r="F245" s="30"/>
    </row>
    <row r="246" spans="1:6" outlineLevel="1" x14ac:dyDescent="0.3">
      <c r="A246" s="65" t="s">
        <v>216</v>
      </c>
      <c r="B246" s="48" t="s">
        <v>217</v>
      </c>
      <c r="C246" s="49"/>
      <c r="D246" s="50"/>
      <c r="E246" s="47"/>
      <c r="F246" s="66"/>
    </row>
    <row r="247" spans="1:6" outlineLevel="1" x14ac:dyDescent="0.3">
      <c r="A247" s="25"/>
      <c r="B247" s="57"/>
      <c r="C247" s="28"/>
      <c r="D247" s="29"/>
      <c r="E247" s="3"/>
      <c r="F247" s="30"/>
    </row>
    <row r="248" spans="1:6" outlineLevel="1" x14ac:dyDescent="0.3">
      <c r="A248" s="76" t="s">
        <v>218</v>
      </c>
      <c r="B248" s="27" t="s">
        <v>280</v>
      </c>
      <c r="C248" s="28" t="s">
        <v>219</v>
      </c>
      <c r="D248" s="29">
        <v>1</v>
      </c>
      <c r="E248" s="3">
        <f>25000*60</f>
        <v>1500000</v>
      </c>
      <c r="F248" s="30">
        <f>IF(D248="","",D248*E248)</f>
        <v>1500000</v>
      </c>
    </row>
    <row r="249" spans="1:6" outlineLevel="1" x14ac:dyDescent="0.3">
      <c r="A249" s="76"/>
      <c r="B249" s="27"/>
      <c r="C249" s="28"/>
      <c r="D249" s="29"/>
      <c r="E249" s="3"/>
      <c r="F249" s="30"/>
    </row>
    <row r="250" spans="1:6" outlineLevel="1" x14ac:dyDescent="0.3">
      <c r="A250" s="76" t="s">
        <v>220</v>
      </c>
      <c r="B250" s="27" t="s">
        <v>281</v>
      </c>
      <c r="C250" s="21" t="s">
        <v>21</v>
      </c>
      <c r="D250" s="33">
        <f>E248</f>
        <v>1500000</v>
      </c>
      <c r="E250" s="6"/>
      <c r="F250" s="30">
        <f>IF(D250="","",D250*E250)</f>
        <v>0</v>
      </c>
    </row>
    <row r="251" spans="1:6" outlineLevel="1" x14ac:dyDescent="0.3">
      <c r="A251" s="25"/>
      <c r="B251" s="57"/>
      <c r="C251" s="21"/>
      <c r="D251" s="33"/>
      <c r="E251" s="63"/>
      <c r="F251" s="30"/>
    </row>
    <row r="252" spans="1:6" x14ac:dyDescent="0.3">
      <c r="A252" s="34"/>
      <c r="B252" s="35" t="s">
        <v>30</v>
      </c>
      <c r="C252" s="36"/>
      <c r="D252" s="37"/>
      <c r="E252" s="34"/>
      <c r="F252" s="38">
        <f>SUM(F222:F250)</f>
        <v>5600000</v>
      </c>
    </row>
    <row r="253" spans="1:6" x14ac:dyDescent="0.3">
      <c r="A253" s="19"/>
      <c r="B253" s="20"/>
      <c r="C253" s="21"/>
      <c r="D253" s="22"/>
      <c r="E253" s="19"/>
      <c r="F253" s="52"/>
    </row>
    <row r="254" spans="1:6" x14ac:dyDescent="0.3">
      <c r="A254" s="13" t="s">
        <v>221</v>
      </c>
      <c r="B254" s="14" t="s">
        <v>222</v>
      </c>
      <c r="C254" s="15"/>
      <c r="D254" s="16"/>
      <c r="E254" s="13"/>
      <c r="F254" s="62"/>
    </row>
    <row r="255" spans="1:6" x14ac:dyDescent="0.3">
      <c r="A255" s="19"/>
      <c r="B255" s="20"/>
      <c r="C255" s="21"/>
      <c r="D255" s="22"/>
      <c r="E255" s="19"/>
      <c r="F255" s="30"/>
    </row>
    <row r="256" spans="1:6" x14ac:dyDescent="0.3">
      <c r="A256" s="25" t="s">
        <v>223</v>
      </c>
      <c r="B256" s="27" t="s">
        <v>224</v>
      </c>
      <c r="C256" s="28" t="s">
        <v>15</v>
      </c>
      <c r="D256" s="29">
        <v>60</v>
      </c>
      <c r="E256" s="1"/>
      <c r="F256" s="30">
        <f>IF(D256="","",D256*E256)</f>
        <v>0</v>
      </c>
    </row>
    <row r="257" spans="1:6" x14ac:dyDescent="0.3">
      <c r="A257" s="25"/>
      <c r="B257" s="57"/>
      <c r="C257" s="28"/>
      <c r="D257" s="29"/>
      <c r="E257" s="2"/>
      <c r="F257" s="30"/>
    </row>
    <row r="258" spans="1:6" x14ac:dyDescent="0.3">
      <c r="A258" s="34"/>
      <c r="B258" s="35" t="s">
        <v>30</v>
      </c>
      <c r="C258" s="36"/>
      <c r="D258" s="37"/>
      <c r="E258" s="34"/>
      <c r="F258" s="38">
        <f>SUM(F256)</f>
        <v>0</v>
      </c>
    </row>
    <row r="259" spans="1:6" x14ac:dyDescent="0.3">
      <c r="A259" s="19"/>
      <c r="B259" s="20"/>
      <c r="C259" s="21"/>
      <c r="D259" s="22"/>
      <c r="E259" s="19"/>
      <c r="F259" s="52"/>
    </row>
    <row r="260" spans="1:6" x14ac:dyDescent="0.3">
      <c r="A260" s="13" t="s">
        <v>225</v>
      </c>
      <c r="B260" s="14" t="s">
        <v>226</v>
      </c>
      <c r="C260" s="15"/>
      <c r="D260" s="16"/>
      <c r="E260" s="13"/>
      <c r="F260" s="62"/>
    </row>
    <row r="261" spans="1:6" x14ac:dyDescent="0.3">
      <c r="A261" s="19"/>
      <c r="B261" s="20"/>
      <c r="C261" s="21"/>
      <c r="D261" s="22"/>
      <c r="E261" s="19"/>
      <c r="F261" s="30"/>
    </row>
    <row r="262" spans="1:6" x14ac:dyDescent="0.3">
      <c r="A262" s="26" t="s">
        <v>227</v>
      </c>
      <c r="B262" s="57" t="s">
        <v>228</v>
      </c>
      <c r="C262" s="28" t="s">
        <v>24</v>
      </c>
      <c r="D262" s="29">
        <v>1</v>
      </c>
      <c r="E262" s="3">
        <v>720000</v>
      </c>
      <c r="F262" s="30">
        <f>IF(D262="","",D262*E262)</f>
        <v>720000</v>
      </c>
    </row>
    <row r="263" spans="1:6" x14ac:dyDescent="0.3">
      <c r="A263" s="25"/>
      <c r="B263" s="57"/>
      <c r="C263" s="28"/>
      <c r="D263" s="29"/>
      <c r="E263" s="2"/>
      <c r="F263" s="30"/>
    </row>
    <row r="264" spans="1:6" x14ac:dyDescent="0.3">
      <c r="A264" s="34"/>
      <c r="B264" s="35" t="s">
        <v>30</v>
      </c>
      <c r="C264" s="36"/>
      <c r="D264" s="37"/>
      <c r="E264" s="34"/>
      <c r="F264" s="38">
        <f>SUM(F262)</f>
        <v>720000</v>
      </c>
    </row>
    <row r="265" spans="1:6" x14ac:dyDescent="0.3">
      <c r="A265" s="19"/>
      <c r="B265" s="20"/>
      <c r="C265" s="21"/>
      <c r="D265" s="22"/>
      <c r="E265" s="19"/>
      <c r="F265" s="52"/>
    </row>
    <row r="266" spans="1:6" ht="28.8" x14ac:dyDescent="0.3">
      <c r="A266" s="13" t="s">
        <v>229</v>
      </c>
      <c r="B266" s="14" t="s">
        <v>230</v>
      </c>
      <c r="C266" s="15"/>
      <c r="D266" s="16"/>
      <c r="E266" s="13"/>
      <c r="F266" s="62"/>
    </row>
    <row r="267" spans="1:6" outlineLevel="1" x14ac:dyDescent="0.3">
      <c r="A267" s="19"/>
      <c r="B267" s="20"/>
      <c r="C267" s="21"/>
      <c r="D267" s="22"/>
      <c r="E267" s="19"/>
      <c r="F267" s="30"/>
    </row>
    <row r="268" spans="1:6" outlineLevel="1" x14ac:dyDescent="0.3">
      <c r="A268" s="25" t="s">
        <v>231</v>
      </c>
      <c r="B268" s="27" t="s">
        <v>232</v>
      </c>
      <c r="C268" s="28" t="s">
        <v>24</v>
      </c>
      <c r="D268" s="29">
        <v>1</v>
      </c>
      <c r="E268" s="3">
        <v>100000</v>
      </c>
      <c r="F268" s="30">
        <f>IF(D268="","",D268*E268)</f>
        <v>100000</v>
      </c>
    </row>
    <row r="269" spans="1:6" outlineLevel="1" x14ac:dyDescent="0.3">
      <c r="A269" s="25"/>
      <c r="B269" s="57"/>
      <c r="C269" s="28"/>
      <c r="D269" s="29"/>
      <c r="E269" s="2"/>
      <c r="F269" s="30"/>
    </row>
    <row r="270" spans="1:6" outlineLevel="1" x14ac:dyDescent="0.3">
      <c r="A270" s="19" t="s">
        <v>233</v>
      </c>
      <c r="B270" s="20" t="s">
        <v>234</v>
      </c>
      <c r="C270" s="28"/>
      <c r="D270" s="29"/>
      <c r="E270" s="25"/>
      <c r="F270" s="30"/>
    </row>
    <row r="271" spans="1:6" outlineLevel="1" x14ac:dyDescent="0.3">
      <c r="A271" s="19"/>
      <c r="B271" s="20"/>
      <c r="C271" s="28"/>
      <c r="D271" s="29"/>
      <c r="E271" s="25"/>
      <c r="F271" s="30"/>
    </row>
    <row r="272" spans="1:6" ht="28.8" outlineLevel="1" x14ac:dyDescent="0.3">
      <c r="A272" s="25" t="s">
        <v>235</v>
      </c>
      <c r="B272" s="57" t="s">
        <v>236</v>
      </c>
      <c r="C272" s="28" t="s">
        <v>237</v>
      </c>
      <c r="D272" s="29">
        <v>1</v>
      </c>
      <c r="E272" s="3">
        <v>500000</v>
      </c>
      <c r="F272" s="30">
        <f>IF(D272="","",D272*E272)</f>
        <v>500000</v>
      </c>
    </row>
    <row r="273" spans="1:6" outlineLevel="1" x14ac:dyDescent="0.3">
      <c r="A273" s="25"/>
      <c r="B273" s="57"/>
      <c r="C273" s="28"/>
      <c r="D273" s="29"/>
      <c r="E273" s="2"/>
      <c r="F273" s="30"/>
    </row>
    <row r="274" spans="1:6" outlineLevel="1" x14ac:dyDescent="0.3">
      <c r="A274" s="25" t="s">
        <v>238</v>
      </c>
      <c r="B274" s="57" t="s">
        <v>239</v>
      </c>
      <c r="C274" s="28" t="s">
        <v>240</v>
      </c>
      <c r="D274" s="4">
        <f>E272</f>
        <v>500000</v>
      </c>
      <c r="E274" s="11"/>
      <c r="F274" s="30">
        <f>IF(D274="","",D274*E274)</f>
        <v>0</v>
      </c>
    </row>
    <row r="275" spans="1:6" outlineLevel="1" x14ac:dyDescent="0.3">
      <c r="A275" s="25"/>
      <c r="B275" s="57"/>
      <c r="C275" s="28"/>
      <c r="D275" s="4"/>
      <c r="E275" s="32"/>
      <c r="F275" s="30"/>
    </row>
    <row r="276" spans="1:6" outlineLevel="1" x14ac:dyDescent="0.3">
      <c r="A276" s="19" t="s">
        <v>241</v>
      </c>
      <c r="B276" s="20" t="s">
        <v>242</v>
      </c>
      <c r="C276" s="28"/>
      <c r="D276" s="29"/>
      <c r="E276" s="25"/>
      <c r="F276" s="30"/>
    </row>
    <row r="277" spans="1:6" outlineLevel="1" x14ac:dyDescent="0.3">
      <c r="A277" s="19"/>
      <c r="B277" s="39"/>
      <c r="C277" s="77"/>
      <c r="D277" s="78"/>
      <c r="E277" s="25"/>
      <c r="F277" s="30"/>
    </row>
    <row r="278" spans="1:6" ht="28.8" outlineLevel="1" x14ac:dyDescent="0.3">
      <c r="A278" s="79" t="s">
        <v>243</v>
      </c>
      <c r="B278" s="80" t="s">
        <v>244</v>
      </c>
      <c r="C278" s="81"/>
      <c r="D278" s="82"/>
      <c r="E278" s="25"/>
      <c r="F278" s="30"/>
    </row>
    <row r="279" spans="1:6" outlineLevel="1" x14ac:dyDescent="0.3">
      <c r="A279" s="79"/>
      <c r="B279" s="83"/>
      <c r="C279" s="84"/>
      <c r="D279" s="85"/>
      <c r="E279" s="25"/>
      <c r="F279" s="30"/>
    </row>
    <row r="280" spans="1:6" ht="43.2" outlineLevel="1" x14ac:dyDescent="0.3">
      <c r="A280" s="79" t="s">
        <v>245</v>
      </c>
      <c r="B280" s="86" t="s">
        <v>246</v>
      </c>
      <c r="C280" s="28" t="s">
        <v>247</v>
      </c>
      <c r="D280" s="29">
        <v>10</v>
      </c>
      <c r="E280" s="1"/>
      <c r="F280" s="30">
        <f>IF(D280="","",D280*E280)</f>
        <v>0</v>
      </c>
    </row>
    <row r="281" spans="1:6" outlineLevel="1" x14ac:dyDescent="0.3">
      <c r="A281" s="25"/>
      <c r="B281" s="87"/>
      <c r="C281" s="28"/>
      <c r="D281" s="29"/>
      <c r="E281" s="2"/>
      <c r="F281" s="30"/>
    </row>
    <row r="282" spans="1:6" ht="28.8" outlineLevel="1" x14ac:dyDescent="0.3">
      <c r="A282" s="19" t="s">
        <v>248</v>
      </c>
      <c r="B282" s="20" t="s">
        <v>249</v>
      </c>
      <c r="C282" s="28"/>
      <c r="D282" s="29"/>
      <c r="E282" s="25"/>
      <c r="F282" s="30"/>
    </row>
    <row r="283" spans="1:6" outlineLevel="1" x14ac:dyDescent="0.3">
      <c r="A283" s="19"/>
      <c r="B283" s="20"/>
      <c r="C283" s="28"/>
      <c r="D283" s="29"/>
      <c r="E283" s="25"/>
      <c r="F283" s="30"/>
    </row>
    <row r="284" spans="1:6" ht="43.2" outlineLevel="1" x14ac:dyDescent="0.3">
      <c r="A284" s="25"/>
      <c r="B284" s="27" t="s">
        <v>250</v>
      </c>
      <c r="C284" s="28" t="s">
        <v>15</v>
      </c>
      <c r="D284" s="29">
        <v>60</v>
      </c>
      <c r="E284" s="1"/>
      <c r="F284" s="30">
        <f>IF(D284="","",D284*E284)</f>
        <v>0</v>
      </c>
    </row>
    <row r="285" spans="1:6" outlineLevel="1" x14ac:dyDescent="0.3">
      <c r="A285" s="25"/>
      <c r="B285" s="57"/>
      <c r="C285" s="28"/>
      <c r="D285" s="29"/>
      <c r="E285" s="2"/>
      <c r="F285" s="30"/>
    </row>
    <row r="286" spans="1:6" outlineLevel="1" x14ac:dyDescent="0.3">
      <c r="A286" s="19" t="s">
        <v>251</v>
      </c>
      <c r="B286" s="20" t="s">
        <v>252</v>
      </c>
      <c r="C286" s="28"/>
      <c r="D286" s="29"/>
      <c r="E286" s="25"/>
      <c r="F286" s="30"/>
    </row>
    <row r="287" spans="1:6" outlineLevel="1" x14ac:dyDescent="0.3">
      <c r="A287" s="19"/>
      <c r="B287" s="20"/>
      <c r="C287" s="28"/>
      <c r="D287" s="29"/>
      <c r="E287" s="25"/>
      <c r="F287" s="30"/>
    </row>
    <row r="288" spans="1:6" outlineLevel="1" x14ac:dyDescent="0.3">
      <c r="A288" s="19" t="s">
        <v>253</v>
      </c>
      <c r="B288" s="20" t="s">
        <v>254</v>
      </c>
      <c r="C288" s="28"/>
      <c r="D288" s="29"/>
      <c r="E288" s="25"/>
      <c r="F288" s="30"/>
    </row>
    <row r="289" spans="1:6" outlineLevel="1" x14ac:dyDescent="0.3">
      <c r="A289" s="25"/>
      <c r="B289" s="57"/>
      <c r="C289" s="28"/>
      <c r="D289" s="29"/>
      <c r="E289" s="25"/>
      <c r="F289" s="30"/>
    </row>
    <row r="290" spans="1:6" outlineLevel="1" x14ac:dyDescent="0.3">
      <c r="A290" s="25" t="s">
        <v>255</v>
      </c>
      <c r="B290" s="27" t="s">
        <v>256</v>
      </c>
      <c r="C290" s="28" t="s">
        <v>219</v>
      </c>
      <c r="D290" s="29">
        <v>1</v>
      </c>
      <c r="E290" s="3">
        <v>1500000</v>
      </c>
      <c r="F290" s="30">
        <f>IF(D290="","",D290*E290)</f>
        <v>1500000</v>
      </c>
    </row>
    <row r="291" spans="1:6" outlineLevel="1" x14ac:dyDescent="0.3">
      <c r="A291" s="25"/>
      <c r="B291" s="88"/>
      <c r="C291" s="28"/>
      <c r="D291" s="29"/>
      <c r="E291" s="2"/>
      <c r="F291" s="30"/>
    </row>
    <row r="292" spans="1:6" outlineLevel="1" x14ac:dyDescent="0.3">
      <c r="A292" s="79" t="s">
        <v>257</v>
      </c>
      <c r="B292" s="86" t="s">
        <v>258</v>
      </c>
      <c r="C292" s="28" t="s">
        <v>240</v>
      </c>
      <c r="D292" s="33">
        <f>E290</f>
        <v>1500000</v>
      </c>
      <c r="E292" s="11"/>
      <c r="F292" s="30">
        <f>IF(D292="","",D292*E292)</f>
        <v>0</v>
      </c>
    </row>
    <row r="293" spans="1:6" outlineLevel="1" x14ac:dyDescent="0.3">
      <c r="A293" s="25"/>
      <c r="B293" s="89"/>
      <c r="C293" s="28"/>
      <c r="D293" s="33"/>
      <c r="E293" s="32"/>
      <c r="F293" s="30"/>
    </row>
    <row r="294" spans="1:6" x14ac:dyDescent="0.3">
      <c r="A294" s="34"/>
      <c r="B294" s="35" t="s">
        <v>259</v>
      </c>
      <c r="C294" s="36"/>
      <c r="D294" s="37"/>
      <c r="E294" s="34"/>
      <c r="F294" s="38">
        <f>SUM(F268:F292)</f>
        <v>2100000</v>
      </c>
    </row>
    <row r="295" spans="1:6" x14ac:dyDescent="0.3">
      <c r="A295" s="114" t="s">
        <v>260</v>
      </c>
      <c r="B295" s="114"/>
      <c r="C295" s="114"/>
      <c r="D295" s="114"/>
      <c r="E295" s="114"/>
      <c r="F295" s="114"/>
    </row>
    <row r="296" spans="1:6" x14ac:dyDescent="0.3">
      <c r="A296" s="19" t="s">
        <v>0</v>
      </c>
      <c r="B296" s="115" t="s">
        <v>1</v>
      </c>
      <c r="C296" s="116"/>
      <c r="D296" s="116"/>
      <c r="E296" s="117"/>
      <c r="F296" s="90" t="s">
        <v>5</v>
      </c>
    </row>
    <row r="297" spans="1:6" x14ac:dyDescent="0.3">
      <c r="A297" s="25" t="s">
        <v>6</v>
      </c>
      <c r="B297" s="105" t="s">
        <v>7</v>
      </c>
      <c r="C297" s="106"/>
      <c r="D297" s="106"/>
      <c r="E297" s="107"/>
      <c r="F297" s="30">
        <f>F22</f>
        <v>550000</v>
      </c>
    </row>
    <row r="298" spans="1:6" x14ac:dyDescent="0.3">
      <c r="A298" s="25" t="s">
        <v>31</v>
      </c>
      <c r="B298" s="105" t="s">
        <v>32</v>
      </c>
      <c r="C298" s="106"/>
      <c r="D298" s="106"/>
      <c r="E298" s="107"/>
      <c r="F298" s="30">
        <f>F76</f>
        <v>0</v>
      </c>
    </row>
    <row r="299" spans="1:6" x14ac:dyDescent="0.3">
      <c r="A299" s="25" t="s">
        <v>77</v>
      </c>
      <c r="B299" s="105" t="s">
        <v>78</v>
      </c>
      <c r="C299" s="106"/>
      <c r="D299" s="106"/>
      <c r="E299" s="107"/>
      <c r="F299" s="30">
        <f>F86</f>
        <v>0</v>
      </c>
    </row>
    <row r="300" spans="1:6" x14ac:dyDescent="0.3">
      <c r="A300" s="25" t="s">
        <v>261</v>
      </c>
      <c r="B300" s="105" t="s">
        <v>87</v>
      </c>
      <c r="C300" s="106"/>
      <c r="D300" s="106"/>
      <c r="E300" s="107"/>
      <c r="F300" s="30">
        <f>F106</f>
        <v>3750000</v>
      </c>
    </row>
    <row r="301" spans="1:6" x14ac:dyDescent="0.3">
      <c r="A301" s="25" t="s">
        <v>104</v>
      </c>
      <c r="B301" s="105" t="s">
        <v>105</v>
      </c>
      <c r="C301" s="106"/>
      <c r="D301" s="106"/>
      <c r="E301" s="107"/>
      <c r="F301" s="30">
        <f>F116</f>
        <v>0</v>
      </c>
    </row>
    <row r="302" spans="1:6" x14ac:dyDescent="0.3">
      <c r="A302" s="25" t="s">
        <v>113</v>
      </c>
      <c r="B302" s="105" t="s">
        <v>114</v>
      </c>
      <c r="C302" s="106"/>
      <c r="D302" s="106"/>
      <c r="E302" s="107"/>
      <c r="F302" s="30">
        <f>F216</f>
        <v>38050000</v>
      </c>
    </row>
    <row r="303" spans="1:6" x14ac:dyDescent="0.3">
      <c r="A303" s="25" t="s">
        <v>189</v>
      </c>
      <c r="B303" s="105" t="s">
        <v>190</v>
      </c>
      <c r="C303" s="106"/>
      <c r="D303" s="106"/>
      <c r="E303" s="107"/>
      <c r="F303" s="30">
        <f>F252</f>
        <v>5600000</v>
      </c>
    </row>
    <row r="304" spans="1:6" x14ac:dyDescent="0.3">
      <c r="A304" s="25" t="s">
        <v>221</v>
      </c>
      <c r="B304" s="105" t="s">
        <v>222</v>
      </c>
      <c r="C304" s="106"/>
      <c r="D304" s="106"/>
      <c r="E304" s="107"/>
      <c r="F304" s="30">
        <f>F258</f>
        <v>0</v>
      </c>
    </row>
    <row r="305" spans="1:6" x14ac:dyDescent="0.3">
      <c r="A305" s="25" t="s">
        <v>225</v>
      </c>
      <c r="B305" s="105" t="s">
        <v>226</v>
      </c>
      <c r="C305" s="106"/>
      <c r="D305" s="106"/>
      <c r="E305" s="107"/>
      <c r="F305" s="30">
        <f>F264</f>
        <v>720000</v>
      </c>
    </row>
    <row r="306" spans="1:6" x14ac:dyDescent="0.3">
      <c r="A306" s="25" t="s">
        <v>229</v>
      </c>
      <c r="B306" s="105" t="s">
        <v>230</v>
      </c>
      <c r="C306" s="106"/>
      <c r="D306" s="106"/>
      <c r="E306" s="107"/>
      <c r="F306" s="30">
        <f>F294</f>
        <v>2100000</v>
      </c>
    </row>
    <row r="307" spans="1:6" x14ac:dyDescent="0.3">
      <c r="B307" s="91"/>
      <c r="C307" s="92"/>
      <c r="D307" s="93"/>
      <c r="F307" s="94"/>
    </row>
    <row r="308" spans="1:6" x14ac:dyDescent="0.3">
      <c r="A308" s="108" t="s">
        <v>262</v>
      </c>
      <c r="B308" s="108"/>
      <c r="C308" s="108"/>
      <c r="D308" s="108"/>
      <c r="E308" s="108"/>
      <c r="F308" s="52">
        <f>SUM(F297:F306)</f>
        <v>50770000</v>
      </c>
    </row>
    <row r="309" spans="1:6" x14ac:dyDescent="0.3">
      <c r="B309" s="91"/>
      <c r="C309" s="92"/>
      <c r="D309" s="93"/>
      <c r="F309" s="94"/>
    </row>
    <row r="310" spans="1:6" x14ac:dyDescent="0.3">
      <c r="A310" s="109" t="s">
        <v>263</v>
      </c>
      <c r="B310" s="109"/>
      <c r="C310" s="109"/>
      <c r="D310" s="109"/>
      <c r="E310" s="109"/>
      <c r="F310" s="30">
        <f>F308*0.15</f>
        <v>7615500</v>
      </c>
    </row>
    <row r="311" spans="1:6" x14ac:dyDescent="0.3">
      <c r="A311" s="95"/>
      <c r="B311" s="96"/>
      <c r="C311" s="97"/>
      <c r="D311" s="98"/>
      <c r="E311" s="95"/>
      <c r="F311" s="99"/>
    </row>
    <row r="312" spans="1:6" x14ac:dyDescent="0.3">
      <c r="A312" s="110" t="s">
        <v>264</v>
      </c>
      <c r="B312" s="110"/>
      <c r="C312" s="110"/>
      <c r="D312" s="110"/>
      <c r="E312" s="110"/>
      <c r="F312" s="52">
        <f>F308+F310</f>
        <v>58385500</v>
      </c>
    </row>
  </sheetData>
  <sheetProtection algorithmName="SHA-512" hashValue="Ck5XOMwyNw/kaE6cOf7WmFY90aIRKYXn0GDGvVXk3CGXuWEI+OsutVqhBIFmZr7nLthWLhb1enzWn8KkmuA+xQ==" saltValue="+M6L2ym2fhDdsTVqwVgBRQ==" spinCount="100000" sheet="1" objects="1" scenarios="1" selectLockedCells="1"/>
  <mergeCells count="16">
    <mergeCell ref="B299:E299"/>
    <mergeCell ref="B24:F24"/>
    <mergeCell ref="A295:F295"/>
    <mergeCell ref="B296:E296"/>
    <mergeCell ref="B297:E297"/>
    <mergeCell ref="B298:E298"/>
    <mergeCell ref="B306:E306"/>
    <mergeCell ref="A308:E308"/>
    <mergeCell ref="A310:E310"/>
    <mergeCell ref="A312:E312"/>
    <mergeCell ref="B300:E300"/>
    <mergeCell ref="B301:E301"/>
    <mergeCell ref="B302:E302"/>
    <mergeCell ref="B303:E303"/>
    <mergeCell ref="B304:E304"/>
    <mergeCell ref="B305:E305"/>
  </mergeCells>
  <pageMargins left="0.70866141732283472" right="0.70866141732283472" top="0.74803149606299213" bottom="0.74803149606299213" header="0.31496062992125984" footer="0.31496062992125984"/>
  <pageSetup scale="68" fitToHeight="0" orientation="portrait" horizontalDpi="1200" verticalDpi="1200" r:id="rId1"/>
  <headerFooter>
    <oddHeader>&amp;L&amp;"Calibri"&amp;10&amp;K000000Sensitivity - General&amp;1#</oddHeader>
  </headerFooter>
  <rowBreaks count="8" manualBreakCount="8">
    <brk id="22" max="16383" man="1"/>
    <brk id="86" max="16383" man="1"/>
    <brk id="117" max="16383" man="1"/>
    <brk id="158" max="16383" man="1"/>
    <brk id="173" max="16383" man="1"/>
    <brk id="216" max="16383" man="1"/>
    <brk id="265" max="16383" man="1"/>
    <brk id="29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853B9DF92A674B9C0F7CAAA8192520" ma:contentTypeVersion="4" ma:contentTypeDescription="Create a new document." ma:contentTypeScope="" ma:versionID="bb3f773954c076469c66f8646320762f">
  <xsd:schema xmlns:xsd="http://www.w3.org/2001/XMLSchema" xmlns:xs="http://www.w3.org/2001/XMLSchema" xmlns:p="http://schemas.microsoft.com/office/2006/metadata/properties" xmlns:ns2="6c60aa45-1c8f-458e-b9e8-c78916deb685" xmlns:ns3="66c240e7-9088-44b4-b071-0370d78391c3" targetNamespace="http://schemas.microsoft.com/office/2006/metadata/properties" ma:root="true" ma:fieldsID="68bd0b98ad7ac4ced5e323bc5d8f1353" ns2:_="" ns3:_="">
    <xsd:import namespace="6c60aa45-1c8f-458e-b9e8-c78916deb685"/>
    <xsd:import namespace="66c240e7-9088-44b4-b071-0370d78391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60aa45-1c8f-458e-b9e8-c78916deb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c240e7-9088-44b4-b071-0370d78391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8B59F6-8FA5-4BD6-A31F-FC8788D996D0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6c60aa45-1c8f-458e-b9e8-c78916deb685"/>
  </ds:schemaRefs>
</ds:datastoreItem>
</file>

<file path=customXml/itemProps2.xml><?xml version="1.0" encoding="utf-8"?>
<ds:datastoreItem xmlns:ds="http://schemas.openxmlformats.org/officeDocument/2006/customXml" ds:itemID="{CA4CB1D0-64BB-4BA0-98F8-9D68A076B0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E869D2-F0A2-458B-A0AD-F3054A1DD2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60aa45-1c8f-458e-b9e8-c78916deb685"/>
    <ds:schemaRef ds:uri="66c240e7-9088-44b4-b071-0370d78391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N.003-110-2022-1 Final BoQ (2)</vt:lpstr>
      <vt:lpstr>'N.003-110-2022-1 Final BoQ (2)'!Print_Titles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Rajan Padavattan</dc:creator>
  <cp:keywords/>
  <dc:description/>
  <cp:lastModifiedBy>Layton Leseane (NR)</cp:lastModifiedBy>
  <cp:revision/>
  <cp:lastPrinted>2022-10-03T06:37:08Z</cp:lastPrinted>
  <dcterms:created xsi:type="dcterms:W3CDTF">2021-06-04T13:30:08Z</dcterms:created>
  <dcterms:modified xsi:type="dcterms:W3CDTF">2022-10-03T08:27:53Z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0x01010095853B9DF92A674B9C0F7CAAA8192520</vt:lpwstr>
  </property>
  <property fmtid="{D5CDD505-2E9C-101B-9397-08002B2CF9AE}" pid="3" name="MSIP_Label_5a024da7-7918-49c2-a744-b84d0bf2c679_Enabled">
    <vt:lpwstr>true</vt:lpwstr>
  </property>
  <property fmtid="{D5CDD505-2E9C-101B-9397-08002B2CF9AE}" pid="4" name="MSIP_Label_5a024da7-7918-49c2-a744-b84d0bf2c679_SetDate">
    <vt:lpwstr>2022-10-03T08:27:53Z</vt:lpwstr>
  </property>
  <property fmtid="{D5CDD505-2E9C-101B-9397-08002B2CF9AE}" pid="5" name="MSIP_Label_5a024da7-7918-49c2-a744-b84d0bf2c679_Method">
    <vt:lpwstr>Standard</vt:lpwstr>
  </property>
  <property fmtid="{D5CDD505-2E9C-101B-9397-08002B2CF9AE}" pid="6" name="MSIP_Label_5a024da7-7918-49c2-a744-b84d0bf2c679_Name">
    <vt:lpwstr>General</vt:lpwstr>
  </property>
  <property fmtid="{D5CDD505-2E9C-101B-9397-08002B2CF9AE}" pid="7" name="MSIP_Label_5a024da7-7918-49c2-a744-b84d0bf2c679_SiteId">
    <vt:lpwstr>24236235-bb51-454e-8f47-206699c7e33b</vt:lpwstr>
  </property>
  <property fmtid="{D5CDD505-2E9C-101B-9397-08002B2CF9AE}" pid="8" name="MSIP_Label_5a024da7-7918-49c2-a744-b84d0bf2c679_ActionId">
    <vt:lpwstr>8c6b2394-a21d-474c-8364-d8187c2fc8fe</vt:lpwstr>
  </property>
  <property fmtid="{D5CDD505-2E9C-101B-9397-08002B2CF9AE}" pid="9" name="MSIP_Label_5a024da7-7918-49c2-a744-b84d0bf2c679_ContentBits">
    <vt:lpwstr>1</vt:lpwstr>
  </property>
</Properties>
</file>