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skom-my.sharepoint.com/personal/kwenalv_eskom_co_za/Documents/Documents/GE Stores Upgrade/procrument pack Docs/Procurement Pack 1/"/>
    </mc:Choice>
  </mc:AlternateContent>
  <xr:revisionPtr revIDLastSave="0" documentId="8_{4325229E-3C69-440B-B4D2-8A72DED666D2}" xr6:coauthVersionLast="47" xr6:coauthVersionMax="47" xr10:uidLastSave="{00000000-0000-0000-0000-000000000000}"/>
  <bookViews>
    <workbookView xWindow="-110" yWindow="-110" windowWidth="19420" windowHeight="10300" tabRatio="679" firstSheet="1" activeTab="2" xr2:uid="{00000000-000D-0000-FFFF-FFFF00000000}"/>
  </bookViews>
  <sheets>
    <sheet name="Instructions" sheetId="9" r:id="rId1"/>
    <sheet name="Contextual Info" sheetId="10" r:id="rId2"/>
    <sheet name="Risk Register" sheetId="2" r:id="rId3"/>
    <sheet name="Rating Criteria" sheetId="4" r:id="rId4"/>
    <sheet name="Manual Form" sheetId="13" r:id="rId5"/>
    <sheet name="Complete Eskom Rating Scales" sheetId="7" r:id="rId6"/>
    <sheet name="Version Control" sheetId="15" r:id="rId7"/>
    <sheet name="Risk Scoring" sheetId="8" state="hidden" r:id="rId8"/>
  </sheets>
  <definedNames>
    <definedName name="_xlnm._FilterDatabase" localSheetId="2" hidden="1">'Risk Register'!$I$8:$K$45</definedName>
    <definedName name="_xlnm.Print_Area" localSheetId="5">'Complete Eskom Rating Scales'!$A$1:$J$10</definedName>
    <definedName name="_xlnm.Print_Area" localSheetId="1">'Contextual Info'!$A$1:$C$35</definedName>
    <definedName name="_xlnm.Print_Area" localSheetId="0">Instructions!$A$1:$H$51</definedName>
    <definedName name="_xlnm.Print_Area" localSheetId="3">'Rating Criteria'!$A$1:$P$17</definedName>
    <definedName name="_xlnm.Print_Area" localSheetId="2">'Risk Register'!$A$1:$O$45</definedName>
    <definedName name="_xlnm.Print_Titles" localSheetId="4">'Manual Form'!$1:$5</definedName>
    <definedName name="_xlnm.Print_Titles" localSheetId="2">'Risk Register'!$7:$8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2" l="1"/>
  <c r="F9" i="4" l="1"/>
  <c r="F8" i="4"/>
  <c r="F7" i="4"/>
  <c r="F6" i="4"/>
  <c r="F5" i="4"/>
  <c r="F4" i="4"/>
  <c r="D9" i="4"/>
  <c r="D8" i="4"/>
  <c r="D7" i="4"/>
  <c r="D6" i="4"/>
  <c r="D5" i="4"/>
  <c r="D4" i="4"/>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Keith Rodseth</author>
  </authors>
  <commentList>
    <comment ref="A7" authorId="0" shapeId="0" xr:uid="{00000000-0006-0000-0200-000001000000}">
      <text>
        <r>
          <rPr>
            <b/>
            <sz val="9"/>
            <color indexed="81"/>
            <rFont val="Tahoma"/>
            <family val="2"/>
          </rPr>
          <t>Reference Number:</t>
        </r>
        <r>
          <rPr>
            <sz val="9"/>
            <color indexed="81"/>
            <rFont val="Tahoma"/>
            <family val="2"/>
          </rPr>
          <t xml:space="preserve">
</t>
        </r>
      </text>
    </comment>
    <comment ref="B7" authorId="0" shapeId="0" xr:uid="{00000000-0006-0000-0200-000002000000}">
      <text>
        <r>
          <rPr>
            <b/>
            <sz val="9"/>
            <color indexed="81"/>
            <rFont val="Tahoma"/>
            <family val="2"/>
          </rPr>
          <t>Who raised this as a risk.</t>
        </r>
        <r>
          <rPr>
            <sz val="9"/>
            <color indexed="81"/>
            <rFont val="Tahoma"/>
            <family val="2"/>
          </rPr>
          <t xml:space="preserve">
</t>
        </r>
      </text>
    </comment>
    <comment ref="C7" authorId="0" shapeId="0" xr:uid="{00000000-0006-0000-0200-000003000000}">
      <text>
        <r>
          <rPr>
            <b/>
            <sz val="9"/>
            <color indexed="81"/>
            <rFont val="Tahoma"/>
            <family val="2"/>
          </rPr>
          <t>The initial capture date.</t>
        </r>
        <r>
          <rPr>
            <sz val="9"/>
            <color indexed="81"/>
            <rFont val="Tahoma"/>
            <family val="2"/>
          </rPr>
          <t xml:space="preserve">
</t>
        </r>
      </text>
    </comment>
    <comment ref="D8" authorId="0" shapeId="0" xr:uid="{00000000-0006-0000-0200-000004000000}">
      <text>
        <r>
          <rPr>
            <b/>
            <sz val="9"/>
            <color indexed="81"/>
            <rFont val="Tahoma"/>
            <family val="2"/>
          </rPr>
          <t>Something happens ...</t>
        </r>
        <r>
          <rPr>
            <sz val="9"/>
            <color indexed="81"/>
            <rFont val="Tahoma"/>
            <family val="2"/>
          </rPr>
          <t xml:space="preserve">
</t>
        </r>
      </text>
    </comment>
    <comment ref="E8" authorId="0" shapeId="0" xr:uid="{00000000-0006-0000-0200-000005000000}">
      <text>
        <r>
          <rPr>
            <b/>
            <sz val="9"/>
            <color indexed="81"/>
            <rFont val="Tahoma"/>
            <family val="2"/>
          </rPr>
          <t>leading to …</t>
        </r>
      </text>
    </comment>
    <comment ref="F8" authorId="0" shapeId="0" xr:uid="{00000000-0006-0000-0200-000006000000}">
      <text>
        <r>
          <rPr>
            <b/>
            <sz val="9"/>
            <color indexed="81"/>
            <rFont val="Tahoma"/>
            <family val="2"/>
          </rPr>
          <t>caused by  …
[Alt = Enter adds line breaks]</t>
        </r>
        <r>
          <rPr>
            <sz val="9"/>
            <color indexed="81"/>
            <rFont val="Tahoma"/>
            <family val="2"/>
          </rPr>
          <t xml:space="preserve">
</t>
        </r>
      </text>
    </comment>
    <comment ref="G8" authorId="0" shapeId="0" xr:uid="{00000000-0006-0000-0200-000007000000}">
      <text>
        <r>
          <rPr>
            <b/>
            <sz val="9"/>
            <color indexed="81"/>
            <rFont val="Tahoma"/>
            <family val="2"/>
          </rPr>
          <t>controlled by …
[these influence the rating]</t>
        </r>
        <r>
          <rPr>
            <sz val="9"/>
            <color indexed="81"/>
            <rFont val="Tahoma"/>
            <family val="2"/>
          </rPr>
          <t xml:space="preserve">
</t>
        </r>
      </text>
    </comment>
    <comment ref="H8" authorId="0" shapeId="0" xr:uid="{00000000-0006-0000-0200-000008000000}">
      <text>
        <r>
          <rPr>
            <b/>
            <sz val="9"/>
            <color indexed="81"/>
            <rFont val="Tahoma"/>
            <family val="2"/>
          </rPr>
          <t>Risk Control Effectiveness:  This affects ratings.  Treat any control weaknesses.</t>
        </r>
      </text>
    </comment>
    <comment ref="I8" authorId="0" shapeId="0" xr:uid="{00000000-0006-0000-0200-000009000000}">
      <text>
        <r>
          <rPr>
            <b/>
            <sz val="9"/>
            <color indexed="81"/>
            <rFont val="Tahoma"/>
            <family val="2"/>
          </rPr>
          <t>Consequence:  The Impact on objectives.</t>
        </r>
      </text>
    </comment>
    <comment ref="J8" authorId="0" shapeId="0" xr:uid="{00000000-0006-0000-0200-00000A000000}">
      <text>
        <r>
          <rPr>
            <b/>
            <sz val="9"/>
            <color indexed="81"/>
            <rFont val="Tahoma"/>
            <family val="2"/>
          </rPr>
          <t>Likelihood of the consequence.</t>
        </r>
        <r>
          <rPr>
            <sz val="9"/>
            <color indexed="81"/>
            <rFont val="Tahoma"/>
            <family val="2"/>
          </rPr>
          <t xml:space="preserve">
</t>
        </r>
      </text>
    </comment>
    <comment ref="K8" authorId="0" shapeId="0" xr:uid="{00000000-0006-0000-0200-00000B000000}">
      <text>
        <r>
          <rPr>
            <b/>
            <sz val="9"/>
            <color indexed="81"/>
            <rFont val="Tahoma"/>
            <family val="2"/>
          </rPr>
          <t>Automatically calculated</t>
        </r>
        <r>
          <rPr>
            <sz val="9"/>
            <color indexed="81"/>
            <rFont val="Tahoma"/>
            <family val="2"/>
          </rPr>
          <t xml:space="preserve">
</t>
        </r>
      </text>
    </comment>
    <comment ref="L8" authorId="0" shapeId="0" xr:uid="{00000000-0006-0000-0200-00000C000000}">
      <text>
        <r>
          <rPr>
            <b/>
            <sz val="9"/>
            <color indexed="81"/>
            <rFont val="Tahoma"/>
            <family val="2"/>
          </rPr>
          <t>S  -  Specific,
M  -  Measurable,
A  -  Achievable,
R  -  Relevant,
T  -  Time Bound.</t>
        </r>
        <r>
          <rPr>
            <sz val="9"/>
            <color indexed="81"/>
            <rFont val="Tahoma"/>
            <family val="2"/>
          </rPr>
          <t xml:space="preserve">
</t>
        </r>
      </text>
    </comment>
    <comment ref="O8" authorId="0" shapeId="0" xr:uid="{00000000-0006-0000-0200-00000D000000}">
      <text>
        <r>
          <rPr>
            <b/>
            <sz val="9"/>
            <color indexed="81"/>
            <rFont val="Tahoma"/>
            <family val="2"/>
          </rPr>
          <t>Status of treatment plan implementation.</t>
        </r>
        <r>
          <rPr>
            <sz val="9"/>
            <color indexed="81"/>
            <rFont val="Tahoma"/>
            <family val="2"/>
          </rPr>
          <t xml:space="preserve">
</t>
        </r>
      </text>
    </comment>
  </commentList>
</comments>
</file>

<file path=xl/sharedStrings.xml><?xml version="1.0" encoding="utf-8"?>
<sst xmlns="http://schemas.openxmlformats.org/spreadsheetml/2006/main" count="686" uniqueCount="280">
  <si>
    <t>#</t>
  </si>
  <si>
    <t>Notified by</t>
  </si>
  <si>
    <t>Status</t>
  </si>
  <si>
    <t>Risk event</t>
  </si>
  <si>
    <t>Cause</t>
  </si>
  <si>
    <t>Possible outcome</t>
  </si>
  <si>
    <t>Consequence</t>
  </si>
  <si>
    <t>Likelihood</t>
  </si>
  <si>
    <t>Moderate</t>
  </si>
  <si>
    <t>Minor</t>
  </si>
  <si>
    <t>Imminent</t>
  </si>
  <si>
    <t>Possible</t>
  </si>
  <si>
    <t>Probable</t>
  </si>
  <si>
    <t>I</t>
  </si>
  <si>
    <t>II</t>
  </si>
  <si>
    <t>III</t>
  </si>
  <si>
    <t>IV</t>
  </si>
  <si>
    <t>E</t>
  </si>
  <si>
    <t>D</t>
  </si>
  <si>
    <t>C</t>
  </si>
  <si>
    <t>B</t>
  </si>
  <si>
    <t>Significant</t>
  </si>
  <si>
    <t>Insignificant</t>
  </si>
  <si>
    <t>&gt;90%</t>
  </si>
  <si>
    <t>≥ 15% - 25%</t>
  </si>
  <si>
    <t>≥ 10% - 15%</t>
  </si>
  <si>
    <t>≥ 5% - 10%</t>
  </si>
  <si>
    <t>&lt; 5%</t>
  </si>
  <si>
    <t>≥ 2% - 5%</t>
  </si>
  <si>
    <t xml:space="preserve"> &lt; 2%</t>
  </si>
  <si>
    <t>Safety</t>
  </si>
  <si>
    <t>Quality</t>
  </si>
  <si>
    <t>First Aid</t>
  </si>
  <si>
    <t>Medical</t>
  </si>
  <si>
    <t>Lost Time / S24</t>
  </si>
  <si>
    <t>No Impact</t>
  </si>
  <si>
    <t>Concession required</t>
  </si>
  <si>
    <t>Functionality affected</t>
  </si>
  <si>
    <t>Immaterial effect</t>
  </si>
  <si>
    <t>&gt;20%</t>
  </si>
  <si>
    <t>&gt;70%</t>
  </si>
  <si>
    <r>
      <t xml:space="preserve">Consequence Criteria:  without </t>
    </r>
    <r>
      <rPr>
        <b/>
        <u/>
        <sz val="14"/>
        <color theme="1"/>
        <rFont val="Calibri"/>
        <family val="2"/>
        <scheme val="minor"/>
      </rPr>
      <t>further</t>
    </r>
    <r>
      <rPr>
        <b/>
        <sz val="14"/>
        <color theme="1"/>
        <rFont val="Calibri"/>
        <family val="2"/>
        <scheme val="minor"/>
      </rPr>
      <t xml:space="preserve"> treatment</t>
    </r>
  </si>
  <si>
    <t>Significant/Imminent</t>
  </si>
  <si>
    <t>Significant/Probable</t>
  </si>
  <si>
    <t>Significant/Possible</t>
  </si>
  <si>
    <t>Moderate/Imminent</t>
  </si>
  <si>
    <t>Moderate/Probable</t>
  </si>
  <si>
    <t>Moderate/Possible</t>
  </si>
  <si>
    <t>Minor/Imminent</t>
  </si>
  <si>
    <t>Minor/Probable</t>
  </si>
  <si>
    <t>Minor/Possible</t>
  </si>
  <si>
    <t>Insignificant/Imminent</t>
  </si>
  <si>
    <t>Insignificant/Probable</t>
  </si>
  <si>
    <t>Insignificant/Possible</t>
  </si>
  <si>
    <t>Environmental</t>
  </si>
  <si>
    <t>Measurable Harm, Complaints</t>
  </si>
  <si>
    <t>Risk Description</t>
  </si>
  <si>
    <t>Significant/Not Anticipated</t>
  </si>
  <si>
    <t>Moderate/Not Anticipated</t>
  </si>
  <si>
    <t>Not Anticipated</t>
  </si>
  <si>
    <t>Minor/Not Anticipated</t>
  </si>
  <si>
    <t>Insignificant/Not Anticipated</t>
  </si>
  <si>
    <t>Target date</t>
  </si>
  <si>
    <t>Date:</t>
  </si>
  <si>
    <t>Heat Map</t>
  </si>
  <si>
    <t>Treatment Plan</t>
  </si>
  <si>
    <t>Risk Rating</t>
  </si>
  <si>
    <t>Resp. person</t>
  </si>
  <si>
    <t>Capture date</t>
  </si>
  <si>
    <t>Current Controls</t>
  </si>
  <si>
    <t>Further Action</t>
  </si>
  <si>
    <t>"Something happens"</t>
  </si>
  <si>
    <t>"leading to…"</t>
  </si>
  <si>
    <t>"caused by…"</t>
  </si>
  <si>
    <t>Catastrophic</t>
  </si>
  <si>
    <t>Major</t>
  </si>
  <si>
    <t>Unlikely</t>
  </si>
  <si>
    <t>A</t>
  </si>
  <si>
    <t>&lt;5%</t>
  </si>
  <si>
    <t>&gt;5%</t>
  </si>
  <si>
    <t>&gt; 20%</t>
  </si>
  <si>
    <t>≥ 15% - 20%</t>
  </si>
  <si>
    <t>≥ 25% - 35%</t>
  </si>
  <si>
    <t>≥ 35%</t>
  </si>
  <si>
    <t xml:space="preserve">Major non-conformance: impacting project </t>
  </si>
  <si>
    <t>Fatality</t>
  </si>
  <si>
    <t>Single Fatality</t>
  </si>
  <si>
    <t>Prolonged harm, high-profile concerns, regulatory enquiry</t>
  </si>
  <si>
    <t>Catastrophic/Imminent</t>
  </si>
  <si>
    <t>Catastrophic/Probable</t>
  </si>
  <si>
    <t>Catastrophic/Possible</t>
  </si>
  <si>
    <t>Catastrophic/Not Anticipated</t>
  </si>
  <si>
    <t>Catastrophic/Unlikely</t>
  </si>
  <si>
    <t>Insignificant/Unlikely</t>
  </si>
  <si>
    <t>Major/Imminent</t>
  </si>
  <si>
    <t>Major/Probable</t>
  </si>
  <si>
    <t>Major/Possible</t>
  </si>
  <si>
    <t>Major/Not Anticipated</t>
  </si>
  <si>
    <t>Major/Unlikely</t>
  </si>
  <si>
    <t>Minor/Unlikely</t>
  </si>
  <si>
    <t>Moderate/Unlikely</t>
  </si>
  <si>
    <t>Significant/Unlikely</t>
  </si>
  <si>
    <t>Irreversible harm, community outrage, public enquiry</t>
  </si>
  <si>
    <t>Major non-conformance:  project unusable</t>
  </si>
  <si>
    <t>Negligible</t>
  </si>
  <si>
    <t xml:space="preserve"> Some clean-up Costs</t>
  </si>
  <si>
    <t>Final product rejected</t>
  </si>
  <si>
    <t>Multiple S24</t>
  </si>
  <si>
    <t>Consequence Criteria</t>
  </si>
  <si>
    <t xml:space="preserve">Criteria </t>
  </si>
  <si>
    <t>Financial Sustainability 
EBITDA = Revenue - Opex - PE</t>
  </si>
  <si>
    <t>Operations</t>
  </si>
  <si>
    <t>Sustainable Asset Creation</t>
  </si>
  <si>
    <t>Environmental &amp; Climate Change Sustainability</t>
  </si>
  <si>
    <t>Legal &amp; Compliance</t>
  </si>
  <si>
    <t xml:space="preserve">Reputation </t>
  </si>
  <si>
    <t>Health and Safety</t>
  </si>
  <si>
    <t>Information Management</t>
  </si>
  <si>
    <t>Beyond Eskom Impact - National</t>
  </si>
  <si>
    <r>
      <rPr>
        <b/>
        <sz val="16"/>
        <color theme="1"/>
        <rFont val="Calibri"/>
        <family val="2"/>
        <scheme val="minor"/>
      </rPr>
      <t>Net position between Revenue and operational expenditure</t>
    </r>
    <r>
      <rPr>
        <sz val="16"/>
        <color theme="1"/>
        <rFont val="Calibri"/>
        <family val="2"/>
        <scheme val="minor"/>
      </rPr>
      <t xml:space="preserve">
&gt; R3Bn
</t>
    </r>
    <r>
      <rPr>
        <b/>
        <sz val="16"/>
        <color theme="1"/>
        <rFont val="Calibri"/>
        <family val="2"/>
        <scheme val="minor"/>
      </rPr>
      <t>Impact:</t>
    </r>
    <r>
      <rPr>
        <sz val="16"/>
        <color theme="1"/>
        <rFont val="Calibri"/>
        <family val="2"/>
        <scheme val="minor"/>
      </rPr>
      <t xml:space="preserve">
Catastrophic impact (financial and business operations) that threatens the existence of Eskom</t>
    </r>
  </si>
  <si>
    <r>
      <rPr>
        <b/>
        <sz val="16"/>
        <color theme="1"/>
        <rFont val="Calibri"/>
        <family val="2"/>
        <scheme val="minor"/>
      </rPr>
      <t xml:space="preserve">GWh lost:
</t>
    </r>
    <r>
      <rPr>
        <sz val="16"/>
        <color theme="1"/>
        <rFont val="Calibri"/>
        <family val="2"/>
        <scheme val="minor"/>
      </rPr>
      <t>&gt;5000GWh (Unable to meet demand by equivalent of a PS unit for a period of 3 months)</t>
    </r>
    <r>
      <rPr>
        <b/>
        <sz val="16"/>
        <color theme="1"/>
        <rFont val="Calibri"/>
        <family val="2"/>
        <scheme val="minor"/>
      </rPr>
      <t xml:space="preserve">
National load shedding 
</t>
    </r>
    <r>
      <rPr>
        <sz val="16"/>
        <color theme="1"/>
        <rFont val="Calibri"/>
        <family val="2"/>
        <scheme val="minor"/>
      </rPr>
      <t>&gt; six months.</t>
    </r>
    <r>
      <rPr>
        <b/>
        <sz val="16"/>
        <color theme="1"/>
        <rFont val="Calibri"/>
        <family val="2"/>
        <scheme val="minor"/>
      </rPr>
      <t xml:space="preserve">
National blackout:</t>
    </r>
    <r>
      <rPr>
        <sz val="16"/>
        <color theme="1"/>
        <rFont val="Calibri"/>
        <family val="2"/>
        <scheme val="minor"/>
      </rPr>
      <t xml:space="preserve"> 
Enormous impact on country from image, economic, point of view.
</t>
    </r>
    <r>
      <rPr>
        <b/>
        <sz val="12"/>
        <color theme="1"/>
        <rFont val="Calibri"/>
        <family val="2"/>
        <scheme val="minor"/>
      </rPr>
      <t/>
    </r>
  </si>
  <si>
    <r>
      <rPr>
        <b/>
        <sz val="16"/>
        <color theme="1"/>
        <rFont val="Calibri"/>
        <family val="2"/>
        <scheme val="minor"/>
      </rPr>
      <t>Project Cost:</t>
    </r>
    <r>
      <rPr>
        <sz val="16"/>
        <color theme="1"/>
        <rFont val="Calibri"/>
        <family val="2"/>
        <scheme val="minor"/>
      </rPr>
      <t xml:space="preserve"> 
&gt; 20%
</t>
    </r>
    <r>
      <rPr>
        <b/>
        <sz val="16"/>
        <color theme="1"/>
        <rFont val="Calibri"/>
        <family val="2"/>
        <scheme val="minor"/>
      </rPr>
      <t>Schedule deviate:</t>
    </r>
    <r>
      <rPr>
        <sz val="16"/>
        <color theme="1"/>
        <rFont val="Calibri"/>
        <family val="2"/>
        <scheme val="minor"/>
      </rPr>
      <t xml:space="preserve"> 
&gt; 35% delay
</t>
    </r>
    <r>
      <rPr>
        <b/>
        <sz val="16"/>
        <color theme="1"/>
        <rFont val="Calibri"/>
        <family val="2"/>
        <scheme val="minor"/>
      </rPr>
      <t>Quality:</t>
    </r>
    <r>
      <rPr>
        <sz val="16"/>
        <color theme="1"/>
        <rFont val="Calibri"/>
        <family val="2"/>
        <scheme val="minor"/>
      </rPr>
      <t xml:space="preserve"> 
Catastrophic - Major non-conformance that would result in a chain reaction that has huge negative impact on the plant. Project outcomes effectively unusable.</t>
    </r>
  </si>
  <si>
    <t xml:space="preserve">Community:
* Irreversible long term environmental harm
* Community outrage due to environmental harm in the area- potential large-scale class action (legal). e.g. greenhouse gas emissions, continued use of coal)
Regulation and Legal:
* Public inquiry by Government agency
* Environmental licence revoked
* Potential for significant legal sanctions against Eskom
* Stringent carbon budgets and taxes imposed
Physical changes to the Climate:
* Major generation and transmission infrastructure damage due to severe climate events
* Inadequate water supply for power generation                                                                          </t>
  </si>
  <si>
    <r>
      <rPr>
        <b/>
        <sz val="16"/>
        <color theme="1"/>
        <rFont val="Calibri"/>
        <family val="2"/>
        <scheme val="minor"/>
      </rPr>
      <t>Legal and Compliance:</t>
    </r>
    <r>
      <rPr>
        <sz val="16"/>
        <color theme="1"/>
        <rFont val="Calibri"/>
        <family val="2"/>
        <scheme val="minor"/>
      </rPr>
      <t xml:space="preserve">
* Major litigation or prosecution with damages including costs in excess of R100m
* Custodial sentence for Chief Executive.
* Custodial sentence for multiple company Executives.
* Closure of operations by authorities across multiple sites / regions.
* Inability to meet suspensive conditions in multiple loan agreement</t>
    </r>
  </si>
  <si>
    <r>
      <rPr>
        <b/>
        <sz val="16"/>
        <color theme="1"/>
        <rFont val="Calibri"/>
        <family val="2"/>
        <scheme val="minor"/>
      </rPr>
      <t>Reputation:</t>
    </r>
    <r>
      <rPr>
        <sz val="16"/>
        <color theme="1"/>
        <rFont val="Calibri"/>
        <family val="2"/>
        <scheme val="minor"/>
      </rPr>
      <t xml:space="preserve">
* Sustained adverse international / national press reporting over several weeks
* Prolonged loss of shareholder/ client confidence and community support
* Critical event that the organisation would be forced to undergo significant change</t>
    </r>
  </si>
  <si>
    <r>
      <rPr>
        <b/>
        <sz val="16"/>
        <color theme="1"/>
        <rFont val="Calibri"/>
        <family val="2"/>
        <scheme val="minor"/>
      </rPr>
      <t>Fatalities:</t>
    </r>
    <r>
      <rPr>
        <sz val="16"/>
        <color theme="1"/>
        <rFont val="Calibri"/>
        <family val="2"/>
        <scheme val="minor"/>
      </rPr>
      <t xml:space="preserve">
Multiple Fatalities 
</t>
    </r>
  </si>
  <si>
    <r>
      <rPr>
        <b/>
        <sz val="16"/>
        <color theme="1"/>
        <rFont val="Calibri"/>
        <family val="2"/>
        <scheme val="minor"/>
      </rPr>
      <t xml:space="preserve">Cyber-resiliency - </t>
    </r>
    <r>
      <rPr>
        <sz val="16"/>
        <color theme="1"/>
        <rFont val="Calibri"/>
        <family val="2"/>
        <scheme val="minor"/>
      </rPr>
      <t xml:space="preserve">Malicious damage to computer networks or systems resulting in widespread prolonged national supply interruptions and the ongoing inability to safely operate or restore supply to the country
</t>
    </r>
    <r>
      <rPr>
        <b/>
        <sz val="16"/>
        <color theme="1"/>
        <rFont val="Calibri"/>
        <family val="2"/>
        <scheme val="minor"/>
      </rPr>
      <t xml:space="preserve">Data confidentiality - </t>
    </r>
    <r>
      <rPr>
        <sz val="16"/>
        <color theme="1"/>
        <rFont val="Calibri"/>
        <family val="2"/>
        <scheme val="minor"/>
      </rPr>
      <t xml:space="preserve">Disclosure of sensitive and/or confidential data and information could lead to ongoing community unrest,  sabotage of operations, damage to Eskom's credit rating and reputation(nationally and abroad) plus result in litigation
</t>
    </r>
    <r>
      <rPr>
        <b/>
        <sz val="16"/>
        <color theme="1"/>
        <rFont val="Calibri"/>
        <family val="2"/>
        <scheme val="minor"/>
      </rPr>
      <t>Critical</t>
    </r>
    <r>
      <rPr>
        <sz val="16"/>
        <color theme="1"/>
        <rFont val="Calibri"/>
        <family val="2"/>
        <scheme val="minor"/>
      </rPr>
      <t xml:space="preserve"> </t>
    </r>
    <r>
      <rPr>
        <b/>
        <sz val="16"/>
        <color theme="1"/>
        <rFont val="Calibri"/>
        <family val="2"/>
        <scheme val="minor"/>
      </rPr>
      <t xml:space="preserve">System/Data Availability - </t>
    </r>
    <r>
      <rPr>
        <sz val="16"/>
        <color theme="1"/>
        <rFont val="Calibri"/>
        <family val="2"/>
        <scheme val="minor"/>
      </rPr>
      <t xml:space="preserve">Major loss of or unavailability of mission critical systems and/or data throughout Eskom could severely impact Eskom's revenue, profitability, license to operate, credit rating and reputation
</t>
    </r>
    <r>
      <rPr>
        <b/>
        <sz val="16"/>
        <color theme="1"/>
        <rFont val="Calibri"/>
        <family val="2"/>
        <scheme val="minor"/>
      </rPr>
      <t xml:space="preserve">Information/data governed as a corporate asset - </t>
    </r>
    <r>
      <rPr>
        <sz val="16"/>
        <color theme="1"/>
        <rFont val="Calibri"/>
        <family val="2"/>
        <scheme val="minor"/>
      </rPr>
      <t>Failure to fulfil Eskom's fiduciary duties pertaining to the treatment of data/information as a corporate asset, could result in investigations, liability and harm to Eskom's reputation</t>
    </r>
  </si>
  <si>
    <t>Beyond Eskom Impact - Regional</t>
  </si>
  <si>
    <r>
      <rPr>
        <b/>
        <sz val="16"/>
        <color theme="1"/>
        <rFont val="Calibri"/>
        <family val="2"/>
        <scheme val="minor"/>
      </rPr>
      <t>Net position between Revenue and operational expenditure</t>
    </r>
    <r>
      <rPr>
        <sz val="16"/>
        <color theme="1"/>
        <rFont val="Calibri"/>
        <family val="2"/>
        <scheme val="minor"/>
      </rPr>
      <t xml:space="preserve">
Between R1Bn and R3Bn</t>
    </r>
    <r>
      <rPr>
        <b/>
        <sz val="16"/>
        <color theme="1"/>
        <rFont val="Calibri"/>
        <family val="2"/>
        <scheme val="minor"/>
      </rPr>
      <t xml:space="preserve">
Impact:</t>
    </r>
    <r>
      <rPr>
        <sz val="16"/>
        <color theme="1"/>
        <rFont val="Calibri"/>
        <family val="2"/>
        <scheme val="minor"/>
      </rPr>
      <t xml:space="preserve">
Severe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</si>
  <si>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                      
500 – 5000GWh (Unable to meet demand by equivalent of PS Unit for a period of 1 month)
</t>
    </r>
    <r>
      <rPr>
        <b/>
        <sz val="16"/>
        <color theme="1"/>
        <rFont val="Calibri"/>
        <family val="2"/>
        <scheme val="minor"/>
      </rPr>
      <t>Regional blackout:</t>
    </r>
    <r>
      <rPr>
        <sz val="16"/>
        <color theme="1"/>
        <rFont val="Calibri"/>
        <family val="2"/>
        <scheme val="minor"/>
      </rPr>
      <t xml:space="preserve">
Lasting &lt;60hrs
</t>
    </r>
    <r>
      <rPr>
        <b/>
        <sz val="16"/>
        <color theme="1"/>
        <rFont val="Calibri"/>
        <family val="2"/>
        <scheme val="minor"/>
      </rPr>
      <t xml:space="preserve">National load shedding: </t>
    </r>
    <r>
      <rPr>
        <sz val="16"/>
        <color theme="1"/>
        <rFont val="Calibri"/>
        <family val="2"/>
        <scheme val="minor"/>
      </rPr>
      <t xml:space="preserve">
Stage 2. Loss of critical supply to critical customer for an extended period (deep level mines, smelters etc.)  
</t>
    </r>
  </si>
  <si>
    <r>
      <rPr>
        <b/>
        <sz val="16"/>
        <color theme="1"/>
        <rFont val="Calibri"/>
        <family val="2"/>
        <scheme val="minor"/>
      </rPr>
      <t xml:space="preserve">Project cost deviate: 
</t>
    </r>
    <r>
      <rPr>
        <sz val="16"/>
        <color theme="1"/>
        <rFont val="Calibri"/>
        <family val="2"/>
        <scheme val="minor"/>
      </rPr>
      <t xml:space="preserve">&gt; 15% and ≤ 20%
</t>
    </r>
    <r>
      <rPr>
        <b/>
        <sz val="16"/>
        <color theme="1"/>
        <rFont val="Calibri"/>
        <family val="2"/>
        <scheme val="minor"/>
      </rPr>
      <t xml:space="preserve">Schedule deviate:
</t>
    </r>
    <r>
      <rPr>
        <sz val="16"/>
        <color theme="1"/>
        <rFont val="Calibri"/>
        <family val="2"/>
        <scheme val="minor"/>
      </rPr>
      <t xml:space="preserve">&gt; 25% and  ≤ 35% delay
</t>
    </r>
    <r>
      <rPr>
        <b/>
        <sz val="16"/>
        <color theme="1"/>
        <rFont val="Calibri"/>
        <family val="2"/>
        <scheme val="minor"/>
      </rPr>
      <t xml:space="preserve">Quality: 
</t>
    </r>
    <r>
      <rPr>
        <sz val="16"/>
        <color theme="1"/>
        <rFont val="Calibri"/>
        <family val="2"/>
        <scheme val="minor"/>
      </rPr>
      <t>Severe – Major non-conformance that would results in a few chain reactions, negatively impacting project outcome.</t>
    </r>
  </si>
  <si>
    <t>Community:
* Prolonged environmental impact
* High-profile community concerns raised – requiring significant rectification measures
Regulation and Legal:
* Government agency inquiry
* Environmental licences revoked and directives issued
* Significant financial penalties due to non -compliance with carbon emission limits
Physical Changes to the Climate:
* Significant impact on infrastructure - long lead times for repairs
* Eskom's water allowance reduced due to inadequate supply of water</t>
  </si>
  <si>
    <r>
      <rPr>
        <b/>
        <sz val="16"/>
        <color theme="1"/>
        <rFont val="Calibri"/>
        <family val="2"/>
        <scheme val="minor"/>
      </rPr>
      <t>Legal and Compliance:</t>
    </r>
    <r>
      <rPr>
        <sz val="16"/>
        <color theme="1"/>
        <rFont val="Calibri"/>
        <family val="2"/>
        <scheme val="minor"/>
      </rPr>
      <t xml:space="preserve">
* Major litigation or prosecution with damages including costs between R50m and R100m.
* Custodial sentence for a company Executive.
* Closure of operations by authorities at single sites / region.
* Inability to meet sus pensive conditions in any loan agreement
</t>
    </r>
  </si>
  <si>
    <t>Reputation:
* Significant event that would require ongoing management and brings the organisation into the national / international spotlight
* Sustained adverse national press reporting over several days
* Sustained impact on the reputation of Eskom / Rotek / Roshcon
* Loss of Government trust
* Executive management restructure</t>
  </si>
  <si>
    <r>
      <rPr>
        <b/>
        <sz val="16"/>
        <color theme="1"/>
        <rFont val="Calibri"/>
        <family val="2"/>
        <scheme val="minor"/>
      </rPr>
      <t>Fatality:</t>
    </r>
    <r>
      <rPr>
        <sz val="16"/>
        <color theme="1"/>
        <rFont val="Calibri"/>
        <family val="2"/>
        <scheme val="minor"/>
      </rPr>
      <t xml:space="preserve">
Single fatality
</t>
    </r>
  </si>
  <si>
    <t>Cyber-resiliency - Malicious damage to computer networks or systems resulting in prolonged regional supply interruptions and the inability to safely operate or restore supply to the region
Data confidentiality - The disclosure of confidential / sensitive data to unauthorised employees could result in labour unrest in specific regions
Critical System/Data Availability - Major loss of or unavailability of mission critical systems and/or data throughout an Eskom region could severely impact on a region's revenue and profitability
Information/data governed as a corporate asset - Governance structures to be aligned across divisions in all regions ensuring protection and enhancement of data
Data integrity - Incorrect decisions based on corrupt regional data, resulting in regional inefficiencies</t>
  </si>
  <si>
    <t>Divisional Impact across Eskom</t>
  </si>
  <si>
    <r>
      <rPr>
        <b/>
        <sz val="16"/>
        <color theme="1"/>
        <rFont val="Calibri"/>
        <family val="2"/>
        <scheme val="minor"/>
      </rPr>
      <t xml:space="preserve">Net position between Revenue and operational expenditure
</t>
    </r>
    <r>
      <rPr>
        <sz val="16"/>
        <color theme="1"/>
        <rFont val="Calibri"/>
        <family val="2"/>
        <scheme val="minor"/>
      </rPr>
      <t>Between R100m and R1Bn</t>
    </r>
    <r>
      <rPr>
        <b/>
        <sz val="16"/>
        <color theme="1"/>
        <rFont val="Calibri"/>
        <family val="2"/>
        <scheme val="minor"/>
      </rPr>
      <t xml:space="preserve">
Impact:</t>
    </r>
    <r>
      <rPr>
        <sz val="16"/>
        <color theme="1"/>
        <rFont val="Calibri"/>
        <family val="2"/>
        <scheme val="minor"/>
      </rPr>
      <t xml:space="preserve">
Significant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</si>
  <si>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100 – 500GWh (Unable to meet demand by equivalent of PS Unit for a period of 1 month) </t>
    </r>
    <r>
      <rPr>
        <b/>
        <sz val="16"/>
        <color theme="1"/>
        <rFont val="Calibri"/>
        <family val="2"/>
        <scheme val="minor"/>
      </rPr>
      <t xml:space="preserve">
Regional blackout:</t>
    </r>
    <r>
      <rPr>
        <sz val="16"/>
        <color theme="1"/>
        <rFont val="Calibri"/>
        <family val="2"/>
        <scheme val="minor"/>
      </rPr>
      <t xml:space="preserve">
Lasting &lt;6hrs.
 </t>
    </r>
    <r>
      <rPr>
        <b/>
        <sz val="16"/>
        <color theme="1"/>
        <rFont val="Calibri"/>
        <family val="2"/>
        <scheme val="minor"/>
      </rPr>
      <t>National load shedding:</t>
    </r>
    <r>
      <rPr>
        <sz val="16"/>
        <color theme="1"/>
        <rFont val="Calibri"/>
        <family val="2"/>
        <scheme val="minor"/>
      </rPr>
      <t xml:space="preserve">
Stage 1. Loss of supply to major Centre or customer for &gt;12 hrs.</t>
    </r>
    <r>
      <rPr>
        <b/>
        <sz val="16"/>
        <color theme="1"/>
        <rFont val="Calibri"/>
        <family val="2"/>
        <scheme val="minor"/>
      </rPr>
      <t/>
    </r>
  </si>
  <si>
    <r>
      <rPr>
        <b/>
        <sz val="16"/>
        <color theme="1"/>
        <rFont val="Calibri"/>
        <family val="2"/>
        <scheme val="minor"/>
      </rPr>
      <t xml:space="preserve">Project cost deviate: 
</t>
    </r>
    <r>
      <rPr>
        <sz val="16"/>
        <color theme="1"/>
        <rFont val="Calibri"/>
        <family val="2"/>
        <scheme val="minor"/>
      </rPr>
      <t xml:space="preserve">&gt; 10% and ≤ 15%
</t>
    </r>
    <r>
      <rPr>
        <b/>
        <sz val="16"/>
        <color theme="1"/>
        <rFont val="Calibri"/>
        <family val="2"/>
        <scheme val="minor"/>
      </rPr>
      <t xml:space="preserve">Schedule deviate: 
</t>
    </r>
    <r>
      <rPr>
        <sz val="16"/>
        <color theme="1"/>
        <rFont val="Calibri"/>
        <family val="2"/>
        <scheme val="minor"/>
      </rPr>
      <t xml:space="preserve">&gt; 15% and  ≤ 25% delay
</t>
    </r>
    <r>
      <rPr>
        <b/>
        <sz val="16"/>
        <color theme="1"/>
        <rFont val="Calibri"/>
        <family val="2"/>
        <scheme val="minor"/>
      </rPr>
      <t>Quality:</t>
    </r>
    <r>
      <rPr>
        <sz val="16"/>
        <color theme="1"/>
        <rFont val="Calibri"/>
        <family val="2"/>
        <scheme val="minor"/>
      </rPr>
      <t xml:space="preserve"> 
Substantial - Major non-conformance resulting in scrapping of product.  Product that is not fit for the purpose.</t>
    </r>
  </si>
  <si>
    <r>
      <rPr>
        <b/>
        <sz val="16"/>
        <rFont val="Calibri"/>
        <family val="2"/>
        <scheme val="minor"/>
      </rPr>
      <t>Community:</t>
    </r>
    <r>
      <rPr>
        <sz val="16"/>
        <rFont val="Calibri"/>
        <family val="2"/>
        <scheme val="minor"/>
      </rPr>
      <t xml:space="preserve">
* Measurable environmental harm – medium term recovery
* High potential for complaints from stakeholders and community
</t>
    </r>
    <r>
      <rPr>
        <b/>
        <sz val="16"/>
        <rFont val="Calibri"/>
        <family val="2"/>
        <scheme val="minor"/>
      </rPr>
      <t>Regulation and Legal:</t>
    </r>
    <r>
      <rPr>
        <sz val="16"/>
        <rFont val="Calibri"/>
        <family val="2"/>
        <scheme val="minor"/>
      </rPr>
      <t xml:space="preserve">
* Environmental directives issued by authorities
* Carbon budgets imposed with grace period for compliance (5 years)
</t>
    </r>
    <r>
      <rPr>
        <b/>
        <sz val="16"/>
        <rFont val="Calibri"/>
        <family val="2"/>
        <scheme val="minor"/>
      </rPr>
      <t xml:space="preserve">Physical changes to the Climate:
</t>
    </r>
    <r>
      <rPr>
        <sz val="16"/>
        <rFont val="Calibri"/>
        <family val="2"/>
        <scheme val="minor"/>
      </rPr>
      <t>Significant climate events - plant unavailability or impact on coal supply (e.g. flooding) or unavailability of water</t>
    </r>
  </si>
  <si>
    <r>
      <rPr>
        <b/>
        <sz val="16"/>
        <color theme="1"/>
        <rFont val="Calibri"/>
        <family val="2"/>
        <scheme val="minor"/>
      </rPr>
      <t>Legal and Compliance:</t>
    </r>
    <r>
      <rPr>
        <sz val="16"/>
        <color theme="1"/>
        <rFont val="Calibri"/>
        <family val="2"/>
        <scheme val="minor"/>
      </rPr>
      <t xml:space="preserve">
* Litigation or prosecution with damages including costs between R10m and R50m. 
* Major breach of regulation with punitive fine.
* Significant litigation involving many weeks of senior management time.
* Legal / Regulatory directives issued by authorities with &lt; 6 month compliance notice period
</t>
    </r>
  </si>
  <si>
    <r>
      <rPr>
        <b/>
        <sz val="16"/>
        <color theme="1"/>
        <rFont val="Calibri"/>
        <family val="2"/>
        <scheme val="minor"/>
      </rPr>
      <t>Reputation:</t>
    </r>
    <r>
      <rPr>
        <sz val="16"/>
        <color theme="1"/>
        <rFont val="Calibri"/>
        <family val="2"/>
        <scheme val="minor"/>
      </rPr>
      <t xml:space="preserve">
* Major event that causes adverse national media reporting – over several days
* Minister raises concerns</t>
    </r>
  </si>
  <si>
    <r>
      <rPr>
        <b/>
        <sz val="16"/>
        <color theme="1"/>
        <rFont val="Calibri"/>
        <family val="2"/>
        <scheme val="minor"/>
      </rPr>
      <t>Section 24 injury</t>
    </r>
    <r>
      <rPr>
        <sz val="16"/>
        <color theme="1"/>
        <rFont val="Calibri"/>
        <family val="2"/>
        <scheme val="minor"/>
      </rPr>
      <t xml:space="preserve">
Multiple Sect. 24 injured, irreversible disability or impairment cases due to single incident
</t>
    </r>
  </si>
  <si>
    <r>
      <rPr>
        <b/>
        <sz val="16"/>
        <color theme="1"/>
        <rFont val="Calibri"/>
        <family val="2"/>
        <scheme val="minor"/>
      </rPr>
      <t xml:space="preserve">Cyber-resiliency
</t>
    </r>
    <r>
      <rPr>
        <sz val="16"/>
        <color theme="1"/>
        <rFont val="Calibri"/>
        <family val="2"/>
        <scheme val="minor"/>
      </rPr>
      <t xml:space="preserve">Malicious attempts to damage or disrupt computer networks or systems, could disrupt core operations in other divisions
</t>
    </r>
    <r>
      <rPr>
        <b/>
        <sz val="16"/>
        <color theme="1"/>
        <rFont val="Calibri"/>
        <family val="2"/>
        <scheme val="minor"/>
      </rPr>
      <t>Data confidentiality</t>
    </r>
    <r>
      <rPr>
        <sz val="16"/>
        <color theme="1"/>
        <rFont val="Calibri"/>
        <family val="2"/>
        <scheme val="minor"/>
      </rPr>
      <t xml:space="preserve">
Confidential / sensitive data in a division could be leaked to unauthorised employees
</t>
    </r>
    <r>
      <rPr>
        <b/>
        <sz val="16"/>
        <color theme="1"/>
        <rFont val="Calibri"/>
        <family val="2"/>
        <scheme val="minor"/>
      </rPr>
      <t>Information/data governed as a corporate asset</t>
    </r>
    <r>
      <rPr>
        <sz val="16"/>
        <color theme="1"/>
        <rFont val="Calibri"/>
        <family val="2"/>
        <scheme val="minor"/>
      </rPr>
      <t xml:space="preserve">
Divisional structures to be aligned across divisions ensuring protection and enhancement of data</t>
    </r>
    <r>
      <rPr>
        <b/>
        <sz val="16"/>
        <color theme="1"/>
        <rFont val="Calibri"/>
        <family val="2"/>
        <scheme val="minor"/>
      </rPr>
      <t xml:space="preserve">
Data integrity
</t>
    </r>
    <r>
      <rPr>
        <sz val="16"/>
        <color theme="1"/>
        <rFont val="Calibri"/>
        <family val="2"/>
        <scheme val="minor"/>
      </rPr>
      <t xml:space="preserve">Incorrect decisions based on corrupt data from divisional sources, resulting in inefficiencies
</t>
    </r>
    <r>
      <rPr>
        <b/>
        <sz val="16"/>
        <color theme="1"/>
        <rFont val="Calibri"/>
        <family val="2"/>
        <scheme val="minor"/>
      </rPr>
      <t>Data availability</t>
    </r>
    <r>
      <rPr>
        <sz val="16"/>
        <color theme="1"/>
        <rFont val="Calibri"/>
        <family val="2"/>
        <scheme val="minor"/>
      </rPr>
      <t xml:space="preserve">
Interdependency of data across divisions compromised </t>
    </r>
  </si>
  <si>
    <t xml:space="preserve">Divisional Impact </t>
  </si>
  <si>
    <r>
      <rPr>
        <b/>
        <sz val="16"/>
        <color theme="1"/>
        <rFont val="Calibri"/>
        <family val="2"/>
        <scheme val="minor"/>
      </rPr>
      <t xml:space="preserve">
Net position between Revenue and operational expenditure
</t>
    </r>
    <r>
      <rPr>
        <sz val="16"/>
        <color theme="1"/>
        <rFont val="Calibri"/>
        <family val="2"/>
        <scheme val="minor"/>
      </rPr>
      <t>Between R50m and R100m</t>
    </r>
    <r>
      <rPr>
        <b/>
        <sz val="16"/>
        <color theme="1"/>
        <rFont val="Calibri"/>
        <family val="2"/>
        <scheme val="minor"/>
      </rPr>
      <t xml:space="preserve">
Impact:</t>
    </r>
    <r>
      <rPr>
        <sz val="16"/>
        <color theme="1"/>
        <rFont val="Calibri"/>
        <family val="2"/>
        <scheme val="minor"/>
      </rPr>
      <t xml:space="preserve">
Moderate financial loss and  / or impairment impacting financial health and business operations</t>
    </r>
  </si>
  <si>
    <r>
      <rPr>
        <b/>
        <sz val="16"/>
        <color theme="1"/>
        <rFont val="Calibri"/>
        <family val="2"/>
        <scheme val="minor"/>
      </rPr>
      <t xml:space="preserve">
GWh lost:
</t>
    </r>
    <r>
      <rPr>
        <sz val="16"/>
        <color theme="1"/>
        <rFont val="Calibri"/>
        <family val="2"/>
        <scheme val="minor"/>
      </rPr>
      <t xml:space="preserve">10 – 100GWh (based on 1 month of up to 100 MW partial load loss) </t>
    </r>
    <r>
      <rPr>
        <b/>
        <sz val="16"/>
        <color theme="1"/>
        <rFont val="Calibri"/>
        <family val="2"/>
        <scheme val="minor"/>
      </rPr>
      <t xml:space="preserve">
Local loss of supply:</t>
    </r>
    <r>
      <rPr>
        <sz val="16"/>
        <color theme="1"/>
        <rFont val="Calibri"/>
        <family val="2"/>
        <scheme val="minor"/>
      </rPr>
      <t xml:space="preserve">
Effecting &gt;10,000 customers (&lt;50MW) for &gt;12hrs.              </t>
    </r>
  </si>
  <si>
    <r>
      <rPr>
        <b/>
        <sz val="16"/>
        <color theme="1"/>
        <rFont val="Calibri"/>
        <family val="2"/>
        <scheme val="minor"/>
      </rPr>
      <t xml:space="preserve">Project cost deviate: 
</t>
    </r>
    <r>
      <rPr>
        <sz val="16"/>
        <color theme="1"/>
        <rFont val="Calibri"/>
        <family val="2"/>
        <scheme val="minor"/>
      </rPr>
      <t xml:space="preserve">&gt; 5% and ≤ 10%
</t>
    </r>
    <r>
      <rPr>
        <b/>
        <sz val="16"/>
        <color theme="1"/>
        <rFont val="Calibri"/>
        <family val="2"/>
        <scheme val="minor"/>
      </rPr>
      <t>Schedule deviate:</t>
    </r>
    <r>
      <rPr>
        <sz val="16"/>
        <color theme="1"/>
        <rFont val="Calibri"/>
        <family val="2"/>
        <scheme val="minor"/>
      </rPr>
      <t xml:space="preserve"> 
&gt; 10% and  ≤ 15% delay
</t>
    </r>
    <r>
      <rPr>
        <b/>
        <sz val="16"/>
        <color theme="1"/>
        <rFont val="Calibri"/>
        <family val="2"/>
        <scheme val="minor"/>
      </rPr>
      <t>Quality:</t>
    </r>
    <r>
      <rPr>
        <sz val="16"/>
        <color theme="1"/>
        <rFont val="Calibri"/>
        <family val="2"/>
        <scheme val="minor"/>
      </rPr>
      <t xml:space="preserve"> 
Significant - Standard requirements not met and rework needed. Significant elements of scope or functionality are affected.</t>
    </r>
  </si>
  <si>
    <r>
      <rPr>
        <b/>
        <sz val="16"/>
        <rFont val="Calibri"/>
        <family val="2"/>
        <scheme val="minor"/>
      </rPr>
      <t>Community:</t>
    </r>
    <r>
      <rPr>
        <sz val="16"/>
        <rFont val="Calibri"/>
        <family val="2"/>
        <scheme val="minor"/>
      </rPr>
      <t xml:space="preserve">
Medium term recovery, immaterial effect on environment / community
</t>
    </r>
    <r>
      <rPr>
        <b/>
        <sz val="16"/>
        <rFont val="Calibri"/>
        <family val="2"/>
        <scheme val="minor"/>
      </rPr>
      <t>Regulation and Legal:</t>
    </r>
    <r>
      <rPr>
        <sz val="16"/>
        <rFont val="Calibri"/>
        <family val="2"/>
        <scheme val="minor"/>
      </rPr>
      <t xml:space="preserve">
* Required to inform Government agency, (e.g.: noise, dust)
* Carbon emission limits imposed but not linked to penalties
</t>
    </r>
    <r>
      <rPr>
        <b/>
        <sz val="16"/>
        <rFont val="Calibri"/>
        <family val="2"/>
        <scheme val="minor"/>
      </rPr>
      <t xml:space="preserve">Physical changes to the Climate:
</t>
    </r>
    <r>
      <rPr>
        <sz val="16"/>
        <rFont val="Calibri"/>
        <family val="2"/>
        <scheme val="minor"/>
      </rPr>
      <t>Minor climate events that result in partial unavailability of plant (few hours as opposed to months - e.g. flash floods)</t>
    </r>
  </si>
  <si>
    <r>
      <rPr>
        <b/>
        <sz val="16"/>
        <color theme="1"/>
        <rFont val="Calibri"/>
        <family val="2"/>
        <scheme val="minor"/>
      </rPr>
      <t>Legal and Compliance:</t>
    </r>
    <r>
      <rPr>
        <sz val="16"/>
        <color theme="1"/>
        <rFont val="Calibri"/>
        <family val="2"/>
        <scheme val="minor"/>
      </rPr>
      <t xml:space="preserve">
* Litigation or prosecution with damages including costs less than R10m.
* Breach of regulation with investigation or report to authority with prosecution and/or moderate fine possible.
* Legal / Regulatory directives issued by authorities with &gt; 6 month compliance notice period
</t>
    </r>
  </si>
  <si>
    <t>Reputation:
* Serious event that can be readily managed but management effort is still required to minimise impact locally
* Adverse local media reporting
* Disciplinary action likely</t>
  </si>
  <si>
    <r>
      <rPr>
        <b/>
        <sz val="16"/>
        <color theme="1"/>
        <rFont val="Calibri"/>
        <family val="2"/>
        <scheme val="minor"/>
      </rPr>
      <t>Lost time injury:</t>
    </r>
    <r>
      <rPr>
        <sz val="16"/>
        <color theme="1"/>
        <rFont val="Calibri"/>
        <family val="2"/>
        <scheme val="minor"/>
      </rPr>
      <t xml:space="preserve">
Multiple Lost time injured and/or extensive injuries or irreversible disability or impairment to one person (Sect. 24)</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</si>
  <si>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BUs/departments within a division
</t>
    </r>
    <r>
      <rPr>
        <b/>
        <sz val="16"/>
        <color theme="1"/>
        <rFont val="Calibri"/>
        <family val="2"/>
        <scheme val="minor"/>
      </rPr>
      <t xml:space="preserve">Data confidentiality - </t>
    </r>
    <r>
      <rPr>
        <sz val="16"/>
        <color theme="1"/>
        <rFont val="Calibri"/>
        <family val="2"/>
        <scheme val="minor"/>
      </rPr>
      <t xml:space="preserve">Confidential / sensitive data in a division could be leaked to unauthorised employees within a division
</t>
    </r>
    <r>
      <rPr>
        <b/>
        <sz val="16"/>
        <color theme="1"/>
        <rFont val="Calibri"/>
        <family val="2"/>
        <scheme val="minor"/>
      </rPr>
      <t xml:space="preserve">Information/data governed as a corporate asset - </t>
    </r>
    <r>
      <rPr>
        <sz val="16"/>
        <color theme="1"/>
        <rFont val="Calibri"/>
        <family val="2"/>
        <scheme val="minor"/>
      </rPr>
      <t>BU structures to be aligned across different BUs ensuring protection and enhancement of data</t>
    </r>
    <r>
      <rPr>
        <b/>
        <sz val="16"/>
        <color theme="1"/>
        <rFont val="Calibri"/>
        <family val="2"/>
        <scheme val="minor"/>
      </rPr>
      <t xml:space="preserve">
Data integrity - </t>
    </r>
    <r>
      <rPr>
        <sz val="16"/>
        <color theme="1"/>
        <rFont val="Calibri"/>
        <family val="2"/>
        <scheme val="minor"/>
      </rPr>
      <t xml:space="preserve">Incorrect decisions based on corrupt data from BU sources, resulting in inefficiencies 
</t>
    </r>
    <r>
      <rPr>
        <b/>
        <sz val="16"/>
        <color theme="1"/>
        <rFont val="Calibri"/>
        <family val="2"/>
        <scheme val="minor"/>
      </rPr>
      <t xml:space="preserve">Data availability - </t>
    </r>
    <r>
      <rPr>
        <sz val="16"/>
        <color theme="1"/>
        <rFont val="Calibri"/>
        <family val="2"/>
        <scheme val="minor"/>
      </rPr>
      <t>Interdependency of data across BUs compromised</t>
    </r>
  </si>
  <si>
    <t xml:space="preserve">Business Unit Impact </t>
  </si>
  <si>
    <r>
      <rPr>
        <b/>
        <sz val="16"/>
        <color theme="1"/>
        <rFont val="Calibri"/>
        <family val="2"/>
        <scheme val="minor"/>
      </rPr>
      <t xml:space="preserve">Net position between Revenue and operational expenditure
</t>
    </r>
    <r>
      <rPr>
        <sz val="16"/>
        <color theme="1"/>
        <rFont val="Calibri"/>
        <family val="2"/>
        <scheme val="minor"/>
      </rPr>
      <t>Between R10m and R50m</t>
    </r>
    <r>
      <rPr>
        <b/>
        <sz val="16"/>
        <color theme="1"/>
        <rFont val="Calibri"/>
        <family val="2"/>
        <scheme val="minor"/>
      </rPr>
      <t xml:space="preserve">
Impact:</t>
    </r>
    <r>
      <rPr>
        <sz val="16"/>
        <color theme="1"/>
        <rFont val="Calibri"/>
        <family val="2"/>
        <scheme val="minor"/>
      </rPr>
      <t xml:space="preserve">
Minor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</si>
  <si>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1 – 10GWh (based on 1 month of 10 MW partial load loss)</t>
    </r>
    <r>
      <rPr>
        <b/>
        <sz val="16"/>
        <color theme="1"/>
        <rFont val="Calibri"/>
        <family val="2"/>
        <scheme val="minor"/>
      </rPr>
      <t xml:space="preserve">
Local loss of supply:</t>
    </r>
    <r>
      <rPr>
        <sz val="16"/>
        <color theme="1"/>
        <rFont val="Calibri"/>
        <family val="2"/>
        <scheme val="minor"/>
      </rPr>
      <t xml:space="preserve">
Loss of supply to large customer or affecting &gt;10,000 customers for &lt;4hrs. Loss of large load Centre for &lt;2 hours (typically between 0.1 and1 system minutes)    </t>
    </r>
  </si>
  <si>
    <r>
      <rPr>
        <b/>
        <sz val="16"/>
        <color theme="1"/>
        <rFont val="Calibri"/>
        <family val="2"/>
        <scheme val="minor"/>
      </rPr>
      <t>Project cost deviate:</t>
    </r>
    <r>
      <rPr>
        <sz val="16"/>
        <color theme="1"/>
        <rFont val="Calibri"/>
        <family val="2"/>
        <scheme val="minor"/>
      </rPr>
      <t xml:space="preserve"> 
&gt; 2% and ≤ 5%
</t>
    </r>
    <r>
      <rPr>
        <b/>
        <sz val="16"/>
        <color theme="1"/>
        <rFont val="Calibri"/>
        <family val="2"/>
        <scheme val="minor"/>
      </rPr>
      <t>Schedule deviate:</t>
    </r>
    <r>
      <rPr>
        <sz val="16"/>
        <color theme="1"/>
        <rFont val="Calibri"/>
        <family val="2"/>
        <scheme val="minor"/>
      </rPr>
      <t xml:space="preserve"> 
&gt; 5% and  ≤ 10% delay
</t>
    </r>
    <r>
      <rPr>
        <b/>
        <sz val="16"/>
        <color theme="1"/>
        <rFont val="Calibri"/>
        <family val="2"/>
        <scheme val="minor"/>
      </rPr>
      <t>Quality:</t>
    </r>
    <r>
      <rPr>
        <sz val="16"/>
        <color theme="1"/>
        <rFont val="Calibri"/>
        <family val="2"/>
        <scheme val="minor"/>
      </rPr>
      <t xml:space="preserve"> 
Moderate - Requirements not met but requires concession. Failure to include certain elements promised to stakeholders.</t>
    </r>
  </si>
  <si>
    <r>
      <rPr>
        <b/>
        <sz val="16"/>
        <rFont val="Calibri"/>
        <family val="2"/>
        <scheme val="minor"/>
      </rPr>
      <t>Community:</t>
    </r>
    <r>
      <rPr>
        <sz val="16"/>
        <rFont val="Calibri"/>
        <family val="2"/>
        <scheme val="minor"/>
      </rPr>
      <t xml:space="preserve">
Short term transient environmental or community impact- some clean-up costs
</t>
    </r>
    <r>
      <rPr>
        <b/>
        <sz val="16"/>
        <rFont val="Calibri"/>
        <family val="2"/>
        <scheme val="minor"/>
      </rPr>
      <t xml:space="preserve">Regulation and Legal:
</t>
    </r>
    <r>
      <rPr>
        <sz val="16"/>
        <rFont val="Calibri"/>
        <family val="2"/>
        <scheme val="minor"/>
      </rPr>
      <t xml:space="preserve">Carbon emission limits imposed but not linked to penalties                                 
</t>
    </r>
    <r>
      <rPr>
        <b/>
        <sz val="16"/>
        <rFont val="Calibri"/>
        <family val="2"/>
        <scheme val="minor"/>
      </rPr>
      <t xml:space="preserve">Physical changes to the Climate:
</t>
    </r>
    <r>
      <rPr>
        <sz val="16"/>
        <rFont val="Calibri"/>
        <family val="2"/>
        <scheme val="minor"/>
      </rPr>
      <t xml:space="preserve">Climate events have minor impact on infrastructure performance </t>
    </r>
  </si>
  <si>
    <r>
      <rPr>
        <b/>
        <sz val="16"/>
        <color theme="1"/>
        <rFont val="Calibri"/>
        <family val="2"/>
        <scheme val="minor"/>
      </rPr>
      <t>Legal and Compliance:</t>
    </r>
    <r>
      <rPr>
        <sz val="16"/>
        <color theme="1"/>
        <rFont val="Calibri"/>
        <family val="2"/>
        <scheme val="minor"/>
      </rPr>
      <t xml:space="preserve">
Minor legal issues, non-compliances and breaches of regulation.</t>
    </r>
  </si>
  <si>
    <r>
      <rPr>
        <b/>
        <sz val="16"/>
        <color theme="1"/>
        <rFont val="Calibri"/>
        <family val="2"/>
        <scheme val="minor"/>
      </rPr>
      <t>Reputation:</t>
    </r>
    <r>
      <rPr>
        <sz val="16"/>
        <color theme="1"/>
        <rFont val="Calibri"/>
        <family val="2"/>
        <scheme val="minor"/>
      </rPr>
      <t xml:space="preserve">
* Event that site management can readily manage internally
* No press reporting or external interest
* Disciplinary action may be taken</t>
    </r>
  </si>
  <si>
    <r>
      <rPr>
        <b/>
        <sz val="16"/>
        <color theme="1"/>
        <rFont val="Calibri"/>
        <family val="2"/>
        <scheme val="minor"/>
      </rPr>
      <t>Medical Treatment:</t>
    </r>
    <r>
      <rPr>
        <sz val="16"/>
        <color theme="1"/>
        <rFont val="Calibri"/>
        <family val="2"/>
        <scheme val="minor"/>
      </rPr>
      <t xml:space="preserve">                                                                                                                                                                                      Medical treatment cases or single lost time injury 
</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</si>
  <si>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departments/BU 
</t>
    </r>
    <r>
      <rPr>
        <b/>
        <sz val="16"/>
        <color theme="1"/>
        <rFont val="Calibri"/>
        <family val="2"/>
        <scheme val="minor"/>
      </rPr>
      <t xml:space="preserve">Data confidentiality - </t>
    </r>
    <r>
      <rPr>
        <sz val="16"/>
        <color theme="1"/>
        <rFont val="Calibri"/>
        <family val="2"/>
        <scheme val="minor"/>
      </rPr>
      <t xml:space="preserve">Confidential / sensitive data in a BU could be leaked to unauthorised employees within a BU 
</t>
    </r>
    <r>
      <rPr>
        <b/>
        <sz val="16"/>
        <color theme="1"/>
        <rFont val="Calibri"/>
        <family val="2"/>
        <scheme val="minor"/>
      </rPr>
      <t xml:space="preserve">Information/data governed as a corporate asset - </t>
    </r>
    <r>
      <rPr>
        <sz val="16"/>
        <color theme="1"/>
        <rFont val="Calibri"/>
        <family val="2"/>
        <scheme val="minor"/>
      </rPr>
      <t xml:space="preserve">BU structures to be aligned across different departments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inefficiencies </t>
    </r>
    <r>
      <rPr>
        <b/>
        <sz val="16"/>
        <color theme="1"/>
        <rFont val="Calibri"/>
        <family val="2"/>
        <scheme val="minor"/>
      </rPr>
      <t xml:space="preserve">
Data availability - </t>
    </r>
    <r>
      <rPr>
        <sz val="16"/>
        <color theme="1"/>
        <rFont val="Calibri"/>
        <family val="2"/>
        <scheme val="minor"/>
      </rPr>
      <t xml:space="preserve">Interdependency of data across departments compromised </t>
    </r>
    <r>
      <rPr>
        <b/>
        <sz val="16"/>
        <color theme="1"/>
        <rFont val="Calibri"/>
        <family val="2"/>
        <scheme val="minor"/>
      </rPr>
      <t/>
    </r>
  </si>
  <si>
    <t xml:space="preserve">Departmental Impact </t>
  </si>
  <si>
    <r>
      <rPr>
        <b/>
        <sz val="16"/>
        <color theme="1"/>
        <rFont val="Calibri"/>
        <family val="2"/>
        <scheme val="minor"/>
      </rPr>
      <t xml:space="preserve">Net position between Revenue and operational expenditure
</t>
    </r>
    <r>
      <rPr>
        <sz val="16"/>
        <color theme="1"/>
        <rFont val="Calibri"/>
        <family val="2"/>
        <scheme val="minor"/>
      </rPr>
      <t>Between R1m and R10m</t>
    </r>
    <r>
      <rPr>
        <b/>
        <sz val="16"/>
        <color theme="1"/>
        <rFont val="Calibri"/>
        <family val="2"/>
        <scheme val="minor"/>
      </rPr>
      <t xml:space="preserve">
Impact:</t>
    </r>
    <r>
      <rPr>
        <sz val="16"/>
        <color theme="1"/>
        <rFont val="Calibri"/>
        <family val="2"/>
        <scheme val="minor"/>
      </rPr>
      <t xml:space="preserve">
Insignificant – no apparent disruption</t>
    </r>
  </si>
  <si>
    <r>
      <rPr>
        <b/>
        <sz val="16"/>
        <color theme="1"/>
        <rFont val="Calibri"/>
        <family val="2"/>
        <scheme val="minor"/>
      </rPr>
      <t xml:space="preserve">
GWh lost:
</t>
    </r>
    <r>
      <rPr>
        <sz val="16"/>
        <color theme="1"/>
        <rFont val="Calibri"/>
        <family val="2"/>
        <scheme val="minor"/>
      </rPr>
      <t>&lt;1 GWh (based on 1 month of 1 MW partial load loss)</t>
    </r>
    <r>
      <rPr>
        <b/>
        <sz val="16"/>
        <color theme="1"/>
        <rFont val="Calibri"/>
        <family val="2"/>
        <scheme val="minor"/>
      </rPr>
      <t xml:space="preserve">
Local loss of supply:</t>
    </r>
    <r>
      <rPr>
        <sz val="16"/>
        <color theme="1"/>
        <rFont val="Calibri"/>
        <family val="2"/>
        <scheme val="minor"/>
      </rPr>
      <t xml:space="preserve">
Loss of supply to some customers (normal interruption) effects 3,000 customers for &lt;4hrs. &lt;0.1 System minute incident</t>
    </r>
  </si>
  <si>
    <r>
      <rPr>
        <b/>
        <sz val="16"/>
        <color theme="1"/>
        <rFont val="Calibri"/>
        <family val="2"/>
        <scheme val="minor"/>
      </rPr>
      <t xml:space="preserve">Project cost deviate:
</t>
    </r>
    <r>
      <rPr>
        <sz val="16"/>
        <color theme="1"/>
        <rFont val="Calibri"/>
        <family val="2"/>
        <scheme val="minor"/>
      </rPr>
      <t xml:space="preserve">≤ 2%
</t>
    </r>
    <r>
      <rPr>
        <b/>
        <sz val="16"/>
        <color theme="1"/>
        <rFont val="Calibri"/>
        <family val="2"/>
        <scheme val="minor"/>
      </rPr>
      <t xml:space="preserve">Schedule deviate: </t>
    </r>
    <r>
      <rPr>
        <sz val="16"/>
        <color theme="1"/>
        <rFont val="Calibri"/>
        <family val="2"/>
        <scheme val="minor"/>
      </rPr>
      <t xml:space="preserve"> 
≤ 5% delay
</t>
    </r>
    <r>
      <rPr>
        <b/>
        <sz val="16"/>
        <color theme="1"/>
        <rFont val="Calibri"/>
        <family val="2"/>
        <scheme val="minor"/>
      </rPr>
      <t>Quality:</t>
    </r>
    <r>
      <rPr>
        <sz val="16"/>
        <color theme="1"/>
        <rFont val="Calibri"/>
        <family val="2"/>
        <scheme val="minor"/>
      </rPr>
      <t xml:space="preserve"> 
Minor - Slight deviation from specified requirements. Has no overall impact on usability / standards.</t>
    </r>
  </si>
  <si>
    <r>
      <rPr>
        <b/>
        <sz val="16"/>
        <rFont val="Calibri"/>
        <family val="2"/>
        <scheme val="minor"/>
      </rPr>
      <t>Community:</t>
    </r>
    <r>
      <rPr>
        <sz val="16"/>
        <rFont val="Calibri"/>
        <family val="2"/>
        <scheme val="minor"/>
      </rPr>
      <t xml:space="preserve">
Negligible impact on the environment, little to no ecological effect and no measurable impact on human health 
</t>
    </r>
    <r>
      <rPr>
        <b/>
        <sz val="16"/>
        <rFont val="Calibri"/>
        <family val="2"/>
        <scheme val="minor"/>
      </rPr>
      <t xml:space="preserve">Physical changes to the Climate:
</t>
    </r>
    <r>
      <rPr>
        <sz val="16"/>
        <rFont val="Calibri"/>
        <family val="2"/>
        <scheme val="minor"/>
      </rPr>
      <t>Minor climate events that do not impact on infrastructure performance</t>
    </r>
  </si>
  <si>
    <r>
      <rPr>
        <b/>
        <sz val="16"/>
        <color theme="1"/>
        <rFont val="Calibri"/>
        <family val="2"/>
        <scheme val="minor"/>
      </rPr>
      <t>Legal and Compliance:</t>
    </r>
    <r>
      <rPr>
        <sz val="16"/>
        <color theme="1"/>
        <rFont val="Calibri"/>
        <family val="2"/>
        <scheme val="minor"/>
      </rPr>
      <t xml:space="preserve">
Very minor breaches.</t>
    </r>
  </si>
  <si>
    <r>
      <rPr>
        <b/>
        <sz val="16"/>
        <color theme="1"/>
        <rFont val="Calibri"/>
        <family val="2"/>
        <scheme val="minor"/>
      </rPr>
      <t>Reputation:</t>
    </r>
    <r>
      <rPr>
        <sz val="16"/>
        <color theme="1"/>
        <rFont val="Calibri"/>
        <family val="2"/>
        <scheme val="minor"/>
      </rPr>
      <t xml:space="preserve">
* Entirely an internal issue
* Attention is confined to site</t>
    </r>
  </si>
  <si>
    <r>
      <rPr>
        <b/>
        <sz val="16"/>
        <color theme="1"/>
        <rFont val="Calibri"/>
        <family val="2"/>
        <scheme val="minor"/>
      </rPr>
      <t xml:space="preserve">First Aid: </t>
    </r>
    <r>
      <rPr>
        <sz val="16"/>
        <color theme="1"/>
        <rFont val="Calibri"/>
        <family val="2"/>
        <scheme val="minor"/>
      </rPr>
      <t xml:space="preserve">
First aid treatment or minor injuries requiring no treatment</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</si>
  <si>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that could disrupt core operations performed by specific departments
</t>
    </r>
    <r>
      <rPr>
        <b/>
        <sz val="16"/>
        <color theme="1"/>
        <rFont val="Calibri"/>
        <family val="2"/>
        <scheme val="minor"/>
      </rPr>
      <t xml:space="preserve">Data confidentiality - </t>
    </r>
    <r>
      <rPr>
        <sz val="16"/>
        <color theme="1"/>
        <rFont val="Calibri"/>
        <family val="2"/>
        <scheme val="minor"/>
      </rPr>
      <t xml:space="preserve">Confidential / sensitive data in a department could be leaked to unauthorised employees within a department 
</t>
    </r>
    <r>
      <rPr>
        <b/>
        <sz val="16"/>
        <color theme="1"/>
        <rFont val="Calibri"/>
        <family val="2"/>
        <scheme val="minor"/>
      </rPr>
      <t xml:space="preserve">Information/data governed as a corporate asset - </t>
    </r>
    <r>
      <rPr>
        <sz val="16"/>
        <color theme="1"/>
        <rFont val="Calibri"/>
        <family val="2"/>
        <scheme val="minor"/>
      </rPr>
      <t xml:space="preserve">Departmental structures to be aligned across systems and data bases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departmental inefficiencies
</t>
    </r>
    <r>
      <rPr>
        <b/>
        <sz val="16"/>
        <color theme="1"/>
        <rFont val="Calibri"/>
        <family val="2"/>
        <scheme val="minor"/>
      </rPr>
      <t xml:space="preserve">Data availability - </t>
    </r>
    <r>
      <rPr>
        <sz val="16"/>
        <color theme="1"/>
        <rFont val="Calibri"/>
        <family val="2"/>
        <scheme val="minor"/>
      </rPr>
      <t xml:space="preserve">Interdependency of data across department specific systems compromised </t>
    </r>
    <r>
      <rPr>
        <b/>
        <sz val="16"/>
        <color theme="1"/>
        <rFont val="Calibri"/>
        <family val="2"/>
        <scheme val="minor"/>
      </rPr>
      <t/>
    </r>
  </si>
  <si>
    <t>Current Purpose</t>
  </si>
  <si>
    <t>The purpose of financial sustainability is to move the organisation towards a state where its rate of return on assets is equal to the cost of capital and to ensure that Eskom remains a going concern is able to meet its short-term liquidity requirements as well as service long-term debt and financial commitments.</t>
  </si>
  <si>
    <t>Operations aims to deliver effective and efficient operations of all current assets of the value chain throughout their lifespan. This includes successful implementation of Generation Sustainability strategy (including the 80:10:10 plan) and improving current performance levels with Transmission, Distribution and Customer Services.</t>
  </si>
  <si>
    <t>Effective execution of capital projects and real estate management enabled by a project management centre of excellence in support of reliability and security of power generation and supply to foster economic growth and social prosperity</t>
  </si>
  <si>
    <t>Environmental and Climate Change sustainability aims to address the linkages between environmental management and operational sustainability. This includes environmental impact assessments, air quality, land and biodiversity, water and waste/ash management. Environmental compliance is critical to ensuring that Eskom maintains its licence to operate, keeps the lights on and meets its “zero harm” mandate.</t>
  </si>
  <si>
    <t>The purpose of Legal and Compliance is to ensure that Eskom conducts its business within its “licence to operate” by ensuring good governance and compliance with current policy, regulatory and legal frameworks; and to influence the policy, regulatory and legal frameworks required for achieving Eskom’s strategic objectives.</t>
  </si>
  <si>
    <t>Building a solid reputation aims to improve Eskom’s overarching current reputation and positions the organisation as a key driver for economic growth. Eskom is pursuing a number of specific actions to safeguard and improve its reputation. This is to protect existing customer bases (and ensure our sustainability) and to ensure stakeholder alignment.</t>
  </si>
  <si>
    <t xml:space="preserve"> Eskom is committed to ensuring occupational and health and safety across all line divisions and functions. The company’s safety principle is that no operating condition or urgency of service justifies exposing anyone to injury or safety or  environmental risks arising out of Eskom’s business. It follows that occupational health and safety of Eskom employees, contractors and the public at large, is of critical importance to Eskom.</t>
  </si>
  <si>
    <t>Group IT is committed to lead the Eskom business in Digital Transformation and in doing so applying the established ICT principles to new digitised sources of business data/information and operating technology systems/applications in order to ensure Eskom's alignment to Cobit (as per King IV on Corporate Governance) and other applicable regulations and acts.  Furthermore, in light of the King IV separation of technology and information (data) as a corporate asset, Group IT will advise the Eskom business on the necessary business governance structures and enterprise information management roles needed at different levels of the organisation to protect and enhance Eskom data/information as a corporate asset.</t>
  </si>
  <si>
    <t>Control Effectiveness</t>
  </si>
  <si>
    <t>RCE</t>
  </si>
  <si>
    <t>Fully effective</t>
  </si>
  <si>
    <t>Nothing more to be done except review and monitor the existing controls. Controls are well designed for the risk, are largely preventative and address the root causes and Management believes that they are effective and reliable at all times. Reactive controls only support preventative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</si>
  <si>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</si>
  <si>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</si>
  <si>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</si>
  <si>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</si>
  <si>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None</t>
  </si>
  <si>
    <t>Virtually no credible control. Management has no confidence that any degree of control is being achieved due to poor control design and/or very limited operational effectiveness.</t>
  </si>
  <si>
    <t>Approved Budget</t>
  </si>
  <si>
    <t>Approved Duration</t>
  </si>
  <si>
    <t>Template No.</t>
  </si>
  <si>
    <t>Risk Control Effectiveness Guide</t>
  </si>
  <si>
    <t>Implications</t>
  </si>
  <si>
    <t>Communication &amp; Consultation Needs</t>
  </si>
  <si>
    <t>Their Objective</t>
  </si>
  <si>
    <t>Stakeholder</t>
  </si>
  <si>
    <t>"controlled by…"</t>
  </si>
  <si>
    <t>Responsible person</t>
  </si>
  <si>
    <t>of consequence</t>
  </si>
  <si>
    <t>to objectives</t>
  </si>
  <si>
    <t>Template Rev.</t>
  </si>
  <si>
    <t>Completed by:</t>
  </si>
  <si>
    <t>Score</t>
  </si>
  <si>
    <t>[Use to capture relevant information relating to the project and its objectives]</t>
  </si>
  <si>
    <t>Stakeholder Analysis</t>
  </si>
  <si>
    <t>Internal and External Factors</t>
  </si>
  <si>
    <t>Factors</t>
  </si>
  <si>
    <t>Manual Risk Capture Form for Site Meetings</t>
  </si>
  <si>
    <t>Cons.</t>
  </si>
  <si>
    <t>Lik.</t>
  </si>
  <si>
    <t>Risk Register for Standard Projects</t>
  </si>
  <si>
    <t>Project / Contract title:</t>
  </si>
  <si>
    <t>Project / Contract No:</t>
  </si>
  <si>
    <t>Contact No:</t>
  </si>
  <si>
    <t>Project Info. / Background</t>
  </si>
  <si>
    <t>Very minor breaches.</t>
  </si>
  <si>
    <t>Damages and legal costs &gt; R100m
Closure across multiple sites / regions.</t>
  </si>
  <si>
    <t>Damages and legal costs:  R50m - R100m
Closure across at single site / region.</t>
  </si>
  <si>
    <t>Minor legal issues, non-compliances and breaches.</t>
  </si>
  <si>
    <t>Damages and legal costs &lt; R10m.
Breach with punitive fine.
Directives:  &gt; 6 month compliance period.</t>
  </si>
  <si>
    <t>Damages and legal costs:  R10m - R50m. 
Breach: prosecution and/or moderate fine possible.
Directives:  &lt; 6 month compliance period.</t>
  </si>
  <si>
    <t>Schedule Range, as
 %      or     Months</t>
  </si>
  <si>
    <t>Cost Range, as
    %   or      R_Millions</t>
  </si>
  <si>
    <t>240-150388630</t>
  </si>
  <si>
    <t>1</t>
  </si>
  <si>
    <t>Rev</t>
  </si>
  <si>
    <t>Review Date</t>
  </si>
  <si>
    <t>Assessment Date</t>
  </si>
  <si>
    <t>Template Identifier</t>
  </si>
  <si>
    <t>Effective Date</t>
  </si>
  <si>
    <t>Document Identifier</t>
  </si>
  <si>
    <t>Version</t>
  </si>
  <si>
    <t>Compiler</t>
  </si>
  <si>
    <t>Changes</t>
  </si>
  <si>
    <t>Date</t>
  </si>
  <si>
    <t>Rev2</t>
  </si>
  <si>
    <t>Rev1</t>
  </si>
  <si>
    <t>K Rodseth</t>
  </si>
  <si>
    <t>---</t>
  </si>
  <si>
    <t>Risk scoring updated to align with 32-391 Rev6.</t>
  </si>
  <si>
    <t>Project excution delays</t>
  </si>
  <si>
    <t>Mostly Effective</t>
  </si>
  <si>
    <t>Mostly Ineffective</t>
  </si>
  <si>
    <t>Vania Seopela</t>
  </si>
  <si>
    <t xml:space="preserve">Inadequate Project Integration </t>
  </si>
  <si>
    <t>Lack of geotechnical information for site the area</t>
  </si>
  <si>
    <t>Project delays due to not meeting milestone dates</t>
  </si>
  <si>
    <t>Delay in DRA presentation</t>
  </si>
  <si>
    <t>Zanele Kubbheka</t>
  </si>
  <si>
    <t>Delay in design approval resulting in project delays.</t>
  </si>
  <si>
    <t>Delay in submission of Gate readiness report delays due to pre-project documents not complete as per plan.</t>
  </si>
  <si>
    <t xml:space="preserve">1. Allocate additional hours and accelarate the approval the pre-project documents. </t>
  </si>
  <si>
    <t>Review Work plan and accelerate completion of the documents.</t>
  </si>
  <si>
    <t>Zanele Kubheka</t>
  </si>
  <si>
    <t>Lelethu Thipa</t>
  </si>
  <si>
    <t>Risk of scope increase to comply with NKP requirements</t>
  </si>
  <si>
    <t>Scope creep and project costs increase</t>
  </si>
  <si>
    <t>NKP review document not yet submitted for review</t>
  </si>
  <si>
    <t>Commuinication with NKP representative</t>
  </si>
  <si>
    <t>Expedite the submission of the NKP review report</t>
  </si>
  <si>
    <t>Project delays due to engineers allocated for both production and projects</t>
  </si>
  <si>
    <t>Delay in meeting approved engineering project milestones</t>
  </si>
  <si>
    <t>Unpredictale production requirements.</t>
  </si>
  <si>
    <t>Review project plan and monitor each discipline output for design developments</t>
  </si>
  <si>
    <t>Infrastructure repositioning and further engineering changes or rework</t>
  </si>
  <si>
    <t>1.Improper design integration
2. No resource identified for integration management</t>
  </si>
  <si>
    <t xml:space="preserve">1. 3D modelling
2. Team site walk-downs and inspections
3. Design engagements between engineering disciplines </t>
  </si>
  <si>
    <t>Request resource for system integration engineer</t>
  </si>
  <si>
    <t>Perform Geotechnical investigation to support the concept design development</t>
  </si>
  <si>
    <t>Official Communication (NCR) submitted to stakeholder line management for actioning</t>
  </si>
  <si>
    <t>1. Continuous stakeholder engagement,
2. Bi-weekly  Schedule updates</t>
  </si>
  <si>
    <t>No records haded over to Generation regarding  building site information.</t>
  </si>
  <si>
    <t>1. Schedule overun
2. Not meeting client requirements</t>
  </si>
  <si>
    <t>Delayed input by stakeholders at different design phases</t>
  </si>
  <si>
    <t>Refurbishment of ex-GE store for Kusile Power Station</t>
  </si>
  <si>
    <t>N.GKU0075</t>
  </si>
  <si>
    <t>08/12/2025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</si>
</sst>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months&quot;"/>
    <numFmt numFmtId="165" formatCode="&quot;R&quot;#,##0\ &quot;Million&quot;"/>
    <numFmt numFmtId="166" formatCode="mmmm\ yyyy"/>
    <numFmt numFmtId="167" formatCode="mmm/yyyy"/>
  </numFmts>
  <fonts count="41" x14ac:knownFonts="1">
    <font>
      <sz val="11"/>
      <color theme="1"/>
      <name val="Calibri"/>
      <family val="2"/>
      <scheme val="minor"/>
    </font>
    <font>
      <sz val="10"/>
      <color theme="1"/>
      <name val="Arial"/>
      <family val="2"/>
    </font>
    <font>
      <b/>
      <sz val="10"/>
      <color theme="1"/>
      <name val="Arial"/>
      <family val="2"/>
    </font>
    <font>
      <b/>
      <sz val="14"/>
      <color theme="1"/>
      <name val="Calibri"/>
      <family val="2"/>
      <scheme val="minor"/>
    </font>
    <font>
      <b/>
      <u/>
      <sz val="14"/>
      <color theme="1"/>
      <name val="Calibri"/>
      <family val="2"/>
      <scheme val="minor"/>
    </font>
    <font>
      <sz val="11"/>
      <name val="Calibri"/>
      <family val="2"/>
      <scheme val="minor"/>
    </font>
    <font>
      <sz val="11"/>
      <name val="Arial"/>
      <family val="2"/>
    </font>
    <font>
      <b/>
      <sz val="16"/>
      <color theme="1"/>
      <name val="Arial"/>
      <family val="2"/>
    </font>
    <font>
      <b/>
      <sz val="11"/>
      <color theme="1"/>
      <name val="Calibri"/>
      <family val="2"/>
      <scheme val="minor"/>
    </font>
    <font>
      <b/>
      <sz val="9"/>
      <color theme="1"/>
      <name val="Arial"/>
      <family val="2"/>
    </font>
    <font>
      <sz val="9"/>
      <color theme="1"/>
      <name val="Calibri"/>
      <family val="2"/>
      <scheme val="minor"/>
    </font>
    <font>
      <b/>
      <sz val="26"/>
      <color theme="1"/>
      <name val="Calibri"/>
      <family val="2"/>
      <scheme val="minor"/>
    </font>
    <font>
      <b/>
      <sz val="18"/>
      <color theme="1"/>
      <name val="Agency FB"/>
      <family val="2"/>
    </font>
    <font>
      <sz val="11"/>
      <color theme="1"/>
      <name val="Agency FB"/>
      <family val="2"/>
    </font>
    <font>
      <b/>
      <sz val="18"/>
      <color theme="1"/>
      <name val="Calibri"/>
      <family val="2"/>
      <scheme val="minor"/>
    </font>
    <font>
      <b/>
      <sz val="18"/>
      <color theme="0"/>
      <name val="Calibri"/>
      <family val="2"/>
      <scheme val="minor"/>
    </font>
    <font>
      <sz val="16"/>
      <color theme="1"/>
      <name val="Calibri"/>
      <family val="2"/>
      <scheme val="minor"/>
    </font>
    <font>
      <b/>
      <sz val="16"/>
      <color theme="1"/>
      <name val="Calibri"/>
      <family val="2"/>
      <scheme val="minor"/>
    </font>
    <font>
      <b/>
      <sz val="12"/>
      <color theme="1"/>
      <name val="Calibri"/>
      <family val="2"/>
      <scheme val="minor"/>
    </font>
    <font>
      <sz val="16"/>
      <name val="Calibri"/>
      <family val="2"/>
      <scheme val="minor"/>
    </font>
    <font>
      <b/>
      <sz val="16"/>
      <name val="Calibri"/>
      <family val="2"/>
      <scheme val="minor"/>
    </font>
    <font>
      <sz val="16"/>
      <color theme="0"/>
      <name val="Calibri"/>
      <family val="2"/>
      <scheme val="minor"/>
    </font>
    <font>
      <sz val="10"/>
      <color theme="1"/>
      <name val="Agency FB"/>
      <family val="2"/>
    </font>
    <font>
      <sz val="18"/>
      <color theme="1"/>
      <name val="Agency FB"/>
      <family val="2"/>
    </font>
    <font>
      <sz val="12"/>
      <color theme="0"/>
      <name val="Agency FB"/>
      <family val="2"/>
    </font>
    <font>
      <sz val="11"/>
      <color theme="1"/>
      <name val="Arial"/>
      <family val="2"/>
    </font>
    <font>
      <b/>
      <sz val="11"/>
      <color theme="1"/>
      <name val="Arial"/>
      <family val="2"/>
    </font>
    <font>
      <b/>
      <sz val="11"/>
      <color rgb="FF000000"/>
      <name val="Arial"/>
      <family val="2"/>
    </font>
    <font>
      <b/>
      <sz val="9"/>
      <color rgb="FF000000"/>
      <name val="Arial"/>
      <family val="2"/>
    </font>
    <font>
      <sz val="9"/>
      <color rgb="FF000000"/>
      <name val="Arial"/>
      <family val="2"/>
    </font>
    <font>
      <sz val="9"/>
      <color theme="1"/>
      <name val="Arial"/>
      <family val="2"/>
    </font>
    <font>
      <i/>
      <sz val="11"/>
      <color theme="1"/>
      <name val="Arial"/>
      <family val="2"/>
    </font>
    <font>
      <sz val="9"/>
      <color indexed="81"/>
      <name val="Tahoma"/>
      <family val="2"/>
    </font>
    <font>
      <b/>
      <sz val="9"/>
      <color indexed="81"/>
      <name val="Tahoma"/>
      <family val="2"/>
    </font>
    <font>
      <b/>
      <sz val="10"/>
      <color rgb="FF000000"/>
      <name val="Arial"/>
      <family val="2"/>
    </font>
    <font>
      <sz val="10"/>
      <color rgb="FF000000"/>
      <name val="Arial"/>
      <family val="2"/>
    </font>
    <font>
      <b/>
      <sz val="10"/>
      <color theme="4"/>
      <name val="Arial"/>
      <family val="2"/>
    </font>
    <font>
      <b/>
      <sz val="11"/>
      <color theme="4"/>
      <name val="Calibri"/>
      <family val="2"/>
      <scheme val="minor"/>
    </font>
    <font>
      <b/>
      <sz val="12"/>
      <name val="Calibri"/>
      <family val="2"/>
      <scheme val="minor"/>
    </font>
    <font>
      <b/>
      <sz val="11"/>
      <name val="Calibri"/>
      <family val="2"/>
      <scheme val="minor"/>
    </font>
    <font>
      <b/>
      <sz val="14"/>
      <color theme="1"/>
      <name val="Arial"/>
      <family val="2"/>
    </font>
  </fonts>
  <fills count="10">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bgColor indexed="64"/>
      </patternFill>
    </fill>
    <fill>
      <patternFill patternType="solid">
        <fgColor rgb="FFDBE5F1"/>
        <bgColor indexed="64"/>
      </patternFill>
    </fill>
    <fill>
      <patternFill patternType="solid">
        <fgColor rgb="FFD9D9D9"/>
        <bgColor indexed="64"/>
      </patternFill>
    </fill>
    <fill>
      <patternFill patternType="solid">
        <fgColor theme="4" tint="0.5999938962981048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bottom style="thin">
        <color auto="1"/>
      </bottom>
      <diagonal/>
    </border>
    <border>
      <left style="thin">
        <color indexed="64"/>
      </left>
      <right style="thin">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auto="1"/>
      </bottom>
      <diagonal/>
    </border>
    <border>
      <left/>
      <right style="thin">
        <color indexed="64"/>
      </right>
      <top style="medium">
        <color indexed="64"/>
      </top>
      <bottom style="thin">
        <color auto="1"/>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0" fontId="24" fillId="6" borderId="34">
      <alignment horizontal="justify" vertical="top" wrapText="1"/>
    </xf>
  </cellStyleXfs>
  <cellXfs count="223">
    <xf numFmtId="0" fontId="0" fillId="0" borderId="0" xfId="0"/>
    <xf numFmtId="0" fontId="0" fillId="0" borderId="0" xfId="0" applyAlignment="1">
      <alignment horizontal="center"/>
    </xf>
    <xf numFmtId="0" fontId="0" fillId="0" borderId="0" xfId="0" applyAlignment="1">
      <alignment horizontal="left" vertical="top" textRotation="90"/>
    </xf>
    <xf numFmtId="0" fontId="1" fillId="0" borderId="1" xfId="0" applyFont="1" applyBorder="1" applyAlignment="1" applyProtection="1">
      <alignment horizontal="left" vertical="center" wrapText="1"/>
      <protection locked="0"/>
    </xf>
    <xf numFmtId="0" fontId="0" fillId="0" borderId="0" xfId="0" applyProtection="1">
      <protection locked="0"/>
    </xf>
    <xf numFmtId="0" fontId="0" fillId="0" borderId="0" xfId="0" applyAlignment="1" applyProtection="1">
      <alignment horizontal="center"/>
      <protection locked="0"/>
    </xf>
    <xf numFmtId="0" fontId="1" fillId="0" borderId="1" xfId="0" applyFont="1" applyBorder="1" applyAlignment="1" applyProtection="1">
      <alignment horizontal="center" vertical="center" wrapText="1"/>
      <protection locked="0"/>
    </xf>
    <xf numFmtId="15" fontId="1"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6" fillId="5" borderId="1" xfId="0" applyFont="1" applyFill="1" applyBorder="1" applyAlignment="1">
      <alignment horizontal="center" vertical="center" wrapText="1" readingOrder="1"/>
    </xf>
    <xf numFmtId="0" fontId="5" fillId="0" borderId="14" xfId="0" applyFont="1" applyBorder="1" applyAlignment="1">
      <alignment horizontal="center" vertical="center"/>
    </xf>
    <xf numFmtId="0" fontId="5" fillId="0" borderId="16" xfId="0" applyFont="1" applyBorder="1" applyAlignment="1">
      <alignment horizontal="center" vertical="center"/>
    </xf>
    <xf numFmtId="0" fontId="5" fillId="0" borderId="18" xfId="0" applyFont="1" applyBorder="1" applyAlignment="1">
      <alignment horizontal="center" vertical="center"/>
    </xf>
    <xf numFmtId="0" fontId="8" fillId="0" borderId="0" xfId="0" applyFont="1"/>
    <xf numFmtId="0" fontId="11"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vertical="top"/>
    </xf>
    <xf numFmtId="0" fontId="13" fillId="0" borderId="0" xfId="0" applyFont="1" applyAlignment="1">
      <alignment vertical="center"/>
    </xf>
    <xf numFmtId="0" fontId="12" fillId="0" borderId="0" xfId="0" applyFont="1" applyAlignment="1">
      <alignment vertical="center"/>
    </xf>
    <xf numFmtId="0" fontId="14" fillId="3" borderId="20"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15" fillId="6" borderId="21" xfId="0" applyFont="1" applyFill="1" applyBorder="1" applyAlignment="1">
      <alignment horizontal="center" vertical="top" wrapText="1"/>
    </xf>
    <xf numFmtId="0" fontId="15" fillId="6" borderId="22"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0" borderId="24" xfId="0" applyFont="1" applyBorder="1" applyAlignment="1">
      <alignment horizontal="center" vertical="center"/>
    </xf>
    <xf numFmtId="0" fontId="14" fillId="0" borderId="25" xfId="0" applyFont="1" applyBorder="1" applyAlignment="1">
      <alignment horizontal="center" vertical="center" textRotation="90" wrapText="1"/>
    </xf>
    <xf numFmtId="0" fontId="16" fillId="0" borderId="14" xfId="0" applyFont="1" applyBorder="1" applyAlignment="1">
      <alignment horizontal="left" vertical="top" wrapText="1" indent="1"/>
    </xf>
    <xf numFmtId="0" fontId="16" fillId="0" borderId="26" xfId="0" applyFont="1" applyBorder="1" applyAlignment="1">
      <alignment horizontal="left" vertical="top" wrapText="1"/>
    </xf>
    <xf numFmtId="0" fontId="16" fillId="0" borderId="26" xfId="0" applyFont="1" applyBorder="1" applyAlignment="1">
      <alignment horizontal="left" vertical="top" wrapText="1" indent="1"/>
    </xf>
    <xf numFmtId="0" fontId="16" fillId="3" borderId="26" xfId="0" applyFont="1" applyFill="1" applyBorder="1" applyAlignment="1">
      <alignment horizontal="left" vertical="top" wrapText="1" indent="1"/>
    </xf>
    <xf numFmtId="0" fontId="16" fillId="0" borderId="15" xfId="0" applyFont="1" applyBorder="1" applyAlignment="1">
      <alignment horizontal="left" vertical="top" wrapText="1" indent="1"/>
    </xf>
    <xf numFmtId="0" fontId="14" fillId="0" borderId="27" xfId="0" applyFont="1" applyBorder="1" applyAlignment="1">
      <alignment horizontal="center" vertical="center"/>
    </xf>
    <xf numFmtId="0" fontId="14" fillId="0" borderId="28" xfId="0" applyFont="1" applyBorder="1" applyAlignment="1">
      <alignment horizontal="center" vertical="center" textRotation="90" wrapText="1"/>
    </xf>
    <xf numFmtId="0" fontId="16" fillId="3" borderId="16" xfId="0" applyFont="1" applyFill="1" applyBorder="1" applyAlignment="1">
      <alignment horizontal="left" vertical="top" wrapText="1" indent="1"/>
    </xf>
    <xf numFmtId="0" fontId="16" fillId="3" borderId="1" xfId="0" applyFont="1" applyFill="1" applyBorder="1" applyAlignment="1">
      <alignment horizontal="left" vertical="top" wrapText="1"/>
    </xf>
    <xf numFmtId="0" fontId="16" fillId="3" borderId="1" xfId="0" applyFont="1" applyFill="1" applyBorder="1" applyAlignment="1">
      <alignment horizontal="left" vertical="top" wrapText="1" indent="1"/>
    </xf>
    <xf numFmtId="0" fontId="19" fillId="3" borderId="1" xfId="0" applyFont="1" applyFill="1" applyBorder="1" applyAlignment="1">
      <alignment horizontal="left" vertical="top" wrapText="1" indent="1"/>
    </xf>
    <xf numFmtId="0" fontId="16" fillId="3" borderId="17" xfId="0" applyFont="1" applyFill="1" applyBorder="1" applyAlignment="1">
      <alignment horizontal="left" vertical="top" wrapText="1" indent="1"/>
    </xf>
    <xf numFmtId="0" fontId="14" fillId="0" borderId="29" xfId="0" applyFont="1" applyBorder="1" applyAlignment="1">
      <alignment horizontal="center" vertical="center"/>
    </xf>
    <xf numFmtId="0" fontId="14" fillId="0" borderId="30" xfId="0" applyFont="1" applyBorder="1" applyAlignment="1">
      <alignment horizontal="center" vertical="center" textRotation="90" wrapText="1"/>
    </xf>
    <xf numFmtId="0" fontId="16" fillId="3" borderId="18" xfId="0" applyFont="1" applyFill="1" applyBorder="1" applyAlignment="1">
      <alignment horizontal="left" vertical="top" wrapText="1" indent="1"/>
    </xf>
    <xf numFmtId="0" fontId="16" fillId="3" borderId="31" xfId="0" applyFont="1" applyFill="1" applyBorder="1" applyAlignment="1">
      <alignment horizontal="left" vertical="top" wrapText="1"/>
    </xf>
    <xf numFmtId="0" fontId="16" fillId="3" borderId="31" xfId="0" applyFont="1" applyFill="1" applyBorder="1" applyAlignment="1">
      <alignment horizontal="left" vertical="top" wrapText="1" indent="1"/>
    </xf>
    <xf numFmtId="0" fontId="19" fillId="3" borderId="31" xfId="0" applyFont="1" applyFill="1" applyBorder="1" applyAlignment="1">
      <alignment horizontal="left" vertical="top" wrapText="1" indent="1"/>
    </xf>
    <xf numFmtId="0" fontId="16" fillId="3" borderId="19" xfId="0" applyFont="1" applyFill="1" applyBorder="1" applyAlignment="1">
      <alignment horizontal="left" vertical="top" wrapText="1" indent="1"/>
    </xf>
    <xf numFmtId="0" fontId="15" fillId="6" borderId="32" xfId="0" applyFont="1" applyFill="1" applyBorder="1" applyAlignment="1">
      <alignment horizontal="center" vertical="center" textRotation="90"/>
    </xf>
    <xf numFmtId="0" fontId="15" fillId="6" borderId="33" xfId="0" applyFont="1" applyFill="1" applyBorder="1" applyAlignment="1">
      <alignment horizontal="center" vertical="center" textRotation="90"/>
    </xf>
    <xf numFmtId="0" fontId="21" fillId="6" borderId="34" xfId="0" applyFont="1" applyFill="1" applyBorder="1" applyAlignment="1" applyProtection="1">
      <alignment horizontal="left" vertical="top" wrapText="1" indent="1" readingOrder="1"/>
      <protection locked="0"/>
    </xf>
    <xf numFmtId="0" fontId="21" fillId="6" borderId="35" xfId="0" applyFont="1" applyFill="1" applyBorder="1" applyAlignment="1">
      <alignment horizontal="left" vertical="top" wrapText="1" indent="1" readingOrder="1"/>
    </xf>
    <xf numFmtId="0" fontId="21" fillId="6" borderId="36" xfId="0" applyFont="1" applyFill="1" applyBorder="1" applyAlignment="1">
      <alignment horizontal="left" vertical="top" wrapText="1" indent="1" readingOrder="1"/>
    </xf>
    <xf numFmtId="0" fontId="22" fillId="0" borderId="0" xfId="0" applyFont="1" applyAlignment="1">
      <alignment vertical="top"/>
    </xf>
    <xf numFmtId="0" fontId="22" fillId="0" borderId="0" xfId="0" applyFont="1" applyAlignment="1">
      <alignment vertical="center"/>
    </xf>
    <xf numFmtId="0" fontId="23" fillId="0" borderId="0" xfId="0" applyFont="1" applyAlignment="1">
      <alignment vertical="center"/>
    </xf>
    <xf numFmtId="0" fontId="25" fillId="0" borderId="0" xfId="0" applyFont="1"/>
    <xf numFmtId="0" fontId="25" fillId="0" borderId="0" xfId="0" applyFont="1" applyAlignment="1">
      <alignment vertical="center"/>
    </xf>
    <xf numFmtId="0" fontId="27" fillId="4" borderId="1" xfId="0" applyFont="1" applyFill="1" applyBorder="1" applyAlignment="1">
      <alignment horizontal="center" vertical="center" wrapText="1"/>
    </xf>
    <xf numFmtId="0" fontId="28" fillId="8" borderId="17" xfId="0" applyFont="1" applyFill="1" applyBorder="1" applyAlignment="1">
      <alignment horizontal="center" vertical="center" wrapText="1"/>
    </xf>
    <xf numFmtId="0" fontId="28" fillId="8" borderId="1" xfId="0" applyFont="1" applyFill="1" applyBorder="1" applyAlignment="1">
      <alignment horizontal="center" vertical="center" wrapText="1"/>
    </xf>
    <xf numFmtId="0" fontId="28" fillId="0" borderId="17" xfId="0" applyFont="1" applyBorder="1" applyAlignment="1">
      <alignment vertical="center" wrapText="1"/>
    </xf>
    <xf numFmtId="0" fontId="28" fillId="0" borderId="1" xfId="0" applyFont="1" applyBorder="1" applyAlignment="1">
      <alignment vertical="center" wrapText="1"/>
    </xf>
    <xf numFmtId="0" fontId="30" fillId="7" borderId="17"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16" xfId="0" applyFont="1" applyFill="1" applyBorder="1" applyAlignment="1">
      <alignment horizontal="center" vertical="center" wrapText="1"/>
    </xf>
    <xf numFmtId="0" fontId="28" fillId="8" borderId="16" xfId="0" applyFont="1" applyFill="1" applyBorder="1" applyAlignment="1">
      <alignment horizontal="center" vertical="center" wrapText="1"/>
    </xf>
    <xf numFmtId="0" fontId="0" fillId="0" borderId="38" xfId="0" applyBorder="1" applyAlignment="1">
      <alignment horizontal="center"/>
    </xf>
    <xf numFmtId="0" fontId="28" fillId="0" borderId="19" xfId="0" applyFont="1" applyBorder="1" applyAlignment="1">
      <alignment vertical="center" wrapText="1"/>
    </xf>
    <xf numFmtId="0" fontId="28" fillId="0" borderId="31" xfId="0" applyFont="1" applyBorder="1" applyAlignment="1">
      <alignment vertical="center" wrapText="1"/>
    </xf>
    <xf numFmtId="15" fontId="1" fillId="0" borderId="19" xfId="0" applyNumberFormat="1" applyFont="1" applyBorder="1" applyAlignment="1" applyProtection="1">
      <alignment horizontal="left" vertical="center" wrapText="1"/>
      <protection locked="0"/>
    </xf>
    <xf numFmtId="0" fontId="2" fillId="0" borderId="31" xfId="0" applyFont="1" applyBorder="1" applyAlignment="1">
      <alignment horizontal="right" vertical="center" wrapText="1"/>
    </xf>
    <xf numFmtId="0" fontId="1" fillId="0" borderId="17" xfId="0" applyFont="1" applyBorder="1" applyAlignment="1" applyProtection="1">
      <alignment horizontal="left" wrapText="1"/>
      <protection locked="0"/>
    </xf>
    <xf numFmtId="0" fontId="2" fillId="0" borderId="1" xfId="0" applyFont="1" applyBorder="1" applyAlignment="1">
      <alignment horizontal="right" wrapText="1"/>
    </xf>
    <xf numFmtId="49" fontId="1" fillId="0" borderId="17" xfId="0" applyNumberFormat="1" applyFont="1" applyBorder="1" applyAlignment="1" applyProtection="1">
      <alignment horizontal="left" vertical="center" wrapText="1"/>
      <protection locked="0"/>
    </xf>
    <xf numFmtId="0" fontId="31" fillId="0" borderId="0" xfId="0" applyFont="1"/>
    <xf numFmtId="0" fontId="0" fillId="0" borderId="0" xfId="0" applyAlignment="1">
      <alignment horizontal="left"/>
    </xf>
    <xf numFmtId="0" fontId="9" fillId="0" borderId="1" xfId="0" applyFont="1" applyBorder="1" applyAlignment="1">
      <alignment horizontal="right" vertical="center" wrapText="1"/>
    </xf>
    <xf numFmtId="0" fontId="2" fillId="0" borderId="1" xfId="0" applyFont="1" applyBorder="1" applyAlignment="1">
      <alignment horizontal="right" vertical="center" wrapText="1"/>
    </xf>
    <xf numFmtId="0" fontId="28" fillId="0" borderId="1" xfId="0" applyFont="1" applyBorder="1" applyAlignment="1">
      <alignment horizontal="left" vertical="center" wrapText="1"/>
    </xf>
    <xf numFmtId="0" fontId="2" fillId="0" borderId="26" xfId="0" applyFont="1" applyBorder="1" applyAlignment="1">
      <alignment horizontal="right" vertical="center" wrapText="1"/>
    </xf>
    <xf numFmtId="0" fontId="28" fillId="0" borderId="31" xfId="0" applyFont="1" applyBorder="1" applyAlignment="1">
      <alignment horizontal="left" vertical="center" wrapText="1"/>
    </xf>
    <xf numFmtId="0" fontId="0" fillId="0" borderId="16" xfId="0" applyBorder="1" applyAlignment="1">
      <alignment horizontal="left" vertical="top"/>
    </xf>
    <xf numFmtId="0" fontId="0" fillId="0" borderId="1" xfId="0" applyBorder="1" applyAlignment="1">
      <alignment horizontal="left" vertical="top"/>
    </xf>
    <xf numFmtId="0" fontId="28" fillId="0" borderId="1" xfId="0" applyFont="1" applyBorder="1" applyAlignment="1">
      <alignment horizontal="left" vertical="top" wrapText="1"/>
    </xf>
    <xf numFmtId="0" fontId="28" fillId="0" borderId="17" xfId="0" applyFont="1" applyBorder="1" applyAlignment="1">
      <alignment horizontal="left" vertical="top" wrapText="1"/>
    </xf>
    <xf numFmtId="0" fontId="9" fillId="4" borderId="1" xfId="0" applyFont="1" applyFill="1" applyBorder="1" applyAlignment="1">
      <alignment horizontal="center" vertical="top" wrapText="1"/>
    </xf>
    <xf numFmtId="0" fontId="10" fillId="0" borderId="0" xfId="0" applyFont="1" applyAlignment="1">
      <alignment vertical="center"/>
    </xf>
    <xf numFmtId="0" fontId="9" fillId="4" borderId="1" xfId="0" applyFont="1" applyFill="1" applyBorder="1" applyAlignment="1">
      <alignment horizontal="center" vertical="center" wrapText="1"/>
    </xf>
    <xf numFmtId="0" fontId="25" fillId="0" borderId="1"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1" fillId="0" borderId="1" xfId="0" applyFont="1" applyBorder="1" applyAlignment="1" applyProtection="1">
      <alignment horizontal="center" vertical="center" textRotation="90"/>
      <protection locked="0"/>
    </xf>
    <xf numFmtId="0" fontId="0" fillId="3" borderId="0" xfId="0" applyFill="1" applyAlignment="1">
      <alignment horizontal="center"/>
    </xf>
    <xf numFmtId="0" fontId="0" fillId="3" borderId="0" xfId="0" applyFill="1"/>
    <xf numFmtId="0" fontId="0" fillId="3" borderId="0" xfId="0" applyFill="1" applyAlignment="1">
      <alignment horizontal="left"/>
    </xf>
    <xf numFmtId="0" fontId="0" fillId="3" borderId="0" xfId="0" applyFill="1" applyAlignment="1">
      <alignment horizontal="left" vertical="top" textRotation="90"/>
    </xf>
    <xf numFmtId="0" fontId="25" fillId="3" borderId="0" xfId="0" applyFont="1" applyFill="1"/>
    <xf numFmtId="0" fontId="26" fillId="3" borderId="0" xfId="0" applyFont="1" applyFill="1" applyAlignment="1">
      <alignment horizontal="left" vertical="center" indent="2"/>
    </xf>
    <xf numFmtId="0" fontId="1" fillId="0" borderId="0" xfId="0" applyFont="1"/>
    <xf numFmtId="0" fontId="34" fillId="2" borderId="2" xfId="0" applyFont="1" applyFill="1" applyBorder="1" applyAlignment="1">
      <alignment horizontal="center" vertical="center" wrapText="1"/>
    </xf>
    <xf numFmtId="165" fontId="34" fillId="0" borderId="13" xfId="0" applyNumberFormat="1" applyFont="1" applyBorder="1" applyAlignment="1" applyProtection="1">
      <alignment horizontal="center" vertical="center" wrapText="1"/>
      <protection locked="0"/>
    </xf>
    <xf numFmtId="0" fontId="34" fillId="2" borderId="3" xfId="0" applyFont="1" applyFill="1" applyBorder="1" applyAlignment="1">
      <alignment horizontal="center" vertical="center" wrapText="1"/>
    </xf>
    <xf numFmtId="164" fontId="34" fillId="0" borderId="13" xfId="0" applyNumberFormat="1" applyFont="1" applyBorder="1" applyAlignment="1" applyProtection="1">
      <alignment horizontal="center" vertical="center" wrapText="1"/>
      <protection locked="0"/>
    </xf>
    <xf numFmtId="0" fontId="34" fillId="2" borderId="1" xfId="0" applyFont="1" applyFill="1" applyBorder="1" applyAlignment="1">
      <alignment horizontal="center" vertical="center" wrapText="1"/>
    </xf>
    <xf numFmtId="0" fontId="35" fillId="0" borderId="1" xfId="0" applyFont="1" applyBorder="1" applyAlignment="1">
      <alignment horizontal="center" vertical="center" wrapText="1"/>
    </xf>
    <xf numFmtId="0" fontId="35" fillId="3" borderId="0" xfId="0" applyFont="1" applyFill="1" applyAlignment="1">
      <alignment horizontal="left" vertical="center" wrapText="1" indent="1"/>
    </xf>
    <xf numFmtId="0" fontId="1" fillId="3" borderId="0" xfId="0" applyFont="1" applyFill="1" applyAlignment="1">
      <alignment horizontal="center"/>
    </xf>
    <xf numFmtId="0" fontId="1" fillId="3" borderId="0" xfId="0" applyFont="1" applyFill="1"/>
    <xf numFmtId="0" fontId="2" fillId="2"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1" fillId="0" borderId="0" xfId="0" applyFont="1" applyAlignment="1">
      <alignment horizontal="left" vertical="top" textRotation="90"/>
    </xf>
    <xf numFmtId="0" fontId="1" fillId="3" borderId="0" xfId="0" applyFont="1" applyFill="1" applyAlignment="1">
      <alignment horizontal="left" vertical="top" textRotation="90"/>
    </xf>
    <xf numFmtId="0" fontId="35" fillId="0" borderId="1" xfId="0" applyFont="1" applyBorder="1" applyAlignment="1">
      <alignment horizontal="left" vertical="center" wrapText="1"/>
    </xf>
    <xf numFmtId="0" fontId="34" fillId="0" borderId="1" xfId="0" applyFont="1" applyBorder="1" applyAlignment="1">
      <alignment horizontal="left" vertical="center" wrapText="1"/>
    </xf>
    <xf numFmtId="0" fontId="34" fillId="0" borderId="1" xfId="0" applyFont="1" applyBorder="1" applyAlignment="1">
      <alignment horizontal="left" vertical="center" wrapText="1" indent="1"/>
    </xf>
    <xf numFmtId="0" fontId="35" fillId="0" borderId="6" xfId="0" applyFont="1" applyBorder="1" applyAlignment="1">
      <alignment horizontal="center" vertical="center" wrapText="1"/>
    </xf>
    <xf numFmtId="0" fontId="1" fillId="0" borderId="1" xfId="0" applyFont="1" applyBorder="1" applyAlignment="1" applyProtection="1">
      <alignment horizontal="left"/>
      <protection locked="0"/>
    </xf>
    <xf numFmtId="0" fontId="2" fillId="0" borderId="1" xfId="0" applyFont="1" applyBorder="1" applyAlignment="1">
      <alignment horizontal="center"/>
    </xf>
    <xf numFmtId="0" fontId="2" fillId="0" borderId="1" xfId="0" applyFont="1" applyBorder="1" applyAlignment="1">
      <alignment horizontal="right" vertical="center" indent="1"/>
    </xf>
    <xf numFmtId="0" fontId="2" fillId="0" borderId="1" xfId="0" applyFont="1" applyBorder="1" applyAlignment="1">
      <alignment horizontal="right" indent="1"/>
    </xf>
    <xf numFmtId="0" fontId="2" fillId="0" borderId="1" xfId="0" applyFont="1" applyBorder="1" applyAlignment="1">
      <alignment vertical="center" wrapText="1"/>
    </xf>
    <xf numFmtId="0" fontId="0" fillId="0" borderId="1" xfId="0" applyBorder="1" applyAlignment="1">
      <alignment horizontal="center"/>
    </xf>
    <xf numFmtId="0" fontId="36" fillId="0" borderId="1" xfId="0" applyFont="1" applyBorder="1" applyAlignment="1" applyProtection="1">
      <alignment horizontal="center" vertical="center"/>
      <protection locked="0"/>
    </xf>
    <xf numFmtId="0" fontId="37" fillId="0" borderId="1" xfId="0" applyFont="1" applyBorder="1" applyAlignment="1" applyProtection="1">
      <alignment horizontal="center"/>
      <protection locked="0"/>
    </xf>
    <xf numFmtId="0" fontId="38" fillId="3" borderId="1" xfId="0" applyFont="1" applyFill="1" applyBorder="1" applyAlignment="1">
      <alignment horizontal="center" vertical="center" wrapText="1" readingOrder="1"/>
    </xf>
    <xf numFmtId="0" fontId="39" fillId="5" borderId="1" xfId="0" applyFont="1" applyFill="1" applyBorder="1" applyAlignment="1">
      <alignment horizontal="center" vertical="center" wrapText="1" readingOrder="1"/>
    </xf>
    <xf numFmtId="0" fontId="0" fillId="0" borderId="1" xfId="0" applyBorder="1"/>
    <xf numFmtId="0" fontId="8" fillId="9" borderId="1" xfId="0" applyFont="1" applyFill="1" applyBorder="1" applyAlignment="1">
      <alignment horizontal="center"/>
    </xf>
    <xf numFmtId="0" fontId="0" fillId="0" borderId="1" xfId="0" quotePrefix="1" applyBorder="1"/>
    <xf numFmtId="167" fontId="0" fillId="0" borderId="1" xfId="0" applyNumberFormat="1" applyBorder="1" applyAlignment="1">
      <alignment horizontal="center"/>
    </xf>
    <xf numFmtId="0" fontId="0" fillId="0" borderId="1" xfId="0" applyBorder="1" applyAlignment="1" applyProtection="1">
      <alignment vertical="center" wrapText="1"/>
      <protection locked="0"/>
    </xf>
    <xf numFmtId="0" fontId="25" fillId="3" borderId="2" xfId="0" applyFont="1" applyFill="1" applyBorder="1" applyAlignment="1" applyProtection="1">
      <alignment horizontal="left" vertical="top" wrapText="1"/>
      <protection locked="0"/>
    </xf>
    <xf numFmtId="0" fontId="25" fillId="3" borderId="3" xfId="0" applyFont="1" applyFill="1" applyBorder="1" applyAlignment="1" applyProtection="1">
      <alignment horizontal="left" vertical="top" wrapText="1"/>
      <protection locked="0"/>
    </xf>
    <xf numFmtId="0" fontId="25" fillId="3" borderId="4" xfId="0" applyFont="1" applyFill="1" applyBorder="1" applyAlignment="1" applyProtection="1">
      <alignment horizontal="left" vertical="top" wrapText="1"/>
      <protection locked="0"/>
    </xf>
    <xf numFmtId="0" fontId="27" fillId="4" borderId="1" xfId="0" applyFont="1" applyFill="1" applyBorder="1" applyAlignment="1">
      <alignment horizontal="center" vertical="center" wrapText="1"/>
    </xf>
    <xf numFmtId="0" fontId="25" fillId="0" borderId="1" xfId="0" applyFont="1" applyBorder="1" applyAlignment="1" applyProtection="1">
      <alignment horizontal="left" vertical="top" wrapText="1"/>
      <protection locked="0"/>
    </xf>
    <xf numFmtId="0" fontId="25" fillId="0" borderId="0" xfId="0" applyFont="1" applyAlignment="1">
      <alignment horizontal="left" vertical="center"/>
    </xf>
    <xf numFmtId="0" fontId="0" fillId="0" borderId="1" xfId="0" applyBorder="1" applyAlignment="1">
      <alignment horizont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4" borderId="1"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166" fontId="37" fillId="0" borderId="2" xfId="0" applyNumberFormat="1" applyFont="1" applyBorder="1" applyAlignment="1">
      <alignment horizontal="center"/>
    </xf>
    <xf numFmtId="166" fontId="37" fillId="0" borderId="3" xfId="0" applyNumberFormat="1" applyFont="1" applyBorder="1" applyAlignment="1">
      <alignment horizontal="center"/>
    </xf>
    <xf numFmtId="166" fontId="37" fillId="0" borderId="4" xfId="0" applyNumberFormat="1" applyFont="1" applyBorder="1" applyAlignment="1">
      <alignment horizontal="center"/>
    </xf>
    <xf numFmtId="0" fontId="7" fillId="0" borderId="11"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40" fillId="0" borderId="11" xfId="0" applyFont="1" applyBorder="1" applyAlignment="1" applyProtection="1">
      <alignment horizontal="center" vertical="center"/>
      <protection locked="0"/>
    </xf>
    <xf numFmtId="0" fontId="40" fillId="0" borderId="7" xfId="0" applyFont="1" applyBorder="1" applyAlignment="1" applyProtection="1">
      <alignment horizontal="center" vertical="center"/>
      <protection locked="0"/>
    </xf>
    <xf numFmtId="0" fontId="40" fillId="0" borderId="8" xfId="0" applyFont="1" applyBorder="1" applyAlignment="1" applyProtection="1">
      <alignment horizontal="center" vertical="center"/>
      <protection locked="0"/>
    </xf>
    <xf numFmtId="0" fontId="40" fillId="0" borderId="12" xfId="0" applyFont="1" applyBorder="1" applyAlignment="1" applyProtection="1">
      <alignment horizontal="center" vertical="center"/>
      <protection locked="0"/>
    </xf>
    <xf numFmtId="0" fontId="40" fillId="0" borderId="9" xfId="0" applyFont="1" applyBorder="1" applyAlignment="1" applyProtection="1">
      <alignment horizontal="center" vertical="center"/>
      <protection locked="0"/>
    </xf>
    <xf numFmtId="0" fontId="40" fillId="0" borderId="10" xfId="0" applyFont="1" applyBorder="1" applyAlignment="1" applyProtection="1">
      <alignment horizontal="center" vertical="center"/>
      <protection locked="0"/>
    </xf>
    <xf numFmtId="3" fontId="0" fillId="0" borderId="2" xfId="0" applyNumberFormat="1"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166" fontId="8" fillId="0" borderId="2" xfId="0" applyNumberFormat="1" applyFont="1" applyBorder="1" applyAlignment="1" applyProtection="1">
      <alignment horizontal="center"/>
      <protection locked="0"/>
    </xf>
    <xf numFmtId="166" fontId="8" fillId="0" borderId="3" xfId="0" applyNumberFormat="1" applyFont="1" applyBorder="1" applyAlignment="1" applyProtection="1">
      <alignment horizontal="center"/>
      <protection locked="0"/>
    </xf>
    <xf numFmtId="166" fontId="8" fillId="0" borderId="4" xfId="0" applyNumberFormat="1" applyFont="1" applyBorder="1" applyAlignment="1" applyProtection="1">
      <alignment horizontal="center"/>
      <protection locked="0"/>
    </xf>
    <xf numFmtId="0" fontId="2" fillId="0" borderId="1" xfId="0" applyFont="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34" fillId="2" borderId="5" xfId="0" applyFont="1" applyFill="1" applyBorder="1" applyAlignment="1">
      <alignment horizontal="center" vertical="center" wrapText="1"/>
    </xf>
    <xf numFmtId="0" fontId="34" fillId="2" borderId="6"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7" xfId="0" applyFont="1" applyFill="1" applyBorder="1" applyAlignment="1">
      <alignment horizontal="center" vertical="center" wrapText="1"/>
    </xf>
    <xf numFmtId="0" fontId="34" fillId="2" borderId="8" xfId="0" applyFont="1" applyFill="1" applyBorder="1" applyAlignment="1">
      <alignment horizontal="center" vertical="center" wrapText="1"/>
    </xf>
    <xf numFmtId="0" fontId="34" fillId="2" borderId="12" xfId="0" applyFont="1" applyFill="1" applyBorder="1" applyAlignment="1">
      <alignment horizontal="center" vertical="center" wrapText="1"/>
    </xf>
    <xf numFmtId="0" fontId="34" fillId="2" borderId="9" xfId="0" applyFont="1" applyFill="1" applyBorder="1" applyAlignment="1">
      <alignment horizontal="center" vertical="center" wrapText="1"/>
    </xf>
    <xf numFmtId="0" fontId="34" fillId="2" borderId="10" xfId="0" applyFont="1" applyFill="1" applyBorder="1" applyAlignment="1">
      <alignment horizontal="center" vertical="center" wrapText="1"/>
    </xf>
    <xf numFmtId="0" fontId="3" fillId="0" borderId="9" xfId="0" applyFont="1" applyBorder="1" applyAlignment="1">
      <alignment horizontal="center" vertical="center"/>
    </xf>
    <xf numFmtId="0" fontId="34" fillId="2" borderId="2" xfId="0" applyFont="1" applyFill="1" applyBorder="1" applyAlignment="1">
      <alignment horizontal="center" vertical="center" wrapText="1"/>
    </xf>
    <xf numFmtId="164" fontId="34" fillId="2" borderId="2" xfId="0" applyNumberFormat="1" applyFont="1" applyFill="1" applyBorder="1" applyAlignment="1">
      <alignment horizontal="center" vertical="center" wrapText="1"/>
    </xf>
    <xf numFmtId="164" fontId="34" fillId="2" borderId="8"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0" fillId="0" borderId="29" xfId="0" applyBorder="1" applyAlignment="1">
      <alignment horizontal="left"/>
    </xf>
    <xf numFmtId="0" fontId="0" fillId="0" borderId="48" xfId="0" applyBorder="1" applyAlignment="1">
      <alignment horizontal="left"/>
    </xf>
    <xf numFmtId="0" fontId="0" fillId="0" borderId="47" xfId="0" applyBorder="1" applyAlignment="1">
      <alignment horizontal="left"/>
    </xf>
    <xf numFmtId="0" fontId="0" fillId="0" borderId="2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28" fillId="8" borderId="27" xfId="0" applyFont="1" applyFill="1" applyBorder="1" applyAlignment="1">
      <alignment horizontal="center" vertical="center" wrapText="1"/>
    </xf>
    <xf numFmtId="0" fontId="28" fillId="8" borderId="3" xfId="0" applyFont="1" applyFill="1" applyBorder="1" applyAlignment="1">
      <alignment horizontal="center" vertical="center" wrapText="1"/>
    </xf>
    <xf numFmtId="0" fontId="28" fillId="8" borderId="4" xfId="0" applyFont="1" applyFill="1" applyBorder="1" applyAlignment="1">
      <alignment horizontal="center" vertical="center" wrapText="1"/>
    </xf>
    <xf numFmtId="0" fontId="28" fillId="8" borderId="24" xfId="0" applyFont="1" applyFill="1" applyBorder="1" applyAlignment="1">
      <alignment horizontal="center" vertical="center" wrapText="1"/>
    </xf>
    <xf numFmtId="0" fontId="28" fillId="8" borderId="41" xfId="0" applyFont="1" applyFill="1" applyBorder="1" applyAlignment="1">
      <alignment horizontal="center" vertical="center" wrapText="1"/>
    </xf>
    <xf numFmtId="0" fontId="28" fillId="8" borderId="42" xfId="0" applyFont="1" applyFill="1" applyBorder="1" applyAlignment="1">
      <alignment horizontal="center" vertical="center" wrapText="1"/>
    </xf>
    <xf numFmtId="0" fontId="0" fillId="0" borderId="37" xfId="0" applyBorder="1" applyAlignment="1">
      <alignment horizontal="center"/>
    </xf>
    <xf numFmtId="0" fontId="28" fillId="8" borderId="26" xfId="0" applyFont="1" applyFill="1" applyBorder="1" applyAlignment="1">
      <alignment horizontal="center" vertical="center" wrapText="1"/>
    </xf>
    <xf numFmtId="0" fontId="28" fillId="8" borderId="15" xfId="0" applyFont="1" applyFill="1" applyBorder="1" applyAlignment="1">
      <alignment horizontal="center" vertical="center" wrapText="1"/>
    </xf>
    <xf numFmtId="0" fontId="0" fillId="0" borderId="16" xfId="0" applyBorder="1" applyAlignment="1">
      <alignment horizontal="center"/>
    </xf>
    <xf numFmtId="0" fontId="0" fillId="0" borderId="17" xfId="0" applyBorder="1" applyAlignment="1">
      <alignment horizontal="center"/>
    </xf>
    <xf numFmtId="0" fontId="28" fillId="8" borderId="49" xfId="0" applyFont="1" applyFill="1" applyBorder="1" applyAlignment="1">
      <alignment horizontal="center" vertical="center" wrapText="1"/>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8" xfId="0" applyBorder="1" applyAlignment="1" applyProtection="1">
      <alignment horizontal="center"/>
      <protection locked="0"/>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0" xfId="0" applyFont="1" applyAlignment="1">
      <alignment horizontal="center" vertical="center" wrapText="1"/>
    </xf>
    <xf numFmtId="0" fontId="2" fillId="0" borderId="4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45" xfId="0" applyFont="1" applyBorder="1" applyAlignment="1">
      <alignment horizontal="center"/>
    </xf>
    <xf numFmtId="0" fontId="7" fillId="0" borderId="41" xfId="0" applyFont="1" applyBorder="1" applyAlignment="1">
      <alignment horizontal="center"/>
    </xf>
    <xf numFmtId="0" fontId="7" fillId="0" borderId="42" xfId="0" applyFont="1" applyBorder="1" applyAlignment="1">
      <alignment horizontal="center"/>
    </xf>
    <xf numFmtId="0" fontId="2" fillId="0" borderId="46"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1" xfId="0" applyFont="1" applyBorder="1" applyAlignment="1">
      <alignment horizontal="right" vertical="center" wrapText="1"/>
    </xf>
    <xf numFmtId="0" fontId="0" fillId="0" borderId="40" xfId="0" applyBorder="1" applyAlignment="1">
      <alignment horizontal="center"/>
    </xf>
    <xf numFmtId="0" fontId="0" fillId="0" borderId="22" xfId="0" applyBorder="1" applyAlignment="1">
      <alignment horizontal="center"/>
    </xf>
    <xf numFmtId="0" fontId="0" fillId="0" borderId="39" xfId="0" applyBorder="1" applyAlignment="1">
      <alignment horizontal="center"/>
    </xf>
    <xf numFmtId="0" fontId="8" fillId="0" borderId="13" xfId="0" applyFont="1" applyBorder="1" applyAlignment="1">
      <alignment horizontal="center" vertical="center"/>
    </xf>
  </cellXfs>
  <cellStyles count="2">
    <cellStyle name="Normal" xfId="0" builtinId="0"/>
    <cellStyle name="Style 1" xfId="1" xr:uid="{00000000-0005-0000-0000-000001000000}"/>
  </cellStyles>
  <dxfs count="12">
    <dxf>
      <font>
        <color theme="0"/>
      </font>
      <fill>
        <patternFill>
          <bgColor rgb="FFFF0000"/>
        </patternFill>
      </fill>
    </dxf>
    <dxf>
      <font>
        <color auto="1"/>
      </font>
      <fill>
        <patternFill>
          <bgColor rgb="FFFFC000"/>
        </patternFill>
      </fill>
    </dxf>
    <dxf>
      <font>
        <color theme="0"/>
      </font>
      <fill>
        <patternFill>
          <bgColor theme="4"/>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theme="4"/>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6349</xdr:colOff>
      <xdr:row>0</xdr:row>
      <xdr:rowOff>3174</xdr:rowOff>
    </xdr:from>
    <xdr:ext cx="6651626" cy="9864726"/>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49" y="3174"/>
          <a:ext cx="6651626" cy="9864726"/>
        </a:xfrm>
        <a:prstGeom prst="rect">
          <a:avLst/>
        </a:prstGeom>
        <a:solidFill>
          <a:schemeClr val="bg1"/>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pPr algn="ctr"/>
          <a:r>
            <a:rPr lang="en-GB" sz="1100" b="1" u="sng">
              <a:solidFill>
                <a:schemeClr val="tx1"/>
              </a:solidFill>
              <a:effectLst/>
              <a:latin typeface="+mn-lt"/>
              <a:ea typeface="+mn-ea"/>
              <a:cs typeface="+mn-cs"/>
            </a:rPr>
            <a:t>Notes on completion and use of the Risk Register</a:t>
          </a:r>
          <a:endParaRPr lang="en-GB" sz="1100" u="sng">
            <a:solidFill>
              <a:schemeClr val="tx1"/>
            </a:solidFill>
            <a:effectLst/>
            <a:latin typeface="+mn-lt"/>
            <a:ea typeface="+mn-ea"/>
            <a:cs typeface="+mn-cs"/>
          </a:endParaRPr>
        </a:p>
        <a:p>
          <a:r>
            <a:rPr lang="en-GB" sz="1100">
              <a:solidFill>
                <a:schemeClr val="tx1"/>
              </a:solidFill>
              <a:effectLst/>
              <a:latin typeface="+mn-lt"/>
              <a:ea typeface="+mn-ea"/>
              <a:cs typeface="+mn-cs"/>
            </a:rPr>
            <a:t> </a:t>
          </a:r>
        </a:p>
        <a:p>
          <a:pPr algn="ctr"/>
          <a:r>
            <a:rPr lang="en-GB" sz="1100" b="1">
              <a:solidFill>
                <a:srgbClr val="FF0000"/>
              </a:solidFill>
            </a:rPr>
            <a:t>Enable Macro's when opening.</a:t>
          </a:r>
        </a:p>
        <a:p>
          <a:endParaRPr lang="en-GB" sz="1100"/>
        </a:p>
        <a:p>
          <a:r>
            <a:rPr lang="en-GB" sz="1100"/>
            <a:t>This</a:t>
          </a:r>
          <a:r>
            <a:rPr lang="en-GB" sz="1100" baseline="0"/>
            <a:t> risk register template has been developed to satisfy  the practical requirements of "standard"/ "repeatable"  projects, while still providing risk related information that can be of use within broader Enterprise Risk Management processes.</a:t>
          </a:r>
        </a:p>
        <a:p>
          <a:endParaRPr lang="en-GB" sz="1100" baseline="0"/>
        </a:p>
        <a:p>
          <a:r>
            <a:rPr lang="en-GB" sz="1100" baseline="0"/>
            <a:t>The following guidance is provided for use of each worksheet:</a:t>
          </a:r>
        </a:p>
        <a:p>
          <a:endParaRPr lang="en-GB" sz="1100" baseline="0"/>
        </a:p>
        <a:p>
          <a:r>
            <a:rPr lang="en-GB" sz="1100" b="1" u="sng" baseline="0"/>
            <a:t>Contextual Info</a:t>
          </a:r>
        </a:p>
        <a:p>
          <a:r>
            <a:rPr lang="en-GB" sz="1100" baseline="0"/>
            <a:t>A sheet has been provided for capturing:</a:t>
          </a:r>
        </a:p>
        <a:p>
          <a:r>
            <a:rPr lang="en-GB" sz="1100" baseline="0"/>
            <a:t>-  </a:t>
          </a:r>
          <a:r>
            <a:rPr lang="en-GB" sz="1100" i="1" u="sng" baseline="0"/>
            <a:t>High level project information</a:t>
          </a:r>
          <a:r>
            <a:rPr lang="en-GB" sz="1100" baseline="0"/>
            <a:t>.  This could include: relevant history, location, timelines, budget, approval stages, assumptions, constraints,  etc.</a:t>
          </a:r>
        </a:p>
        <a:p>
          <a:r>
            <a:rPr lang="en-GB" sz="1100" baseline="0"/>
            <a:t>-  </a:t>
          </a:r>
          <a:r>
            <a:rPr lang="en-GB" sz="1100" i="1" u="sng" baseline="0"/>
            <a:t>Stakeholders (internal and external), their objectives and their communication needs</a:t>
          </a:r>
          <a:r>
            <a:rPr lang="en-GB" sz="1100" baseline="0"/>
            <a:t>.  It is important throughout the project lifecycle for the right stakeholders to be engaged, at the right time and in to the right extent.</a:t>
          </a:r>
        </a:p>
        <a:p>
          <a:r>
            <a:rPr lang="en-GB" sz="1100" baseline="0"/>
            <a:t>-  </a:t>
          </a:r>
          <a:r>
            <a:rPr lang="en-GB" sz="1100" i="1" u="sng" baseline="0"/>
            <a:t>Internal and external factors</a:t>
          </a:r>
          <a:r>
            <a:rPr lang="en-GB" sz="1100" i="0" u="none" baseline="0"/>
            <a:t>.  T</a:t>
          </a:r>
          <a:r>
            <a:rPr lang="en-GB" sz="1100" baseline="0"/>
            <a:t>his information provides important insight into the likely challenges facing the project and the origin of these challenges.</a:t>
          </a:r>
        </a:p>
        <a:p>
          <a:endParaRPr lang="en-GB" sz="1100" baseline="0"/>
        </a:p>
        <a:p>
          <a:r>
            <a:rPr lang="en-GB" sz="1100" b="1" u="sng" baseline="0"/>
            <a:t>Risk Register:</a:t>
          </a:r>
        </a:p>
        <a:p>
          <a:r>
            <a:rPr lang="en-GB" sz="1100" b="0" baseline="0"/>
            <a:t>-  Many of the headings have comments.  Hover over, or click on the heading to view.</a:t>
          </a:r>
        </a:p>
        <a:p>
          <a:r>
            <a:rPr lang="en-GB" sz="1100" b="0" baseline="0"/>
            <a:t>- Phrasing of the risk description is in line with the Eskom format of "</a:t>
          </a:r>
          <a:r>
            <a:rPr lang="en-GB" sz="1100" b="0" i="1" u="sng" baseline="0"/>
            <a:t>something happens ... leading to ...caused by... , and controlled by</a:t>
          </a:r>
          <a:r>
            <a:rPr lang="en-GB" sz="1100" b="0" baseline="0"/>
            <a:t>".  This has been done to facilitate consistency in the way risks are described and also to assist analysis / trending should this be required at programme / portfiolio / divisional levels.</a:t>
          </a:r>
        </a:p>
        <a:p>
          <a:r>
            <a:rPr lang="en-GB" sz="1100" b="0" baseline="0"/>
            <a:t>-  Control effectiveness is important as this affects the rating and highlights control </a:t>
          </a:r>
          <a:r>
            <a:rPr lang="en-GB" sz="1100" b="0" baseline="0">
              <a:solidFill>
                <a:schemeClr val="tx1"/>
              </a:solidFill>
              <a:effectLst/>
              <a:latin typeface="+mn-lt"/>
              <a:ea typeface="+mn-ea"/>
              <a:cs typeface="+mn-cs"/>
            </a:rPr>
            <a:t>(management system)</a:t>
          </a:r>
          <a:r>
            <a:rPr lang="en-GB" sz="1100" b="0" baseline="0"/>
            <a:t>-weaknesses that need to be addressed in the treatment plan.</a:t>
          </a:r>
        </a:p>
        <a:p>
          <a:r>
            <a:rPr lang="en-GB" sz="1100" b="0" baseline="0"/>
            <a:t>-  The standard Eskom 6 x 5 (</a:t>
          </a:r>
          <a:r>
            <a:rPr lang="en-GB" sz="1100" b="0" baseline="0">
              <a:solidFill>
                <a:schemeClr val="tx1"/>
              </a:solidFill>
              <a:effectLst/>
              <a:latin typeface="+mn-lt"/>
              <a:ea typeface="+mn-ea"/>
              <a:cs typeface="+mn-cs"/>
            </a:rPr>
            <a:t>consequence vs. </a:t>
          </a:r>
          <a:r>
            <a:rPr lang="en-GB" sz="1100" b="0" baseline="0"/>
            <a:t>likelihood) rating scale is used, with drop-down lists and automated scoring.  Take care to rate schedule and cost risks using project-appropriate thresholds.  Also see notes below regarding the "</a:t>
          </a:r>
          <a:r>
            <a:rPr lang="en-GB" sz="1100" b="0" i="1" baseline="0"/>
            <a:t>Rating Criteria</a:t>
          </a:r>
          <a:r>
            <a:rPr lang="en-GB" sz="1100" b="0" i="0" baseline="0"/>
            <a:t>" worksheet.</a:t>
          </a:r>
          <a:endParaRPr lang="en-GB" sz="1100" b="0" baseline="0"/>
        </a:p>
        <a:p>
          <a:r>
            <a:rPr lang="en-GB" sz="1100" b="0" baseline="0"/>
            <a:t>-  Follow the SMART principle when developing a treatment plan.  i.e.:</a:t>
          </a:r>
        </a:p>
        <a:p>
          <a:r>
            <a:rPr lang="en-GB" sz="1100" b="0" baseline="0"/>
            <a:t>  *  </a:t>
          </a:r>
          <a:r>
            <a:rPr lang="en-GB" sz="1100" b="1" u="sng" baseline="0"/>
            <a:t>S</a:t>
          </a:r>
          <a:r>
            <a:rPr lang="en-GB" sz="1100" b="0" u="none" baseline="0"/>
            <a:t>:    </a:t>
          </a:r>
          <a:r>
            <a:rPr lang="en-GB" sz="1100" b="0" baseline="0"/>
            <a:t>Be </a:t>
          </a:r>
          <a:r>
            <a:rPr lang="en-GB" sz="1100" b="0" u="sng" baseline="0"/>
            <a:t>specific </a:t>
          </a:r>
          <a:r>
            <a:rPr lang="en-GB" sz="1100" b="0" baseline="0"/>
            <a:t>in terms of what must be done and by whom.</a:t>
          </a:r>
        </a:p>
        <a:p>
          <a:r>
            <a:rPr lang="en-GB" sz="1100" b="0" baseline="0"/>
            <a:t>  *  </a:t>
          </a:r>
          <a:r>
            <a:rPr lang="en-GB" sz="1100" b="1" u="sng" baseline="0"/>
            <a:t>M</a:t>
          </a:r>
          <a:r>
            <a:rPr lang="en-GB" sz="1100" b="0" u="none" baseline="0"/>
            <a:t>:  </a:t>
          </a:r>
          <a:r>
            <a:rPr lang="en-GB" sz="1100" b="0" baseline="0"/>
            <a:t>Actions must be </a:t>
          </a:r>
          <a:r>
            <a:rPr lang="en-GB" sz="1100" b="0" u="sng" baseline="0"/>
            <a:t>measurable</a:t>
          </a:r>
          <a:r>
            <a:rPr lang="en-GB" sz="1100" b="0" u="none" baseline="0"/>
            <a:t> so that progress can be tracked.</a:t>
          </a:r>
        </a:p>
        <a:p>
          <a:r>
            <a:rPr lang="en-GB" sz="1100" b="0" u="none" baseline="0"/>
            <a:t>  *  </a:t>
          </a:r>
          <a:r>
            <a:rPr lang="en-GB" sz="1100" b="1" u="sng" baseline="0"/>
            <a:t>A:</a:t>
          </a:r>
          <a:r>
            <a:rPr lang="en-GB" sz="1100" b="0" u="none" baseline="0"/>
            <a:t>   Make them </a:t>
          </a:r>
          <a:r>
            <a:rPr lang="en-GB" sz="1100" b="0" u="sng" baseline="0"/>
            <a:t>achievable</a:t>
          </a:r>
          <a:r>
            <a:rPr lang="en-GB" sz="1100" b="0" u="none" baseline="0"/>
            <a:t>.  </a:t>
          </a:r>
          <a:endParaRPr lang="en-GB" sz="1100" b="1" u="sng" baseline="0"/>
        </a:p>
        <a:p>
          <a:r>
            <a:rPr lang="en-GB" sz="1100" b="0" u="none" baseline="0"/>
            <a:t>  *  </a:t>
          </a:r>
          <a:r>
            <a:rPr lang="en-GB" sz="1100" b="1" u="sng" baseline="0"/>
            <a:t>R:</a:t>
          </a:r>
          <a:r>
            <a:rPr lang="en-GB" sz="1100" b="0" u="none" baseline="0"/>
            <a:t>   </a:t>
          </a:r>
          <a:r>
            <a:rPr lang="en-GB" sz="1100" b="0" u="sng" baseline="0"/>
            <a:t>Relevant</a:t>
          </a:r>
          <a:r>
            <a:rPr lang="en-GB" sz="1100" b="0" u="none" baseline="0"/>
            <a:t> to the risk, control wea</a:t>
          </a:r>
          <a:r>
            <a:rPr lang="en-GB" sz="1100" b="0" baseline="0">
              <a:solidFill>
                <a:schemeClr val="tx1"/>
              </a:solidFill>
              <a:effectLst/>
              <a:latin typeface="+mn-lt"/>
              <a:ea typeface="+mn-ea"/>
              <a:cs typeface="+mn-cs"/>
            </a:rPr>
            <a:t>knesses </a:t>
          </a:r>
          <a:r>
            <a:rPr lang="en-GB" sz="1100" b="0" u="none" baseline="0"/>
            <a:t>and underlying causes</a:t>
          </a:r>
          <a:endParaRPr lang="en-GB" sz="1100" b="1" u="sng" baseline="0"/>
        </a:p>
        <a:p>
          <a:r>
            <a:rPr lang="en-GB" sz="1100" b="0" u="none" baseline="0"/>
            <a:t>  *  </a:t>
          </a:r>
          <a:r>
            <a:rPr lang="en-GB" sz="1100" b="1" u="sng" baseline="0"/>
            <a:t>T:</a:t>
          </a:r>
          <a:r>
            <a:rPr lang="en-GB" sz="1100" b="0" u="none" baseline="0"/>
            <a:t>   </a:t>
          </a:r>
          <a:r>
            <a:rPr lang="en-GB" sz="1100" b="0" u="sng" baseline="0"/>
            <a:t>Time bound</a:t>
          </a:r>
          <a:r>
            <a:rPr lang="en-GB" sz="1100" b="0" u="none" baseline="0"/>
            <a:t> - set clear target dates.</a:t>
          </a:r>
        </a:p>
        <a:p>
          <a:endParaRPr lang="en-GB" sz="1100" b="0" u="none" baseline="0"/>
        </a:p>
        <a:p>
          <a:r>
            <a:rPr lang="en-GB" sz="1100" b="1" u="sng" baseline="0"/>
            <a:t>Rating Criteria</a:t>
          </a:r>
          <a:endParaRPr lang="en-GB" sz="1100" b="0" u="none" baseline="0"/>
        </a:p>
        <a:p>
          <a:r>
            <a:rPr lang="en-GB" sz="1100" b="0" u="none" baseline="0"/>
            <a:t>-  The common project consequence categories of time/cost/quality/OHS/Environment are provided.</a:t>
          </a:r>
        </a:p>
        <a:p>
          <a:r>
            <a:rPr lang="en-GB" sz="1100" b="1" u="sng" baseline="0"/>
            <a:t>-  For Cost and Schedule the project you can enter the approved budget (in R-Million) and duration (in months) so that the relevant values will calculated.</a:t>
          </a:r>
        </a:p>
        <a:p>
          <a:r>
            <a:rPr lang="en-GB" sz="1100" b="0" u="none" baseline="0"/>
            <a:t>-  The </a:t>
          </a:r>
          <a:r>
            <a:rPr lang="en-GB" sz="1100" b="0" i="1" u="none" baseline="0"/>
            <a:t>Risk Control Effectiveness Guide</a:t>
          </a:r>
          <a:r>
            <a:rPr lang="en-GB" sz="1100" b="0" u="none" baseline="0"/>
            <a:t> is provided.</a:t>
          </a:r>
        </a:p>
        <a:p>
          <a:r>
            <a:rPr lang="en-GB" sz="1100" b="0" u="none" baseline="0"/>
            <a:t>-  It may be useful to print this sheet for ease of reference during risk workshops.</a:t>
          </a:r>
        </a:p>
        <a:p>
          <a:endParaRPr lang="en-GB" sz="1100" b="0" u="none" baseline="0"/>
        </a:p>
        <a:p>
          <a:r>
            <a:rPr lang="en-GB" sz="1100" b="1" u="sng" baseline="0"/>
            <a:t>Manual Form</a:t>
          </a:r>
        </a:p>
        <a:p>
          <a:r>
            <a:rPr lang="en-GB" sz="1100"/>
            <a:t>-  The purpose of the manual capture form is to</a:t>
          </a:r>
          <a:r>
            <a:rPr lang="en-GB" sz="1100" baseline="0"/>
            <a:t> provide for circumstances where  computer access is not possible or inconvenient (e.g. site meetings).  Risk information would first be captured manually and then transferred to the spreadsheet at a more convenient time.</a:t>
          </a:r>
        </a:p>
        <a:p>
          <a:endParaRPr lang="en-GB" sz="1050" baseline="0"/>
        </a:p>
        <a:p>
          <a:pPr algn="ctr"/>
          <a:r>
            <a:rPr lang="en-GB" sz="1400" b="1">
              <a:solidFill>
                <a:srgbClr val="FF0000"/>
              </a:solidFill>
              <a:effectLst/>
              <a:latin typeface="+mn-lt"/>
              <a:ea typeface="+mn-ea"/>
              <a:cs typeface="+mn-cs"/>
            </a:rPr>
            <a:t>The spreadsheets contain</a:t>
          </a:r>
          <a:r>
            <a:rPr lang="en-GB" sz="1400" b="1" baseline="0">
              <a:solidFill>
                <a:srgbClr val="FF0000"/>
              </a:solidFill>
              <a:effectLst/>
              <a:latin typeface="+mn-lt"/>
              <a:ea typeface="+mn-ea"/>
              <a:cs typeface="+mn-cs"/>
            </a:rPr>
            <a:t> formulae, drop-down lists, automatic formatting and a VBA Macro.</a:t>
          </a:r>
          <a:endParaRPr lang="en-GB" sz="1400">
            <a:solidFill>
              <a:srgbClr val="FF0000"/>
            </a:solidFill>
            <a:effectLst/>
          </a:endParaRPr>
        </a:p>
        <a:p>
          <a:pPr algn="ctr"/>
          <a:r>
            <a:rPr lang="en-GB" sz="1400" b="1" baseline="0">
              <a:solidFill>
                <a:srgbClr val="FF0000"/>
              </a:solidFill>
              <a:effectLst/>
              <a:latin typeface="+mn-lt"/>
              <a:ea typeface="+mn-ea"/>
              <a:cs typeface="+mn-cs"/>
            </a:rPr>
            <a:t>Please be careful when copying, pasting, deleting, etc.</a:t>
          </a:r>
        </a:p>
        <a:p>
          <a:pPr algn="ctr"/>
          <a:endParaRPr lang="en-GB" sz="1400" b="1" baseline="0">
            <a:solidFill>
              <a:srgbClr val="FF0000"/>
            </a:solidFill>
            <a:effectLst/>
            <a:latin typeface="+mn-lt"/>
            <a:ea typeface="+mn-ea"/>
            <a:cs typeface="+mn-cs"/>
          </a:endParaRPr>
        </a:p>
        <a:p>
          <a:pPr algn="ctr"/>
          <a:r>
            <a:rPr lang="en-GB" sz="1400" b="1" baseline="0">
              <a:solidFill>
                <a:srgbClr val="FF0000"/>
              </a:solidFill>
              <a:effectLst/>
              <a:latin typeface="+mn-lt"/>
              <a:ea typeface="+mn-ea"/>
              <a:cs typeface="+mn-cs"/>
            </a:rPr>
            <a:t>Worksheets are protected to prevent inadvertant changes.</a:t>
          </a:r>
          <a:endParaRPr lang="en-GB" sz="1400">
            <a:solidFill>
              <a:srgbClr val="FF0000"/>
            </a:solidFill>
            <a:effectLst/>
          </a:endParaRPr>
        </a:p>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39687</xdr:colOff>
      <xdr:row>0</xdr:row>
      <xdr:rowOff>19843</xdr:rowOff>
    </xdr:from>
    <xdr:to>
      <xdr:col>4</xdr:col>
      <xdr:colOff>367903</xdr:colOff>
      <xdr:row>1</xdr:row>
      <xdr:rowOff>117077</xdr:rowOff>
    </xdr:to>
    <xdr:sp macro="[0]!SpellCheckIt" textlink="">
      <xdr:nvSpPr>
        <xdr:cNvPr id="5" name="Rounded Rectangle 4">
          <a:extLst>
            <a:ext uri="{FF2B5EF4-FFF2-40B4-BE49-F238E27FC236}">
              <a16:creationId xmlns:a16="http://schemas.microsoft.com/office/drawing/2014/main" id="{00000000-0008-0000-0100-000005000000}"/>
            </a:ext>
          </a:extLst>
        </xdr:cNvPr>
        <xdr:cNvSpPr/>
      </xdr:nvSpPr>
      <xdr:spPr>
        <a:xfrm>
          <a:off x="6171406" y="19843"/>
          <a:ext cx="933450" cy="2857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100" b="1"/>
            <a:t>Spell Check</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1</xdr:row>
      <xdr:rowOff>57150</xdr:rowOff>
    </xdr:from>
    <xdr:to>
      <xdr:col>2</xdr:col>
      <xdr:colOff>235102</xdr:colOff>
      <xdr:row>3</xdr:row>
      <xdr:rowOff>74250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7650"/>
          <a:ext cx="1558442" cy="360000"/>
        </a:xfrm>
        <a:prstGeom prst="rect">
          <a:avLst/>
        </a:prstGeom>
      </xdr:spPr>
    </xdr:pic>
    <xdr:clientData/>
  </xdr:twoCellAnchor>
  <xdr:oneCellAnchor>
    <xdr:from>
      <xdr:col>1</xdr:col>
      <xdr:colOff>19051</xdr:colOff>
      <xdr:row>4</xdr:row>
      <xdr:rowOff>104765</xdr:rowOff>
    </xdr:from>
    <xdr:ext cx="756000" cy="216000"/>
    <xdr:sp macro="[0]!SpellCheckIt" textlink="">
      <xdr:nvSpPr>
        <xdr:cNvPr id="3" name="Rounded Rectangle 2">
          <a:extLst>
            <a:ext uri="{FF2B5EF4-FFF2-40B4-BE49-F238E27FC236}">
              <a16:creationId xmlns:a16="http://schemas.microsoft.com/office/drawing/2014/main" id="{00000000-0008-0000-0200-000003000000}"/>
            </a:ext>
          </a:extLst>
        </xdr:cNvPr>
        <xdr:cNvSpPr/>
      </xdr:nvSpPr>
      <xdr:spPr>
        <a:xfrm>
          <a:off x="314326" y="790565"/>
          <a:ext cx="756000" cy="216000"/>
        </a:xfrm>
        <a:prstGeom prst="roundRect">
          <a:avLst/>
        </a:prstGeom>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lIns="36000" tIns="36000" rIns="36000" bIns="36000" rtlCol="0" anchor="ctr">
          <a:spAutoFit/>
        </a:bodyPr>
        <a:lstStyle/>
        <a:p>
          <a:pPr algn="ctr"/>
          <a:r>
            <a:rPr lang="en-GB" sz="1100" b="1">
              <a:solidFill>
                <a:schemeClr val="tx1"/>
              </a:solidFill>
            </a:rPr>
            <a:t>Spell Check</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57151</xdr:colOff>
      <xdr:row>1</xdr:row>
      <xdr:rowOff>86506</xdr:rowOff>
    </xdr:from>
    <xdr:ext cx="1431995" cy="324000"/>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1" y="343681"/>
          <a:ext cx="1431995" cy="32400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F0"/>
    <pageSetUpPr fitToPage="1"/>
  </sheetPr>
  <dimension ref="A31"/>
  <sheetViews>
    <sheetView view="pageBreakPreview" topLeftCell="A16" zoomScaleNormal="100" zoomScaleSheetLayoutView="100" workbookViewId="0">
      <selection activeCell="H58" sqref="H58"/>
    </sheetView>
  </sheetViews>
  <sheetFormatPr defaultRowHeight="14.5" x14ac:dyDescent="0.35"/>
  <cols>
    <col min="1" max="7" width="10.6328125" customWidth="1"/>
    <col min="8" max="8" width="24.90625" customWidth="1"/>
    <col min="9" max="9" width="13.08984375" customWidth="1"/>
    <col min="10" max="10" width="6.6328125" customWidth="1"/>
    <col min="12" max="12" width="15.6328125" customWidth="1"/>
  </cols>
  <sheetData>
    <row r="31" ht="27.75" customHeight="1" x14ac:dyDescent="0.35"/>
  </sheetData>
  <sheetProtection algorithmName="SHA-512" hashValue="3J15rwJV7Vxu/P3SGqOp2rntkQWJQrU99upzmbdho6LdAPCEIEGxx0NuNPOl/PPsHmhGuiLvwRQXsP0kTc59pA==" saltValue="cQEIl0j06OGZ34MbZ0JqYQ==" spinCount="100000" sheet="1" objects="1" scenarios="1"/>
  <printOptions horizontalCentered="1"/>
  <pageMargins left="0.70866141732283472" right="0.70866141732283472" top="0.47244094488188981" bottom="0.51181102362204722" header="0.31496062992125984" footer="0.31496062992125984"/>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C000"/>
  </sheetPr>
  <dimension ref="A1:C38"/>
  <sheetViews>
    <sheetView view="pageBreakPreview" zoomScale="96" zoomScaleNormal="100" zoomScaleSheetLayoutView="96" workbookViewId="0"/>
  </sheetViews>
  <sheetFormatPr defaultColWidth="9.08984375" defaultRowHeight="14" x14ac:dyDescent="0.3"/>
  <cols>
    <col min="1" max="3" width="30.6328125" style="54" customWidth="1"/>
    <col min="4" max="16384" width="9.08984375" style="54"/>
  </cols>
  <sheetData>
    <row r="1" spans="1:3" x14ac:dyDescent="0.3">
      <c r="A1" s="96" t="s">
        <v>217</v>
      </c>
      <c r="B1" s="95"/>
      <c r="C1" s="95"/>
    </row>
    <row r="2" spans="1:3" ht="139.5" customHeight="1" x14ac:dyDescent="0.3">
      <c r="A2" s="130" t="s">
        <v>206</v>
      </c>
      <c r="B2" s="131"/>
      <c r="C2" s="132"/>
    </row>
    <row r="3" spans="1:3" s="95" customFormat="1" x14ac:dyDescent="0.3"/>
    <row r="4" spans="1:3" s="95" customFormat="1" x14ac:dyDescent="0.3">
      <c r="A4" s="96" t="s">
        <v>207</v>
      </c>
    </row>
    <row r="5" spans="1:3" ht="28" x14ac:dyDescent="0.3">
      <c r="A5" s="56" t="s">
        <v>198</v>
      </c>
      <c r="B5" s="56" t="s">
        <v>197</v>
      </c>
      <c r="C5" s="56" t="s">
        <v>196</v>
      </c>
    </row>
    <row r="6" spans="1:3" ht="45" customHeight="1" x14ac:dyDescent="0.3">
      <c r="A6" s="88"/>
      <c r="B6" s="88"/>
      <c r="C6" s="88"/>
    </row>
    <row r="7" spans="1:3" ht="45" customHeight="1" x14ac:dyDescent="0.3">
      <c r="A7" s="88"/>
      <c r="B7" s="88"/>
      <c r="C7" s="88"/>
    </row>
    <row r="8" spans="1:3" ht="45" customHeight="1" x14ac:dyDescent="0.3">
      <c r="A8" s="88"/>
      <c r="B8" s="88"/>
      <c r="C8" s="88"/>
    </row>
    <row r="9" spans="1:3" ht="45" customHeight="1" x14ac:dyDescent="0.3">
      <c r="A9" s="88"/>
      <c r="B9" s="88"/>
      <c r="C9" s="88"/>
    </row>
    <row r="10" spans="1:3" ht="45" customHeight="1" x14ac:dyDescent="0.3">
      <c r="A10" s="88"/>
      <c r="B10" s="88"/>
      <c r="C10" s="88"/>
    </row>
    <row r="11" spans="1:3" ht="45" customHeight="1" x14ac:dyDescent="0.3">
      <c r="A11" s="88"/>
      <c r="B11" s="88"/>
      <c r="C11" s="88"/>
    </row>
    <row r="12" spans="1:3" ht="45" customHeight="1" x14ac:dyDescent="0.3">
      <c r="A12" s="88"/>
      <c r="B12" s="88"/>
      <c r="C12" s="88"/>
    </row>
    <row r="13" spans="1:3" s="74" customFormat="1" ht="45" customHeight="1" x14ac:dyDescent="0.35">
      <c r="A13" s="89"/>
      <c r="B13" s="89"/>
      <c r="C13" s="89"/>
    </row>
    <row r="14" spans="1:3" ht="45" customHeight="1" x14ac:dyDescent="0.3">
      <c r="A14" s="88"/>
      <c r="B14" s="88"/>
      <c r="C14" s="88"/>
    </row>
    <row r="15" spans="1:3" ht="45" customHeight="1" x14ac:dyDescent="0.3">
      <c r="A15" s="88"/>
      <c r="B15" s="88"/>
      <c r="C15" s="88"/>
    </row>
    <row r="16" spans="1:3" ht="45" customHeight="1" x14ac:dyDescent="0.3">
      <c r="A16" s="88"/>
      <c r="B16" s="88"/>
      <c r="C16" s="88"/>
    </row>
    <row r="17" spans="1:3" ht="45" customHeight="1" x14ac:dyDescent="0.3">
      <c r="A17" s="88"/>
      <c r="B17" s="88"/>
      <c r="C17" s="88"/>
    </row>
    <row r="18" spans="1:3" ht="6" customHeight="1" x14ac:dyDescent="0.3">
      <c r="A18" s="55"/>
    </row>
    <row r="19" spans="1:3" x14ac:dyDescent="0.3">
      <c r="A19" s="96" t="s">
        <v>208</v>
      </c>
      <c r="B19" s="95"/>
      <c r="C19" s="95"/>
    </row>
    <row r="20" spans="1:3" x14ac:dyDescent="0.3">
      <c r="A20" s="56" t="s">
        <v>209</v>
      </c>
      <c r="B20" s="133" t="s">
        <v>195</v>
      </c>
      <c r="C20" s="133"/>
    </row>
    <row r="21" spans="1:3" ht="46.5" customHeight="1" x14ac:dyDescent="0.3">
      <c r="A21" s="88"/>
      <c r="B21" s="134"/>
      <c r="C21" s="134"/>
    </row>
    <row r="22" spans="1:3" ht="46.5" customHeight="1" x14ac:dyDescent="0.3">
      <c r="A22" s="88"/>
      <c r="B22" s="134"/>
      <c r="C22" s="134"/>
    </row>
    <row r="23" spans="1:3" ht="46.5" customHeight="1" x14ac:dyDescent="0.3">
      <c r="A23" s="88"/>
      <c r="B23" s="134"/>
      <c r="C23" s="134"/>
    </row>
    <row r="24" spans="1:3" ht="46.5" customHeight="1" x14ac:dyDescent="0.3">
      <c r="A24" s="88"/>
      <c r="B24" s="134"/>
      <c r="C24" s="134"/>
    </row>
    <row r="25" spans="1:3" ht="46.5" customHeight="1" x14ac:dyDescent="0.3">
      <c r="A25" s="88"/>
      <c r="B25" s="134"/>
      <c r="C25" s="134"/>
    </row>
    <row r="26" spans="1:3" ht="46.5" customHeight="1" x14ac:dyDescent="0.3">
      <c r="A26" s="88"/>
      <c r="B26" s="134"/>
      <c r="C26" s="134"/>
    </row>
    <row r="27" spans="1:3" ht="46.5" customHeight="1" x14ac:dyDescent="0.3">
      <c r="A27" s="88"/>
      <c r="B27" s="134"/>
      <c r="C27" s="134"/>
    </row>
    <row r="28" spans="1:3" ht="46.5" customHeight="1" x14ac:dyDescent="0.3">
      <c r="A28" s="88"/>
      <c r="B28" s="134"/>
      <c r="C28" s="134"/>
    </row>
    <row r="29" spans="1:3" ht="46.5" customHeight="1" x14ac:dyDescent="0.3">
      <c r="A29" s="88"/>
      <c r="B29" s="134"/>
      <c r="C29" s="134"/>
    </row>
    <row r="30" spans="1:3" ht="46.5" customHeight="1" x14ac:dyDescent="0.3">
      <c r="A30" s="88"/>
      <c r="B30" s="134"/>
      <c r="C30" s="134"/>
    </row>
    <row r="31" spans="1:3" ht="46.5" customHeight="1" x14ac:dyDescent="0.3">
      <c r="A31" s="88"/>
      <c r="B31" s="134"/>
      <c r="C31" s="134"/>
    </row>
    <row r="32" spans="1:3" ht="46.5" customHeight="1" x14ac:dyDescent="0.3">
      <c r="A32" s="88"/>
      <c r="B32" s="134"/>
      <c r="C32" s="134"/>
    </row>
    <row r="33" spans="1:3" ht="46.5" customHeight="1" x14ac:dyDescent="0.3">
      <c r="A33" s="88"/>
      <c r="B33" s="134"/>
      <c r="C33" s="134"/>
    </row>
    <row r="34" spans="1:3" ht="46.5" customHeight="1" x14ac:dyDescent="0.3">
      <c r="A34" s="88"/>
      <c r="B34" s="134"/>
      <c r="C34" s="134"/>
    </row>
    <row r="35" spans="1:3" ht="46.5" customHeight="1" x14ac:dyDescent="0.3">
      <c r="A35" s="88"/>
      <c r="B35" s="134"/>
      <c r="C35" s="134"/>
    </row>
    <row r="36" spans="1:3" x14ac:dyDescent="0.3">
      <c r="A36" s="55"/>
    </row>
    <row r="37" spans="1:3" x14ac:dyDescent="0.3">
      <c r="A37" s="135"/>
      <c r="B37" s="135"/>
    </row>
    <row r="38" spans="1:3" x14ac:dyDescent="0.3">
      <c r="A38" s="135"/>
      <c r="B38" s="135"/>
    </row>
  </sheetData>
  <sheetProtection sheet="1" objects="1" scenarios="1"/>
  <mergeCells count="19">
    <mergeCell ref="A37:B37"/>
    <mergeCell ref="A38:B38"/>
    <mergeCell ref="B34:C34"/>
    <mergeCell ref="A2:C2"/>
    <mergeCell ref="B20:C20"/>
    <mergeCell ref="B21:C21"/>
    <mergeCell ref="B35:C35"/>
    <mergeCell ref="B22:C22"/>
    <mergeCell ref="B23:C23"/>
    <mergeCell ref="B24:C24"/>
    <mergeCell ref="B25:C25"/>
    <mergeCell ref="B26:C26"/>
    <mergeCell ref="B27:C27"/>
    <mergeCell ref="B28:C28"/>
    <mergeCell ref="B29:C29"/>
    <mergeCell ref="B30:C30"/>
    <mergeCell ref="B31:C31"/>
    <mergeCell ref="B32:C32"/>
    <mergeCell ref="B33:C33"/>
  </mergeCells>
  <pageMargins left="0.62992125984251968" right="0.47244094488188981" top="0.74803149606299213" bottom="0.74803149606299213" header="0.31496062992125984" footer="0.31496062992125984"/>
  <pageSetup paperSize="9" scale="98" orientation="portrait" r:id="rId1"/>
  <headerFooter>
    <oddHeader>&amp;C&amp;"-,Bold"&amp;14Risk Assessment:  Contextual Information</oddHeader>
  </headerFooter>
  <rowBreaks count="1" manualBreakCount="1">
    <brk id="18" max="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92D050"/>
    <pageSetUpPr fitToPage="1"/>
  </sheetPr>
  <dimension ref="A1:Q45"/>
  <sheetViews>
    <sheetView tabSelected="1" view="pageBreakPreview" zoomScaleNormal="100" zoomScaleSheetLayoutView="100" workbookViewId="0">
      <pane ySplit="8" topLeftCell="A13" activePane="bottomLeft" state="frozen"/>
      <selection activeCell="A10" sqref="A10"/>
      <selection pane="bottomLeft" activeCell="N13" sqref="N13"/>
    </sheetView>
  </sheetViews>
  <sheetFormatPr defaultColWidth="9.08984375" defaultRowHeight="14.5" x14ac:dyDescent="0.35"/>
  <cols>
    <col min="1" max="1" width="4.453125" style="1" customWidth="1"/>
    <col min="2" max="2" width="16.36328125" style="1" customWidth="1"/>
    <col min="3" max="3" width="11.6328125" style="1" customWidth="1"/>
    <col min="4" max="4" width="18.6328125" customWidth="1"/>
    <col min="5" max="7" width="19.6328125" customWidth="1"/>
    <col min="8" max="8" width="12.6328125" customWidth="1"/>
    <col min="9" max="10" width="5.6328125" style="1" customWidth="1"/>
    <col min="11" max="11" width="5.6328125" customWidth="1"/>
    <col min="12" max="12" width="21.6328125" customWidth="1"/>
    <col min="13" max="13" width="14.54296875" customWidth="1"/>
    <col min="14" max="14" width="9.36328125" style="1" customWidth="1"/>
    <col min="15" max="15" width="9.6328125" style="75" customWidth="1"/>
  </cols>
  <sheetData>
    <row r="1" spans="1:17" ht="14.15" customHeight="1" x14ac:dyDescent="0.35">
      <c r="A1" s="136"/>
      <c r="B1" s="136"/>
      <c r="C1" s="136"/>
      <c r="D1" s="148" t="s">
        <v>213</v>
      </c>
      <c r="E1" s="149"/>
      <c r="F1" s="149"/>
      <c r="G1" s="149"/>
      <c r="H1" s="149"/>
      <c r="I1" s="149"/>
      <c r="J1" s="149"/>
      <c r="K1" s="150"/>
      <c r="L1" s="117" t="s">
        <v>231</v>
      </c>
      <c r="M1" s="116" t="s">
        <v>226</v>
      </c>
      <c r="N1" s="118" t="s">
        <v>228</v>
      </c>
      <c r="O1" s="116">
        <v>2</v>
      </c>
    </row>
    <row r="2" spans="1:17" ht="14.15" customHeight="1" x14ac:dyDescent="0.35">
      <c r="A2" s="136"/>
      <c r="B2" s="136"/>
      <c r="C2" s="136"/>
      <c r="D2" s="151"/>
      <c r="E2" s="152"/>
      <c r="F2" s="152"/>
      <c r="G2" s="152"/>
      <c r="H2" s="152"/>
      <c r="I2" s="152"/>
      <c r="J2" s="152"/>
      <c r="K2" s="153"/>
      <c r="L2" s="117" t="s">
        <v>233</v>
      </c>
      <c r="M2" s="121" t="s">
        <v>226</v>
      </c>
      <c r="N2" s="118" t="s">
        <v>228</v>
      </c>
      <c r="O2" s="122">
        <v>2</v>
      </c>
    </row>
    <row r="3" spans="1:17" ht="14.15" customHeight="1" x14ac:dyDescent="0.35">
      <c r="A3" s="136"/>
      <c r="B3" s="136"/>
      <c r="C3" s="136"/>
      <c r="D3" s="137" t="s">
        <v>214</v>
      </c>
      <c r="E3" s="154" t="s">
        <v>277</v>
      </c>
      <c r="F3" s="155"/>
      <c r="G3" s="155"/>
      <c r="H3" s="155"/>
      <c r="I3" s="155"/>
      <c r="J3" s="155"/>
      <c r="K3" s="156"/>
      <c r="L3" s="117" t="s">
        <v>232</v>
      </c>
      <c r="M3" s="145">
        <v>45078</v>
      </c>
      <c r="N3" s="146"/>
      <c r="O3" s="147"/>
    </row>
    <row r="4" spans="1:17" ht="14.15" customHeight="1" x14ac:dyDescent="0.35">
      <c r="A4" s="136"/>
      <c r="B4" s="136"/>
      <c r="C4" s="136"/>
      <c r="D4" s="138"/>
      <c r="E4" s="157"/>
      <c r="F4" s="158"/>
      <c r="G4" s="158"/>
      <c r="H4" s="158"/>
      <c r="I4" s="158"/>
      <c r="J4" s="158"/>
      <c r="K4" s="159"/>
      <c r="L4" s="117" t="s">
        <v>229</v>
      </c>
      <c r="M4" s="145">
        <v>46905</v>
      </c>
      <c r="N4" s="146"/>
      <c r="O4" s="147"/>
    </row>
    <row r="5" spans="1:17" ht="14.15" customHeight="1" x14ac:dyDescent="0.35">
      <c r="A5" s="136"/>
      <c r="B5" s="136"/>
      <c r="C5" s="136"/>
      <c r="D5" s="76" t="s">
        <v>215</v>
      </c>
      <c r="E5" s="137" t="s">
        <v>278</v>
      </c>
      <c r="F5" s="119" t="s">
        <v>204</v>
      </c>
      <c r="G5" s="129" t="s">
        <v>246</v>
      </c>
      <c r="H5" s="119" t="s">
        <v>216</v>
      </c>
      <c r="I5" s="160">
        <v>732994081</v>
      </c>
      <c r="J5" s="161"/>
      <c r="K5" s="162"/>
      <c r="L5" s="117" t="s">
        <v>230</v>
      </c>
      <c r="M5" s="163" t="s">
        <v>279</v>
      </c>
      <c r="N5" s="164"/>
      <c r="O5" s="165"/>
    </row>
    <row r="6" spans="1:17" s="92" customFormat="1" ht="12.75" customHeight="1" x14ac:dyDescent="0.35">
      <c r="A6" s="91"/>
      <c r="B6" s="91"/>
      <c r="C6" s="91"/>
      <c r="E6" s="138"/>
      <c r="I6" s="91"/>
      <c r="J6" s="91"/>
      <c r="N6" s="91"/>
      <c r="O6" s="93"/>
      <c r="Q6"/>
    </row>
    <row r="7" spans="1:17" s="86" customFormat="1" x14ac:dyDescent="0.35">
      <c r="A7" s="140" t="s">
        <v>0</v>
      </c>
      <c r="B7" s="140" t="s">
        <v>1</v>
      </c>
      <c r="C7" s="140" t="s">
        <v>68</v>
      </c>
      <c r="D7" s="142" t="s">
        <v>56</v>
      </c>
      <c r="E7" s="143"/>
      <c r="F7" s="143"/>
      <c r="G7" s="143"/>
      <c r="H7" s="144"/>
      <c r="I7" s="142" t="s">
        <v>66</v>
      </c>
      <c r="J7" s="143"/>
      <c r="K7" s="144"/>
      <c r="L7" s="139" t="s">
        <v>65</v>
      </c>
      <c r="M7" s="139"/>
      <c r="N7" s="139"/>
      <c r="O7" s="139"/>
      <c r="Q7"/>
    </row>
    <row r="8" spans="1:17" s="86" customFormat="1" ht="23" x14ac:dyDescent="0.35">
      <c r="A8" s="141"/>
      <c r="B8" s="141"/>
      <c r="C8" s="141"/>
      <c r="D8" s="87" t="s">
        <v>3</v>
      </c>
      <c r="E8" s="87" t="s">
        <v>5</v>
      </c>
      <c r="F8" s="87" t="s">
        <v>4</v>
      </c>
      <c r="G8" s="87" t="s">
        <v>69</v>
      </c>
      <c r="H8" s="87" t="s">
        <v>182</v>
      </c>
      <c r="I8" s="85" t="s">
        <v>211</v>
      </c>
      <c r="J8" s="85" t="s">
        <v>212</v>
      </c>
      <c r="K8" s="85" t="s">
        <v>205</v>
      </c>
      <c r="L8" s="87" t="s">
        <v>70</v>
      </c>
      <c r="M8" s="87" t="s">
        <v>67</v>
      </c>
      <c r="N8" s="87" t="s">
        <v>62</v>
      </c>
      <c r="O8" s="87" t="s">
        <v>2</v>
      </c>
      <c r="Q8"/>
    </row>
    <row r="9" spans="1:17" ht="75" x14ac:dyDescent="0.35">
      <c r="A9" s="6">
        <v>1</v>
      </c>
      <c r="B9" s="3" t="s">
        <v>257</v>
      </c>
      <c r="C9" s="7">
        <v>45999</v>
      </c>
      <c r="D9" s="8" t="s">
        <v>247</v>
      </c>
      <c r="E9" s="8" t="s">
        <v>267</v>
      </c>
      <c r="F9" s="8" t="s">
        <v>268</v>
      </c>
      <c r="G9" s="8" t="s">
        <v>269</v>
      </c>
      <c r="H9" s="8" t="s">
        <v>244</v>
      </c>
      <c r="I9" s="90" t="s">
        <v>21</v>
      </c>
      <c r="J9" s="90" t="s">
        <v>11</v>
      </c>
      <c r="K9" s="9" t="str">
        <f>IFERROR(VLOOKUP((CONCATENATE(I9,"/",J9)),'Risk Scoring'!$B$1:$C$30,2,FALSE),"--")</f>
        <v>II</v>
      </c>
      <c r="L9" s="8" t="s">
        <v>270</v>
      </c>
      <c r="M9" s="8" t="s">
        <v>257</v>
      </c>
      <c r="N9" s="7"/>
      <c r="O9" s="6"/>
    </row>
    <row r="10" spans="1:17" ht="50" x14ac:dyDescent="0.35">
      <c r="A10" s="6">
        <v>2</v>
      </c>
      <c r="B10" s="3" t="s">
        <v>257</v>
      </c>
      <c r="C10" s="7">
        <v>45999</v>
      </c>
      <c r="D10" s="8" t="s">
        <v>248</v>
      </c>
      <c r="E10" s="8" t="s">
        <v>243</v>
      </c>
      <c r="F10" s="8" t="s">
        <v>274</v>
      </c>
      <c r="G10" s="8" t="s">
        <v>189</v>
      </c>
      <c r="H10" s="8" t="s">
        <v>244</v>
      </c>
      <c r="I10" s="90" t="s">
        <v>75</v>
      </c>
      <c r="J10" s="90" t="s">
        <v>12</v>
      </c>
      <c r="K10" s="9" t="str">
        <f>IFERROR(VLOOKUP((CONCATENATE(I10,"/",J10)),'Risk Scoring'!$B$1:$C$30,2,FALSE),"--")</f>
        <v>I</v>
      </c>
      <c r="L10" s="8" t="s">
        <v>271</v>
      </c>
      <c r="M10" s="8" t="s">
        <v>257</v>
      </c>
      <c r="N10" s="7"/>
      <c r="O10" s="6"/>
    </row>
    <row r="11" spans="1:17" ht="62.5" x14ac:dyDescent="0.35">
      <c r="A11" s="6">
        <v>3</v>
      </c>
      <c r="B11" s="3" t="s">
        <v>257</v>
      </c>
      <c r="C11" s="7">
        <v>45999</v>
      </c>
      <c r="D11" s="8" t="s">
        <v>249</v>
      </c>
      <c r="E11" s="8" t="s">
        <v>275</v>
      </c>
      <c r="F11" s="8" t="s">
        <v>276</v>
      </c>
      <c r="G11" s="8" t="s">
        <v>273</v>
      </c>
      <c r="H11" s="8" t="s">
        <v>245</v>
      </c>
      <c r="I11" s="90" t="s">
        <v>21</v>
      </c>
      <c r="J11" s="90" t="s">
        <v>11</v>
      </c>
      <c r="K11" s="9" t="str">
        <f>IFERROR(VLOOKUP((CONCATENATE(I11,"/",J11)),'Risk Scoring'!$B$1:$C$30,2,FALSE),"--")</f>
        <v>II</v>
      </c>
      <c r="L11" s="8" t="s">
        <v>272</v>
      </c>
      <c r="M11" s="8" t="s">
        <v>256</v>
      </c>
      <c r="N11" s="7"/>
      <c r="O11" s="6"/>
    </row>
    <row r="12" spans="1:17" ht="25" customHeight="1" x14ac:dyDescent="0.35">
      <c r="A12" s="6">
        <v>4</v>
      </c>
      <c r="B12" s="3" t="s">
        <v>251</v>
      </c>
      <c r="C12" s="7">
        <v>45999</v>
      </c>
      <c r="D12" s="8" t="s">
        <v>250</v>
      </c>
      <c r="E12" s="8" t="s">
        <v>252</v>
      </c>
      <c r="F12" s="8" t="s">
        <v>253</v>
      </c>
      <c r="G12" s="8" t="s">
        <v>254</v>
      </c>
      <c r="H12" s="8" t="s">
        <v>244</v>
      </c>
      <c r="I12" s="90" t="s">
        <v>8</v>
      </c>
      <c r="J12" s="90" t="s">
        <v>59</v>
      </c>
      <c r="K12" s="9" t="str">
        <f>IFERROR(VLOOKUP((CONCATENATE(I12,"/",J12)),'Risk Scoring'!$B$1:$C$30,2,FALSE),"--")</f>
        <v>III</v>
      </c>
      <c r="L12" s="8" t="s">
        <v>255</v>
      </c>
      <c r="M12" s="8" t="s">
        <v>256</v>
      </c>
      <c r="N12" s="7"/>
      <c r="O12" s="6"/>
    </row>
    <row r="13" spans="1:17" ht="50" x14ac:dyDescent="0.35">
      <c r="A13" s="6">
        <v>5</v>
      </c>
      <c r="B13" s="3" t="s">
        <v>257</v>
      </c>
      <c r="C13" s="7">
        <v>45999</v>
      </c>
      <c r="D13" s="8" t="s">
        <v>258</v>
      </c>
      <c r="E13" s="8" t="s">
        <v>259</v>
      </c>
      <c r="F13" s="8" t="s">
        <v>260</v>
      </c>
      <c r="G13" s="8" t="s">
        <v>261</v>
      </c>
      <c r="H13" s="8" t="s">
        <v>245</v>
      </c>
      <c r="I13" s="90" t="s">
        <v>8</v>
      </c>
      <c r="J13" s="90" t="s">
        <v>11</v>
      </c>
      <c r="K13" s="9" t="str">
        <f>IFERROR(VLOOKUP((CONCATENATE(I13,"/",J13)),'Risk Scoring'!$B$1:$C$30,2,FALSE),"--")</f>
        <v>II</v>
      </c>
      <c r="L13" s="8" t="s">
        <v>262</v>
      </c>
      <c r="M13" s="8" t="s">
        <v>257</v>
      </c>
      <c r="N13" s="7"/>
      <c r="O13" s="6"/>
    </row>
    <row r="14" spans="1:17" ht="50" x14ac:dyDescent="0.35">
      <c r="A14" s="6">
        <v>6</v>
      </c>
      <c r="B14" s="3" t="s">
        <v>256</v>
      </c>
      <c r="C14" s="7">
        <v>45999</v>
      </c>
      <c r="D14" s="8" t="s">
        <v>263</v>
      </c>
      <c r="E14" s="8" t="s">
        <v>264</v>
      </c>
      <c r="F14" s="8" t="s">
        <v>265</v>
      </c>
      <c r="G14" s="8" t="s">
        <v>189</v>
      </c>
      <c r="H14" s="8" t="s">
        <v>245</v>
      </c>
      <c r="I14" s="90" t="s">
        <v>21</v>
      </c>
      <c r="J14" s="90" t="s">
        <v>11</v>
      </c>
      <c r="K14" s="9" t="str">
        <f>IFERROR(VLOOKUP((CONCATENATE(I14,"/",J14)),'Risk Scoring'!$B$1:$C$30,2,FALSE),"--")</f>
        <v>II</v>
      </c>
      <c r="L14" s="8" t="s">
        <v>266</v>
      </c>
      <c r="M14" s="8" t="s">
        <v>256</v>
      </c>
      <c r="N14" s="7"/>
      <c r="O14" s="6"/>
    </row>
    <row r="15" spans="1:17" x14ac:dyDescent="0.35">
      <c r="A15" s="6">
        <v>7</v>
      </c>
      <c r="B15" s="3"/>
      <c r="C15" s="7"/>
      <c r="D15" s="8"/>
      <c r="E15" s="8"/>
      <c r="F15" s="8"/>
      <c r="G15" s="8"/>
      <c r="H15" s="8"/>
      <c r="I15" s="90"/>
      <c r="J15" s="90"/>
      <c r="K15" s="9" t="str">
        <f>IFERROR(VLOOKUP((CONCATENATE(I15,"/",J15)),'Risk Scoring'!$B$1:$C$30,2,FALSE),"--")</f>
        <v>--</v>
      </c>
      <c r="L15" s="8"/>
      <c r="M15" s="8"/>
      <c r="N15" s="7"/>
      <c r="O15" s="6"/>
    </row>
    <row r="16" spans="1:17" x14ac:dyDescent="0.35">
      <c r="A16" s="6">
        <v>8</v>
      </c>
      <c r="B16" s="6"/>
      <c r="C16" s="7"/>
      <c r="D16" s="8"/>
      <c r="E16" s="8"/>
      <c r="F16" s="8"/>
      <c r="G16" s="8"/>
      <c r="H16" s="8"/>
      <c r="I16" s="90"/>
      <c r="J16" s="90"/>
      <c r="K16" s="9" t="str">
        <f>IFERROR(VLOOKUP((CONCATENATE(I16,"/",J16)),'Risk Scoring'!$B$1:$C$30,2,FALSE),"--")</f>
        <v>--</v>
      </c>
      <c r="L16" s="8"/>
      <c r="M16" s="8"/>
      <c r="N16" s="7"/>
      <c r="O16" s="3"/>
    </row>
    <row r="17" spans="1:15" x14ac:dyDescent="0.35">
      <c r="A17" s="6">
        <v>9</v>
      </c>
      <c r="B17" s="6"/>
      <c r="C17" s="7"/>
      <c r="D17" s="8"/>
      <c r="E17" s="8"/>
      <c r="F17" s="8"/>
      <c r="G17" s="8"/>
      <c r="H17" s="8"/>
      <c r="I17" s="90"/>
      <c r="J17" s="90"/>
      <c r="K17" s="9" t="str">
        <f>IFERROR(VLOOKUP((CONCATENATE(I17,"/",J17)),'Risk Scoring'!$B$1:$C$30,2,FALSE),"--")</f>
        <v>--</v>
      </c>
      <c r="L17" s="8"/>
      <c r="M17" s="8"/>
      <c r="N17" s="7"/>
      <c r="O17" s="3"/>
    </row>
    <row r="18" spans="1:15" x14ac:dyDescent="0.35">
      <c r="A18" s="6">
        <v>10</v>
      </c>
      <c r="B18" s="6"/>
      <c r="C18" s="7"/>
      <c r="D18" s="8"/>
      <c r="E18" s="8"/>
      <c r="F18" s="8"/>
      <c r="G18" s="8"/>
      <c r="H18" s="8"/>
      <c r="I18" s="90"/>
      <c r="J18" s="90"/>
      <c r="K18" s="9" t="str">
        <f>IFERROR(VLOOKUP((CONCATENATE(I18,"/",J18)),'Risk Scoring'!$B$1:$C$30,2,FALSE),"--")</f>
        <v>--</v>
      </c>
      <c r="L18" s="8"/>
      <c r="M18" s="8"/>
      <c r="N18" s="7"/>
      <c r="O18" s="3"/>
    </row>
    <row r="19" spans="1:15" x14ac:dyDescent="0.35">
      <c r="A19" s="6">
        <v>11</v>
      </c>
      <c r="B19" s="6"/>
      <c r="C19" s="7"/>
      <c r="D19" s="8"/>
      <c r="E19" s="8"/>
      <c r="F19" s="8"/>
      <c r="G19" s="8"/>
      <c r="H19" s="8"/>
      <c r="I19" s="90"/>
      <c r="J19" s="90"/>
      <c r="K19" s="9" t="str">
        <f>IFERROR(VLOOKUP((CONCATENATE(I19,"/",J19)),'Risk Scoring'!$B$1:$C$30,2,FALSE),"--")</f>
        <v>--</v>
      </c>
      <c r="L19" s="8"/>
      <c r="M19" s="8"/>
      <c r="N19" s="7"/>
      <c r="O19" s="3"/>
    </row>
    <row r="20" spans="1:15" x14ac:dyDescent="0.35">
      <c r="A20" s="6">
        <v>12</v>
      </c>
      <c r="B20" s="6"/>
      <c r="C20" s="7"/>
      <c r="D20" s="8"/>
      <c r="E20" s="8"/>
      <c r="F20" s="8"/>
      <c r="G20" s="8"/>
      <c r="H20" s="8"/>
      <c r="I20" s="90"/>
      <c r="J20" s="90"/>
      <c r="K20" s="9" t="str">
        <f>IFERROR(VLOOKUP((CONCATENATE(I20,"/",J20)),'Risk Scoring'!$B$1:$C$30,2,FALSE),"--")</f>
        <v>--</v>
      </c>
      <c r="L20" s="8"/>
      <c r="M20" s="8"/>
      <c r="N20" s="7"/>
      <c r="O20" s="3"/>
    </row>
    <row r="21" spans="1:15" x14ac:dyDescent="0.35">
      <c r="A21" s="6">
        <v>13</v>
      </c>
      <c r="B21" s="6"/>
      <c r="C21" s="7"/>
      <c r="D21" s="8"/>
      <c r="E21" s="8"/>
      <c r="F21" s="8"/>
      <c r="G21" s="8"/>
      <c r="H21" s="8"/>
      <c r="I21" s="90"/>
      <c r="J21" s="90"/>
      <c r="K21" s="9" t="str">
        <f>IFERROR(VLOOKUP((CONCATENATE(I21,"/",J21)),'Risk Scoring'!$B$1:$C$30,2,FALSE),"--")</f>
        <v>--</v>
      </c>
      <c r="L21" s="8"/>
      <c r="M21" s="8"/>
      <c r="N21" s="7"/>
      <c r="O21" s="3"/>
    </row>
    <row r="22" spans="1:15" x14ac:dyDescent="0.35">
      <c r="A22" s="6">
        <v>14</v>
      </c>
      <c r="B22" s="6"/>
      <c r="C22" s="7"/>
      <c r="D22" s="8"/>
      <c r="E22" s="8"/>
      <c r="F22" s="8"/>
      <c r="G22" s="8"/>
      <c r="H22" s="8"/>
      <c r="I22" s="90"/>
      <c r="J22" s="90"/>
      <c r="K22" s="9" t="str">
        <f>IFERROR(VLOOKUP((CONCATENATE(I22,"/",J22)),'Risk Scoring'!$B$1:$C$30,2,FALSE),"--")</f>
        <v>--</v>
      </c>
      <c r="L22" s="8"/>
      <c r="M22" s="8"/>
      <c r="N22" s="7"/>
      <c r="O22" s="3"/>
    </row>
    <row r="23" spans="1:15" x14ac:dyDescent="0.35">
      <c r="A23" s="6">
        <v>15</v>
      </c>
      <c r="B23" s="6"/>
      <c r="C23" s="7"/>
      <c r="D23" s="8"/>
      <c r="E23" s="8"/>
      <c r="F23" s="8"/>
      <c r="G23" s="8"/>
      <c r="H23" s="8"/>
      <c r="I23" s="90"/>
      <c r="J23" s="90"/>
      <c r="K23" s="9" t="str">
        <f>IFERROR(VLOOKUP((CONCATENATE(I23,"/",J23)),'Risk Scoring'!$B$1:$C$30,2,FALSE),"--")</f>
        <v>--</v>
      </c>
      <c r="L23" s="8"/>
      <c r="M23" s="8"/>
      <c r="N23" s="7"/>
      <c r="O23" s="3"/>
    </row>
    <row r="24" spans="1:15" x14ac:dyDescent="0.35">
      <c r="A24" s="6">
        <v>16</v>
      </c>
      <c r="B24" s="6"/>
      <c r="C24" s="7"/>
      <c r="D24" s="8"/>
      <c r="E24" s="8"/>
      <c r="F24" s="8"/>
      <c r="G24" s="8"/>
      <c r="H24" s="8"/>
      <c r="I24" s="90"/>
      <c r="J24" s="90"/>
      <c r="K24" s="9" t="str">
        <f>IFERROR(VLOOKUP((CONCATENATE(I24,"/",J24)),'Risk Scoring'!$B$1:$C$30,2,FALSE),"--")</f>
        <v>--</v>
      </c>
      <c r="L24" s="8"/>
      <c r="M24" s="8"/>
      <c r="N24" s="7"/>
      <c r="O24" s="3"/>
    </row>
    <row r="25" spans="1:15" x14ac:dyDescent="0.35">
      <c r="A25" s="6">
        <v>17</v>
      </c>
      <c r="B25" s="6"/>
      <c r="C25" s="7"/>
      <c r="D25" s="8"/>
      <c r="E25" s="8"/>
      <c r="F25" s="8"/>
      <c r="G25" s="8"/>
      <c r="H25" s="8"/>
      <c r="I25" s="90"/>
      <c r="J25" s="90"/>
      <c r="K25" s="9" t="str">
        <f>IFERROR(VLOOKUP((CONCATENATE(I25,"/",J25)),'Risk Scoring'!$B$1:$C$30,2,FALSE),"--")</f>
        <v>--</v>
      </c>
      <c r="L25" s="8"/>
      <c r="M25" s="8"/>
      <c r="N25" s="7"/>
      <c r="O25" s="3"/>
    </row>
    <row r="26" spans="1:15" x14ac:dyDescent="0.35">
      <c r="A26" s="6">
        <v>18</v>
      </c>
      <c r="B26" s="6"/>
      <c r="C26" s="7"/>
      <c r="D26" s="8"/>
      <c r="E26" s="8"/>
      <c r="F26" s="8"/>
      <c r="G26" s="8"/>
      <c r="H26" s="8"/>
      <c r="I26" s="90"/>
      <c r="J26" s="90"/>
      <c r="K26" s="9" t="str">
        <f>IFERROR(VLOOKUP((CONCATENATE(I26,"/",J26)),'Risk Scoring'!$B$1:$C$30,2,FALSE),"--")</f>
        <v>--</v>
      </c>
      <c r="L26" s="8"/>
      <c r="M26" s="8"/>
      <c r="N26" s="7"/>
      <c r="O26" s="3"/>
    </row>
    <row r="27" spans="1:15" x14ac:dyDescent="0.35">
      <c r="A27" s="6">
        <v>19</v>
      </c>
      <c r="B27" s="6"/>
      <c r="C27" s="7"/>
      <c r="D27" s="8"/>
      <c r="E27" s="8"/>
      <c r="F27" s="8"/>
      <c r="G27" s="8"/>
      <c r="H27" s="8"/>
      <c r="I27" s="90"/>
      <c r="J27" s="90"/>
      <c r="K27" s="9" t="str">
        <f>IFERROR(VLOOKUP((CONCATENATE(I27,"/",J27)),'Risk Scoring'!$B$1:$C$30,2,FALSE),"--")</f>
        <v>--</v>
      </c>
      <c r="L27" s="8"/>
      <c r="M27" s="8"/>
      <c r="N27" s="7"/>
      <c r="O27" s="3"/>
    </row>
    <row r="28" spans="1:15" x14ac:dyDescent="0.35">
      <c r="A28" s="6">
        <v>20</v>
      </c>
      <c r="B28" s="6"/>
      <c r="C28" s="7"/>
      <c r="D28" s="8"/>
      <c r="E28" s="8"/>
      <c r="F28" s="8"/>
      <c r="G28" s="8"/>
      <c r="H28" s="8"/>
      <c r="I28" s="90"/>
      <c r="J28" s="90"/>
      <c r="K28" s="9" t="str">
        <f>IFERROR(VLOOKUP((CONCATENATE(I28,"/",J28)),'Risk Scoring'!$B$1:$C$30,2,FALSE),"--")</f>
        <v>--</v>
      </c>
      <c r="L28" s="8"/>
      <c r="M28" s="8"/>
      <c r="N28" s="7"/>
      <c r="O28" s="3"/>
    </row>
    <row r="29" spans="1:15" x14ac:dyDescent="0.35">
      <c r="A29" s="6">
        <v>21</v>
      </c>
      <c r="B29" s="6"/>
      <c r="C29" s="7"/>
      <c r="D29" s="8"/>
      <c r="E29" s="8"/>
      <c r="F29" s="8"/>
      <c r="G29" s="8"/>
      <c r="H29" s="8"/>
      <c r="I29" s="90"/>
      <c r="J29" s="90"/>
      <c r="K29" s="9" t="str">
        <f>IFERROR(VLOOKUP((CONCATENATE(I29,"/",J29)),'Risk Scoring'!$B$1:$C$30,2,FALSE),"--")</f>
        <v>--</v>
      </c>
      <c r="L29" s="8"/>
      <c r="M29" s="8"/>
      <c r="N29" s="7"/>
      <c r="O29" s="3"/>
    </row>
    <row r="30" spans="1:15" x14ac:dyDescent="0.35">
      <c r="A30" s="6">
        <v>22</v>
      </c>
      <c r="B30" s="6"/>
      <c r="C30" s="7"/>
      <c r="D30" s="8"/>
      <c r="E30" s="8"/>
      <c r="F30" s="8"/>
      <c r="G30" s="8"/>
      <c r="H30" s="8"/>
      <c r="I30" s="90"/>
      <c r="J30" s="90"/>
      <c r="K30" s="9" t="str">
        <f>IFERROR(VLOOKUP((CONCATENATE(I30,"/",J30)),'Risk Scoring'!$B$1:$C$30,2,FALSE),"--")</f>
        <v>--</v>
      </c>
      <c r="L30" s="8"/>
      <c r="M30" s="8"/>
      <c r="N30" s="7"/>
      <c r="O30" s="3"/>
    </row>
    <row r="31" spans="1:15" x14ac:dyDescent="0.35">
      <c r="A31" s="6">
        <v>23</v>
      </c>
      <c r="B31" s="6"/>
      <c r="C31" s="7"/>
      <c r="D31" s="8"/>
      <c r="E31" s="8"/>
      <c r="F31" s="8"/>
      <c r="G31" s="8"/>
      <c r="H31" s="8"/>
      <c r="I31" s="90"/>
      <c r="J31" s="90"/>
      <c r="K31" s="9" t="str">
        <f>IFERROR(VLOOKUP((CONCATENATE(I31,"/",J31)),'Risk Scoring'!$B$1:$C$30,2,FALSE),"--")</f>
        <v>--</v>
      </c>
      <c r="L31" s="8"/>
      <c r="M31" s="8"/>
      <c r="N31" s="7"/>
      <c r="O31" s="3"/>
    </row>
    <row r="32" spans="1:15" x14ac:dyDescent="0.35">
      <c r="A32" s="6">
        <v>24</v>
      </c>
      <c r="B32" s="6"/>
      <c r="C32" s="7"/>
      <c r="D32" s="8"/>
      <c r="E32" s="8"/>
      <c r="F32" s="8"/>
      <c r="G32" s="8"/>
      <c r="H32" s="8"/>
      <c r="I32" s="90"/>
      <c r="J32" s="90"/>
      <c r="K32" s="9" t="str">
        <f>IFERROR(VLOOKUP((CONCATENATE(I32,"/",J32)),'Risk Scoring'!$B$1:$C$30,2,FALSE),"--")</f>
        <v>--</v>
      </c>
      <c r="L32" s="8"/>
      <c r="M32" s="8"/>
      <c r="N32" s="7"/>
      <c r="O32" s="3"/>
    </row>
    <row r="33" spans="1:15" x14ac:dyDescent="0.35">
      <c r="A33" s="6">
        <v>25</v>
      </c>
      <c r="B33" s="6"/>
      <c r="C33" s="7"/>
      <c r="D33" s="8"/>
      <c r="E33" s="8"/>
      <c r="F33" s="8"/>
      <c r="G33" s="8"/>
      <c r="H33" s="8"/>
      <c r="I33" s="90"/>
      <c r="J33" s="90"/>
      <c r="K33" s="9" t="str">
        <f>IFERROR(VLOOKUP((CONCATENATE(I33,"/",J33)),'Risk Scoring'!$B$1:$C$30,2,FALSE),"--")</f>
        <v>--</v>
      </c>
      <c r="L33" s="8"/>
      <c r="M33" s="8"/>
      <c r="N33" s="7"/>
      <c r="O33" s="3"/>
    </row>
    <row r="34" spans="1:15" x14ac:dyDescent="0.35">
      <c r="A34" s="6">
        <v>26</v>
      </c>
      <c r="B34" s="6"/>
      <c r="C34" s="7"/>
      <c r="D34" s="8"/>
      <c r="E34" s="8"/>
      <c r="F34" s="8"/>
      <c r="G34" s="8"/>
      <c r="H34" s="8"/>
      <c r="I34" s="90"/>
      <c r="J34" s="90"/>
      <c r="K34" s="9" t="str">
        <f>IFERROR(VLOOKUP((CONCATENATE(I34,"/",J34)),'Risk Scoring'!$B$1:$C$30,2,FALSE),"--")</f>
        <v>--</v>
      </c>
      <c r="L34" s="8"/>
      <c r="M34" s="8"/>
      <c r="N34" s="7"/>
      <c r="O34" s="3"/>
    </row>
    <row r="35" spans="1:15" x14ac:dyDescent="0.35">
      <c r="A35" s="6">
        <v>27</v>
      </c>
      <c r="B35" s="6"/>
      <c r="C35" s="7"/>
      <c r="D35" s="8"/>
      <c r="E35" s="8"/>
      <c r="F35" s="8"/>
      <c r="G35" s="8"/>
      <c r="H35" s="8"/>
      <c r="I35" s="90"/>
      <c r="J35" s="90"/>
      <c r="K35" s="9" t="str">
        <f>IFERROR(VLOOKUP((CONCATENATE(I35,"/",J35)),'Risk Scoring'!$B$1:$C$30,2,FALSE),"--")</f>
        <v>--</v>
      </c>
      <c r="L35" s="8"/>
      <c r="M35" s="8"/>
      <c r="N35" s="7"/>
      <c r="O35" s="3"/>
    </row>
    <row r="36" spans="1:15" x14ac:dyDescent="0.35">
      <c r="A36" s="6">
        <v>28</v>
      </c>
      <c r="B36" s="6"/>
      <c r="C36" s="7"/>
      <c r="D36" s="8"/>
      <c r="E36" s="8"/>
      <c r="F36" s="8"/>
      <c r="G36" s="8"/>
      <c r="H36" s="8"/>
      <c r="I36" s="90"/>
      <c r="J36" s="90"/>
      <c r="K36" s="9" t="str">
        <f>IFERROR(VLOOKUP((CONCATENATE(I36,"/",J36)),'Risk Scoring'!$B$1:$C$30,2,FALSE),"--")</f>
        <v>--</v>
      </c>
      <c r="L36" s="8"/>
      <c r="M36" s="8"/>
      <c r="N36" s="7"/>
      <c r="O36" s="3"/>
    </row>
    <row r="37" spans="1:15" x14ac:dyDescent="0.35">
      <c r="A37" s="6">
        <v>29</v>
      </c>
      <c r="B37" s="6"/>
      <c r="C37" s="7"/>
      <c r="D37" s="8"/>
      <c r="E37" s="8"/>
      <c r="F37" s="8"/>
      <c r="G37" s="8"/>
      <c r="H37" s="8"/>
      <c r="I37" s="90"/>
      <c r="J37" s="90"/>
      <c r="K37" s="9" t="str">
        <f>IFERROR(VLOOKUP((CONCATENATE(I37,"/",J37)),'Risk Scoring'!$B$1:$C$30,2,FALSE),"--")</f>
        <v>--</v>
      </c>
      <c r="L37" s="8"/>
      <c r="M37" s="8"/>
      <c r="N37" s="7"/>
      <c r="O37" s="3"/>
    </row>
    <row r="38" spans="1:15" x14ac:dyDescent="0.35">
      <c r="A38" s="6">
        <v>30</v>
      </c>
      <c r="B38" s="6"/>
      <c r="C38" s="7"/>
      <c r="D38" s="8"/>
      <c r="E38" s="8"/>
      <c r="F38" s="8"/>
      <c r="G38" s="8"/>
      <c r="H38" s="8"/>
      <c r="I38" s="90"/>
      <c r="J38" s="90"/>
      <c r="K38" s="9" t="str">
        <f>IFERROR(VLOOKUP((CONCATENATE(I38,"/",J38)),'Risk Scoring'!$B$1:$C$30,2,FALSE),"--")</f>
        <v>--</v>
      </c>
      <c r="L38" s="8"/>
      <c r="M38" s="8"/>
      <c r="N38" s="7"/>
      <c r="O38" s="3"/>
    </row>
    <row r="39" spans="1:15" x14ac:dyDescent="0.35">
      <c r="A39" s="6">
        <v>31</v>
      </c>
      <c r="B39" s="6"/>
      <c r="C39" s="7"/>
      <c r="D39" s="8"/>
      <c r="E39" s="8"/>
      <c r="F39" s="8"/>
      <c r="G39" s="8"/>
      <c r="H39" s="8"/>
      <c r="I39" s="90"/>
      <c r="J39" s="90"/>
      <c r="K39" s="9" t="str">
        <f>IFERROR(VLOOKUP((CONCATENATE(I39,"/",J39)),'Risk Scoring'!$B$1:$C$30,2,FALSE),"--")</f>
        <v>--</v>
      </c>
      <c r="L39" s="8"/>
      <c r="M39" s="8"/>
      <c r="N39" s="7"/>
      <c r="O39" s="3"/>
    </row>
    <row r="40" spans="1:15" x14ac:dyDescent="0.35">
      <c r="A40" s="6">
        <v>32</v>
      </c>
      <c r="B40" s="6"/>
      <c r="C40" s="7"/>
      <c r="D40" s="8"/>
      <c r="E40" s="8"/>
      <c r="F40" s="8"/>
      <c r="G40" s="8"/>
      <c r="H40" s="8"/>
      <c r="I40" s="90"/>
      <c r="J40" s="90"/>
      <c r="K40" s="9" t="str">
        <f>IFERROR(VLOOKUP((CONCATENATE(I40,"/",J40)),'Risk Scoring'!$B$1:$C$30,2,FALSE),"--")</f>
        <v>--</v>
      </c>
      <c r="L40" s="8"/>
      <c r="M40" s="8"/>
      <c r="N40" s="7"/>
      <c r="O40" s="3"/>
    </row>
    <row r="41" spans="1:15" x14ac:dyDescent="0.35">
      <c r="A41" s="6">
        <v>33</v>
      </c>
      <c r="B41" s="6"/>
      <c r="C41" s="7"/>
      <c r="D41" s="8"/>
      <c r="E41" s="8"/>
      <c r="F41" s="8"/>
      <c r="G41" s="8"/>
      <c r="H41" s="8"/>
      <c r="I41" s="90"/>
      <c r="J41" s="90"/>
      <c r="K41" s="9" t="str">
        <f>IFERROR(VLOOKUP((CONCATENATE(I41,"/",J41)),'Risk Scoring'!$B$1:$C$30,2,FALSE),"--")</f>
        <v>--</v>
      </c>
      <c r="L41" s="8"/>
      <c r="M41" s="8"/>
      <c r="N41" s="7"/>
      <c r="O41" s="3"/>
    </row>
    <row r="42" spans="1:15" x14ac:dyDescent="0.35">
      <c r="A42" s="6">
        <v>34</v>
      </c>
      <c r="B42" s="6"/>
      <c r="C42" s="7"/>
      <c r="D42" s="8"/>
      <c r="E42" s="8"/>
      <c r="F42" s="8"/>
      <c r="G42" s="8"/>
      <c r="H42" s="8"/>
      <c r="I42" s="90"/>
      <c r="J42" s="90"/>
      <c r="K42" s="9" t="str">
        <f>IFERROR(VLOOKUP((CONCATENATE(I42,"/",J42)),'Risk Scoring'!$B$1:$C$30,2,FALSE),"--")</f>
        <v>--</v>
      </c>
      <c r="L42" s="8"/>
      <c r="M42" s="8"/>
      <c r="N42" s="7"/>
      <c r="O42" s="3"/>
    </row>
    <row r="43" spans="1:15" x14ac:dyDescent="0.35">
      <c r="A43" s="6">
        <v>35</v>
      </c>
      <c r="B43" s="6"/>
      <c r="C43" s="7"/>
      <c r="D43" s="8"/>
      <c r="E43" s="8"/>
      <c r="F43" s="8"/>
      <c r="G43" s="8"/>
      <c r="H43" s="8"/>
      <c r="I43" s="90"/>
      <c r="J43" s="90"/>
      <c r="K43" s="9" t="str">
        <f>IFERROR(VLOOKUP((CONCATENATE(I43,"/",J43)),'Risk Scoring'!$B$1:$C$30,2,FALSE),"--")</f>
        <v>--</v>
      </c>
      <c r="L43" s="8"/>
      <c r="M43" s="8"/>
      <c r="N43" s="7"/>
      <c r="O43" s="3"/>
    </row>
    <row r="44" spans="1:15" x14ac:dyDescent="0.35">
      <c r="A44" s="6">
        <v>36</v>
      </c>
      <c r="B44" s="6"/>
      <c r="C44" s="7"/>
      <c r="D44" s="8"/>
      <c r="E44" s="8"/>
      <c r="F44" s="8"/>
      <c r="G44" s="8"/>
      <c r="H44" s="8"/>
      <c r="I44" s="90"/>
      <c r="J44" s="90"/>
      <c r="K44" s="9" t="str">
        <f>IFERROR(VLOOKUP((CONCATENATE(I44,"/",J44)),'Risk Scoring'!$B$1:$C$30,2,FALSE),"--")</f>
        <v>--</v>
      </c>
      <c r="L44" s="8"/>
      <c r="M44" s="8"/>
      <c r="N44" s="7"/>
      <c r="O44" s="3"/>
    </row>
    <row r="45" spans="1:15" x14ac:dyDescent="0.35">
      <c r="A45" s="6">
        <v>37</v>
      </c>
      <c r="B45" s="6"/>
      <c r="C45" s="7"/>
      <c r="D45" s="8"/>
      <c r="E45" s="8"/>
      <c r="F45" s="8"/>
      <c r="G45" s="8"/>
      <c r="H45" s="8"/>
      <c r="I45" s="90"/>
      <c r="J45" s="90"/>
      <c r="K45" s="9" t="str">
        <f>IFERROR(VLOOKUP((CONCATENATE(I45,"/",J45)),'Risk Scoring'!$B$1:$C$30,2,FALSE),"--")</f>
        <v>--</v>
      </c>
      <c r="L45" s="8"/>
      <c r="M45" s="8"/>
      <c r="N45" s="7"/>
      <c r="O45" s="3"/>
    </row>
  </sheetData>
  <autoFilter ref="I8:K45" xr:uid="{00000000-0009-0000-0000-000002000000}"/>
  <dataConsolidate/>
  <mergeCells count="15">
    <mergeCell ref="A1:C5"/>
    <mergeCell ref="D3:D4"/>
    <mergeCell ref="L7:O7"/>
    <mergeCell ref="A7:A8"/>
    <mergeCell ref="I7:K7"/>
    <mergeCell ref="B7:B8"/>
    <mergeCell ref="C7:C8"/>
    <mergeCell ref="D7:H7"/>
    <mergeCell ref="M3:O3"/>
    <mergeCell ref="M4:O4"/>
    <mergeCell ref="D1:K2"/>
    <mergeCell ref="E3:K4"/>
    <mergeCell ref="I5:K5"/>
    <mergeCell ref="M5:O5"/>
    <mergeCell ref="E5:E6"/>
  </mergeCells>
  <conditionalFormatting sqref="K9:K45">
    <cfRule type="containsText" dxfId="11" priority="13" stopIfTrue="1" operator="containsText" text="IV">
      <formula>NOT(ISERROR(SEARCH("IV",K9)))</formula>
    </cfRule>
    <cfRule type="containsText" dxfId="10" priority="14" stopIfTrue="1" operator="containsText" text="III">
      <formula>NOT(ISERROR(SEARCH("III",K9)))</formula>
    </cfRule>
    <cfRule type="containsText" dxfId="9" priority="15" stopIfTrue="1" operator="containsText" text="II">
      <formula>NOT(ISERROR(SEARCH("II",K9)))</formula>
    </cfRule>
    <cfRule type="containsText" dxfId="8" priority="16" stopIfTrue="1" operator="containsText" text="I">
      <formula>NOT(ISERROR(SEARCH("I",K9)))</formula>
    </cfRule>
  </conditionalFormatting>
  <dataValidations count="2">
    <dataValidation type="list" allowBlank="1" showInputMessage="1" showErrorMessage="1" sqref="O9:O45" xr:uid="{00000000-0002-0000-0200-000000000000}">
      <formula1>"Completed,In progress,On hold,Waiting approval"</formula1>
    </dataValidation>
    <dataValidation type="list" allowBlank="1" showInputMessage="1" showErrorMessage="1" sqref="H9:H45" xr:uid="{00000000-0002-0000-0200-000001000000}">
      <formula1>"Fully Effective, Mostly Effective, Mostly Ineffective, None"</formula1>
    </dataValidation>
  </dataValidations>
  <pageMargins left="0.23622047244094491" right="0.23622047244094491" top="0.47244094488188981" bottom="0.74803149606299213" header="0.55118110236220474" footer="0.15748031496062992"/>
  <pageSetup paperSize="9" scale="73" fitToHeight="0" orientation="landscape" r:id="rId1"/>
  <headerFooter>
    <oddFooter>&amp;LPrinted on: &amp;D&amp;C&amp;"-,Bold"&amp;12&amp;KFF0000CONTROLLED DISCLOSURE
&amp;G&amp;RPage &amp;P of &amp;N</oddFooter>
  </headerFooter>
  <drawing r:id="rId2"/>
  <legacyDrawing r:id="rId3"/>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2000000}">
          <x14:formula1>
            <xm:f>'Rating Criteria'!$B$4:$B$9</xm:f>
          </x14:formula1>
          <xm:sqref>I9:I45</xm:sqref>
        </x14:dataValidation>
        <x14:dataValidation type="list" showInputMessage="1" showErrorMessage="1" xr:uid="{00000000-0002-0000-0200-000003000000}">
          <x14:formula1>
            <xm:f>'Rating Criteria'!$L$11:$P$11</xm:f>
          </x14:formula1>
          <xm:sqref>J9:J45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V22"/>
  <sheetViews>
    <sheetView topLeftCell="F4" zoomScaleNormal="100" zoomScaleSheetLayoutView="93" workbookViewId="0">
      <selection activeCell="L4" sqref="L1:P1048576"/>
    </sheetView>
  </sheetViews>
  <sheetFormatPr defaultRowHeight="14.5" x14ac:dyDescent="0.35"/>
  <cols>
    <col min="1" max="1" width="4.453125" style="1" customWidth="1"/>
    <col min="2" max="2" width="12.36328125" style="1" customWidth="1"/>
    <col min="3" max="6" width="11.6328125" customWidth="1"/>
    <col min="7" max="7" width="21.90625" bestFit="1" customWidth="1"/>
    <col min="8" max="8" width="11.36328125" bestFit="1" customWidth="1"/>
    <col min="9" max="9" width="27.54296875" bestFit="1" customWidth="1"/>
    <col min="10" max="10" width="46.08984375" bestFit="1" customWidth="1"/>
    <col min="11" max="11" width="3" customWidth="1"/>
    <col min="12" max="16" width="6.90625" customWidth="1"/>
    <col min="17" max="17" width="2" customWidth="1"/>
    <col min="21" max="21" width="4.36328125" customWidth="1"/>
    <col min="22" max="22" width="16.08984375" bestFit="1" customWidth="1"/>
  </cols>
  <sheetData>
    <row r="1" spans="1:22" ht="30" customHeight="1" x14ac:dyDescent="0.35">
      <c r="A1" s="176" t="s">
        <v>41</v>
      </c>
      <c r="B1" s="176"/>
      <c r="C1" s="176"/>
      <c r="D1" s="176"/>
      <c r="E1" s="176"/>
      <c r="F1" s="176"/>
      <c r="G1" s="176"/>
      <c r="H1" s="176"/>
      <c r="I1" s="176"/>
      <c r="J1" s="176"/>
      <c r="K1" s="176"/>
      <c r="L1" s="176"/>
      <c r="M1" s="176"/>
      <c r="N1" s="176"/>
      <c r="O1" s="176"/>
      <c r="P1" s="176"/>
    </row>
    <row r="2" spans="1:22" s="97" customFormat="1" ht="28.5" customHeight="1" thickBot="1" x14ac:dyDescent="0.3">
      <c r="A2" s="170" t="s">
        <v>6</v>
      </c>
      <c r="B2" s="172"/>
      <c r="C2" s="177" t="s">
        <v>225</v>
      </c>
      <c r="D2" s="172"/>
      <c r="E2" s="178" t="s">
        <v>224</v>
      </c>
      <c r="F2" s="179"/>
      <c r="G2" s="168" t="s">
        <v>31</v>
      </c>
      <c r="H2" s="168" t="s">
        <v>30</v>
      </c>
      <c r="I2" s="168" t="s">
        <v>54</v>
      </c>
      <c r="J2" s="168" t="s">
        <v>114</v>
      </c>
      <c r="K2" s="170" t="s">
        <v>64</v>
      </c>
      <c r="L2" s="171"/>
      <c r="M2" s="171"/>
      <c r="N2" s="171"/>
      <c r="O2" s="171"/>
      <c r="P2" s="172"/>
    </row>
    <row r="3" spans="1:22" s="97" customFormat="1" ht="28.5" customHeight="1" thickBot="1" x14ac:dyDescent="0.3">
      <c r="A3" s="173"/>
      <c r="B3" s="175"/>
      <c r="C3" s="98" t="s">
        <v>191</v>
      </c>
      <c r="D3" s="99">
        <v>50</v>
      </c>
      <c r="E3" s="100" t="s">
        <v>192</v>
      </c>
      <c r="F3" s="101">
        <v>12</v>
      </c>
      <c r="G3" s="175"/>
      <c r="H3" s="169"/>
      <c r="I3" s="169"/>
      <c r="J3" s="169"/>
      <c r="K3" s="173"/>
      <c r="L3" s="174"/>
      <c r="M3" s="174"/>
      <c r="N3" s="174"/>
      <c r="O3" s="174"/>
      <c r="P3" s="175"/>
    </row>
    <row r="4" spans="1:22" s="97" customFormat="1" ht="35.15" customHeight="1" x14ac:dyDescent="0.25">
      <c r="A4" s="102">
        <v>6</v>
      </c>
      <c r="B4" s="112" t="s">
        <v>74</v>
      </c>
      <c r="C4" s="103" t="s">
        <v>80</v>
      </c>
      <c r="D4" s="114" t="str">
        <f>IF(D3="","-","&gt;  R "&amp;D$3*20%&amp;" M")</f>
        <v>&gt;  R 10 M</v>
      </c>
      <c r="E4" s="103" t="s">
        <v>83</v>
      </c>
      <c r="F4" s="114" t="str">
        <f>IF(F3="","-","&gt;  "&amp;F$3*35%&amp;"m")</f>
        <v>&gt;  4.2m</v>
      </c>
      <c r="G4" s="111" t="s">
        <v>103</v>
      </c>
      <c r="H4" s="103" t="s">
        <v>86</v>
      </c>
      <c r="I4" s="111" t="s">
        <v>102</v>
      </c>
      <c r="J4" s="111" t="s">
        <v>219</v>
      </c>
      <c r="K4" s="102">
        <v>6</v>
      </c>
      <c r="L4" s="123" t="s">
        <v>14</v>
      </c>
      <c r="M4" s="123" t="s">
        <v>14</v>
      </c>
      <c r="N4" s="123" t="s">
        <v>13</v>
      </c>
      <c r="O4" s="123" t="s">
        <v>13</v>
      </c>
      <c r="P4" s="123" t="s">
        <v>13</v>
      </c>
    </row>
    <row r="5" spans="1:22" s="97" customFormat="1" ht="35.15" customHeight="1" x14ac:dyDescent="0.25">
      <c r="A5" s="102">
        <v>5</v>
      </c>
      <c r="B5" s="112" t="s">
        <v>75</v>
      </c>
      <c r="C5" s="103" t="s">
        <v>81</v>
      </c>
      <c r="D5" s="103" t="str">
        <f>IF(D3="","-","R "&amp;D$3*15%&amp;" M  to"&amp;CHAR(10)&amp;"R "&amp;D$3*20%&amp;" M")</f>
        <v>R 7.5 M  to
R 10 M</v>
      </c>
      <c r="E5" s="103" t="s">
        <v>82</v>
      </c>
      <c r="F5" s="103" t="str">
        <f>IF(F3="","-",F$3*25%&amp;"m  to"&amp;CHAR(10)&amp;F$3*35%&amp;"m")</f>
        <v>3m  to
4.2m</v>
      </c>
      <c r="G5" s="111" t="s">
        <v>84</v>
      </c>
      <c r="H5" s="103" t="s">
        <v>85</v>
      </c>
      <c r="I5" s="111" t="s">
        <v>87</v>
      </c>
      <c r="J5" s="111" t="s">
        <v>220</v>
      </c>
      <c r="K5" s="102">
        <v>5</v>
      </c>
      <c r="L5" s="123" t="s">
        <v>14</v>
      </c>
      <c r="M5" s="123" t="s">
        <v>14</v>
      </c>
      <c r="N5" s="123" t="s">
        <v>14</v>
      </c>
      <c r="O5" s="123" t="s">
        <v>13</v>
      </c>
      <c r="P5" s="123" t="s">
        <v>13</v>
      </c>
    </row>
    <row r="6" spans="1:22" s="97" customFormat="1" ht="37.5" x14ac:dyDescent="0.25">
      <c r="A6" s="102">
        <v>4</v>
      </c>
      <c r="B6" s="112" t="s">
        <v>21</v>
      </c>
      <c r="C6" s="103" t="s">
        <v>25</v>
      </c>
      <c r="D6" s="103" t="str">
        <f>IF(D3="","-","R "&amp;D$3*10%&amp;" M  to"&amp;CHAR(10)&amp;"R "&amp;D$3*15%&amp;" M")</f>
        <v>R 5 M  to
R 7.5 M</v>
      </c>
      <c r="E6" s="103" t="s">
        <v>24</v>
      </c>
      <c r="F6" s="103" t="str">
        <f>IF(F3="","-",F$3*15%&amp;"m  to"&amp;CHAR(10)&amp;F$3*25%&amp;"m")</f>
        <v>1.8m  to
3m</v>
      </c>
      <c r="G6" s="111" t="s">
        <v>106</v>
      </c>
      <c r="H6" s="103" t="s">
        <v>107</v>
      </c>
      <c r="I6" s="111" t="s">
        <v>55</v>
      </c>
      <c r="J6" s="111" t="s">
        <v>223</v>
      </c>
      <c r="K6" s="102">
        <v>4</v>
      </c>
      <c r="L6" s="123" t="s">
        <v>15</v>
      </c>
      <c r="M6" s="123" t="s">
        <v>15</v>
      </c>
      <c r="N6" s="123" t="s">
        <v>14</v>
      </c>
      <c r="O6" s="123" t="s">
        <v>13</v>
      </c>
      <c r="P6" s="123" t="s">
        <v>13</v>
      </c>
    </row>
    <row r="7" spans="1:22" s="97" customFormat="1" ht="37.5" x14ac:dyDescent="0.25">
      <c r="A7" s="102">
        <v>3</v>
      </c>
      <c r="B7" s="112" t="s">
        <v>8</v>
      </c>
      <c r="C7" s="103" t="s">
        <v>26</v>
      </c>
      <c r="D7" s="103" t="str">
        <f>IF(D3="","-","R "&amp;D$3*5%&amp;" M  to"&amp;CHAR(10)&amp;"R "&amp;D$3*10%&amp;" M")</f>
        <v>R 2.5 M  to
R 5 M</v>
      </c>
      <c r="E7" s="103" t="s">
        <v>25</v>
      </c>
      <c r="F7" s="103" t="str">
        <f>IF(F3="","-",F$3*10%&amp;"m  to"&amp;CHAR(10)&amp;F$3*15%&amp;"m")</f>
        <v>1.2m  to
1.8m</v>
      </c>
      <c r="G7" s="111" t="s">
        <v>37</v>
      </c>
      <c r="H7" s="103" t="s">
        <v>34</v>
      </c>
      <c r="I7" s="111" t="s">
        <v>38</v>
      </c>
      <c r="J7" s="111" t="s">
        <v>222</v>
      </c>
      <c r="K7" s="102">
        <v>3</v>
      </c>
      <c r="L7" s="123" t="s">
        <v>16</v>
      </c>
      <c r="M7" s="123" t="s">
        <v>15</v>
      </c>
      <c r="N7" s="123" t="s">
        <v>14</v>
      </c>
      <c r="O7" s="123" t="s">
        <v>14</v>
      </c>
      <c r="P7" s="123" t="s">
        <v>13</v>
      </c>
    </row>
    <row r="8" spans="1:22" s="97" customFormat="1" ht="35.15" customHeight="1" x14ac:dyDescent="0.25">
      <c r="A8" s="102">
        <v>2</v>
      </c>
      <c r="B8" s="112" t="s">
        <v>9</v>
      </c>
      <c r="C8" s="103" t="s">
        <v>28</v>
      </c>
      <c r="D8" s="103" t="str">
        <f>IF(D3="","-","R "&amp;D$3*2%&amp;" M  to"&amp;CHAR(10)&amp;"R "&amp;D$3*5%&amp;" M")</f>
        <v>R 1 M  to
R 2.5 M</v>
      </c>
      <c r="E8" s="103" t="s">
        <v>26</v>
      </c>
      <c r="F8" s="103" t="str">
        <f>IF(F3="","-",F$3*5%&amp;"m  to"&amp;CHAR(10)&amp;F$3*10%&amp;"m")</f>
        <v>0.6m  to
1.2m</v>
      </c>
      <c r="G8" s="111" t="s">
        <v>36</v>
      </c>
      <c r="H8" s="103" t="s">
        <v>33</v>
      </c>
      <c r="I8" s="111" t="s">
        <v>105</v>
      </c>
      <c r="J8" s="111" t="s">
        <v>221</v>
      </c>
      <c r="K8" s="102">
        <v>2</v>
      </c>
      <c r="L8" s="123" t="s">
        <v>16</v>
      </c>
      <c r="M8" s="123" t="s">
        <v>16</v>
      </c>
      <c r="N8" s="123" t="s">
        <v>15</v>
      </c>
      <c r="O8" s="123" t="s">
        <v>14</v>
      </c>
      <c r="P8" s="123" t="s">
        <v>14</v>
      </c>
    </row>
    <row r="9" spans="1:22" s="97" customFormat="1" ht="35.15" customHeight="1" x14ac:dyDescent="0.25">
      <c r="A9" s="102">
        <v>1</v>
      </c>
      <c r="B9" s="112" t="s">
        <v>22</v>
      </c>
      <c r="C9" s="103" t="s">
        <v>29</v>
      </c>
      <c r="D9" s="103" t="str">
        <f>IF(D3="","-","&lt;  R "&amp;D$3*2%&amp;" M")</f>
        <v>&lt;  R 1 M</v>
      </c>
      <c r="E9" s="103" t="s">
        <v>27</v>
      </c>
      <c r="F9" s="103" t="str">
        <f>IF(F3="","-","&lt;  "&amp;F$3*5%&amp;"m")</f>
        <v>&lt;  0.6m</v>
      </c>
      <c r="G9" s="111" t="s">
        <v>35</v>
      </c>
      <c r="H9" s="103" t="s">
        <v>32</v>
      </c>
      <c r="I9" s="111" t="s">
        <v>104</v>
      </c>
      <c r="J9" s="111" t="s">
        <v>218</v>
      </c>
      <c r="K9" s="102">
        <v>1</v>
      </c>
      <c r="L9" s="123" t="s">
        <v>16</v>
      </c>
      <c r="M9" s="123" t="s">
        <v>16</v>
      </c>
      <c r="N9" s="123" t="s">
        <v>15</v>
      </c>
      <c r="O9" s="123" t="s">
        <v>15</v>
      </c>
      <c r="P9" s="123" t="s">
        <v>15</v>
      </c>
    </row>
    <row r="10" spans="1:22" s="97" customFormat="1" ht="24" customHeight="1" x14ac:dyDescent="0.25">
      <c r="A10" s="104"/>
      <c r="B10" s="104"/>
      <c r="C10" s="104"/>
      <c r="D10" s="104"/>
      <c r="E10" s="104"/>
      <c r="F10" s="104"/>
      <c r="G10" s="104"/>
      <c r="H10" s="104"/>
      <c r="I10" s="104"/>
      <c r="J10" s="104"/>
      <c r="K10" s="104"/>
      <c r="L10" s="102" t="s">
        <v>77</v>
      </c>
      <c r="M10" s="102" t="s">
        <v>20</v>
      </c>
      <c r="N10" s="102" t="s">
        <v>19</v>
      </c>
      <c r="O10" s="102" t="s">
        <v>18</v>
      </c>
      <c r="P10" s="102" t="s">
        <v>17</v>
      </c>
    </row>
    <row r="11" spans="1:22" s="97" customFormat="1" ht="17.25" customHeight="1" x14ac:dyDescent="0.25">
      <c r="A11" s="105"/>
      <c r="B11" s="107" t="s">
        <v>182</v>
      </c>
      <c r="C11" s="181" t="s">
        <v>194</v>
      </c>
      <c r="D11" s="181"/>
      <c r="E11" s="181"/>
      <c r="F11" s="181"/>
      <c r="G11" s="181"/>
      <c r="H11" s="181"/>
      <c r="I11" s="181"/>
      <c r="J11" s="181"/>
      <c r="K11" s="106"/>
      <c r="L11" s="166" t="s">
        <v>76</v>
      </c>
      <c r="M11" s="167" t="s">
        <v>59</v>
      </c>
      <c r="N11" s="167" t="s">
        <v>11</v>
      </c>
      <c r="O11" s="167" t="s">
        <v>12</v>
      </c>
      <c r="P11" s="167" t="s">
        <v>10</v>
      </c>
    </row>
    <row r="12" spans="1:22" s="97" customFormat="1" ht="33" customHeight="1" x14ac:dyDescent="0.25">
      <c r="A12" s="105"/>
      <c r="B12" s="107" t="s">
        <v>183</v>
      </c>
      <c r="C12" s="180" t="s">
        <v>184</v>
      </c>
      <c r="D12" s="180"/>
      <c r="E12" s="180"/>
      <c r="F12" s="180"/>
      <c r="G12" s="180"/>
      <c r="H12" s="180"/>
      <c r="I12" s="180"/>
      <c r="J12" s="180"/>
      <c r="L12" s="166"/>
      <c r="M12" s="167"/>
      <c r="N12" s="167"/>
      <c r="O12" s="167"/>
      <c r="P12" s="167"/>
    </row>
    <row r="13" spans="1:22" s="97" customFormat="1" ht="33" customHeight="1" x14ac:dyDescent="0.25">
      <c r="A13" s="105"/>
      <c r="B13" s="107" t="s">
        <v>185</v>
      </c>
      <c r="C13" s="180" t="s">
        <v>186</v>
      </c>
      <c r="D13" s="180"/>
      <c r="E13" s="180"/>
      <c r="F13" s="180"/>
      <c r="G13" s="180"/>
      <c r="H13" s="180"/>
      <c r="I13" s="180"/>
      <c r="J13" s="180"/>
      <c r="K13" s="106"/>
      <c r="L13" s="166"/>
      <c r="M13" s="167"/>
      <c r="N13" s="167"/>
      <c r="O13" s="167"/>
      <c r="P13" s="167"/>
    </row>
    <row r="14" spans="1:22" s="97" customFormat="1" ht="33" customHeight="1" x14ac:dyDescent="0.25">
      <c r="A14" s="105"/>
      <c r="B14" s="107" t="s">
        <v>187</v>
      </c>
      <c r="C14" s="180" t="s">
        <v>188</v>
      </c>
      <c r="D14" s="180"/>
      <c r="E14" s="180"/>
      <c r="F14" s="180"/>
      <c r="G14" s="180"/>
      <c r="H14" s="180"/>
      <c r="I14" s="180"/>
      <c r="J14" s="180"/>
      <c r="K14" s="106"/>
      <c r="L14" s="113" t="s">
        <v>78</v>
      </c>
      <c r="M14" s="108" t="s">
        <v>79</v>
      </c>
      <c r="N14" s="108" t="s">
        <v>39</v>
      </c>
      <c r="O14" s="108" t="s">
        <v>40</v>
      </c>
      <c r="P14" s="108" t="s">
        <v>23</v>
      </c>
      <c r="V14" s="109"/>
    </row>
    <row r="15" spans="1:22" s="109" customFormat="1" ht="33" customHeight="1" x14ac:dyDescent="0.25">
      <c r="A15" s="105"/>
      <c r="B15" s="107" t="s">
        <v>189</v>
      </c>
      <c r="C15" s="180" t="s">
        <v>190</v>
      </c>
      <c r="D15" s="180"/>
      <c r="E15" s="180"/>
      <c r="F15" s="180"/>
      <c r="G15" s="180"/>
      <c r="H15" s="180"/>
      <c r="I15" s="180"/>
      <c r="J15" s="180"/>
      <c r="K15" s="110"/>
      <c r="L15" s="106"/>
      <c r="M15" s="106"/>
      <c r="N15" s="106"/>
      <c r="O15" s="106"/>
      <c r="P15" s="106"/>
      <c r="Q15" s="97"/>
      <c r="V15" s="97"/>
    </row>
    <row r="16" spans="1:22" s="97" customFormat="1" ht="33" customHeight="1" x14ac:dyDescent="0.25">
      <c r="A16" s="105"/>
      <c r="B16" s="105"/>
      <c r="C16" s="106"/>
      <c r="D16" s="106"/>
      <c r="E16" s="106"/>
      <c r="F16" s="106"/>
      <c r="G16" s="106"/>
      <c r="H16" s="106"/>
      <c r="I16" s="106"/>
      <c r="J16" s="106"/>
      <c r="K16" s="106"/>
      <c r="L16" s="106"/>
      <c r="M16" s="106"/>
      <c r="N16" s="106"/>
      <c r="O16" s="106"/>
      <c r="P16" s="106"/>
    </row>
    <row r="17" spans="1:17" s="106" customFormat="1" x14ac:dyDescent="0.35">
      <c r="A17" s="105"/>
      <c r="B17" s="91"/>
      <c r="C17" s="92"/>
      <c r="D17" s="92"/>
      <c r="E17" s="92"/>
      <c r="F17" s="92"/>
      <c r="G17" s="92"/>
      <c r="H17" s="94"/>
      <c r="I17" s="92"/>
      <c r="J17" s="92"/>
    </row>
    <row r="18" spans="1:17" s="92" customFormat="1" x14ac:dyDescent="0.35">
      <c r="A18" s="91"/>
      <c r="B18" s="1"/>
      <c r="C18"/>
      <c r="D18"/>
      <c r="E18"/>
      <c r="F18"/>
      <c r="G18"/>
      <c r="H18"/>
      <c r="I18"/>
      <c r="J18"/>
    </row>
    <row r="21" spans="1:17" x14ac:dyDescent="0.35">
      <c r="Q21" s="2"/>
    </row>
    <row r="22" spans="1:17" x14ac:dyDescent="0.35">
      <c r="O22" s="2"/>
      <c r="P22" s="2"/>
    </row>
  </sheetData>
  <sheetProtection sheet="1" objects="1" scenarios="1"/>
  <sortState xmlns:xlrd2="http://schemas.microsoft.com/office/spreadsheetml/2017/richdata2" ref="S1:T40">
    <sortCondition ref="S1"/>
  </sortState>
  <mergeCells count="19">
    <mergeCell ref="C12:J12"/>
    <mergeCell ref="C13:J13"/>
    <mergeCell ref="C14:J14"/>
    <mergeCell ref="C15:J15"/>
    <mergeCell ref="C11:J11"/>
    <mergeCell ref="I2:I3"/>
    <mergeCell ref="K2:P3"/>
    <mergeCell ref="A2:B3"/>
    <mergeCell ref="A1:P1"/>
    <mergeCell ref="C2:D2"/>
    <mergeCell ref="E2:F2"/>
    <mergeCell ref="G2:G3"/>
    <mergeCell ref="H2:H3"/>
    <mergeCell ref="J2:J3"/>
    <mergeCell ref="L11:L13"/>
    <mergeCell ref="M11:M13"/>
    <mergeCell ref="N11:N13"/>
    <mergeCell ref="O11:O13"/>
    <mergeCell ref="P11:P13"/>
  </mergeCells>
  <conditionalFormatting sqref="L4:P9">
    <cfRule type="containsText" dxfId="7" priority="1" stopIfTrue="1" operator="containsText" text="IV">
      <formula>NOT(ISERROR(SEARCH("IV",L4)))</formula>
    </cfRule>
    <cfRule type="containsText" dxfId="6" priority="2" stopIfTrue="1" operator="containsText" text="III">
      <formula>NOT(ISERROR(SEARCH("III",L4)))</formula>
    </cfRule>
    <cfRule type="containsText" dxfId="5" priority="3" stopIfTrue="1" operator="containsText" text="II">
      <formula>NOT(ISERROR(SEARCH("II",L4)))</formula>
    </cfRule>
    <cfRule type="containsText" dxfId="4" priority="4" stopIfTrue="1" operator="containsText" text="I">
      <formula>NOT(ISERROR(SEARCH("I",L4)))</formula>
    </cfRule>
  </conditionalFormatting>
  <pageMargins left="0.25" right="0.25" top="0.75" bottom="0.75" header="0.3" footer="0.3"/>
  <pageSetup paperSize="9" scale="6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O188"/>
  <sheetViews>
    <sheetView showWhiteSpace="0" view="pageBreakPreview" zoomScaleNormal="100" zoomScaleSheetLayoutView="100" zoomScalePageLayoutView="80" workbookViewId="0">
      <selection activeCell="I4" sqref="I4"/>
    </sheetView>
  </sheetViews>
  <sheetFormatPr defaultRowHeight="14.5" x14ac:dyDescent="0.35"/>
  <cols>
    <col min="1" max="5" width="22.6328125" customWidth="1"/>
    <col min="6" max="6" width="16.453125" customWidth="1"/>
    <col min="7" max="7" width="15.6328125" customWidth="1"/>
  </cols>
  <sheetData>
    <row r="1" spans="1:15" s="4" customFormat="1" ht="20" x14ac:dyDescent="0.4">
      <c r="A1" s="200"/>
      <c r="B1" s="212" t="s">
        <v>210</v>
      </c>
      <c r="C1" s="213"/>
      <c r="D1" s="213"/>
      <c r="E1" s="214"/>
      <c r="F1" s="79" t="s">
        <v>193</v>
      </c>
      <c r="G1" s="115" t="s">
        <v>226</v>
      </c>
    </row>
    <row r="2" spans="1:15" s="4" customFormat="1" x14ac:dyDescent="0.35">
      <c r="A2" s="201"/>
      <c r="B2" s="218" t="s">
        <v>214</v>
      </c>
      <c r="C2" s="203"/>
      <c r="D2" s="204"/>
      <c r="E2" s="205"/>
      <c r="F2" s="77" t="s">
        <v>203</v>
      </c>
      <c r="G2" s="73" t="s">
        <v>227</v>
      </c>
    </row>
    <row r="3" spans="1:15" s="4" customFormat="1" ht="15" customHeight="1" x14ac:dyDescent="0.35">
      <c r="A3" s="201"/>
      <c r="B3" s="218"/>
      <c r="C3" s="206"/>
      <c r="D3" s="207"/>
      <c r="E3" s="208"/>
      <c r="F3" s="77" t="s">
        <v>204</v>
      </c>
      <c r="G3" s="73"/>
    </row>
    <row r="4" spans="1:15" s="4" customFormat="1" x14ac:dyDescent="0.35">
      <c r="A4" s="201"/>
      <c r="B4" s="218"/>
      <c r="C4" s="209"/>
      <c r="D4" s="210"/>
      <c r="E4" s="211"/>
      <c r="F4" s="72" t="s">
        <v>216</v>
      </c>
      <c r="G4" s="71"/>
    </row>
    <row r="5" spans="1:15" s="4" customFormat="1" ht="15" thickBot="1" x14ac:dyDescent="0.4">
      <c r="A5" s="202"/>
      <c r="B5" s="70" t="s">
        <v>215</v>
      </c>
      <c r="C5" s="215"/>
      <c r="D5" s="216"/>
      <c r="E5" s="217"/>
      <c r="F5" s="70" t="s">
        <v>63</v>
      </c>
      <c r="G5" s="69"/>
    </row>
    <row r="6" spans="1:15" s="4" customFormat="1" ht="15" thickBot="1" x14ac:dyDescent="0.4">
      <c r="A6" s="5"/>
      <c r="B6" s="5"/>
      <c r="C6" s="5"/>
      <c r="I6" s="5"/>
      <c r="J6" s="5"/>
      <c r="N6" s="5"/>
      <c r="O6" s="5"/>
    </row>
    <row r="7" spans="1:15" x14ac:dyDescent="0.35">
      <c r="A7" s="191" t="s">
        <v>56</v>
      </c>
      <c r="B7" s="192"/>
      <c r="C7" s="192"/>
      <c r="D7" s="192"/>
      <c r="E7" s="193"/>
      <c r="F7" s="195" t="s">
        <v>66</v>
      </c>
      <c r="G7" s="196"/>
    </row>
    <row r="8" spans="1:15" x14ac:dyDescent="0.35">
      <c r="A8" s="65" t="s">
        <v>3</v>
      </c>
      <c r="B8" s="58" t="s">
        <v>5</v>
      </c>
      <c r="C8" s="58" t="s">
        <v>4</v>
      </c>
      <c r="D8" s="58" t="s">
        <v>69</v>
      </c>
      <c r="E8" s="58" t="s">
        <v>181</v>
      </c>
      <c r="F8" s="58" t="s">
        <v>6</v>
      </c>
      <c r="G8" s="57" t="s">
        <v>7</v>
      </c>
    </row>
    <row r="9" spans="1:15" x14ac:dyDescent="0.35">
      <c r="A9" s="64" t="s">
        <v>71</v>
      </c>
      <c r="B9" s="63" t="s">
        <v>72</v>
      </c>
      <c r="C9" s="63" t="s">
        <v>73</v>
      </c>
      <c r="D9" s="63" t="s">
        <v>199</v>
      </c>
      <c r="E9" s="63"/>
      <c r="F9" s="62" t="s">
        <v>202</v>
      </c>
      <c r="G9" s="61" t="s">
        <v>201</v>
      </c>
    </row>
    <row r="10" spans="1:15" ht="63" customHeight="1" x14ac:dyDescent="0.35">
      <c r="A10" s="81"/>
      <c r="B10" s="82"/>
      <c r="C10" s="83"/>
      <c r="D10" s="83"/>
      <c r="E10" s="83"/>
      <c r="F10" s="83"/>
      <c r="G10" s="84"/>
    </row>
    <row r="11" spans="1:15" ht="8.25" customHeight="1" x14ac:dyDescent="0.35">
      <c r="A11" s="197"/>
      <c r="B11" s="136"/>
      <c r="C11" s="136"/>
      <c r="D11" s="136"/>
      <c r="E11" s="136"/>
      <c r="F11" s="136"/>
      <c r="G11" s="198"/>
    </row>
    <row r="12" spans="1:15" x14ac:dyDescent="0.35">
      <c r="A12" s="188" t="s">
        <v>65</v>
      </c>
      <c r="B12" s="189"/>
      <c r="C12" s="189"/>
      <c r="D12" s="189"/>
      <c r="E12" s="189"/>
      <c r="F12" s="189"/>
      <c r="G12" s="199"/>
    </row>
    <row r="13" spans="1:15" x14ac:dyDescent="0.35">
      <c r="A13" s="188" t="s">
        <v>70</v>
      </c>
      <c r="B13" s="189"/>
      <c r="C13" s="189"/>
      <c r="D13" s="190"/>
      <c r="E13" s="58" t="s">
        <v>200</v>
      </c>
      <c r="F13" s="58" t="s">
        <v>62</v>
      </c>
      <c r="G13" s="57" t="s">
        <v>2</v>
      </c>
    </row>
    <row r="14" spans="1:15" ht="21" customHeight="1" x14ac:dyDescent="0.35">
      <c r="A14" s="185"/>
      <c r="B14" s="186"/>
      <c r="C14" s="186"/>
      <c r="D14" s="187"/>
      <c r="E14" s="78"/>
      <c r="F14" s="60"/>
      <c r="G14" s="59"/>
    </row>
    <row r="15" spans="1:15" ht="21" customHeight="1" x14ac:dyDescent="0.35">
      <c r="A15" s="185"/>
      <c r="B15" s="186"/>
      <c r="C15" s="186"/>
      <c r="D15" s="187"/>
      <c r="E15" s="78"/>
      <c r="F15" s="60"/>
      <c r="G15" s="59"/>
    </row>
    <row r="16" spans="1:15" ht="21" customHeight="1" thickBot="1" x14ac:dyDescent="0.4">
      <c r="A16" s="182"/>
      <c r="B16" s="183"/>
      <c r="C16" s="183"/>
      <c r="D16" s="184"/>
      <c r="E16" s="80"/>
      <c r="F16" s="68"/>
      <c r="G16" s="67"/>
    </row>
    <row r="17" spans="1:7" ht="15" thickBot="1" x14ac:dyDescent="0.4">
      <c r="A17" s="219"/>
      <c r="B17" s="220"/>
      <c r="C17" s="220"/>
      <c r="D17" s="220"/>
      <c r="E17" s="220"/>
      <c r="F17" s="220"/>
      <c r="G17" s="221"/>
    </row>
    <row r="18" spans="1:7" x14ac:dyDescent="0.35">
      <c r="A18" s="191" t="s">
        <v>56</v>
      </c>
      <c r="B18" s="192"/>
      <c r="C18" s="192"/>
      <c r="D18" s="192"/>
      <c r="E18" s="193"/>
      <c r="F18" s="195" t="s">
        <v>66</v>
      </c>
      <c r="G18" s="196"/>
    </row>
    <row r="19" spans="1:7" x14ac:dyDescent="0.35">
      <c r="A19" s="65" t="s">
        <v>3</v>
      </c>
      <c r="B19" s="58" t="s">
        <v>5</v>
      </c>
      <c r="C19" s="58" t="s">
        <v>4</v>
      </c>
      <c r="D19" s="58" t="s">
        <v>69</v>
      </c>
      <c r="E19" s="58" t="s">
        <v>181</v>
      </c>
      <c r="F19" s="58" t="s">
        <v>6</v>
      </c>
      <c r="G19" s="57" t="s">
        <v>7</v>
      </c>
    </row>
    <row r="20" spans="1:7" x14ac:dyDescent="0.35">
      <c r="A20" s="64" t="s">
        <v>71</v>
      </c>
      <c r="B20" s="63" t="s">
        <v>72</v>
      </c>
      <c r="C20" s="63" t="s">
        <v>73</v>
      </c>
      <c r="D20" s="63" t="s">
        <v>199</v>
      </c>
      <c r="E20" s="63"/>
      <c r="F20" s="62" t="s">
        <v>202</v>
      </c>
      <c r="G20" s="61" t="s">
        <v>201</v>
      </c>
    </row>
    <row r="21" spans="1:7" ht="63" customHeight="1" x14ac:dyDescent="0.35">
      <c r="A21" s="81"/>
      <c r="B21" s="82"/>
      <c r="C21" s="83"/>
      <c r="D21" s="83"/>
      <c r="E21" s="83"/>
      <c r="F21" s="83"/>
      <c r="G21" s="84"/>
    </row>
    <row r="22" spans="1:7" ht="8.25" customHeight="1" x14ac:dyDescent="0.35">
      <c r="A22" s="197"/>
      <c r="B22" s="136"/>
      <c r="C22" s="136"/>
      <c r="D22" s="136"/>
      <c r="E22" s="136"/>
      <c r="F22" s="136"/>
      <c r="G22" s="198"/>
    </row>
    <row r="23" spans="1:7" x14ac:dyDescent="0.35">
      <c r="A23" s="188" t="s">
        <v>65</v>
      </c>
      <c r="B23" s="189"/>
      <c r="C23" s="189"/>
      <c r="D23" s="189"/>
      <c r="E23" s="189"/>
      <c r="F23" s="189"/>
      <c r="G23" s="199"/>
    </row>
    <row r="24" spans="1:7" x14ac:dyDescent="0.35">
      <c r="A24" s="188" t="s">
        <v>70</v>
      </c>
      <c r="B24" s="189"/>
      <c r="C24" s="189"/>
      <c r="D24" s="190"/>
      <c r="E24" s="58" t="s">
        <v>200</v>
      </c>
      <c r="F24" s="58" t="s">
        <v>62</v>
      </c>
      <c r="G24" s="57" t="s">
        <v>2</v>
      </c>
    </row>
    <row r="25" spans="1:7" ht="21" customHeight="1" x14ac:dyDescent="0.35">
      <c r="A25" s="185"/>
      <c r="B25" s="186"/>
      <c r="C25" s="186"/>
      <c r="D25" s="187"/>
      <c r="E25" s="78"/>
      <c r="F25" s="60"/>
      <c r="G25" s="59"/>
    </row>
    <row r="26" spans="1:7" ht="21" customHeight="1" x14ac:dyDescent="0.35">
      <c r="A26" s="185"/>
      <c r="B26" s="186"/>
      <c r="C26" s="186"/>
      <c r="D26" s="187"/>
      <c r="E26" s="78"/>
      <c r="F26" s="60"/>
      <c r="G26" s="59"/>
    </row>
    <row r="27" spans="1:7" ht="21" customHeight="1" thickBot="1" x14ac:dyDescent="0.4">
      <c r="A27" s="182"/>
      <c r="B27" s="183"/>
      <c r="C27" s="183"/>
      <c r="D27" s="184"/>
      <c r="E27" s="80"/>
      <c r="F27" s="68"/>
      <c r="G27" s="67"/>
    </row>
    <row r="28" spans="1:7" ht="14.25" customHeight="1" x14ac:dyDescent="0.35">
      <c r="A28" s="66"/>
      <c r="B28" s="66"/>
      <c r="C28" s="66"/>
      <c r="D28" s="66"/>
      <c r="E28" s="66"/>
      <c r="F28" s="66"/>
      <c r="G28" s="66"/>
    </row>
    <row r="29" spans="1:7" ht="14.25" customHeight="1" thickBot="1" x14ac:dyDescent="0.4">
      <c r="A29" s="194"/>
      <c r="B29" s="194"/>
      <c r="C29" s="194"/>
      <c r="D29" s="194"/>
      <c r="E29" s="194"/>
      <c r="F29" s="194"/>
      <c r="G29" s="194"/>
    </row>
    <row r="30" spans="1:7" x14ac:dyDescent="0.35">
      <c r="A30" s="191" t="s">
        <v>56</v>
      </c>
      <c r="B30" s="192"/>
      <c r="C30" s="192"/>
      <c r="D30" s="192"/>
      <c r="E30" s="193"/>
      <c r="F30" s="195" t="s">
        <v>66</v>
      </c>
      <c r="G30" s="196"/>
    </row>
    <row r="31" spans="1:7" x14ac:dyDescent="0.35">
      <c r="A31" s="65" t="s">
        <v>3</v>
      </c>
      <c r="B31" s="58" t="s">
        <v>5</v>
      </c>
      <c r="C31" s="58" t="s">
        <v>4</v>
      </c>
      <c r="D31" s="58" t="s">
        <v>69</v>
      </c>
      <c r="E31" s="58" t="s">
        <v>181</v>
      </c>
      <c r="F31" s="58" t="s">
        <v>6</v>
      </c>
      <c r="G31" s="57" t="s">
        <v>7</v>
      </c>
    </row>
    <row r="32" spans="1:7" x14ac:dyDescent="0.35">
      <c r="A32" s="64" t="s">
        <v>71</v>
      </c>
      <c r="B32" s="63" t="s">
        <v>72</v>
      </c>
      <c r="C32" s="63" t="s">
        <v>73</v>
      </c>
      <c r="D32" s="63" t="s">
        <v>199</v>
      </c>
      <c r="E32" s="63"/>
      <c r="F32" s="62" t="s">
        <v>202</v>
      </c>
      <c r="G32" s="61" t="s">
        <v>201</v>
      </c>
    </row>
    <row r="33" spans="1:7" ht="63" customHeight="1" x14ac:dyDescent="0.35">
      <c r="A33" s="81"/>
      <c r="B33" s="82"/>
      <c r="C33" s="83"/>
      <c r="D33" s="83"/>
      <c r="E33" s="83"/>
      <c r="F33" s="83"/>
      <c r="G33" s="84"/>
    </row>
    <row r="34" spans="1:7" ht="8.25" customHeight="1" x14ac:dyDescent="0.35">
      <c r="A34" s="197"/>
      <c r="B34" s="136"/>
      <c r="C34" s="136"/>
      <c r="D34" s="136"/>
      <c r="E34" s="136"/>
      <c r="F34" s="136"/>
      <c r="G34" s="198"/>
    </row>
    <row r="35" spans="1:7" x14ac:dyDescent="0.35">
      <c r="A35" s="188" t="s">
        <v>65</v>
      </c>
      <c r="B35" s="189"/>
      <c r="C35" s="189"/>
      <c r="D35" s="189"/>
      <c r="E35" s="189"/>
      <c r="F35" s="189"/>
      <c r="G35" s="199"/>
    </row>
    <row r="36" spans="1:7" x14ac:dyDescent="0.35">
      <c r="A36" s="188" t="s">
        <v>70</v>
      </c>
      <c r="B36" s="189"/>
      <c r="C36" s="189"/>
      <c r="D36" s="190"/>
      <c r="E36" s="58" t="s">
        <v>200</v>
      </c>
      <c r="F36" s="58" t="s">
        <v>62</v>
      </c>
      <c r="G36" s="57" t="s">
        <v>2</v>
      </c>
    </row>
    <row r="37" spans="1:7" ht="21" customHeight="1" x14ac:dyDescent="0.35">
      <c r="A37" s="185"/>
      <c r="B37" s="186"/>
      <c r="C37" s="186"/>
      <c r="D37" s="187"/>
      <c r="E37" s="78"/>
      <c r="F37" s="60"/>
      <c r="G37" s="59"/>
    </row>
    <row r="38" spans="1:7" ht="21" customHeight="1" x14ac:dyDescent="0.35">
      <c r="A38" s="185"/>
      <c r="B38" s="186"/>
      <c r="C38" s="186"/>
      <c r="D38" s="187"/>
      <c r="E38" s="78"/>
      <c r="F38" s="60"/>
      <c r="G38" s="59"/>
    </row>
    <row r="39" spans="1:7" ht="21" customHeight="1" thickBot="1" x14ac:dyDescent="0.4">
      <c r="A39" s="182"/>
      <c r="B39" s="183"/>
      <c r="C39" s="183"/>
      <c r="D39" s="184"/>
      <c r="E39" s="80"/>
      <c r="F39" s="68"/>
      <c r="G39" s="67"/>
    </row>
    <row r="40" spans="1:7" ht="15" thickBot="1" x14ac:dyDescent="0.4"/>
    <row r="41" spans="1:7" x14ac:dyDescent="0.35">
      <c r="A41" s="191" t="s">
        <v>56</v>
      </c>
      <c r="B41" s="192"/>
      <c r="C41" s="192"/>
      <c r="D41" s="192"/>
      <c r="E41" s="193"/>
      <c r="F41" s="195" t="s">
        <v>66</v>
      </c>
      <c r="G41" s="196"/>
    </row>
    <row r="42" spans="1:7" x14ac:dyDescent="0.35">
      <c r="A42" s="65" t="s">
        <v>3</v>
      </c>
      <c r="B42" s="58" t="s">
        <v>5</v>
      </c>
      <c r="C42" s="58" t="s">
        <v>4</v>
      </c>
      <c r="D42" s="58" t="s">
        <v>69</v>
      </c>
      <c r="E42" s="58" t="s">
        <v>181</v>
      </c>
      <c r="F42" s="58" t="s">
        <v>6</v>
      </c>
      <c r="G42" s="57" t="s">
        <v>7</v>
      </c>
    </row>
    <row r="43" spans="1:7" x14ac:dyDescent="0.35">
      <c r="A43" s="64" t="s">
        <v>71</v>
      </c>
      <c r="B43" s="63" t="s">
        <v>72</v>
      </c>
      <c r="C43" s="63" t="s">
        <v>73</v>
      </c>
      <c r="D43" s="63" t="s">
        <v>199</v>
      </c>
      <c r="E43" s="63"/>
      <c r="F43" s="62" t="s">
        <v>202</v>
      </c>
      <c r="G43" s="61" t="s">
        <v>201</v>
      </c>
    </row>
    <row r="44" spans="1:7" ht="63" customHeight="1" x14ac:dyDescent="0.35">
      <c r="A44" s="81"/>
      <c r="B44" s="82"/>
      <c r="C44" s="83"/>
      <c r="D44" s="83"/>
      <c r="E44" s="83"/>
      <c r="F44" s="83"/>
      <c r="G44" s="84"/>
    </row>
    <row r="45" spans="1:7" ht="8.25" customHeight="1" x14ac:dyDescent="0.35">
      <c r="A45" s="197"/>
      <c r="B45" s="136"/>
      <c r="C45" s="136"/>
      <c r="D45" s="136"/>
      <c r="E45" s="136"/>
      <c r="F45" s="136"/>
      <c r="G45" s="198"/>
    </row>
    <row r="46" spans="1:7" x14ac:dyDescent="0.35">
      <c r="A46" s="188" t="s">
        <v>65</v>
      </c>
      <c r="B46" s="189"/>
      <c r="C46" s="189"/>
      <c r="D46" s="189"/>
      <c r="E46" s="189"/>
      <c r="F46" s="189"/>
      <c r="G46" s="199"/>
    </row>
    <row r="47" spans="1:7" x14ac:dyDescent="0.35">
      <c r="A47" s="188" t="s">
        <v>70</v>
      </c>
      <c r="B47" s="189"/>
      <c r="C47" s="189"/>
      <c r="D47" s="190"/>
      <c r="E47" s="58" t="s">
        <v>200</v>
      </c>
      <c r="F47" s="58" t="s">
        <v>62</v>
      </c>
      <c r="G47" s="57" t="s">
        <v>2</v>
      </c>
    </row>
    <row r="48" spans="1:7" ht="21" customHeight="1" x14ac:dyDescent="0.35">
      <c r="A48" s="185"/>
      <c r="B48" s="186"/>
      <c r="C48" s="186"/>
      <c r="D48" s="187"/>
      <c r="E48" s="78"/>
      <c r="F48" s="60"/>
      <c r="G48" s="59"/>
    </row>
    <row r="49" spans="1:7" ht="21" customHeight="1" x14ac:dyDescent="0.35">
      <c r="A49" s="185"/>
      <c r="B49" s="186"/>
      <c r="C49" s="186"/>
      <c r="D49" s="187"/>
      <c r="E49" s="78"/>
      <c r="F49" s="60"/>
      <c r="G49" s="59"/>
    </row>
    <row r="50" spans="1:7" ht="21" customHeight="1" thickBot="1" x14ac:dyDescent="0.4">
      <c r="A50" s="182"/>
      <c r="B50" s="183"/>
      <c r="C50" s="183"/>
      <c r="D50" s="184"/>
      <c r="E50" s="80"/>
      <c r="F50" s="68"/>
      <c r="G50" s="67"/>
    </row>
    <row r="52" spans="1:7" ht="15" thickBot="1" x14ac:dyDescent="0.4"/>
    <row r="53" spans="1:7" x14ac:dyDescent="0.35">
      <c r="A53" s="191" t="s">
        <v>56</v>
      </c>
      <c r="B53" s="192"/>
      <c r="C53" s="192"/>
      <c r="D53" s="192"/>
      <c r="E53" s="193"/>
      <c r="F53" s="195" t="s">
        <v>66</v>
      </c>
      <c r="G53" s="196"/>
    </row>
    <row r="54" spans="1:7" x14ac:dyDescent="0.35">
      <c r="A54" s="65" t="s">
        <v>3</v>
      </c>
      <c r="B54" s="58" t="s">
        <v>5</v>
      </c>
      <c r="C54" s="58" t="s">
        <v>4</v>
      </c>
      <c r="D54" s="58" t="s">
        <v>69</v>
      </c>
      <c r="E54" s="58" t="s">
        <v>181</v>
      </c>
      <c r="F54" s="58" t="s">
        <v>6</v>
      </c>
      <c r="G54" s="57" t="s">
        <v>7</v>
      </c>
    </row>
    <row r="55" spans="1:7" x14ac:dyDescent="0.35">
      <c r="A55" s="64" t="s">
        <v>71</v>
      </c>
      <c r="B55" s="63" t="s">
        <v>72</v>
      </c>
      <c r="C55" s="63" t="s">
        <v>73</v>
      </c>
      <c r="D55" s="63" t="s">
        <v>199</v>
      </c>
      <c r="E55" s="63"/>
      <c r="F55" s="62" t="s">
        <v>202</v>
      </c>
      <c r="G55" s="61" t="s">
        <v>201</v>
      </c>
    </row>
    <row r="56" spans="1:7" ht="63" customHeight="1" x14ac:dyDescent="0.35">
      <c r="A56" s="81"/>
      <c r="B56" s="82"/>
      <c r="C56" s="83"/>
      <c r="D56" s="83"/>
      <c r="E56" s="83"/>
      <c r="F56" s="83"/>
      <c r="G56" s="84"/>
    </row>
    <row r="57" spans="1:7" ht="8.25" customHeight="1" x14ac:dyDescent="0.35">
      <c r="A57" s="197"/>
      <c r="B57" s="136"/>
      <c r="C57" s="136"/>
      <c r="D57" s="136"/>
      <c r="E57" s="136"/>
      <c r="F57" s="136"/>
      <c r="G57" s="198"/>
    </row>
    <row r="58" spans="1:7" x14ac:dyDescent="0.35">
      <c r="A58" s="188" t="s">
        <v>65</v>
      </c>
      <c r="B58" s="189"/>
      <c r="C58" s="189"/>
      <c r="D58" s="189"/>
      <c r="E58" s="189"/>
      <c r="F58" s="189"/>
      <c r="G58" s="199"/>
    </row>
    <row r="59" spans="1:7" x14ac:dyDescent="0.35">
      <c r="A59" s="188" t="s">
        <v>70</v>
      </c>
      <c r="B59" s="189"/>
      <c r="C59" s="189"/>
      <c r="D59" s="190"/>
      <c r="E59" s="58" t="s">
        <v>200</v>
      </c>
      <c r="F59" s="58" t="s">
        <v>62</v>
      </c>
      <c r="G59" s="57" t="s">
        <v>2</v>
      </c>
    </row>
    <row r="60" spans="1:7" ht="21" customHeight="1" x14ac:dyDescent="0.35">
      <c r="A60" s="185"/>
      <c r="B60" s="186"/>
      <c r="C60" s="186"/>
      <c r="D60" s="187"/>
      <c r="E60" s="78"/>
      <c r="F60" s="60"/>
      <c r="G60" s="59"/>
    </row>
    <row r="61" spans="1:7" ht="21" customHeight="1" x14ac:dyDescent="0.35">
      <c r="A61" s="185"/>
      <c r="B61" s="186"/>
      <c r="C61" s="186"/>
      <c r="D61" s="187"/>
      <c r="E61" s="78"/>
      <c r="F61" s="60"/>
      <c r="G61" s="59"/>
    </row>
    <row r="62" spans="1:7" ht="21" customHeight="1" thickBot="1" x14ac:dyDescent="0.4">
      <c r="A62" s="182"/>
      <c r="B62" s="183"/>
      <c r="C62" s="183"/>
      <c r="D62" s="184"/>
      <c r="E62" s="80"/>
      <c r="F62" s="68"/>
      <c r="G62" s="67"/>
    </row>
    <row r="63" spans="1:7" ht="15" thickBot="1" x14ac:dyDescent="0.4"/>
    <row r="64" spans="1:7" x14ac:dyDescent="0.35">
      <c r="A64" s="191" t="s">
        <v>56</v>
      </c>
      <c r="B64" s="192"/>
      <c r="C64" s="192"/>
      <c r="D64" s="192"/>
      <c r="E64" s="193"/>
      <c r="F64" s="195" t="s">
        <v>66</v>
      </c>
      <c r="G64" s="196"/>
    </row>
    <row r="65" spans="1:7" x14ac:dyDescent="0.35">
      <c r="A65" s="65" t="s">
        <v>3</v>
      </c>
      <c r="B65" s="58" t="s">
        <v>5</v>
      </c>
      <c r="C65" s="58" t="s">
        <v>4</v>
      </c>
      <c r="D65" s="58" t="s">
        <v>69</v>
      </c>
      <c r="E65" s="58" t="s">
        <v>181</v>
      </c>
      <c r="F65" s="58" t="s">
        <v>6</v>
      </c>
      <c r="G65" s="57" t="s">
        <v>7</v>
      </c>
    </row>
    <row r="66" spans="1:7" x14ac:dyDescent="0.35">
      <c r="A66" s="64" t="s">
        <v>71</v>
      </c>
      <c r="B66" s="63" t="s">
        <v>72</v>
      </c>
      <c r="C66" s="63" t="s">
        <v>73</v>
      </c>
      <c r="D66" s="63" t="s">
        <v>199</v>
      </c>
      <c r="E66" s="63"/>
      <c r="F66" s="62" t="s">
        <v>202</v>
      </c>
      <c r="G66" s="61" t="s">
        <v>201</v>
      </c>
    </row>
    <row r="67" spans="1:7" ht="63" customHeight="1" x14ac:dyDescent="0.35">
      <c r="A67" s="81"/>
      <c r="B67" s="82"/>
      <c r="C67" s="83"/>
      <c r="D67" s="83"/>
      <c r="E67" s="83"/>
      <c r="F67" s="83"/>
      <c r="G67" s="84"/>
    </row>
    <row r="68" spans="1:7" ht="8.25" customHeight="1" x14ac:dyDescent="0.35">
      <c r="A68" s="197"/>
      <c r="B68" s="136"/>
      <c r="C68" s="136"/>
      <c r="D68" s="136"/>
      <c r="E68" s="136"/>
      <c r="F68" s="136"/>
      <c r="G68" s="198"/>
    </row>
    <row r="69" spans="1:7" x14ac:dyDescent="0.35">
      <c r="A69" s="188" t="s">
        <v>65</v>
      </c>
      <c r="B69" s="189"/>
      <c r="C69" s="189"/>
      <c r="D69" s="189"/>
      <c r="E69" s="189"/>
      <c r="F69" s="189"/>
      <c r="G69" s="199"/>
    </row>
    <row r="70" spans="1:7" x14ac:dyDescent="0.35">
      <c r="A70" s="188" t="s">
        <v>70</v>
      </c>
      <c r="B70" s="189"/>
      <c r="C70" s="189"/>
      <c r="D70" s="190"/>
      <c r="E70" s="58" t="s">
        <v>200</v>
      </c>
      <c r="F70" s="58" t="s">
        <v>62</v>
      </c>
      <c r="G70" s="57" t="s">
        <v>2</v>
      </c>
    </row>
    <row r="71" spans="1:7" ht="21" customHeight="1" x14ac:dyDescent="0.35">
      <c r="A71" s="185"/>
      <c r="B71" s="186"/>
      <c r="C71" s="186"/>
      <c r="D71" s="187"/>
      <c r="E71" s="78"/>
      <c r="F71" s="60"/>
      <c r="G71" s="59"/>
    </row>
    <row r="72" spans="1:7" ht="21" customHeight="1" x14ac:dyDescent="0.35">
      <c r="A72" s="185"/>
      <c r="B72" s="186"/>
      <c r="C72" s="186"/>
      <c r="D72" s="187"/>
      <c r="E72" s="78"/>
      <c r="F72" s="60"/>
      <c r="G72" s="59"/>
    </row>
    <row r="73" spans="1:7" ht="21" customHeight="1" thickBot="1" x14ac:dyDescent="0.4">
      <c r="A73" s="182"/>
      <c r="B73" s="183"/>
      <c r="C73" s="183"/>
      <c r="D73" s="184"/>
      <c r="E73" s="80"/>
      <c r="F73" s="68"/>
      <c r="G73" s="67"/>
    </row>
    <row r="75" spans="1:7" ht="15" thickBot="1" x14ac:dyDescent="0.4"/>
    <row r="76" spans="1:7" x14ac:dyDescent="0.35">
      <c r="A76" s="191" t="s">
        <v>56</v>
      </c>
      <c r="B76" s="192"/>
      <c r="C76" s="192"/>
      <c r="D76" s="192"/>
      <c r="E76" s="193"/>
      <c r="F76" s="195" t="s">
        <v>66</v>
      </c>
      <c r="G76" s="196"/>
    </row>
    <row r="77" spans="1:7" x14ac:dyDescent="0.35">
      <c r="A77" s="65" t="s">
        <v>3</v>
      </c>
      <c r="B77" s="58" t="s">
        <v>5</v>
      </c>
      <c r="C77" s="58" t="s">
        <v>4</v>
      </c>
      <c r="D77" s="58" t="s">
        <v>69</v>
      </c>
      <c r="E77" s="58" t="s">
        <v>181</v>
      </c>
      <c r="F77" s="58" t="s">
        <v>6</v>
      </c>
      <c r="G77" s="57" t="s">
        <v>7</v>
      </c>
    </row>
    <row r="78" spans="1:7" x14ac:dyDescent="0.35">
      <c r="A78" s="64" t="s">
        <v>71</v>
      </c>
      <c r="B78" s="63" t="s">
        <v>72</v>
      </c>
      <c r="C78" s="63" t="s">
        <v>73</v>
      </c>
      <c r="D78" s="63" t="s">
        <v>199</v>
      </c>
      <c r="E78" s="63"/>
      <c r="F78" s="62" t="s">
        <v>202</v>
      </c>
      <c r="G78" s="61" t="s">
        <v>201</v>
      </c>
    </row>
    <row r="79" spans="1:7" ht="63" customHeight="1" x14ac:dyDescent="0.35">
      <c r="A79" s="81"/>
      <c r="B79" s="82"/>
      <c r="C79" s="83"/>
      <c r="D79" s="83"/>
      <c r="E79" s="83"/>
      <c r="F79" s="83"/>
      <c r="G79" s="84"/>
    </row>
    <row r="80" spans="1:7" ht="8.25" customHeight="1" x14ac:dyDescent="0.35">
      <c r="A80" s="197"/>
      <c r="B80" s="136"/>
      <c r="C80" s="136"/>
      <c r="D80" s="136"/>
      <c r="E80" s="136"/>
      <c r="F80" s="136"/>
      <c r="G80" s="198"/>
    </row>
    <row r="81" spans="1:7" x14ac:dyDescent="0.35">
      <c r="A81" s="188" t="s">
        <v>65</v>
      </c>
      <c r="B81" s="189"/>
      <c r="C81" s="189"/>
      <c r="D81" s="189"/>
      <c r="E81" s="189"/>
      <c r="F81" s="189"/>
      <c r="G81" s="199"/>
    </row>
    <row r="82" spans="1:7" x14ac:dyDescent="0.35">
      <c r="A82" s="188" t="s">
        <v>70</v>
      </c>
      <c r="B82" s="189"/>
      <c r="C82" s="189"/>
      <c r="D82" s="190"/>
      <c r="E82" s="58" t="s">
        <v>200</v>
      </c>
      <c r="F82" s="58" t="s">
        <v>62</v>
      </c>
      <c r="G82" s="57" t="s">
        <v>2</v>
      </c>
    </row>
    <row r="83" spans="1:7" ht="21" customHeight="1" x14ac:dyDescent="0.35">
      <c r="A83" s="185"/>
      <c r="B83" s="186"/>
      <c r="C83" s="186"/>
      <c r="D83" s="187"/>
      <c r="E83" s="78"/>
      <c r="F83" s="60"/>
      <c r="G83" s="59"/>
    </row>
    <row r="84" spans="1:7" ht="21" customHeight="1" x14ac:dyDescent="0.35">
      <c r="A84" s="185"/>
      <c r="B84" s="186"/>
      <c r="C84" s="186"/>
      <c r="D84" s="187"/>
      <c r="E84" s="78"/>
      <c r="F84" s="60"/>
      <c r="G84" s="59"/>
    </row>
    <row r="85" spans="1:7" ht="21" customHeight="1" thickBot="1" x14ac:dyDescent="0.4">
      <c r="A85" s="182"/>
      <c r="B85" s="183"/>
      <c r="C85" s="183"/>
      <c r="D85" s="184"/>
      <c r="E85" s="80"/>
      <c r="F85" s="68"/>
      <c r="G85" s="67"/>
    </row>
    <row r="86" spans="1:7" ht="15" thickBot="1" x14ac:dyDescent="0.4"/>
    <row r="87" spans="1:7" x14ac:dyDescent="0.35">
      <c r="A87" s="191" t="s">
        <v>56</v>
      </c>
      <c r="B87" s="192"/>
      <c r="C87" s="192"/>
      <c r="D87" s="192"/>
      <c r="E87" s="193"/>
      <c r="F87" s="195" t="s">
        <v>66</v>
      </c>
      <c r="G87" s="196"/>
    </row>
    <row r="88" spans="1:7" x14ac:dyDescent="0.35">
      <c r="A88" s="65" t="s">
        <v>3</v>
      </c>
      <c r="B88" s="58" t="s">
        <v>5</v>
      </c>
      <c r="C88" s="58" t="s">
        <v>4</v>
      </c>
      <c r="D88" s="58" t="s">
        <v>69</v>
      </c>
      <c r="E88" s="58" t="s">
        <v>181</v>
      </c>
      <c r="F88" s="58" t="s">
        <v>6</v>
      </c>
      <c r="G88" s="57" t="s">
        <v>7</v>
      </c>
    </row>
    <row r="89" spans="1:7" x14ac:dyDescent="0.35">
      <c r="A89" s="64" t="s">
        <v>71</v>
      </c>
      <c r="B89" s="63" t="s">
        <v>72</v>
      </c>
      <c r="C89" s="63" t="s">
        <v>73</v>
      </c>
      <c r="D89" s="63" t="s">
        <v>199</v>
      </c>
      <c r="E89" s="63"/>
      <c r="F89" s="62" t="s">
        <v>202</v>
      </c>
      <c r="G89" s="61" t="s">
        <v>201</v>
      </c>
    </row>
    <row r="90" spans="1:7" ht="63" customHeight="1" x14ac:dyDescent="0.35">
      <c r="A90" s="81"/>
      <c r="B90" s="82"/>
      <c r="C90" s="83"/>
      <c r="D90" s="83"/>
      <c r="E90" s="83"/>
      <c r="F90" s="83"/>
      <c r="G90" s="84"/>
    </row>
    <row r="91" spans="1:7" ht="8.25" customHeight="1" x14ac:dyDescent="0.35">
      <c r="A91" s="197"/>
      <c r="B91" s="136"/>
      <c r="C91" s="136"/>
      <c r="D91" s="136"/>
      <c r="E91" s="136"/>
      <c r="F91" s="136"/>
      <c r="G91" s="198"/>
    </row>
    <row r="92" spans="1:7" x14ac:dyDescent="0.35">
      <c r="A92" s="188" t="s">
        <v>65</v>
      </c>
      <c r="B92" s="189"/>
      <c r="C92" s="189"/>
      <c r="D92" s="189"/>
      <c r="E92" s="189"/>
      <c r="F92" s="189"/>
      <c r="G92" s="199"/>
    </row>
    <row r="93" spans="1:7" x14ac:dyDescent="0.35">
      <c r="A93" s="188" t="s">
        <v>70</v>
      </c>
      <c r="B93" s="189"/>
      <c r="C93" s="189"/>
      <c r="D93" s="190"/>
      <c r="E93" s="58" t="s">
        <v>200</v>
      </c>
      <c r="F93" s="58" t="s">
        <v>62</v>
      </c>
      <c r="G93" s="57" t="s">
        <v>2</v>
      </c>
    </row>
    <row r="94" spans="1:7" ht="21" customHeight="1" x14ac:dyDescent="0.35">
      <c r="A94" s="185"/>
      <c r="B94" s="186"/>
      <c r="C94" s="186"/>
      <c r="D94" s="187"/>
      <c r="E94" s="78"/>
      <c r="F94" s="60"/>
      <c r="G94" s="59"/>
    </row>
    <row r="95" spans="1:7" ht="21" customHeight="1" x14ac:dyDescent="0.35">
      <c r="A95" s="185"/>
      <c r="B95" s="186"/>
      <c r="C95" s="186"/>
      <c r="D95" s="187"/>
      <c r="E95" s="78"/>
      <c r="F95" s="60"/>
      <c r="G95" s="59"/>
    </row>
    <row r="96" spans="1:7" ht="21" customHeight="1" thickBot="1" x14ac:dyDescent="0.4">
      <c r="A96" s="182"/>
      <c r="B96" s="183"/>
      <c r="C96" s="183"/>
      <c r="D96" s="184"/>
      <c r="E96" s="80"/>
      <c r="F96" s="68"/>
      <c r="G96" s="67"/>
    </row>
    <row r="98" spans="1:7" ht="15" thickBot="1" x14ac:dyDescent="0.4"/>
    <row r="99" spans="1:7" x14ac:dyDescent="0.35">
      <c r="A99" s="191" t="s">
        <v>56</v>
      </c>
      <c r="B99" s="192"/>
      <c r="C99" s="192"/>
      <c r="D99" s="192"/>
      <c r="E99" s="193"/>
      <c r="F99" s="195" t="s">
        <v>66</v>
      </c>
      <c r="G99" s="196"/>
    </row>
    <row r="100" spans="1:7" x14ac:dyDescent="0.35">
      <c r="A100" s="65" t="s">
        <v>3</v>
      </c>
      <c r="B100" s="58" t="s">
        <v>5</v>
      </c>
      <c r="C100" s="58" t="s">
        <v>4</v>
      </c>
      <c r="D100" s="58" t="s">
        <v>69</v>
      </c>
      <c r="E100" s="58" t="s">
        <v>181</v>
      </c>
      <c r="F100" s="58" t="s">
        <v>6</v>
      </c>
      <c r="G100" s="57" t="s">
        <v>7</v>
      </c>
    </row>
    <row r="101" spans="1:7" x14ac:dyDescent="0.35">
      <c r="A101" s="64" t="s">
        <v>71</v>
      </c>
      <c r="B101" s="63" t="s">
        <v>72</v>
      </c>
      <c r="C101" s="63" t="s">
        <v>73</v>
      </c>
      <c r="D101" s="63" t="s">
        <v>199</v>
      </c>
      <c r="E101" s="63"/>
      <c r="F101" s="62" t="s">
        <v>202</v>
      </c>
      <c r="G101" s="61" t="s">
        <v>201</v>
      </c>
    </row>
    <row r="102" spans="1:7" ht="63" customHeight="1" x14ac:dyDescent="0.35">
      <c r="A102" s="81"/>
      <c r="B102" s="82"/>
      <c r="C102" s="83"/>
      <c r="D102" s="83"/>
      <c r="E102" s="83"/>
      <c r="F102" s="83"/>
      <c r="G102" s="84"/>
    </row>
    <row r="103" spans="1:7" ht="8.25" customHeight="1" x14ac:dyDescent="0.35">
      <c r="A103" s="197"/>
      <c r="B103" s="136"/>
      <c r="C103" s="136"/>
      <c r="D103" s="136"/>
      <c r="E103" s="136"/>
      <c r="F103" s="136"/>
      <c r="G103" s="198"/>
    </row>
    <row r="104" spans="1:7" x14ac:dyDescent="0.35">
      <c r="A104" s="188" t="s">
        <v>65</v>
      </c>
      <c r="B104" s="189"/>
      <c r="C104" s="189"/>
      <c r="D104" s="189"/>
      <c r="E104" s="189"/>
      <c r="F104" s="189"/>
      <c r="G104" s="199"/>
    </row>
    <row r="105" spans="1:7" x14ac:dyDescent="0.35">
      <c r="A105" s="188" t="s">
        <v>70</v>
      </c>
      <c r="B105" s="189"/>
      <c r="C105" s="189"/>
      <c r="D105" s="190"/>
      <c r="E105" s="58" t="s">
        <v>200</v>
      </c>
      <c r="F105" s="58" t="s">
        <v>62</v>
      </c>
      <c r="G105" s="57" t="s">
        <v>2</v>
      </c>
    </row>
    <row r="106" spans="1:7" ht="21" customHeight="1" x14ac:dyDescent="0.35">
      <c r="A106" s="185"/>
      <c r="B106" s="186"/>
      <c r="C106" s="186"/>
      <c r="D106" s="187"/>
      <c r="E106" s="78"/>
      <c r="F106" s="60"/>
      <c r="G106" s="59"/>
    </row>
    <row r="107" spans="1:7" ht="21" customHeight="1" x14ac:dyDescent="0.35">
      <c r="A107" s="185"/>
      <c r="B107" s="186"/>
      <c r="C107" s="186"/>
      <c r="D107" s="187"/>
      <c r="E107" s="78"/>
      <c r="F107" s="60"/>
      <c r="G107" s="59"/>
    </row>
    <row r="108" spans="1:7" ht="21" customHeight="1" thickBot="1" x14ac:dyDescent="0.4">
      <c r="A108" s="182"/>
      <c r="B108" s="183"/>
      <c r="C108" s="183"/>
      <c r="D108" s="184"/>
      <c r="E108" s="80"/>
      <c r="F108" s="68"/>
      <c r="G108" s="67"/>
    </row>
    <row r="109" spans="1:7" ht="15" thickBot="1" x14ac:dyDescent="0.4"/>
    <row r="110" spans="1:7" x14ac:dyDescent="0.35">
      <c r="A110" s="191" t="s">
        <v>56</v>
      </c>
      <c r="B110" s="192"/>
      <c r="C110" s="192"/>
      <c r="D110" s="192"/>
      <c r="E110" s="193"/>
      <c r="F110" s="195" t="s">
        <v>66</v>
      </c>
      <c r="G110" s="196"/>
    </row>
    <row r="111" spans="1:7" x14ac:dyDescent="0.35">
      <c r="A111" s="65" t="s">
        <v>3</v>
      </c>
      <c r="B111" s="58" t="s">
        <v>5</v>
      </c>
      <c r="C111" s="58" t="s">
        <v>4</v>
      </c>
      <c r="D111" s="58" t="s">
        <v>69</v>
      </c>
      <c r="E111" s="58" t="s">
        <v>181</v>
      </c>
      <c r="F111" s="58" t="s">
        <v>6</v>
      </c>
      <c r="G111" s="57" t="s">
        <v>7</v>
      </c>
    </row>
    <row r="112" spans="1:7" x14ac:dyDescent="0.35">
      <c r="A112" s="64" t="s">
        <v>71</v>
      </c>
      <c r="B112" s="63" t="s">
        <v>72</v>
      </c>
      <c r="C112" s="63" t="s">
        <v>73</v>
      </c>
      <c r="D112" s="63" t="s">
        <v>199</v>
      </c>
      <c r="E112" s="63"/>
      <c r="F112" s="62" t="s">
        <v>202</v>
      </c>
      <c r="G112" s="61" t="s">
        <v>201</v>
      </c>
    </row>
    <row r="113" spans="1:7" ht="63" customHeight="1" x14ac:dyDescent="0.35">
      <c r="A113" s="81"/>
      <c r="B113" s="82"/>
      <c r="C113" s="83"/>
      <c r="D113" s="83"/>
      <c r="E113" s="83"/>
      <c r="F113" s="83"/>
      <c r="G113" s="84"/>
    </row>
    <row r="114" spans="1:7" ht="8.25" customHeight="1" x14ac:dyDescent="0.35">
      <c r="A114" s="197"/>
      <c r="B114" s="136"/>
      <c r="C114" s="136"/>
      <c r="D114" s="136"/>
      <c r="E114" s="136"/>
      <c r="F114" s="136"/>
      <c r="G114" s="198"/>
    </row>
    <row r="115" spans="1:7" x14ac:dyDescent="0.35">
      <c r="A115" s="188" t="s">
        <v>65</v>
      </c>
      <c r="B115" s="189"/>
      <c r="C115" s="189"/>
      <c r="D115" s="189"/>
      <c r="E115" s="189"/>
      <c r="F115" s="189"/>
      <c r="G115" s="199"/>
    </row>
    <row r="116" spans="1:7" x14ac:dyDescent="0.35">
      <c r="A116" s="188" t="s">
        <v>70</v>
      </c>
      <c r="B116" s="189"/>
      <c r="C116" s="189"/>
      <c r="D116" s="190"/>
      <c r="E116" s="58" t="s">
        <v>200</v>
      </c>
      <c r="F116" s="58" t="s">
        <v>62</v>
      </c>
      <c r="G116" s="57" t="s">
        <v>2</v>
      </c>
    </row>
    <row r="117" spans="1:7" ht="21" customHeight="1" x14ac:dyDescent="0.35">
      <c r="A117" s="185"/>
      <c r="B117" s="186"/>
      <c r="C117" s="186"/>
      <c r="D117" s="187"/>
      <c r="E117" s="78"/>
      <c r="F117" s="60"/>
      <c r="G117" s="59"/>
    </row>
    <row r="118" spans="1:7" ht="21" customHeight="1" x14ac:dyDescent="0.35">
      <c r="A118" s="185"/>
      <c r="B118" s="186"/>
      <c r="C118" s="186"/>
      <c r="D118" s="187"/>
      <c r="E118" s="78"/>
      <c r="F118" s="60"/>
      <c r="G118" s="59"/>
    </row>
    <row r="119" spans="1:7" ht="21" customHeight="1" thickBot="1" x14ac:dyDescent="0.4">
      <c r="A119" s="182"/>
      <c r="B119" s="183"/>
      <c r="C119" s="183"/>
      <c r="D119" s="184"/>
      <c r="E119" s="80"/>
      <c r="F119" s="68"/>
      <c r="G119" s="67"/>
    </row>
    <row r="121" spans="1:7" ht="15" thickBot="1" x14ac:dyDescent="0.4"/>
    <row r="122" spans="1:7" x14ac:dyDescent="0.35">
      <c r="A122" s="191" t="s">
        <v>56</v>
      </c>
      <c r="B122" s="192"/>
      <c r="C122" s="192"/>
      <c r="D122" s="192"/>
      <c r="E122" s="193"/>
      <c r="F122" s="195" t="s">
        <v>66</v>
      </c>
      <c r="G122" s="196"/>
    </row>
    <row r="123" spans="1:7" x14ac:dyDescent="0.35">
      <c r="A123" s="65" t="s">
        <v>3</v>
      </c>
      <c r="B123" s="58" t="s">
        <v>5</v>
      </c>
      <c r="C123" s="58" t="s">
        <v>4</v>
      </c>
      <c r="D123" s="58" t="s">
        <v>69</v>
      </c>
      <c r="E123" s="58" t="s">
        <v>181</v>
      </c>
      <c r="F123" s="58" t="s">
        <v>6</v>
      </c>
      <c r="G123" s="57" t="s">
        <v>7</v>
      </c>
    </row>
    <row r="124" spans="1:7" x14ac:dyDescent="0.35">
      <c r="A124" s="64" t="s">
        <v>71</v>
      </c>
      <c r="B124" s="63" t="s">
        <v>72</v>
      </c>
      <c r="C124" s="63" t="s">
        <v>73</v>
      </c>
      <c r="D124" s="63" t="s">
        <v>199</v>
      </c>
      <c r="E124" s="63"/>
      <c r="F124" s="62" t="s">
        <v>202</v>
      </c>
      <c r="G124" s="61" t="s">
        <v>201</v>
      </c>
    </row>
    <row r="125" spans="1:7" ht="63" customHeight="1" x14ac:dyDescent="0.35">
      <c r="A125" s="81"/>
      <c r="B125" s="82"/>
      <c r="C125" s="83"/>
      <c r="D125" s="83"/>
      <c r="E125" s="83"/>
      <c r="F125" s="83"/>
      <c r="G125" s="84"/>
    </row>
    <row r="126" spans="1:7" ht="8.25" customHeight="1" x14ac:dyDescent="0.35">
      <c r="A126" s="197"/>
      <c r="B126" s="136"/>
      <c r="C126" s="136"/>
      <c r="D126" s="136"/>
      <c r="E126" s="136"/>
      <c r="F126" s="136"/>
      <c r="G126" s="198"/>
    </row>
    <row r="127" spans="1:7" x14ac:dyDescent="0.35">
      <c r="A127" s="188" t="s">
        <v>65</v>
      </c>
      <c r="B127" s="189"/>
      <c r="C127" s="189"/>
      <c r="D127" s="189"/>
      <c r="E127" s="189"/>
      <c r="F127" s="189"/>
      <c r="G127" s="199"/>
    </row>
    <row r="128" spans="1:7" x14ac:dyDescent="0.35">
      <c r="A128" s="188" t="s">
        <v>70</v>
      </c>
      <c r="B128" s="189"/>
      <c r="C128" s="189"/>
      <c r="D128" s="190"/>
      <c r="E128" s="58" t="s">
        <v>200</v>
      </c>
      <c r="F128" s="58" t="s">
        <v>62</v>
      </c>
      <c r="G128" s="57" t="s">
        <v>2</v>
      </c>
    </row>
    <row r="129" spans="1:7" ht="21" customHeight="1" x14ac:dyDescent="0.35">
      <c r="A129" s="185"/>
      <c r="B129" s="186"/>
      <c r="C129" s="186"/>
      <c r="D129" s="187"/>
      <c r="E129" s="78"/>
      <c r="F129" s="60"/>
      <c r="G129" s="59"/>
    </row>
    <row r="130" spans="1:7" ht="21" customHeight="1" x14ac:dyDescent="0.35">
      <c r="A130" s="185"/>
      <c r="B130" s="186"/>
      <c r="C130" s="186"/>
      <c r="D130" s="187"/>
      <c r="E130" s="78"/>
      <c r="F130" s="60"/>
      <c r="G130" s="59"/>
    </row>
    <row r="131" spans="1:7" ht="21" customHeight="1" thickBot="1" x14ac:dyDescent="0.4">
      <c r="A131" s="182"/>
      <c r="B131" s="183"/>
      <c r="C131" s="183"/>
      <c r="D131" s="184"/>
      <c r="E131" s="80"/>
      <c r="F131" s="68"/>
      <c r="G131" s="67"/>
    </row>
    <row r="132" spans="1:7" ht="15" thickBot="1" x14ac:dyDescent="0.4"/>
    <row r="133" spans="1:7" x14ac:dyDescent="0.35">
      <c r="A133" s="191" t="s">
        <v>56</v>
      </c>
      <c r="B133" s="192"/>
      <c r="C133" s="192"/>
      <c r="D133" s="192"/>
      <c r="E133" s="193"/>
      <c r="F133" s="195" t="s">
        <v>66</v>
      </c>
      <c r="G133" s="196"/>
    </row>
    <row r="134" spans="1:7" x14ac:dyDescent="0.35">
      <c r="A134" s="65" t="s">
        <v>3</v>
      </c>
      <c r="B134" s="58" t="s">
        <v>5</v>
      </c>
      <c r="C134" s="58" t="s">
        <v>4</v>
      </c>
      <c r="D134" s="58" t="s">
        <v>69</v>
      </c>
      <c r="E134" s="58" t="s">
        <v>181</v>
      </c>
      <c r="F134" s="58" t="s">
        <v>6</v>
      </c>
      <c r="G134" s="57" t="s">
        <v>7</v>
      </c>
    </row>
    <row r="135" spans="1:7" x14ac:dyDescent="0.35">
      <c r="A135" s="64" t="s">
        <v>71</v>
      </c>
      <c r="B135" s="63" t="s">
        <v>72</v>
      </c>
      <c r="C135" s="63" t="s">
        <v>73</v>
      </c>
      <c r="D135" s="63" t="s">
        <v>199</v>
      </c>
      <c r="E135" s="63"/>
      <c r="F135" s="62" t="s">
        <v>202</v>
      </c>
      <c r="G135" s="61" t="s">
        <v>201</v>
      </c>
    </row>
    <row r="136" spans="1:7" ht="63" customHeight="1" x14ac:dyDescent="0.35">
      <c r="A136" s="81"/>
      <c r="B136" s="82"/>
      <c r="C136" s="83"/>
      <c r="D136" s="83"/>
      <c r="E136" s="83"/>
      <c r="F136" s="83"/>
      <c r="G136" s="84"/>
    </row>
    <row r="137" spans="1:7" ht="8.25" customHeight="1" x14ac:dyDescent="0.35">
      <c r="A137" s="197"/>
      <c r="B137" s="136"/>
      <c r="C137" s="136"/>
      <c r="D137" s="136"/>
      <c r="E137" s="136"/>
      <c r="F137" s="136"/>
      <c r="G137" s="198"/>
    </row>
    <row r="138" spans="1:7" x14ac:dyDescent="0.35">
      <c r="A138" s="188" t="s">
        <v>65</v>
      </c>
      <c r="B138" s="189"/>
      <c r="C138" s="189"/>
      <c r="D138" s="189"/>
      <c r="E138" s="189"/>
      <c r="F138" s="189"/>
      <c r="G138" s="199"/>
    </row>
    <row r="139" spans="1:7" x14ac:dyDescent="0.35">
      <c r="A139" s="188" t="s">
        <v>70</v>
      </c>
      <c r="B139" s="189"/>
      <c r="C139" s="189"/>
      <c r="D139" s="190"/>
      <c r="E139" s="58" t="s">
        <v>200</v>
      </c>
      <c r="F139" s="58" t="s">
        <v>62</v>
      </c>
      <c r="G139" s="57" t="s">
        <v>2</v>
      </c>
    </row>
    <row r="140" spans="1:7" ht="21" customHeight="1" x14ac:dyDescent="0.35">
      <c r="A140" s="185"/>
      <c r="B140" s="186"/>
      <c r="C140" s="186"/>
      <c r="D140" s="187"/>
      <c r="E140" s="78"/>
      <c r="F140" s="60"/>
      <c r="G140" s="59"/>
    </row>
    <row r="141" spans="1:7" ht="21" customHeight="1" x14ac:dyDescent="0.35">
      <c r="A141" s="185"/>
      <c r="B141" s="186"/>
      <c r="C141" s="186"/>
      <c r="D141" s="187"/>
      <c r="E141" s="78"/>
      <c r="F141" s="60"/>
      <c r="G141" s="59"/>
    </row>
    <row r="142" spans="1:7" ht="21" customHeight="1" thickBot="1" x14ac:dyDescent="0.4">
      <c r="A142" s="182"/>
      <c r="B142" s="183"/>
      <c r="C142" s="183"/>
      <c r="D142" s="184"/>
      <c r="E142" s="80"/>
      <c r="F142" s="68"/>
      <c r="G142" s="67"/>
    </row>
    <row r="144" spans="1:7" ht="15" thickBot="1" x14ac:dyDescent="0.4"/>
    <row r="145" spans="1:7" x14ac:dyDescent="0.35">
      <c r="A145" s="191" t="s">
        <v>56</v>
      </c>
      <c r="B145" s="192"/>
      <c r="C145" s="192"/>
      <c r="D145" s="192"/>
      <c r="E145" s="193"/>
      <c r="F145" s="195" t="s">
        <v>66</v>
      </c>
      <c r="G145" s="196"/>
    </row>
    <row r="146" spans="1:7" x14ac:dyDescent="0.35">
      <c r="A146" s="65" t="s">
        <v>3</v>
      </c>
      <c r="B146" s="58" t="s">
        <v>5</v>
      </c>
      <c r="C146" s="58" t="s">
        <v>4</v>
      </c>
      <c r="D146" s="58" t="s">
        <v>69</v>
      </c>
      <c r="E146" s="58" t="s">
        <v>181</v>
      </c>
      <c r="F146" s="58" t="s">
        <v>6</v>
      </c>
      <c r="G146" s="57" t="s">
        <v>7</v>
      </c>
    </row>
    <row r="147" spans="1:7" x14ac:dyDescent="0.35">
      <c r="A147" s="64" t="s">
        <v>71</v>
      </c>
      <c r="B147" s="63" t="s">
        <v>72</v>
      </c>
      <c r="C147" s="63" t="s">
        <v>73</v>
      </c>
      <c r="D147" s="63" t="s">
        <v>199</v>
      </c>
      <c r="E147" s="63"/>
      <c r="F147" s="62" t="s">
        <v>202</v>
      </c>
      <c r="G147" s="61" t="s">
        <v>201</v>
      </c>
    </row>
    <row r="148" spans="1:7" ht="63" customHeight="1" x14ac:dyDescent="0.35">
      <c r="A148" s="81"/>
      <c r="B148" s="82"/>
      <c r="C148" s="83"/>
      <c r="D148" s="83"/>
      <c r="E148" s="83"/>
      <c r="F148" s="83"/>
      <c r="G148" s="84"/>
    </row>
    <row r="149" spans="1:7" ht="8.25" customHeight="1" x14ac:dyDescent="0.35">
      <c r="A149" s="197"/>
      <c r="B149" s="136"/>
      <c r="C149" s="136"/>
      <c r="D149" s="136"/>
      <c r="E149" s="136"/>
      <c r="F149" s="136"/>
      <c r="G149" s="198"/>
    </row>
    <row r="150" spans="1:7" x14ac:dyDescent="0.35">
      <c r="A150" s="188" t="s">
        <v>65</v>
      </c>
      <c r="B150" s="189"/>
      <c r="C150" s="189"/>
      <c r="D150" s="189"/>
      <c r="E150" s="189"/>
      <c r="F150" s="189"/>
      <c r="G150" s="199"/>
    </row>
    <row r="151" spans="1:7" x14ac:dyDescent="0.35">
      <c r="A151" s="188" t="s">
        <v>70</v>
      </c>
      <c r="B151" s="189"/>
      <c r="C151" s="189"/>
      <c r="D151" s="190"/>
      <c r="E151" s="58" t="s">
        <v>200</v>
      </c>
      <c r="F151" s="58" t="s">
        <v>62</v>
      </c>
      <c r="G151" s="57" t="s">
        <v>2</v>
      </c>
    </row>
    <row r="152" spans="1:7" ht="21" customHeight="1" x14ac:dyDescent="0.35">
      <c r="A152" s="185"/>
      <c r="B152" s="186"/>
      <c r="C152" s="186"/>
      <c r="D152" s="187"/>
      <c r="E152" s="78"/>
      <c r="F152" s="60"/>
      <c r="G152" s="59"/>
    </row>
    <row r="153" spans="1:7" ht="21" customHeight="1" x14ac:dyDescent="0.35">
      <c r="A153" s="185"/>
      <c r="B153" s="186"/>
      <c r="C153" s="186"/>
      <c r="D153" s="187"/>
      <c r="E153" s="78"/>
      <c r="F153" s="60"/>
      <c r="G153" s="59"/>
    </row>
    <row r="154" spans="1:7" ht="21" customHeight="1" thickBot="1" x14ac:dyDescent="0.4">
      <c r="A154" s="182"/>
      <c r="B154" s="183"/>
      <c r="C154" s="183"/>
      <c r="D154" s="184"/>
      <c r="E154" s="80"/>
      <c r="F154" s="68"/>
      <c r="G154" s="67"/>
    </row>
    <row r="155" spans="1:7" ht="15" thickBot="1" x14ac:dyDescent="0.4"/>
    <row r="156" spans="1:7" x14ac:dyDescent="0.35">
      <c r="A156" s="191" t="s">
        <v>56</v>
      </c>
      <c r="B156" s="192"/>
      <c r="C156" s="192"/>
      <c r="D156" s="192"/>
      <c r="E156" s="193"/>
      <c r="F156" s="195" t="s">
        <v>66</v>
      </c>
      <c r="G156" s="196"/>
    </row>
    <row r="157" spans="1:7" x14ac:dyDescent="0.35">
      <c r="A157" s="65" t="s">
        <v>3</v>
      </c>
      <c r="B157" s="58" t="s">
        <v>5</v>
      </c>
      <c r="C157" s="58" t="s">
        <v>4</v>
      </c>
      <c r="D157" s="58" t="s">
        <v>69</v>
      </c>
      <c r="E157" s="58" t="s">
        <v>181</v>
      </c>
      <c r="F157" s="58" t="s">
        <v>6</v>
      </c>
      <c r="G157" s="57" t="s">
        <v>7</v>
      </c>
    </row>
    <row r="158" spans="1:7" x14ac:dyDescent="0.35">
      <c r="A158" s="64" t="s">
        <v>71</v>
      </c>
      <c r="B158" s="63" t="s">
        <v>72</v>
      </c>
      <c r="C158" s="63" t="s">
        <v>73</v>
      </c>
      <c r="D158" s="63" t="s">
        <v>199</v>
      </c>
      <c r="E158" s="63"/>
      <c r="F158" s="62" t="s">
        <v>202</v>
      </c>
      <c r="G158" s="61" t="s">
        <v>201</v>
      </c>
    </row>
    <row r="159" spans="1:7" ht="63" customHeight="1" x14ac:dyDescent="0.35">
      <c r="A159" s="81"/>
      <c r="B159" s="82"/>
      <c r="C159" s="83"/>
      <c r="D159" s="83"/>
      <c r="E159" s="83"/>
      <c r="F159" s="83"/>
      <c r="G159" s="84"/>
    </row>
    <row r="160" spans="1:7" ht="8.25" customHeight="1" x14ac:dyDescent="0.35">
      <c r="A160" s="197"/>
      <c r="B160" s="136"/>
      <c r="C160" s="136"/>
      <c r="D160" s="136"/>
      <c r="E160" s="136"/>
      <c r="F160" s="136"/>
      <c r="G160" s="198"/>
    </row>
    <row r="161" spans="1:7" x14ac:dyDescent="0.35">
      <c r="A161" s="188" t="s">
        <v>65</v>
      </c>
      <c r="B161" s="189"/>
      <c r="C161" s="189"/>
      <c r="D161" s="189"/>
      <c r="E161" s="189"/>
      <c r="F161" s="189"/>
      <c r="G161" s="199"/>
    </row>
    <row r="162" spans="1:7" x14ac:dyDescent="0.35">
      <c r="A162" s="188" t="s">
        <v>70</v>
      </c>
      <c r="B162" s="189"/>
      <c r="C162" s="189"/>
      <c r="D162" s="190"/>
      <c r="E162" s="58" t="s">
        <v>200</v>
      </c>
      <c r="F162" s="58" t="s">
        <v>62</v>
      </c>
      <c r="G162" s="57" t="s">
        <v>2</v>
      </c>
    </row>
    <row r="163" spans="1:7" ht="21" customHeight="1" x14ac:dyDescent="0.35">
      <c r="A163" s="185"/>
      <c r="B163" s="186"/>
      <c r="C163" s="186"/>
      <c r="D163" s="187"/>
      <c r="E163" s="78"/>
      <c r="F163" s="60"/>
      <c r="G163" s="59"/>
    </row>
    <row r="164" spans="1:7" ht="21" customHeight="1" x14ac:dyDescent="0.35">
      <c r="A164" s="185"/>
      <c r="B164" s="186"/>
      <c r="C164" s="186"/>
      <c r="D164" s="187"/>
      <c r="E164" s="78"/>
      <c r="F164" s="60"/>
      <c r="G164" s="59"/>
    </row>
    <row r="165" spans="1:7" ht="21" customHeight="1" thickBot="1" x14ac:dyDescent="0.4">
      <c r="A165" s="182"/>
      <c r="B165" s="183"/>
      <c r="C165" s="183"/>
      <c r="D165" s="184"/>
      <c r="E165" s="80"/>
      <c r="F165" s="68"/>
      <c r="G165" s="67"/>
    </row>
    <row r="167" spans="1:7" ht="15" thickBot="1" x14ac:dyDescent="0.4"/>
    <row r="168" spans="1:7" x14ac:dyDescent="0.35">
      <c r="A168" s="191" t="s">
        <v>56</v>
      </c>
      <c r="B168" s="192"/>
      <c r="C168" s="192"/>
      <c r="D168" s="192"/>
      <c r="E168" s="193"/>
      <c r="F168" s="195" t="s">
        <v>66</v>
      </c>
      <c r="G168" s="196"/>
    </row>
    <row r="169" spans="1:7" x14ac:dyDescent="0.35">
      <c r="A169" s="65" t="s">
        <v>3</v>
      </c>
      <c r="B169" s="58" t="s">
        <v>5</v>
      </c>
      <c r="C169" s="58" t="s">
        <v>4</v>
      </c>
      <c r="D169" s="58" t="s">
        <v>69</v>
      </c>
      <c r="E169" s="58" t="s">
        <v>181</v>
      </c>
      <c r="F169" s="58" t="s">
        <v>6</v>
      </c>
      <c r="G169" s="57" t="s">
        <v>7</v>
      </c>
    </row>
    <row r="170" spans="1:7" x14ac:dyDescent="0.35">
      <c r="A170" s="64" t="s">
        <v>71</v>
      </c>
      <c r="B170" s="63" t="s">
        <v>72</v>
      </c>
      <c r="C170" s="63" t="s">
        <v>73</v>
      </c>
      <c r="D170" s="63" t="s">
        <v>199</v>
      </c>
      <c r="E170" s="63"/>
      <c r="F170" s="62" t="s">
        <v>202</v>
      </c>
      <c r="G170" s="61" t="s">
        <v>201</v>
      </c>
    </row>
    <row r="171" spans="1:7" ht="63" customHeight="1" x14ac:dyDescent="0.35">
      <c r="A171" s="81"/>
      <c r="B171" s="82"/>
      <c r="C171" s="83"/>
      <c r="D171" s="83"/>
      <c r="E171" s="83"/>
      <c r="F171" s="83"/>
      <c r="G171" s="84"/>
    </row>
    <row r="172" spans="1:7" ht="8.25" customHeight="1" x14ac:dyDescent="0.35">
      <c r="A172" s="197"/>
      <c r="B172" s="136"/>
      <c r="C172" s="136"/>
      <c r="D172" s="136"/>
      <c r="E172" s="136"/>
      <c r="F172" s="136"/>
      <c r="G172" s="198"/>
    </row>
    <row r="173" spans="1:7" x14ac:dyDescent="0.35">
      <c r="A173" s="188" t="s">
        <v>65</v>
      </c>
      <c r="B173" s="189"/>
      <c r="C173" s="189"/>
      <c r="D173" s="189"/>
      <c r="E173" s="189"/>
      <c r="F173" s="189"/>
      <c r="G173" s="199"/>
    </row>
    <row r="174" spans="1:7" x14ac:dyDescent="0.35">
      <c r="A174" s="188" t="s">
        <v>70</v>
      </c>
      <c r="B174" s="189"/>
      <c r="C174" s="189"/>
      <c r="D174" s="190"/>
      <c r="E174" s="58" t="s">
        <v>200</v>
      </c>
      <c r="F174" s="58" t="s">
        <v>62</v>
      </c>
      <c r="G174" s="57" t="s">
        <v>2</v>
      </c>
    </row>
    <row r="175" spans="1:7" ht="21" customHeight="1" x14ac:dyDescent="0.35">
      <c r="A175" s="185"/>
      <c r="B175" s="186"/>
      <c r="C175" s="186"/>
      <c r="D175" s="187"/>
      <c r="E175" s="78"/>
      <c r="F175" s="60"/>
      <c r="G175" s="59"/>
    </row>
    <row r="176" spans="1:7" ht="21" customHeight="1" x14ac:dyDescent="0.35">
      <c r="A176" s="185"/>
      <c r="B176" s="186"/>
      <c r="C176" s="186"/>
      <c r="D176" s="187"/>
      <c r="E176" s="78"/>
      <c r="F176" s="60"/>
      <c r="G176" s="59"/>
    </row>
    <row r="177" spans="1:7" ht="21" customHeight="1" thickBot="1" x14ac:dyDescent="0.4">
      <c r="A177" s="182"/>
      <c r="B177" s="183"/>
      <c r="C177" s="183"/>
      <c r="D177" s="184"/>
      <c r="E177" s="80"/>
      <c r="F177" s="68"/>
      <c r="G177" s="67"/>
    </row>
    <row r="178" spans="1:7" ht="15" thickBot="1" x14ac:dyDescent="0.4"/>
    <row r="179" spans="1:7" x14ac:dyDescent="0.35">
      <c r="A179" s="191" t="s">
        <v>56</v>
      </c>
      <c r="B179" s="192"/>
      <c r="C179" s="192"/>
      <c r="D179" s="192"/>
      <c r="E179" s="193"/>
      <c r="F179" s="195" t="s">
        <v>66</v>
      </c>
      <c r="G179" s="196"/>
    </row>
    <row r="180" spans="1:7" x14ac:dyDescent="0.35">
      <c r="A180" s="65" t="s">
        <v>3</v>
      </c>
      <c r="B180" s="58" t="s">
        <v>5</v>
      </c>
      <c r="C180" s="58" t="s">
        <v>4</v>
      </c>
      <c r="D180" s="58" t="s">
        <v>69</v>
      </c>
      <c r="E180" s="58" t="s">
        <v>181</v>
      </c>
      <c r="F180" s="58" t="s">
        <v>6</v>
      </c>
      <c r="G180" s="57" t="s">
        <v>7</v>
      </c>
    </row>
    <row r="181" spans="1:7" x14ac:dyDescent="0.35">
      <c r="A181" s="64" t="s">
        <v>71</v>
      </c>
      <c r="B181" s="63" t="s">
        <v>72</v>
      </c>
      <c r="C181" s="63" t="s">
        <v>73</v>
      </c>
      <c r="D181" s="63" t="s">
        <v>199</v>
      </c>
      <c r="E181" s="63"/>
      <c r="F181" s="62" t="s">
        <v>202</v>
      </c>
      <c r="G181" s="61" t="s">
        <v>201</v>
      </c>
    </row>
    <row r="182" spans="1:7" ht="63" customHeight="1" x14ac:dyDescent="0.35">
      <c r="A182" s="81"/>
      <c r="B182" s="82"/>
      <c r="C182" s="83"/>
      <c r="D182" s="83"/>
      <c r="E182" s="83"/>
      <c r="F182" s="83"/>
      <c r="G182" s="84"/>
    </row>
    <row r="183" spans="1:7" ht="8.25" customHeight="1" x14ac:dyDescent="0.35">
      <c r="A183" s="197"/>
      <c r="B183" s="136"/>
      <c r="C183" s="136"/>
      <c r="D183" s="136"/>
      <c r="E183" s="136"/>
      <c r="F183" s="136"/>
      <c r="G183" s="198"/>
    </row>
    <row r="184" spans="1:7" x14ac:dyDescent="0.35">
      <c r="A184" s="188" t="s">
        <v>65</v>
      </c>
      <c r="B184" s="189"/>
      <c r="C184" s="189"/>
      <c r="D184" s="189"/>
      <c r="E184" s="189"/>
      <c r="F184" s="189"/>
      <c r="G184" s="199"/>
    </row>
    <row r="185" spans="1:7" x14ac:dyDescent="0.35">
      <c r="A185" s="188" t="s">
        <v>70</v>
      </c>
      <c r="B185" s="189"/>
      <c r="C185" s="189"/>
      <c r="D185" s="190"/>
      <c r="E185" s="58" t="s">
        <v>200</v>
      </c>
      <c r="F185" s="58" t="s">
        <v>62</v>
      </c>
      <c r="G185" s="57" t="s">
        <v>2</v>
      </c>
    </row>
    <row r="186" spans="1:7" ht="21" customHeight="1" x14ac:dyDescent="0.35">
      <c r="A186" s="185"/>
      <c r="B186" s="186"/>
      <c r="C186" s="186"/>
      <c r="D186" s="187"/>
      <c r="E186" s="78"/>
      <c r="F186" s="60"/>
      <c r="G186" s="59"/>
    </row>
    <row r="187" spans="1:7" ht="21" customHeight="1" x14ac:dyDescent="0.35">
      <c r="A187" s="185"/>
      <c r="B187" s="186"/>
      <c r="C187" s="186"/>
      <c r="D187" s="187"/>
      <c r="E187" s="78"/>
      <c r="F187" s="60"/>
      <c r="G187" s="59"/>
    </row>
    <row r="188" spans="1:7" ht="21" customHeight="1" thickBot="1" x14ac:dyDescent="0.4">
      <c r="A188" s="182"/>
      <c r="B188" s="183"/>
      <c r="C188" s="183"/>
      <c r="D188" s="184"/>
      <c r="E188" s="80"/>
      <c r="F188" s="68"/>
      <c r="G188" s="67"/>
    </row>
  </sheetData>
  <sheetProtection sheet="1" objects="1" scenarios="1"/>
  <mergeCells count="135">
    <mergeCell ref="F30:G30"/>
    <mergeCell ref="A34:G34"/>
    <mergeCell ref="A35:G35"/>
    <mergeCell ref="A37:D37"/>
    <mergeCell ref="F41:G41"/>
    <mergeCell ref="A36:D36"/>
    <mergeCell ref="A41:E41"/>
    <mergeCell ref="A1:A5"/>
    <mergeCell ref="F18:G18"/>
    <mergeCell ref="A22:G22"/>
    <mergeCell ref="A23:G23"/>
    <mergeCell ref="C2:E4"/>
    <mergeCell ref="B1:E1"/>
    <mergeCell ref="C5:E5"/>
    <mergeCell ref="A7:E7"/>
    <mergeCell ref="F7:G7"/>
    <mergeCell ref="A11:G11"/>
    <mergeCell ref="A12:G12"/>
    <mergeCell ref="B2:B4"/>
    <mergeCell ref="A13:D13"/>
    <mergeCell ref="A14:D14"/>
    <mergeCell ref="A15:D15"/>
    <mergeCell ref="A16:D16"/>
    <mergeCell ref="A17:G17"/>
    <mergeCell ref="A45:G45"/>
    <mergeCell ref="A46:G46"/>
    <mergeCell ref="F53:G53"/>
    <mergeCell ref="A57:G57"/>
    <mergeCell ref="A58:G58"/>
    <mergeCell ref="A47:D47"/>
    <mergeCell ref="A53:E53"/>
    <mergeCell ref="A59:D59"/>
    <mergeCell ref="A70:D70"/>
    <mergeCell ref="F122:G122"/>
    <mergeCell ref="A126:G126"/>
    <mergeCell ref="A127:G127"/>
    <mergeCell ref="A116:D116"/>
    <mergeCell ref="A122:E122"/>
    <mergeCell ref="A128:D128"/>
    <mergeCell ref="A117:D117"/>
    <mergeCell ref="A118:D118"/>
    <mergeCell ref="A119:D119"/>
    <mergeCell ref="F179:G179"/>
    <mergeCell ref="A183:G183"/>
    <mergeCell ref="A184:G184"/>
    <mergeCell ref="F168:G168"/>
    <mergeCell ref="A149:G149"/>
    <mergeCell ref="A150:G150"/>
    <mergeCell ref="A172:G172"/>
    <mergeCell ref="A173:G173"/>
    <mergeCell ref="F156:G156"/>
    <mergeCell ref="A160:G160"/>
    <mergeCell ref="A161:G161"/>
    <mergeCell ref="F133:G133"/>
    <mergeCell ref="A137:G137"/>
    <mergeCell ref="A138:G138"/>
    <mergeCell ref="F145:G145"/>
    <mergeCell ref="A133:E133"/>
    <mergeCell ref="A139:D139"/>
    <mergeCell ref="A145:E145"/>
    <mergeCell ref="A140:D140"/>
    <mergeCell ref="A141:D141"/>
    <mergeCell ref="A142:D142"/>
    <mergeCell ref="A114:G114"/>
    <mergeCell ref="A115:G115"/>
    <mergeCell ref="A72:D72"/>
    <mergeCell ref="A73:D73"/>
    <mergeCell ref="A83:D83"/>
    <mergeCell ref="A84:D84"/>
    <mergeCell ref="A85:D85"/>
    <mergeCell ref="A106:D106"/>
    <mergeCell ref="A107:D107"/>
    <mergeCell ref="A108:D108"/>
    <mergeCell ref="A104:G104"/>
    <mergeCell ref="F110:G110"/>
    <mergeCell ref="A99:E99"/>
    <mergeCell ref="A105:D105"/>
    <mergeCell ref="A110:E110"/>
    <mergeCell ref="A80:G80"/>
    <mergeCell ref="A81:G81"/>
    <mergeCell ref="F87:G87"/>
    <mergeCell ref="A91:G91"/>
    <mergeCell ref="A92:G92"/>
    <mergeCell ref="A82:D82"/>
    <mergeCell ref="A87:E87"/>
    <mergeCell ref="A93:D93"/>
    <mergeCell ref="A76:E76"/>
    <mergeCell ref="A18:E18"/>
    <mergeCell ref="A24:D24"/>
    <mergeCell ref="A25:D25"/>
    <mergeCell ref="A26:D26"/>
    <mergeCell ref="A27:D27"/>
    <mergeCell ref="A30:E30"/>
    <mergeCell ref="A29:G29"/>
    <mergeCell ref="F99:G99"/>
    <mergeCell ref="A103:G103"/>
    <mergeCell ref="A94:D94"/>
    <mergeCell ref="F64:G64"/>
    <mergeCell ref="A68:G68"/>
    <mergeCell ref="A69:G69"/>
    <mergeCell ref="F76:G76"/>
    <mergeCell ref="A64:E64"/>
    <mergeCell ref="A38:D38"/>
    <mergeCell ref="A39:D39"/>
    <mergeCell ref="A48:D48"/>
    <mergeCell ref="A49:D49"/>
    <mergeCell ref="A50:D50"/>
    <mergeCell ref="A60:D60"/>
    <mergeCell ref="A61:D61"/>
    <mergeCell ref="A62:D62"/>
    <mergeCell ref="A71:D71"/>
    <mergeCell ref="A188:D188"/>
    <mergeCell ref="A95:D95"/>
    <mergeCell ref="A96:D96"/>
    <mergeCell ref="A129:D129"/>
    <mergeCell ref="A130:D130"/>
    <mergeCell ref="A131:D131"/>
    <mergeCell ref="A163:D163"/>
    <mergeCell ref="A164:D164"/>
    <mergeCell ref="A165:D165"/>
    <mergeCell ref="A152:D152"/>
    <mergeCell ref="A153:D153"/>
    <mergeCell ref="A154:D154"/>
    <mergeCell ref="A175:D175"/>
    <mergeCell ref="A176:D176"/>
    <mergeCell ref="A177:D177"/>
    <mergeCell ref="A186:D186"/>
    <mergeCell ref="A187:D187"/>
    <mergeCell ref="A151:D151"/>
    <mergeCell ref="A156:E156"/>
    <mergeCell ref="A162:D162"/>
    <mergeCell ref="A168:E168"/>
    <mergeCell ref="A174:D174"/>
    <mergeCell ref="A179:E179"/>
    <mergeCell ref="A185:D185"/>
  </mergeCells>
  <printOptions horizontalCentered="1"/>
  <pageMargins left="0.19685039370078741" right="0.19685039370078741" top="0.39370078740157483" bottom="0.59055118110236227" header="0.19685039370078741" footer="0.39370078740157483"/>
  <pageSetup paperSize="9" scale="98" orientation="landscape" r:id="rId1"/>
  <headerFooter>
    <oddFooter>Page &amp;P of &amp;N</oddFooter>
  </headerFooter>
  <rowBreaks count="3" manualBreakCount="3">
    <brk id="28" max="5" man="1"/>
    <brk id="51" max="16383" man="1"/>
    <brk id="74"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J27"/>
  <sheetViews>
    <sheetView view="pageLayout" zoomScale="40" zoomScaleNormal="50" zoomScalePageLayoutView="40" workbookViewId="0">
      <selection activeCell="A2" sqref="A1:XFD2"/>
    </sheetView>
  </sheetViews>
  <sheetFormatPr defaultColWidth="58.36328125" defaultRowHeight="22.5" x14ac:dyDescent="0.35"/>
  <cols>
    <col min="1" max="1" width="5.08984375" style="15" bestFit="1" customWidth="1"/>
    <col min="2" max="2" width="17.36328125" style="15" bestFit="1" customWidth="1"/>
    <col min="3" max="3" width="50.54296875" style="16" customWidth="1"/>
    <col min="4" max="5" width="50.54296875" style="17" customWidth="1"/>
    <col min="6" max="6" width="85.54296875" style="17" customWidth="1"/>
    <col min="7" max="9" width="50.54296875" style="17" customWidth="1"/>
    <col min="10" max="10" width="110.54296875" style="17" customWidth="1"/>
    <col min="11" max="16384" width="58.36328125" style="17"/>
  </cols>
  <sheetData>
    <row r="1" spans="1:10" ht="33.5" x14ac:dyDescent="0.35">
      <c r="A1" s="14" t="s">
        <v>108</v>
      </c>
    </row>
    <row r="2" spans="1:10" ht="23" thickBot="1" x14ac:dyDescent="0.4">
      <c r="A2" s="18"/>
      <c r="B2" s="18"/>
    </row>
    <row r="3" spans="1:10" s="24" customFormat="1" ht="47.5" thickBot="1" x14ac:dyDescent="0.4">
      <c r="A3" s="19"/>
      <c r="B3" s="20" t="s">
        <v>109</v>
      </c>
      <c r="C3" s="21" t="s">
        <v>110</v>
      </c>
      <c r="D3" s="22" t="s">
        <v>111</v>
      </c>
      <c r="E3" s="22" t="s">
        <v>112</v>
      </c>
      <c r="F3" s="22" t="s">
        <v>113</v>
      </c>
      <c r="G3" s="22" t="s">
        <v>114</v>
      </c>
      <c r="H3" s="22" t="s">
        <v>115</v>
      </c>
      <c r="I3" s="22" t="s">
        <v>116</v>
      </c>
      <c r="J3" s="23" t="s">
        <v>117</v>
      </c>
    </row>
    <row r="4" spans="1:10" ht="294" x14ac:dyDescent="0.35">
      <c r="A4" s="25">
        <v>6</v>
      </c>
      <c r="B4" s="26" t="s">
        <v>118</v>
      </c>
      <c r="C4" s="27" t="s">
        <v>119</v>
      </c>
      <c r="D4" s="28" t="s">
        <v>120</v>
      </c>
      <c r="E4" s="29" t="s">
        <v>121</v>
      </c>
      <c r="F4" s="29" t="s">
        <v>122</v>
      </c>
      <c r="G4" s="29" t="s">
        <v>123</v>
      </c>
      <c r="H4" s="30" t="s">
        <v>124</v>
      </c>
      <c r="I4" s="29" t="s">
        <v>125</v>
      </c>
      <c r="J4" s="31" t="s">
        <v>126</v>
      </c>
    </row>
    <row r="5" spans="1:10" ht="273" x14ac:dyDescent="0.35">
      <c r="A5" s="32">
        <v>5</v>
      </c>
      <c r="B5" s="33" t="s">
        <v>127</v>
      </c>
      <c r="C5" s="34" t="s">
        <v>128</v>
      </c>
      <c r="D5" s="35" t="s">
        <v>129</v>
      </c>
      <c r="E5" s="36" t="s">
        <v>130</v>
      </c>
      <c r="F5" s="37" t="s">
        <v>131</v>
      </c>
      <c r="G5" s="36" t="s">
        <v>132</v>
      </c>
      <c r="H5" s="36" t="s">
        <v>133</v>
      </c>
      <c r="I5" s="36" t="s">
        <v>134</v>
      </c>
      <c r="J5" s="38" t="s">
        <v>135</v>
      </c>
    </row>
    <row r="6" spans="1:10" ht="273" x14ac:dyDescent="0.35">
      <c r="A6" s="32">
        <v>4</v>
      </c>
      <c r="B6" s="33" t="s">
        <v>136</v>
      </c>
      <c r="C6" s="34" t="s">
        <v>137</v>
      </c>
      <c r="D6" s="35" t="s">
        <v>138</v>
      </c>
      <c r="E6" s="36" t="s">
        <v>139</v>
      </c>
      <c r="F6" s="37" t="s">
        <v>140</v>
      </c>
      <c r="G6" s="36" t="s">
        <v>141</v>
      </c>
      <c r="H6" s="36" t="s">
        <v>142</v>
      </c>
      <c r="I6" s="36" t="s">
        <v>143</v>
      </c>
      <c r="J6" s="38" t="s">
        <v>144</v>
      </c>
    </row>
    <row r="7" spans="1:10" ht="252" x14ac:dyDescent="0.35">
      <c r="A7" s="32">
        <v>3</v>
      </c>
      <c r="B7" s="33" t="s">
        <v>145</v>
      </c>
      <c r="C7" s="34" t="s">
        <v>146</v>
      </c>
      <c r="D7" s="35" t="s">
        <v>147</v>
      </c>
      <c r="E7" s="36" t="s">
        <v>148</v>
      </c>
      <c r="F7" s="37" t="s">
        <v>149</v>
      </c>
      <c r="G7" s="36" t="s">
        <v>150</v>
      </c>
      <c r="H7" s="36" t="s">
        <v>151</v>
      </c>
      <c r="I7" s="36" t="s">
        <v>152</v>
      </c>
      <c r="J7" s="38" t="s">
        <v>153</v>
      </c>
    </row>
    <row r="8" spans="1:10" ht="189" x14ac:dyDescent="0.35">
      <c r="A8" s="32">
        <v>2</v>
      </c>
      <c r="B8" s="33" t="s">
        <v>154</v>
      </c>
      <c r="C8" s="34" t="s">
        <v>155</v>
      </c>
      <c r="D8" s="35" t="s">
        <v>156</v>
      </c>
      <c r="E8" s="36" t="s">
        <v>157</v>
      </c>
      <c r="F8" s="37" t="s">
        <v>158</v>
      </c>
      <c r="G8" s="36" t="s">
        <v>159</v>
      </c>
      <c r="H8" s="36" t="s">
        <v>160</v>
      </c>
      <c r="I8" s="36" t="s">
        <v>161</v>
      </c>
      <c r="J8" s="38" t="s">
        <v>162</v>
      </c>
    </row>
    <row r="9" spans="1:10" ht="210.5" thickBot="1" x14ac:dyDescent="0.4">
      <c r="A9" s="39">
        <v>1</v>
      </c>
      <c r="B9" s="40" t="s">
        <v>163</v>
      </c>
      <c r="C9" s="41" t="s">
        <v>164</v>
      </c>
      <c r="D9" s="42" t="s">
        <v>165</v>
      </c>
      <c r="E9" s="43" t="s">
        <v>166</v>
      </c>
      <c r="F9" s="44" t="s">
        <v>167</v>
      </c>
      <c r="G9" s="43" t="s">
        <v>168</v>
      </c>
      <c r="H9" s="43" t="s">
        <v>169</v>
      </c>
      <c r="I9" s="43" t="s">
        <v>170</v>
      </c>
      <c r="J9" s="45" t="s">
        <v>171</v>
      </c>
    </row>
    <row r="10" spans="1:10" ht="252.5" thickBot="1" x14ac:dyDescent="0.4">
      <c r="A10" s="46" t="s">
        <v>172</v>
      </c>
      <c r="B10" s="47"/>
      <c r="C10" s="48" t="s">
        <v>173</v>
      </c>
      <c r="D10" s="49" t="s">
        <v>174</v>
      </c>
      <c r="E10" s="49" t="s">
        <v>175</v>
      </c>
      <c r="F10" s="49" t="s">
        <v>176</v>
      </c>
      <c r="G10" s="49" t="s">
        <v>177</v>
      </c>
      <c r="H10" s="49" t="s">
        <v>178</v>
      </c>
      <c r="I10" s="49" t="s">
        <v>179</v>
      </c>
      <c r="J10" s="50" t="s">
        <v>180</v>
      </c>
    </row>
    <row r="11" spans="1:10" x14ac:dyDescent="0.35">
      <c r="C11" s="51"/>
      <c r="D11" s="52"/>
      <c r="E11" s="52"/>
      <c r="F11" s="52"/>
      <c r="G11" s="52"/>
      <c r="H11" s="52"/>
      <c r="I11" s="52"/>
      <c r="J11" s="52"/>
    </row>
    <row r="12" spans="1:10" x14ac:dyDescent="0.35">
      <c r="C12" s="51"/>
      <c r="D12" s="52"/>
      <c r="E12" s="52"/>
      <c r="F12" s="52"/>
      <c r="G12" s="52"/>
      <c r="H12" s="52"/>
      <c r="I12" s="52"/>
      <c r="J12" s="52"/>
    </row>
    <row r="13" spans="1:10" x14ac:dyDescent="0.35">
      <c r="C13" s="51"/>
      <c r="D13" s="52"/>
      <c r="E13" s="52"/>
      <c r="F13" s="52"/>
      <c r="G13" s="52"/>
      <c r="H13" s="52"/>
      <c r="I13" s="52"/>
      <c r="J13" s="52"/>
    </row>
    <row r="14" spans="1:10" x14ac:dyDescent="0.35">
      <c r="C14" s="51"/>
      <c r="D14" s="52"/>
      <c r="E14" s="52"/>
      <c r="F14" s="52"/>
      <c r="G14" s="52"/>
      <c r="H14" s="52"/>
      <c r="I14" s="52"/>
      <c r="J14" s="52"/>
    </row>
    <row r="15" spans="1:10" x14ac:dyDescent="0.35">
      <c r="C15" s="51"/>
      <c r="D15" s="52"/>
      <c r="E15" s="52"/>
      <c r="F15" s="52"/>
      <c r="G15" s="52"/>
      <c r="H15" s="52"/>
      <c r="I15" s="52"/>
      <c r="J15" s="52"/>
    </row>
    <row r="16" spans="1:10" x14ac:dyDescent="0.35">
      <c r="C16" s="51"/>
      <c r="D16" s="52"/>
      <c r="E16" s="52"/>
      <c r="F16" s="52"/>
      <c r="G16" s="52"/>
      <c r="H16" s="52"/>
      <c r="I16" s="52"/>
      <c r="J16" s="52"/>
    </row>
    <row r="17" spans="1:10" ht="23.5" x14ac:dyDescent="0.35">
      <c r="A17" s="53"/>
      <c r="B17" s="53"/>
      <c r="C17" s="51"/>
      <c r="D17" s="52"/>
      <c r="E17" s="52"/>
      <c r="F17" s="52"/>
      <c r="G17" s="52"/>
      <c r="H17" s="52"/>
      <c r="I17" s="52"/>
      <c r="J17" s="52"/>
    </row>
    <row r="18" spans="1:10" ht="23.5" x14ac:dyDescent="0.35">
      <c r="A18" s="53"/>
      <c r="B18" s="53"/>
      <c r="C18" s="51"/>
      <c r="D18" s="52"/>
      <c r="E18" s="52"/>
      <c r="F18" s="52"/>
      <c r="G18" s="52"/>
      <c r="H18" s="52"/>
      <c r="I18" s="52"/>
      <c r="J18" s="52"/>
    </row>
    <row r="19" spans="1:10" ht="23.5" x14ac:dyDescent="0.35">
      <c r="A19" s="53"/>
      <c r="B19" s="53"/>
      <c r="C19" s="51"/>
      <c r="D19" s="52"/>
      <c r="E19" s="52"/>
      <c r="F19" s="52"/>
      <c r="G19" s="52"/>
      <c r="H19" s="52"/>
      <c r="I19" s="52"/>
      <c r="J19" s="52"/>
    </row>
    <row r="20" spans="1:10" ht="23.5" x14ac:dyDescent="0.35">
      <c r="A20" s="53"/>
      <c r="B20" s="53"/>
      <c r="C20" s="51"/>
      <c r="D20" s="52"/>
      <c r="E20" s="52"/>
      <c r="F20" s="52"/>
      <c r="G20" s="52"/>
      <c r="H20" s="52"/>
      <c r="I20" s="52"/>
      <c r="J20" s="52"/>
    </row>
    <row r="21" spans="1:10" ht="23.5" x14ac:dyDescent="0.35">
      <c r="A21" s="53"/>
      <c r="B21" s="53"/>
      <c r="C21" s="51"/>
      <c r="D21" s="52"/>
      <c r="E21" s="52"/>
      <c r="F21" s="52"/>
      <c r="G21" s="52"/>
      <c r="H21" s="52"/>
      <c r="I21" s="52"/>
      <c r="J21" s="52"/>
    </row>
    <row r="22" spans="1:10" ht="23.5" x14ac:dyDescent="0.35">
      <c r="A22" s="53"/>
      <c r="B22" s="53"/>
      <c r="C22" s="51"/>
      <c r="D22" s="52"/>
      <c r="E22" s="52"/>
      <c r="F22" s="52"/>
      <c r="G22" s="52"/>
      <c r="H22" s="52"/>
      <c r="I22" s="52"/>
      <c r="J22" s="52"/>
    </row>
    <row r="23" spans="1:10" ht="23.5" x14ac:dyDescent="0.35">
      <c r="A23" s="53"/>
      <c r="B23" s="53"/>
      <c r="C23" s="51"/>
      <c r="D23" s="52"/>
      <c r="E23" s="52"/>
      <c r="F23" s="52"/>
      <c r="G23" s="52"/>
      <c r="H23" s="52"/>
      <c r="I23" s="52"/>
      <c r="J23" s="52"/>
    </row>
    <row r="24" spans="1:10" ht="23.5" x14ac:dyDescent="0.35">
      <c r="A24" s="53"/>
      <c r="B24" s="53"/>
      <c r="C24" s="51"/>
      <c r="D24" s="52"/>
      <c r="E24" s="52"/>
      <c r="F24" s="52"/>
      <c r="G24" s="52"/>
      <c r="H24" s="52"/>
      <c r="I24" s="52"/>
      <c r="J24" s="52"/>
    </row>
    <row r="25" spans="1:10" ht="23.5" x14ac:dyDescent="0.35">
      <c r="A25" s="53"/>
      <c r="B25" s="53"/>
      <c r="C25" s="51"/>
      <c r="D25" s="52"/>
      <c r="E25" s="52"/>
      <c r="F25" s="52"/>
      <c r="G25" s="52"/>
      <c r="H25" s="52"/>
      <c r="I25" s="52"/>
      <c r="J25" s="52"/>
    </row>
    <row r="26" spans="1:10" ht="23.5" x14ac:dyDescent="0.35">
      <c r="A26" s="53"/>
      <c r="B26" s="53"/>
      <c r="C26" s="51"/>
      <c r="D26" s="52"/>
      <c r="E26" s="52"/>
      <c r="F26" s="52"/>
      <c r="G26" s="52"/>
      <c r="H26" s="52"/>
      <c r="I26" s="52"/>
      <c r="J26" s="52"/>
    </row>
    <row r="27" spans="1:10" ht="23.5" x14ac:dyDescent="0.35">
      <c r="A27" s="53"/>
      <c r="B27" s="53"/>
    </row>
  </sheetData>
  <sheetProtection password="DE55" sheet="1" objects="1" scenarios="1"/>
  <pageMargins left="0.23622047244094491" right="0.23622047244094491" top="0.74803149606299213" bottom="0.74803149606299213" header="0.31496062992125984" footer="0.31496062992125984"/>
  <pageSetup paperSize="8" scale="39" orientation="landscape" r:id="rId1"/>
  <headerFooter>
    <oddFooter>&amp;L&amp;"-,Bold"&amp;20Approved by C H Palm  &amp;"-,Regular"_________________
&amp;"-,Bold"Date:   &amp;"-,Regular"_______________                  &amp;R&amp;"-,Bold"&amp;20Rev 1 - 23 Sep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D8"/>
  <sheetViews>
    <sheetView workbookViewId="0">
      <selection activeCell="C25" sqref="C25"/>
    </sheetView>
  </sheetViews>
  <sheetFormatPr defaultRowHeight="14.5" x14ac:dyDescent="0.35"/>
  <cols>
    <col min="3" max="3" width="13.453125" customWidth="1"/>
    <col min="4" max="4" width="52.90625" customWidth="1"/>
  </cols>
  <sheetData>
    <row r="1" spans="1:4" x14ac:dyDescent="0.35">
      <c r="A1" s="126" t="s">
        <v>237</v>
      </c>
      <c r="B1" s="126" t="s">
        <v>234</v>
      </c>
      <c r="C1" s="126" t="s">
        <v>235</v>
      </c>
      <c r="D1" s="126" t="s">
        <v>236</v>
      </c>
    </row>
    <row r="2" spans="1:4" x14ac:dyDescent="0.35">
      <c r="A2" s="128">
        <v>44013</v>
      </c>
      <c r="B2" s="120" t="s">
        <v>239</v>
      </c>
      <c r="C2" s="120" t="s">
        <v>240</v>
      </c>
      <c r="D2" s="127" t="s">
        <v>241</v>
      </c>
    </row>
    <row r="3" spans="1:4" x14ac:dyDescent="0.35">
      <c r="A3" s="128">
        <v>45078</v>
      </c>
      <c r="B3" s="120" t="s">
        <v>238</v>
      </c>
      <c r="C3" s="120" t="s">
        <v>240</v>
      </c>
      <c r="D3" s="125" t="s">
        <v>242</v>
      </c>
    </row>
    <row r="4" spans="1:4" x14ac:dyDescent="0.35">
      <c r="A4" s="128"/>
      <c r="B4" s="120"/>
      <c r="C4" s="120"/>
      <c r="D4" s="125"/>
    </row>
    <row r="5" spans="1:4" x14ac:dyDescent="0.35">
      <c r="A5" s="128"/>
      <c r="B5" s="120"/>
      <c r="C5" s="120"/>
      <c r="D5" s="125"/>
    </row>
    <row r="6" spans="1:4" x14ac:dyDescent="0.35">
      <c r="A6" s="128"/>
      <c r="B6" s="120"/>
      <c r="C6" s="120"/>
      <c r="D6" s="125"/>
    </row>
    <row r="7" spans="1:4" x14ac:dyDescent="0.35">
      <c r="A7" s="128"/>
      <c r="B7" s="120"/>
      <c r="C7" s="120"/>
      <c r="D7" s="125"/>
    </row>
    <row r="8" spans="1:4" x14ac:dyDescent="0.35">
      <c r="A8" s="128"/>
      <c r="B8" s="120"/>
      <c r="C8" s="120"/>
      <c r="D8" s="125"/>
    </row>
  </sheetData>
  <sheetProtection algorithmName="SHA-512" hashValue="HTE/2vBZQCBLMbAy90mP+i1KdQ+Z71ufxsJTOF2ghzg28Je6gnxShAF2Liuptc8ay4/mhxhb/RJAtEpRgnJ4wg==" saltValue="bB+uBqt+iZtCoi7E/Ipjfw=="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C30"/>
  <sheetViews>
    <sheetView workbookViewId="0">
      <selection activeCell="K31" sqref="K31"/>
    </sheetView>
  </sheetViews>
  <sheetFormatPr defaultRowHeight="14.5" x14ac:dyDescent="0.35"/>
  <cols>
    <col min="1" max="1" width="2.6328125" style="13" customWidth="1"/>
    <col min="2" max="2" width="26.90625" bestFit="1" customWidth="1"/>
    <col min="3" max="3" width="2.90625" bestFit="1" customWidth="1"/>
  </cols>
  <sheetData>
    <row r="1" spans="1:3" ht="15" thickBot="1" x14ac:dyDescent="0.4">
      <c r="A1" s="222">
        <v>6</v>
      </c>
      <c r="B1" s="10" t="s">
        <v>88</v>
      </c>
      <c r="C1" s="124" t="s">
        <v>13</v>
      </c>
    </row>
    <row r="2" spans="1:3" ht="15" thickBot="1" x14ac:dyDescent="0.4">
      <c r="A2" s="222"/>
      <c r="B2" s="11" t="s">
        <v>89</v>
      </c>
      <c r="C2" s="124" t="s">
        <v>13</v>
      </c>
    </row>
    <row r="3" spans="1:3" ht="15" thickBot="1" x14ac:dyDescent="0.4">
      <c r="A3" s="222"/>
      <c r="B3" s="11" t="s">
        <v>90</v>
      </c>
      <c r="C3" s="124" t="s">
        <v>13</v>
      </c>
    </row>
    <row r="4" spans="1:3" ht="15" thickBot="1" x14ac:dyDescent="0.4">
      <c r="A4" s="222"/>
      <c r="B4" s="11" t="s">
        <v>91</v>
      </c>
      <c r="C4" s="124" t="s">
        <v>14</v>
      </c>
    </row>
    <row r="5" spans="1:3" ht="15" thickBot="1" x14ac:dyDescent="0.4">
      <c r="A5" s="222"/>
      <c r="B5" s="12" t="s">
        <v>92</v>
      </c>
      <c r="C5" s="124" t="s">
        <v>14</v>
      </c>
    </row>
    <row r="6" spans="1:3" ht="15" thickBot="1" x14ac:dyDescent="0.4">
      <c r="A6" s="222">
        <v>5</v>
      </c>
      <c r="B6" s="10" t="s">
        <v>94</v>
      </c>
      <c r="C6" s="124" t="s">
        <v>13</v>
      </c>
    </row>
    <row r="7" spans="1:3" ht="15" thickBot="1" x14ac:dyDescent="0.4">
      <c r="A7" s="222"/>
      <c r="B7" s="11" t="s">
        <v>95</v>
      </c>
      <c r="C7" s="124" t="s">
        <v>13</v>
      </c>
    </row>
    <row r="8" spans="1:3" ht="15" thickBot="1" x14ac:dyDescent="0.4">
      <c r="A8" s="222"/>
      <c r="B8" s="11" t="s">
        <v>96</v>
      </c>
      <c r="C8" s="124" t="s">
        <v>14</v>
      </c>
    </row>
    <row r="9" spans="1:3" ht="15" thickBot="1" x14ac:dyDescent="0.4">
      <c r="A9" s="222"/>
      <c r="B9" s="11" t="s">
        <v>97</v>
      </c>
      <c r="C9" s="124" t="s">
        <v>14</v>
      </c>
    </row>
    <row r="10" spans="1:3" ht="15" thickBot="1" x14ac:dyDescent="0.4">
      <c r="A10" s="222"/>
      <c r="B10" s="12" t="s">
        <v>98</v>
      </c>
      <c r="C10" s="124" t="s">
        <v>14</v>
      </c>
    </row>
    <row r="11" spans="1:3" ht="15" thickBot="1" x14ac:dyDescent="0.4">
      <c r="A11" s="222">
        <v>4</v>
      </c>
      <c r="B11" s="10" t="s">
        <v>42</v>
      </c>
      <c r="C11" s="124" t="s">
        <v>13</v>
      </c>
    </row>
    <row r="12" spans="1:3" ht="15" thickBot="1" x14ac:dyDescent="0.4">
      <c r="A12" s="222"/>
      <c r="B12" s="11" t="s">
        <v>43</v>
      </c>
      <c r="C12" s="124" t="s">
        <v>13</v>
      </c>
    </row>
    <row r="13" spans="1:3" ht="15" thickBot="1" x14ac:dyDescent="0.4">
      <c r="A13" s="222"/>
      <c r="B13" s="11" t="s">
        <v>44</v>
      </c>
      <c r="C13" s="124" t="s">
        <v>14</v>
      </c>
    </row>
    <row r="14" spans="1:3" ht="15" thickBot="1" x14ac:dyDescent="0.4">
      <c r="A14" s="222"/>
      <c r="B14" s="11" t="s">
        <v>57</v>
      </c>
      <c r="C14" s="124" t="s">
        <v>15</v>
      </c>
    </row>
    <row r="15" spans="1:3" ht="15" thickBot="1" x14ac:dyDescent="0.4">
      <c r="A15" s="222"/>
      <c r="B15" s="12" t="s">
        <v>101</v>
      </c>
      <c r="C15" s="124" t="s">
        <v>15</v>
      </c>
    </row>
    <row r="16" spans="1:3" ht="15" thickBot="1" x14ac:dyDescent="0.4">
      <c r="A16" s="222">
        <v>3</v>
      </c>
      <c r="B16" s="10" t="s">
        <v>45</v>
      </c>
      <c r="C16" s="124" t="s">
        <v>13</v>
      </c>
    </row>
    <row r="17" spans="1:3" ht="15" thickBot="1" x14ac:dyDescent="0.4">
      <c r="A17" s="222"/>
      <c r="B17" s="11" t="s">
        <v>46</v>
      </c>
      <c r="C17" s="124" t="s">
        <v>14</v>
      </c>
    </row>
    <row r="18" spans="1:3" ht="15" thickBot="1" x14ac:dyDescent="0.4">
      <c r="A18" s="222"/>
      <c r="B18" s="11" t="s">
        <v>47</v>
      </c>
      <c r="C18" s="124" t="s">
        <v>14</v>
      </c>
    </row>
    <row r="19" spans="1:3" ht="15" thickBot="1" x14ac:dyDescent="0.4">
      <c r="A19" s="222"/>
      <c r="B19" s="11" t="s">
        <v>58</v>
      </c>
      <c r="C19" s="124" t="s">
        <v>15</v>
      </c>
    </row>
    <row r="20" spans="1:3" ht="15" thickBot="1" x14ac:dyDescent="0.4">
      <c r="A20" s="222"/>
      <c r="B20" s="12" t="s">
        <v>100</v>
      </c>
      <c r="C20" s="124" t="s">
        <v>16</v>
      </c>
    </row>
    <row r="21" spans="1:3" ht="15" thickBot="1" x14ac:dyDescent="0.4">
      <c r="A21" s="222">
        <v>2</v>
      </c>
      <c r="B21" s="10" t="s">
        <v>48</v>
      </c>
      <c r="C21" s="124" t="s">
        <v>14</v>
      </c>
    </row>
    <row r="22" spans="1:3" ht="15" thickBot="1" x14ac:dyDescent="0.4">
      <c r="A22" s="222"/>
      <c r="B22" s="11" t="s">
        <v>49</v>
      </c>
      <c r="C22" s="124" t="s">
        <v>14</v>
      </c>
    </row>
    <row r="23" spans="1:3" ht="15" thickBot="1" x14ac:dyDescent="0.4">
      <c r="A23" s="222"/>
      <c r="B23" s="11" t="s">
        <v>50</v>
      </c>
      <c r="C23" s="124" t="s">
        <v>15</v>
      </c>
    </row>
    <row r="24" spans="1:3" ht="15" thickBot="1" x14ac:dyDescent="0.4">
      <c r="A24" s="222"/>
      <c r="B24" s="11" t="s">
        <v>60</v>
      </c>
      <c r="C24" s="124" t="s">
        <v>16</v>
      </c>
    </row>
    <row r="25" spans="1:3" ht="15" thickBot="1" x14ac:dyDescent="0.4">
      <c r="A25" s="222"/>
      <c r="B25" s="12" t="s">
        <v>99</v>
      </c>
      <c r="C25" s="124" t="s">
        <v>16</v>
      </c>
    </row>
    <row r="26" spans="1:3" ht="15" thickBot="1" x14ac:dyDescent="0.4">
      <c r="A26" s="222">
        <v>1</v>
      </c>
      <c r="B26" s="10" t="s">
        <v>51</v>
      </c>
      <c r="C26" s="124" t="s">
        <v>15</v>
      </c>
    </row>
    <row r="27" spans="1:3" ht="15" thickBot="1" x14ac:dyDescent="0.4">
      <c r="A27" s="222"/>
      <c r="B27" s="11" t="s">
        <v>52</v>
      </c>
      <c r="C27" s="124" t="s">
        <v>15</v>
      </c>
    </row>
    <row r="28" spans="1:3" ht="15" thickBot="1" x14ac:dyDescent="0.4">
      <c r="A28" s="222"/>
      <c r="B28" s="11" t="s">
        <v>53</v>
      </c>
      <c r="C28" s="124" t="s">
        <v>15</v>
      </c>
    </row>
    <row r="29" spans="1:3" ht="15" thickBot="1" x14ac:dyDescent="0.4">
      <c r="A29" s="222"/>
      <c r="B29" s="11" t="s">
        <v>61</v>
      </c>
      <c r="C29" s="124" t="s">
        <v>16</v>
      </c>
    </row>
    <row r="30" spans="1:3" ht="15" thickBot="1" x14ac:dyDescent="0.4">
      <c r="A30" s="222"/>
      <c r="B30" s="12" t="s">
        <v>93</v>
      </c>
      <c r="C30" s="124" t="s">
        <v>16</v>
      </c>
    </row>
  </sheetData>
  <sheetProtection algorithmName="SHA-512" hashValue="cDfrJjeW4XqDId40TtaJAYQ2GhcuxiQxN0DhhKFJ9A7ZqLtvN0iY7NFCoJNGicEUqJ7r+t/E9bGDoKdkgemEug==" saltValue="OT+jY0vM1q7CbJa9qPCG+Q==" spinCount="100000" sheet="1" objects="1" scenarios="1"/>
  <mergeCells count="6">
    <mergeCell ref="A21:A25"/>
    <mergeCell ref="A26:A30"/>
    <mergeCell ref="A1:A5"/>
    <mergeCell ref="A6:A10"/>
    <mergeCell ref="A11:A15"/>
    <mergeCell ref="A16:A20"/>
  </mergeCells>
  <conditionalFormatting sqref="C1:C30">
    <cfRule type="containsText" dxfId="3" priority="1" stopIfTrue="1" operator="containsText" text="IV">
      <formula>NOT(ISERROR(SEARCH("IV",C1)))</formula>
    </cfRule>
    <cfRule type="containsText" dxfId="2" priority="2" stopIfTrue="1" operator="containsText" text="III">
      <formula>NOT(ISERROR(SEARCH("III",C1)))</formula>
    </cfRule>
    <cfRule type="containsText" dxfId="1" priority="3" stopIfTrue="1" operator="containsText" text="II">
      <formula>NOT(ISERROR(SEARCH("II",C1)))</formula>
    </cfRule>
    <cfRule type="containsText" dxfId="0" priority="4" stopIfTrue="1" operator="containsText" text="I">
      <formula>NOT(ISERROR(SEARCH("I",C1)))</formula>
    </cfRule>
  </conditionalFormatting>
  <pageMargins left="0.7" right="0.7" top="0.75" bottom="0.75" header="0.3" footer="0.3"/>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Instructions</vt:lpstr>
      <vt:lpstr>Contextual Info</vt:lpstr>
      <vt:lpstr>Risk Register</vt:lpstr>
      <vt:lpstr>Rating Criteria</vt:lpstr>
      <vt:lpstr>Manual Form</vt:lpstr>
      <vt:lpstr>Complete Eskom Rating Scales</vt:lpstr>
      <vt:lpstr>Version Control</vt:lpstr>
      <vt:lpstr>Risk Scoring</vt:lpstr>
      <vt:lpstr>'Complete Eskom Rating Scales'!Print_Area</vt:lpstr>
      <vt:lpstr>'Contextual Info'!Print_Area</vt:lpstr>
      <vt:lpstr>Instructions!Print_Area</vt:lpstr>
      <vt:lpstr>'Rating Criteria'!Print_Area</vt:lpstr>
      <vt:lpstr>'Risk Register'!Print_Area</vt:lpstr>
      <vt:lpstr>'Manual Form'!Print_Titles</vt:lpstr>
      <vt:lpstr>'Risk Register'!Print_Titles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Keith Rodseth</dc:creator>
  <cp:lastModifiedBy>Vee Seopela</cp:lastModifiedBy>
  <cp:lastPrinted>2023-06-09T07:48:25Z</cp:lastPrinted>
  <dcterms:created xsi:type="dcterms:W3CDTF">2018-09-21T09:05:41Z</dcterms:created>
  <dcterms:modified xsi:type="dcterms:W3CDTF">2026-01-25T19:10:53Z</dcterms:modified>
</cp:coreProperties>
</file>