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hidePivotFieldList="1" defaultThemeVersion="124226"/>
  <mc:AlternateContent xmlns:mc="http://schemas.openxmlformats.org/markup-compatibility/2006">
    <mc:Choice Requires="x15">
      <x15ac:absPath xmlns:x15ac="http://schemas.microsoft.com/office/spreadsheetml/2010/11/ac" url="https://eskom-my.sharepoint.com/personal/radzelgr_ntcsa_co_za/Documents/RFI - Cabinets/"/>
    </mc:Choice>
  </mc:AlternateContent>
  <xr:revisionPtr revIDLastSave="0" documentId="8_{6D889B56-4C5B-4134-98C2-4561DB7984AA}" xr6:coauthVersionLast="47" xr6:coauthVersionMax="47" xr10:uidLastSave="{00000000-0000-0000-0000-000000000000}"/>
  <bookViews>
    <workbookView xWindow="-110" yWindow="-110" windowWidth="19420" windowHeight="10300" tabRatio="873" firstSheet="2" activeTab="2" xr2:uid="{00000000-000D-0000-FFFF-FFFF00000000}"/>
  </bookViews>
  <sheets>
    <sheet name="RFI Cover Sheet" sheetId="16" r:id="rId1"/>
    <sheet name="5.1.0 Preamble" sheetId="35" r:id="rId2"/>
    <sheet name="5.1.1 Price Table 1-17" sheetId="60" r:id="rId3"/>
    <sheet name="5.1.2 CPA Formulae" sheetId="5" r:id="rId4"/>
    <sheet name="5.1.3 Summary" sheetId="62" r:id="rId5"/>
    <sheet name="5.1.4 PS5" sheetId="55" state="hidden" r:id="rId6"/>
    <sheet name="5.1.4 Exchange Rates" sheetId="61" r:id="rId7"/>
  </sheet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3">'5.1.2 CPA Formulae'!$A$1:$BO$156</definedName>
    <definedName name="_xlnm.Print_Area" localSheetId="4">'5.1.3 Summary'!$A$1:$I$33</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62" l="1"/>
  <c r="E26" i="62"/>
  <c r="D26" i="62"/>
  <c r="C26" i="62"/>
  <c r="B26" i="62"/>
  <c r="B25" i="62"/>
  <c r="B24" i="62"/>
  <c r="B23" i="62"/>
  <c r="B22" i="62"/>
  <c r="B21" i="62"/>
  <c r="B20" i="62"/>
  <c r="B19" i="62"/>
  <c r="B18" i="62"/>
  <c r="B17" i="62"/>
  <c r="B16" i="62"/>
  <c r="B15" i="62"/>
  <c r="B14" i="62"/>
  <c r="B13" i="62"/>
  <c r="B12" i="62"/>
  <c r="B11" i="62"/>
  <c r="B10" i="62"/>
  <c r="G32" i="60"/>
  <c r="G50" i="60"/>
  <c r="E11" i="62" s="1"/>
  <c r="G67" i="60"/>
  <c r="E12" i="62" s="1"/>
  <c r="G81" i="60"/>
  <c r="E13" i="62" s="1"/>
  <c r="G96" i="60"/>
  <c r="E14" i="62" s="1"/>
  <c r="G114" i="60"/>
  <c r="E15" i="62" s="1"/>
  <c r="G132" i="60"/>
  <c r="E16" i="62" s="1"/>
  <c r="G150" i="60"/>
  <c r="E17" i="62" s="1"/>
  <c r="L150" i="60"/>
  <c r="D17" i="62" s="1"/>
  <c r="M150" i="60"/>
  <c r="F17" i="62" s="1"/>
  <c r="N150" i="60"/>
  <c r="O150" i="60"/>
  <c r="L132" i="60"/>
  <c r="D16" i="62" s="1"/>
  <c r="M132" i="60"/>
  <c r="F16" i="62" s="1"/>
  <c r="N132" i="60"/>
  <c r="O132" i="60"/>
  <c r="L114" i="60"/>
  <c r="D15" i="62" s="1"/>
  <c r="M114" i="60"/>
  <c r="F15" i="62" s="1"/>
  <c r="N114" i="60"/>
  <c r="O114" i="60"/>
  <c r="L96" i="60"/>
  <c r="D14" i="62" s="1"/>
  <c r="M96" i="60"/>
  <c r="F14" i="62" s="1"/>
  <c r="N96" i="60"/>
  <c r="O96" i="60"/>
  <c r="L81" i="60"/>
  <c r="D13" i="62" s="1"/>
  <c r="M81" i="60"/>
  <c r="F13" i="62" s="1"/>
  <c r="N81" i="60"/>
  <c r="O81" i="60"/>
  <c r="L67" i="60"/>
  <c r="D12" i="62" s="1"/>
  <c r="M67" i="60"/>
  <c r="F12" i="62" s="1"/>
  <c r="N67" i="60"/>
  <c r="O67" i="60"/>
  <c r="L50" i="60"/>
  <c r="D11" i="62" s="1"/>
  <c r="M50" i="60"/>
  <c r="F11" i="62" s="1"/>
  <c r="N50" i="60"/>
  <c r="O50" i="60"/>
  <c r="O32" i="60"/>
  <c r="N32" i="60"/>
  <c r="L32" i="60"/>
  <c r="D10" i="62" s="1"/>
  <c r="M32" i="60"/>
  <c r="F10" i="62" s="1"/>
  <c r="K32" i="60"/>
  <c r="C10" i="62" s="1"/>
  <c r="K50" i="60"/>
  <c r="C11" i="62" s="1"/>
  <c r="K67" i="60"/>
  <c r="C12" i="62" s="1"/>
  <c r="K81" i="60"/>
  <c r="C13" i="62" s="1"/>
  <c r="K96" i="60"/>
  <c r="C14" i="62" s="1"/>
  <c r="K114" i="60"/>
  <c r="C15" i="62" s="1"/>
  <c r="K132" i="60"/>
  <c r="C16" i="62" s="1"/>
  <c r="K150" i="60"/>
  <c r="C17" i="62" s="1"/>
  <c r="AA298" i="60"/>
  <c r="K298" i="60"/>
  <c r="I298" i="60"/>
  <c r="L298" i="60" s="1"/>
  <c r="G298" i="60"/>
  <c r="AA297" i="60"/>
  <c r="K297" i="60"/>
  <c r="I297" i="60"/>
  <c r="L297" i="60" s="1"/>
  <c r="G297" i="60"/>
  <c r="AA296" i="60"/>
  <c r="K296" i="60"/>
  <c r="I296" i="60"/>
  <c r="L296" i="60" s="1"/>
  <c r="G296" i="60"/>
  <c r="AA295" i="60"/>
  <c r="K295" i="60"/>
  <c r="I295" i="60"/>
  <c r="L295" i="60" s="1"/>
  <c r="G295" i="60"/>
  <c r="AA294" i="60"/>
  <c r="K294" i="60"/>
  <c r="I294" i="60"/>
  <c r="L294" i="60" s="1"/>
  <c r="G294" i="60"/>
  <c r="AA293" i="60"/>
  <c r="K293" i="60"/>
  <c r="I293" i="60"/>
  <c r="L293" i="60" s="1"/>
  <c r="G293" i="60"/>
  <c r="AA292" i="60"/>
  <c r="K292" i="60"/>
  <c r="K300" i="60" s="1"/>
  <c r="I292" i="60"/>
  <c r="L292" i="60" s="1"/>
  <c r="L300" i="60" s="1"/>
  <c r="G292" i="60"/>
  <c r="AA288" i="60"/>
  <c r="K288" i="60"/>
  <c r="I288" i="60"/>
  <c r="L288" i="60" s="1"/>
  <c r="G288" i="60"/>
  <c r="AA287" i="60"/>
  <c r="K287" i="60"/>
  <c r="I287" i="60"/>
  <c r="L287" i="60" s="1"/>
  <c r="G287" i="60"/>
  <c r="AA286" i="60"/>
  <c r="K286" i="60"/>
  <c r="I286" i="60"/>
  <c r="L286" i="60" s="1"/>
  <c r="G286" i="60"/>
  <c r="AA285" i="60"/>
  <c r="K285" i="60"/>
  <c r="I285" i="60"/>
  <c r="L285" i="60" s="1"/>
  <c r="G285" i="60"/>
  <c r="AA284" i="60"/>
  <c r="K284" i="60"/>
  <c r="I284" i="60"/>
  <c r="L284" i="60" s="1"/>
  <c r="G284" i="60"/>
  <c r="AA283" i="60"/>
  <c r="K283" i="60"/>
  <c r="I283" i="60"/>
  <c r="L283" i="60" s="1"/>
  <c r="G283" i="60"/>
  <c r="AA282" i="60"/>
  <c r="K282" i="60"/>
  <c r="I282" i="60"/>
  <c r="L282" i="60" s="1"/>
  <c r="G282" i="60"/>
  <c r="AA281" i="60"/>
  <c r="K281" i="60"/>
  <c r="I281" i="60"/>
  <c r="L281" i="60" s="1"/>
  <c r="G281" i="60"/>
  <c r="AA280" i="60"/>
  <c r="K280" i="60"/>
  <c r="I280" i="60"/>
  <c r="L280" i="60" s="1"/>
  <c r="G280" i="60"/>
  <c r="AA279" i="60"/>
  <c r="K279" i="60"/>
  <c r="I279" i="60"/>
  <c r="L279" i="60" s="1"/>
  <c r="G279" i="60"/>
  <c r="AA278" i="60"/>
  <c r="K278" i="60"/>
  <c r="I278" i="60"/>
  <c r="L278" i="60" s="1"/>
  <c r="G278" i="60"/>
  <c r="AA277" i="60"/>
  <c r="K277" i="60"/>
  <c r="K289" i="60" s="1"/>
  <c r="C25" i="62" s="1"/>
  <c r="I277" i="60"/>
  <c r="L277" i="60" s="1"/>
  <c r="L289" i="60" s="1"/>
  <c r="D25" i="62" s="1"/>
  <c r="G277" i="60"/>
  <c r="G289" i="60" s="1"/>
  <c r="E25" i="62" s="1"/>
  <c r="AA273" i="60"/>
  <c r="K273" i="60"/>
  <c r="I273" i="60"/>
  <c r="L273" i="60" s="1"/>
  <c r="G273" i="60"/>
  <c r="AA272" i="60"/>
  <c r="K272" i="60"/>
  <c r="I272" i="60"/>
  <c r="L272" i="60" s="1"/>
  <c r="G272" i="60"/>
  <c r="AA271" i="60"/>
  <c r="K271" i="60"/>
  <c r="I271" i="60"/>
  <c r="L271" i="60" s="1"/>
  <c r="G271" i="60"/>
  <c r="AA270" i="60"/>
  <c r="K270" i="60"/>
  <c r="I270" i="60"/>
  <c r="L270" i="60" s="1"/>
  <c r="G270" i="60"/>
  <c r="AA269" i="60"/>
  <c r="K269" i="60"/>
  <c r="I269" i="60"/>
  <c r="L269" i="60" s="1"/>
  <c r="G269" i="60"/>
  <c r="AA268" i="60"/>
  <c r="K268" i="60"/>
  <c r="I268" i="60"/>
  <c r="L268" i="60" s="1"/>
  <c r="G268" i="60"/>
  <c r="AA267" i="60"/>
  <c r="K267" i="60"/>
  <c r="I267" i="60"/>
  <c r="L267" i="60" s="1"/>
  <c r="G267" i="60"/>
  <c r="AA266" i="60"/>
  <c r="K266" i="60"/>
  <c r="I266" i="60"/>
  <c r="L266" i="60" s="1"/>
  <c r="G266" i="60"/>
  <c r="AA265" i="60"/>
  <c r="K265" i="60"/>
  <c r="I265" i="60"/>
  <c r="L265" i="60" s="1"/>
  <c r="G265" i="60"/>
  <c r="AA264" i="60"/>
  <c r="K264" i="60"/>
  <c r="I264" i="60"/>
  <c r="L264" i="60" s="1"/>
  <c r="G264" i="60"/>
  <c r="AA263" i="60"/>
  <c r="K263" i="60"/>
  <c r="I263" i="60"/>
  <c r="L263" i="60" s="1"/>
  <c r="G263" i="60"/>
  <c r="AA262" i="60"/>
  <c r="K262" i="60"/>
  <c r="K274" i="60" s="1"/>
  <c r="C24" i="62" s="1"/>
  <c r="I262" i="60"/>
  <c r="L262" i="60" s="1"/>
  <c r="L274" i="60" s="1"/>
  <c r="D24" i="62" s="1"/>
  <c r="G262" i="60"/>
  <c r="G274" i="60" s="1"/>
  <c r="E24" i="62" s="1"/>
  <c r="AA258" i="60"/>
  <c r="K258" i="60"/>
  <c r="I258" i="60"/>
  <c r="L258" i="60" s="1"/>
  <c r="G258" i="60"/>
  <c r="AA257" i="60"/>
  <c r="K257" i="60"/>
  <c r="I257" i="60"/>
  <c r="L257" i="60" s="1"/>
  <c r="G257" i="60"/>
  <c r="G259" i="60" s="1"/>
  <c r="E23" i="62" s="1"/>
  <c r="AA256" i="60"/>
  <c r="K256" i="60"/>
  <c r="I256" i="60"/>
  <c r="L256" i="60" s="1"/>
  <c r="G256" i="60"/>
  <c r="AA255" i="60"/>
  <c r="K255" i="60"/>
  <c r="I255" i="60"/>
  <c r="L255" i="60" s="1"/>
  <c r="G255" i="60"/>
  <c r="AA254" i="60"/>
  <c r="K254" i="60"/>
  <c r="I254" i="60"/>
  <c r="L254" i="60" s="1"/>
  <c r="G254" i="60"/>
  <c r="AA253" i="60"/>
  <c r="K253" i="60"/>
  <c r="I253" i="60"/>
  <c r="L253" i="60" s="1"/>
  <c r="G253" i="60"/>
  <c r="AA252" i="60"/>
  <c r="K252" i="60"/>
  <c r="I252" i="60"/>
  <c r="L252" i="60" s="1"/>
  <c r="G252" i="60"/>
  <c r="AA251" i="60"/>
  <c r="K251" i="60"/>
  <c r="I251" i="60"/>
  <c r="L251" i="60" s="1"/>
  <c r="G251" i="60"/>
  <c r="AA250" i="60"/>
  <c r="K250" i="60"/>
  <c r="I250" i="60"/>
  <c r="L250" i="60" s="1"/>
  <c r="G250" i="60"/>
  <c r="AA249" i="60"/>
  <c r="K249" i="60"/>
  <c r="I249" i="60"/>
  <c r="L249" i="60" s="1"/>
  <c r="G249" i="60"/>
  <c r="AA248" i="60"/>
  <c r="K248" i="60"/>
  <c r="I248" i="60"/>
  <c r="L248" i="60" s="1"/>
  <c r="G248" i="60"/>
  <c r="AA247" i="60"/>
  <c r="K247" i="60"/>
  <c r="I247" i="60"/>
  <c r="L247" i="60" s="1"/>
  <c r="G247" i="60"/>
  <c r="AA246" i="60"/>
  <c r="K246" i="60"/>
  <c r="K259" i="60" s="1"/>
  <c r="C23" i="62" s="1"/>
  <c r="I246" i="60"/>
  <c r="L246" i="60" s="1"/>
  <c r="L259" i="60" s="1"/>
  <c r="D23" i="62" s="1"/>
  <c r="G246" i="60"/>
  <c r="AA226" i="60"/>
  <c r="K226" i="60"/>
  <c r="I226" i="60"/>
  <c r="L226" i="60" s="1"/>
  <c r="G226" i="60"/>
  <c r="AA225" i="60"/>
  <c r="K225" i="60"/>
  <c r="I225" i="60"/>
  <c r="L225" i="60" s="1"/>
  <c r="G225" i="60"/>
  <c r="AA224" i="60"/>
  <c r="K224" i="60"/>
  <c r="I224" i="60"/>
  <c r="L224" i="60" s="1"/>
  <c r="G224" i="60"/>
  <c r="AA242" i="60"/>
  <c r="K242" i="60"/>
  <c r="I242" i="60"/>
  <c r="L242" i="60" s="1"/>
  <c r="G242" i="60"/>
  <c r="AA241" i="60"/>
  <c r="K241" i="60"/>
  <c r="I241" i="60"/>
  <c r="L241" i="60" s="1"/>
  <c r="G241" i="60"/>
  <c r="AA240" i="60"/>
  <c r="K240" i="60"/>
  <c r="I240" i="60"/>
  <c r="L240" i="60" s="1"/>
  <c r="G240" i="60"/>
  <c r="AA239" i="60"/>
  <c r="K239" i="60"/>
  <c r="I239" i="60"/>
  <c r="L239" i="60" s="1"/>
  <c r="G239" i="60"/>
  <c r="AA238" i="60"/>
  <c r="K238" i="60"/>
  <c r="I238" i="60"/>
  <c r="L238" i="60" s="1"/>
  <c r="G238" i="60"/>
  <c r="AA237" i="60"/>
  <c r="K237" i="60"/>
  <c r="I237" i="60"/>
  <c r="L237" i="60" s="1"/>
  <c r="G237" i="60"/>
  <c r="AA236" i="60"/>
  <c r="K236" i="60"/>
  <c r="I236" i="60"/>
  <c r="L236" i="60" s="1"/>
  <c r="G236" i="60"/>
  <c r="AA235" i="60"/>
  <c r="K235" i="60"/>
  <c r="I235" i="60"/>
  <c r="L235" i="60" s="1"/>
  <c r="G235" i="60"/>
  <c r="AA234" i="60"/>
  <c r="K234" i="60"/>
  <c r="I234" i="60"/>
  <c r="L234" i="60" s="1"/>
  <c r="G234" i="60"/>
  <c r="AA233" i="60"/>
  <c r="K233" i="60"/>
  <c r="I233" i="60"/>
  <c r="L233" i="60" s="1"/>
  <c r="G233" i="60"/>
  <c r="AA232" i="60"/>
  <c r="K232" i="60"/>
  <c r="I232" i="60"/>
  <c r="L232" i="60" s="1"/>
  <c r="G232" i="60"/>
  <c r="AA231" i="60"/>
  <c r="K231" i="60"/>
  <c r="I231" i="60"/>
  <c r="L231" i="60" s="1"/>
  <c r="G231" i="60"/>
  <c r="AA230" i="60"/>
  <c r="K230" i="60"/>
  <c r="K243" i="60" s="1"/>
  <c r="C22" i="62" s="1"/>
  <c r="I230" i="60"/>
  <c r="L230" i="60" s="1"/>
  <c r="L243" i="60" s="1"/>
  <c r="D22" i="62" s="1"/>
  <c r="G230" i="60"/>
  <c r="G243" i="60" s="1"/>
  <c r="E22" i="62" s="1"/>
  <c r="AA223" i="60"/>
  <c r="K223" i="60"/>
  <c r="I223" i="60"/>
  <c r="L223" i="60" s="1"/>
  <c r="G223" i="60"/>
  <c r="AA222" i="60"/>
  <c r="K222" i="60"/>
  <c r="I222" i="60"/>
  <c r="L222" i="60" s="1"/>
  <c r="G222" i="60"/>
  <c r="AA221" i="60"/>
  <c r="K221" i="60"/>
  <c r="I221" i="60"/>
  <c r="L221" i="60" s="1"/>
  <c r="G221" i="60"/>
  <c r="AA220" i="60"/>
  <c r="K220" i="60"/>
  <c r="I220" i="60"/>
  <c r="L220" i="60" s="1"/>
  <c r="G220" i="60"/>
  <c r="AA219" i="60"/>
  <c r="K219" i="60"/>
  <c r="I219" i="60"/>
  <c r="L219" i="60" s="1"/>
  <c r="G219" i="60"/>
  <c r="AA218" i="60"/>
  <c r="K218" i="60"/>
  <c r="I218" i="60"/>
  <c r="L218" i="60" s="1"/>
  <c r="G218" i="60"/>
  <c r="AA217" i="60"/>
  <c r="K217" i="60"/>
  <c r="I217" i="60"/>
  <c r="L217" i="60" s="1"/>
  <c r="G217" i="60"/>
  <c r="AA216" i="60"/>
  <c r="K216" i="60"/>
  <c r="I216" i="60"/>
  <c r="L216" i="60" s="1"/>
  <c r="G216" i="60"/>
  <c r="AA215" i="60"/>
  <c r="K215" i="60"/>
  <c r="I215" i="60"/>
  <c r="L215" i="60" s="1"/>
  <c r="G215" i="60"/>
  <c r="AA214" i="60"/>
  <c r="K214" i="60"/>
  <c r="I214" i="60"/>
  <c r="L214" i="60" s="1"/>
  <c r="G214" i="60"/>
  <c r="AA213" i="60"/>
  <c r="K213" i="60"/>
  <c r="I213" i="60"/>
  <c r="L213" i="60" s="1"/>
  <c r="G213" i="60"/>
  <c r="AA212" i="60"/>
  <c r="K212" i="60"/>
  <c r="I212" i="60"/>
  <c r="L212" i="60" s="1"/>
  <c r="G212" i="60"/>
  <c r="AA211" i="60"/>
  <c r="K211" i="60"/>
  <c r="I211" i="60"/>
  <c r="L211" i="60" s="1"/>
  <c r="G211" i="60"/>
  <c r="AA210" i="60"/>
  <c r="K210" i="60"/>
  <c r="I210" i="60"/>
  <c r="L210" i="60" s="1"/>
  <c r="G210" i="60"/>
  <c r="AA209" i="60"/>
  <c r="K209" i="60"/>
  <c r="K227" i="60" s="1"/>
  <c r="C21" i="62" s="1"/>
  <c r="I209" i="60"/>
  <c r="L209" i="60" s="1"/>
  <c r="L227" i="60" s="1"/>
  <c r="D21" i="62" s="1"/>
  <c r="G209" i="60"/>
  <c r="G227" i="60" s="1"/>
  <c r="E21" i="62" s="1"/>
  <c r="AA205" i="60"/>
  <c r="K205" i="60"/>
  <c r="I205" i="60"/>
  <c r="L205" i="60" s="1"/>
  <c r="G205" i="60"/>
  <c r="AA204" i="60"/>
  <c r="K204" i="60"/>
  <c r="I204" i="60"/>
  <c r="L204" i="60" s="1"/>
  <c r="G204" i="60"/>
  <c r="AA203" i="60"/>
  <c r="K203" i="60"/>
  <c r="I203" i="60"/>
  <c r="L203" i="60" s="1"/>
  <c r="G203" i="60"/>
  <c r="AA202" i="60"/>
  <c r="K202" i="60"/>
  <c r="I202" i="60"/>
  <c r="L202" i="60" s="1"/>
  <c r="G202" i="60"/>
  <c r="AA201" i="60"/>
  <c r="K201" i="60"/>
  <c r="I201" i="60"/>
  <c r="L201" i="60" s="1"/>
  <c r="G201" i="60"/>
  <c r="AA200" i="60"/>
  <c r="K200" i="60"/>
  <c r="I200" i="60"/>
  <c r="L200" i="60" s="1"/>
  <c r="G200" i="60"/>
  <c r="AA199" i="60"/>
  <c r="K199" i="60"/>
  <c r="I199" i="60"/>
  <c r="L199" i="60" s="1"/>
  <c r="G199" i="60"/>
  <c r="AA198" i="60"/>
  <c r="K198" i="60"/>
  <c r="I198" i="60"/>
  <c r="L198" i="60" s="1"/>
  <c r="G198" i="60"/>
  <c r="AA197" i="60"/>
  <c r="K197" i="60"/>
  <c r="I197" i="60"/>
  <c r="L197" i="60" s="1"/>
  <c r="G197" i="60"/>
  <c r="AA196" i="60"/>
  <c r="K196" i="60"/>
  <c r="I196" i="60"/>
  <c r="L196" i="60" s="1"/>
  <c r="G196" i="60"/>
  <c r="AA195" i="60"/>
  <c r="K195" i="60"/>
  <c r="K206" i="60" s="1"/>
  <c r="C20" i="62" s="1"/>
  <c r="I195" i="60"/>
  <c r="L195" i="60" s="1"/>
  <c r="L206" i="60" s="1"/>
  <c r="D20" i="62" s="1"/>
  <c r="G195" i="60"/>
  <c r="G206" i="60" s="1"/>
  <c r="E20" i="62" s="1"/>
  <c r="AA191" i="60"/>
  <c r="K191" i="60"/>
  <c r="I191" i="60"/>
  <c r="L191" i="60" s="1"/>
  <c r="G191" i="60"/>
  <c r="AA190" i="60"/>
  <c r="K190" i="60"/>
  <c r="I190" i="60"/>
  <c r="L190" i="60" s="1"/>
  <c r="G190" i="60"/>
  <c r="AA189" i="60"/>
  <c r="K189" i="60"/>
  <c r="I189" i="60"/>
  <c r="L189" i="60" s="1"/>
  <c r="G189" i="60"/>
  <c r="AA188" i="60"/>
  <c r="K188" i="60"/>
  <c r="I188" i="60"/>
  <c r="L188" i="60" s="1"/>
  <c r="G188" i="60"/>
  <c r="AA187" i="60"/>
  <c r="K187" i="60"/>
  <c r="I187" i="60"/>
  <c r="L187" i="60" s="1"/>
  <c r="G187" i="60"/>
  <c r="AA186" i="60"/>
  <c r="K186" i="60"/>
  <c r="I186" i="60"/>
  <c r="L186" i="60" s="1"/>
  <c r="G186" i="60"/>
  <c r="AA185" i="60"/>
  <c r="K185" i="60"/>
  <c r="I185" i="60"/>
  <c r="L185" i="60" s="1"/>
  <c r="G185" i="60"/>
  <c r="AA184" i="60"/>
  <c r="K184" i="60"/>
  <c r="I184" i="60"/>
  <c r="L184" i="60" s="1"/>
  <c r="G184" i="60"/>
  <c r="AA183" i="60"/>
  <c r="K183" i="60"/>
  <c r="I183" i="60"/>
  <c r="L183" i="60" s="1"/>
  <c r="G183" i="60"/>
  <c r="AA182" i="60"/>
  <c r="K182" i="60"/>
  <c r="I182" i="60"/>
  <c r="L182" i="60" s="1"/>
  <c r="G182" i="60"/>
  <c r="AA181" i="60"/>
  <c r="K181" i="60"/>
  <c r="I181" i="60"/>
  <c r="L181" i="60" s="1"/>
  <c r="G181" i="60"/>
  <c r="AA180" i="60"/>
  <c r="K180" i="60"/>
  <c r="I180" i="60"/>
  <c r="L180" i="60" s="1"/>
  <c r="G180" i="60"/>
  <c r="AA179" i="60"/>
  <c r="K179" i="60"/>
  <c r="I179" i="60"/>
  <c r="L179" i="60" s="1"/>
  <c r="G179" i="60"/>
  <c r="AA178" i="60"/>
  <c r="K178" i="60"/>
  <c r="I178" i="60"/>
  <c r="L178" i="60" s="1"/>
  <c r="G178" i="60"/>
  <c r="AA177" i="60"/>
  <c r="K177" i="60"/>
  <c r="K192" i="60" s="1"/>
  <c r="C19" i="62" s="1"/>
  <c r="I177" i="60"/>
  <c r="L177" i="60" s="1"/>
  <c r="L192" i="60" s="1"/>
  <c r="D19" i="62" s="1"/>
  <c r="G177" i="60"/>
  <c r="G192" i="60" s="1"/>
  <c r="E19" i="62" s="1"/>
  <c r="AA171" i="60"/>
  <c r="AA168" i="60"/>
  <c r="AA172" i="60"/>
  <c r="AA170" i="60"/>
  <c r="AA167" i="60"/>
  <c r="AA166" i="60"/>
  <c r="AA165" i="60"/>
  <c r="AA164" i="60"/>
  <c r="AA163" i="60"/>
  <c r="AA162" i="60"/>
  <c r="AA161" i="60"/>
  <c r="AA160" i="60"/>
  <c r="AA159" i="60"/>
  <c r="AA158" i="60"/>
  <c r="AA157" i="60"/>
  <c r="AA156" i="60"/>
  <c r="AA155" i="60"/>
  <c r="AA154" i="60"/>
  <c r="AA153" i="60"/>
  <c r="AA149" i="60"/>
  <c r="AA148" i="60"/>
  <c r="AA147" i="60"/>
  <c r="AA146" i="60"/>
  <c r="AA145" i="60"/>
  <c r="AA144" i="60"/>
  <c r="AA143" i="60"/>
  <c r="AA142" i="60"/>
  <c r="AA141" i="60"/>
  <c r="AA140" i="60"/>
  <c r="AA139" i="60"/>
  <c r="AA138" i="60"/>
  <c r="AA137" i="60"/>
  <c r="AA136" i="60"/>
  <c r="AA135" i="60"/>
  <c r="AA131" i="60"/>
  <c r="AA130" i="60"/>
  <c r="AA129" i="60"/>
  <c r="AA128" i="60"/>
  <c r="AA127" i="60"/>
  <c r="AA126" i="60"/>
  <c r="AA125" i="60"/>
  <c r="AA124" i="60"/>
  <c r="AA113" i="60"/>
  <c r="AA112" i="60"/>
  <c r="AA111" i="60"/>
  <c r="AA110" i="60"/>
  <c r="AA109" i="60"/>
  <c r="AA108" i="60"/>
  <c r="AA107" i="60"/>
  <c r="AA106" i="60"/>
  <c r="AA105" i="60"/>
  <c r="AA104" i="60"/>
  <c r="AA103" i="60"/>
  <c r="AA102" i="60"/>
  <c r="AA101" i="60"/>
  <c r="AA95" i="60"/>
  <c r="AA94" i="60"/>
  <c r="AA93" i="60"/>
  <c r="AA92" i="60"/>
  <c r="AA91" i="60"/>
  <c r="AA90" i="60"/>
  <c r="AA89" i="60"/>
  <c r="AA88" i="60"/>
  <c r="AA87" i="60"/>
  <c r="AA86" i="60"/>
  <c r="AA85" i="60"/>
  <c r="AA84" i="60"/>
  <c r="AA80" i="60"/>
  <c r="AA79" i="60"/>
  <c r="AA78" i="60"/>
  <c r="AA77" i="60"/>
  <c r="AA76" i="60"/>
  <c r="AA75" i="60"/>
  <c r="AA74" i="60"/>
  <c r="AA73" i="60"/>
  <c r="AA72" i="60"/>
  <c r="AA71" i="60"/>
  <c r="AA70" i="60"/>
  <c r="AA66" i="60"/>
  <c r="AA65" i="60"/>
  <c r="AA64" i="60"/>
  <c r="AA63" i="60"/>
  <c r="AA62" i="60"/>
  <c r="AA61" i="60"/>
  <c r="AA60" i="60"/>
  <c r="AA59" i="60"/>
  <c r="AA58" i="60"/>
  <c r="AA57" i="60"/>
  <c r="AA56" i="60"/>
  <c r="AA55" i="60"/>
  <c r="AA54" i="60"/>
  <c r="AA53" i="60"/>
  <c r="AA49" i="60"/>
  <c r="AA48" i="60"/>
  <c r="AA47" i="60"/>
  <c r="AA46" i="60"/>
  <c r="AA45" i="60"/>
  <c r="AA44" i="60"/>
  <c r="AA43" i="60"/>
  <c r="AA42" i="60"/>
  <c r="AA41" i="60"/>
  <c r="AA40" i="60"/>
  <c r="AA39" i="60"/>
  <c r="AA38" i="60"/>
  <c r="AA169" i="60"/>
  <c r="AA123" i="60"/>
  <c r="AA122" i="60"/>
  <c r="AA121" i="60"/>
  <c r="AA120" i="60"/>
  <c r="AA119" i="60"/>
  <c r="AA118" i="60"/>
  <c r="AA117" i="60"/>
  <c r="AA100" i="60"/>
  <c r="AA99" i="60"/>
  <c r="AA98" i="60"/>
  <c r="AA37" i="60"/>
  <c r="AA36" i="60"/>
  <c r="AA35" i="60"/>
  <c r="AA33" i="60"/>
  <c r="AA31" i="60"/>
  <c r="AA30" i="60"/>
  <c r="AA29" i="60"/>
  <c r="AA28" i="60"/>
  <c r="AA27" i="60"/>
  <c r="AA26" i="60"/>
  <c r="AA25" i="60"/>
  <c r="AA24" i="60"/>
  <c r="AA23" i="60"/>
  <c r="AA22" i="60"/>
  <c r="AA21" i="60"/>
  <c r="AA20" i="60"/>
  <c r="AA19" i="60"/>
  <c r="AA18" i="60"/>
  <c r="E10" i="62" l="1"/>
  <c r="G300" i="60"/>
  <c r="M273" i="60"/>
  <c r="N273" i="60" s="1"/>
  <c r="M296" i="60"/>
  <c r="N296" i="60" s="1"/>
  <c r="O296" i="60" s="1"/>
  <c r="M295" i="60"/>
  <c r="N295" i="60" s="1"/>
  <c r="O295" i="60" s="1"/>
  <c r="M292" i="60"/>
  <c r="M298" i="60"/>
  <c r="N298" i="60" s="1"/>
  <c r="O298" i="60" s="1"/>
  <c r="M294" i="60"/>
  <c r="N294" i="60" s="1"/>
  <c r="M293" i="60"/>
  <c r="N293" i="60" s="1"/>
  <c r="O293" i="60" s="1"/>
  <c r="M297" i="60"/>
  <c r="N297" i="60" s="1"/>
  <c r="O297" i="60" s="1"/>
  <c r="M277" i="60"/>
  <c r="M248" i="60"/>
  <c r="N248" i="60" s="1"/>
  <c r="O248" i="60" s="1"/>
  <c r="M251" i="60"/>
  <c r="N251" i="60" s="1"/>
  <c r="O251" i="60" s="1"/>
  <c r="M254" i="60"/>
  <c r="N254" i="60" s="1"/>
  <c r="O254" i="60" s="1"/>
  <c r="M257" i="60"/>
  <c r="N257" i="60" s="1"/>
  <c r="O257" i="60" s="1"/>
  <c r="M263" i="60"/>
  <c r="N263" i="60" s="1"/>
  <c r="O263" i="60" s="1"/>
  <c r="M266" i="60"/>
  <c r="N266" i="60" s="1"/>
  <c r="O266" i="60" s="1"/>
  <c r="M283" i="60"/>
  <c r="N283" i="60" s="1"/>
  <c r="O283" i="60" s="1"/>
  <c r="M286" i="60"/>
  <c r="N286" i="60" s="1"/>
  <c r="O286" i="60" s="1"/>
  <c r="M280" i="60"/>
  <c r="N280" i="60" s="1"/>
  <c r="O280" i="60" s="1"/>
  <c r="M278" i="60"/>
  <c r="N278" i="60" s="1"/>
  <c r="O278" i="60" s="1"/>
  <c r="M270" i="60"/>
  <c r="N270" i="60" s="1"/>
  <c r="O270" i="60" s="1"/>
  <c r="M279" i="60"/>
  <c r="N279" i="60" s="1"/>
  <c r="M282" i="60"/>
  <c r="N282" i="60" s="1"/>
  <c r="O282" i="60" s="1"/>
  <c r="M285" i="60"/>
  <c r="N285" i="60" s="1"/>
  <c r="O285" i="60" s="1"/>
  <c r="M288" i="60"/>
  <c r="N288" i="60" s="1"/>
  <c r="O288" i="60" s="1"/>
  <c r="M281" i="60"/>
  <c r="N281" i="60" s="1"/>
  <c r="O281" i="60" s="1"/>
  <c r="M264" i="60"/>
  <c r="M265" i="60"/>
  <c r="M268" i="60"/>
  <c r="N268" i="60" s="1"/>
  <c r="O268" i="60" s="1"/>
  <c r="M271" i="60"/>
  <c r="N271" i="60" s="1"/>
  <c r="O271" i="60" s="1"/>
  <c r="M284" i="60"/>
  <c r="N284" i="60" s="1"/>
  <c r="O284" i="60" s="1"/>
  <c r="M287" i="60"/>
  <c r="N287" i="60" s="1"/>
  <c r="O287" i="60" s="1"/>
  <c r="M267" i="60"/>
  <c r="N267" i="60" s="1"/>
  <c r="O267" i="60" s="1"/>
  <c r="M262" i="60"/>
  <c r="M269" i="60"/>
  <c r="N269" i="60" s="1"/>
  <c r="O269" i="60" s="1"/>
  <c r="M272" i="60"/>
  <c r="N272" i="60" s="1"/>
  <c r="O272" i="60" s="1"/>
  <c r="M252" i="60"/>
  <c r="N252" i="60" s="1"/>
  <c r="O252" i="60" s="1"/>
  <c r="M225" i="60"/>
  <c r="N225" i="60" s="1"/>
  <c r="O225" i="60" s="1"/>
  <c r="M247" i="60"/>
  <c r="N247" i="60" s="1"/>
  <c r="O247" i="60" s="1"/>
  <c r="M250" i="60"/>
  <c r="N250" i="60" s="1"/>
  <c r="M253" i="60"/>
  <c r="N253" i="60" s="1"/>
  <c r="M256" i="60"/>
  <c r="N256" i="60" s="1"/>
  <c r="O256" i="60" s="1"/>
  <c r="M258" i="60"/>
  <c r="M246" i="60"/>
  <c r="M255" i="60"/>
  <c r="N255" i="60" s="1"/>
  <c r="O255" i="60" s="1"/>
  <c r="M249" i="60"/>
  <c r="M224" i="60"/>
  <c r="N224" i="60" s="1"/>
  <c r="O224" i="60" s="1"/>
  <c r="M226" i="60"/>
  <c r="N226" i="60" s="1"/>
  <c r="O226" i="60" s="1"/>
  <c r="M242" i="60"/>
  <c r="N242" i="60" s="1"/>
  <c r="O242" i="60" s="1"/>
  <c r="M231" i="60"/>
  <c r="N231" i="60" s="1"/>
  <c r="O231" i="60" s="1"/>
  <c r="M239" i="60"/>
  <c r="N239" i="60" s="1"/>
  <c r="O239" i="60" s="1"/>
  <c r="M238" i="60"/>
  <c r="N238" i="60" s="1"/>
  <c r="O238" i="60" s="1"/>
  <c r="M241" i="60"/>
  <c r="N241" i="60" s="1"/>
  <c r="O241" i="60" s="1"/>
  <c r="M236" i="60"/>
  <c r="N236" i="60" s="1"/>
  <c r="O236" i="60" s="1"/>
  <c r="M234" i="60"/>
  <c r="N234" i="60" s="1"/>
  <c r="O234" i="60" s="1"/>
  <c r="M237" i="60"/>
  <c r="N237" i="60" s="1"/>
  <c r="O237" i="60" s="1"/>
  <c r="M235" i="60"/>
  <c r="N235" i="60" s="1"/>
  <c r="O235" i="60" s="1"/>
  <c r="M230" i="60"/>
  <c r="M233" i="60"/>
  <c r="M232" i="60"/>
  <c r="N232" i="60" s="1"/>
  <c r="O232" i="60" s="1"/>
  <c r="M240" i="60"/>
  <c r="N240" i="60" s="1"/>
  <c r="M210" i="60"/>
  <c r="N210" i="60" s="1"/>
  <c r="M213" i="60"/>
  <c r="N213" i="60" s="1"/>
  <c r="M216" i="60"/>
  <c r="N216" i="60" s="1"/>
  <c r="O216" i="60" s="1"/>
  <c r="M219" i="60"/>
  <c r="N219" i="60" s="1"/>
  <c r="O219" i="60" s="1"/>
  <c r="M222" i="60"/>
  <c r="N222" i="60" s="1"/>
  <c r="O222" i="60" s="1"/>
  <c r="M212" i="60"/>
  <c r="N212" i="60" s="1"/>
  <c r="O212" i="60" s="1"/>
  <c r="M218" i="60"/>
  <c r="M211" i="60"/>
  <c r="N211" i="60" s="1"/>
  <c r="O211" i="60" s="1"/>
  <c r="M214" i="60"/>
  <c r="N214" i="60" s="1"/>
  <c r="O214" i="60" s="1"/>
  <c r="M217" i="60"/>
  <c r="M220" i="60"/>
  <c r="N220" i="60" s="1"/>
  <c r="O220" i="60" s="1"/>
  <c r="M223" i="60"/>
  <c r="N223" i="60" s="1"/>
  <c r="O223" i="60" s="1"/>
  <c r="M215" i="60"/>
  <c r="N215" i="60" s="1"/>
  <c r="O215" i="60" s="1"/>
  <c r="M209" i="60"/>
  <c r="M221" i="60"/>
  <c r="N221" i="60" s="1"/>
  <c r="O221" i="60" s="1"/>
  <c r="M198" i="60"/>
  <c r="N198" i="60" s="1"/>
  <c r="O198" i="60" s="1"/>
  <c r="M199" i="60"/>
  <c r="N199" i="60" s="1"/>
  <c r="O199" i="60" s="1"/>
  <c r="M203" i="60"/>
  <c r="N203" i="60" s="1"/>
  <c r="O203" i="60" s="1"/>
  <c r="M204" i="60"/>
  <c r="N204" i="60" s="1"/>
  <c r="O204" i="60" s="1"/>
  <c r="M202" i="60"/>
  <c r="N202" i="60" s="1"/>
  <c r="O202" i="60" s="1"/>
  <c r="M197" i="60"/>
  <c r="N197" i="60" s="1"/>
  <c r="O197" i="60" s="1"/>
  <c r="M195" i="60"/>
  <c r="M201" i="60"/>
  <c r="N201" i="60" s="1"/>
  <c r="M196" i="60"/>
  <c r="M205" i="60"/>
  <c r="N205" i="60" s="1"/>
  <c r="O205" i="60" s="1"/>
  <c r="M200" i="60"/>
  <c r="N200" i="60" s="1"/>
  <c r="O200" i="60" s="1"/>
  <c r="M185" i="60"/>
  <c r="N185" i="60" s="1"/>
  <c r="O185" i="60" s="1"/>
  <c r="M191" i="60"/>
  <c r="N191" i="60" s="1"/>
  <c r="O191" i="60" s="1"/>
  <c r="M182" i="60"/>
  <c r="M188" i="60"/>
  <c r="N188" i="60" s="1"/>
  <c r="O188" i="60" s="1"/>
  <c r="M189" i="60"/>
  <c r="N189" i="60" s="1"/>
  <c r="O189" i="60" s="1"/>
  <c r="M190" i="60"/>
  <c r="N190" i="60" s="1"/>
  <c r="O190" i="60" s="1"/>
  <c r="M187" i="60"/>
  <c r="N187" i="60" s="1"/>
  <c r="O187" i="60" s="1"/>
  <c r="M177" i="60"/>
  <c r="M181" i="60"/>
  <c r="N181" i="60" s="1"/>
  <c r="O181" i="60" s="1"/>
  <c r="M186" i="60"/>
  <c r="N186" i="60" s="1"/>
  <c r="O186" i="60" s="1"/>
  <c r="M184" i="60"/>
  <c r="N184" i="60" s="1"/>
  <c r="O184" i="60" s="1"/>
  <c r="M183" i="60"/>
  <c r="N183" i="60" s="1"/>
  <c r="O183" i="60" s="1"/>
  <c r="M180" i="60"/>
  <c r="N180" i="60" s="1"/>
  <c r="O180" i="60" s="1"/>
  <c r="M178" i="60"/>
  <c r="N178" i="60" s="1"/>
  <c r="M179" i="60"/>
  <c r="G173" i="60"/>
  <c r="G174" i="60" s="1"/>
  <c r="N292" i="60" l="1"/>
  <c r="N300" i="60" s="1"/>
  <c r="M300" i="60"/>
  <c r="N277" i="60"/>
  <c r="M289" i="60"/>
  <c r="F25" i="62" s="1"/>
  <c r="N262" i="60"/>
  <c r="M274" i="60"/>
  <c r="F24" i="62" s="1"/>
  <c r="N246" i="60"/>
  <c r="M259" i="60"/>
  <c r="F23" i="62" s="1"/>
  <c r="N230" i="60"/>
  <c r="M243" i="60"/>
  <c r="F22" i="62" s="1"/>
  <c r="N209" i="60"/>
  <c r="M227" i="60"/>
  <c r="F21" i="62" s="1"/>
  <c r="N195" i="60"/>
  <c r="M206" i="60"/>
  <c r="F20" i="62" s="1"/>
  <c r="N177" i="60"/>
  <c r="M192" i="60"/>
  <c r="F19" i="62" s="1"/>
  <c r="G302" i="60"/>
  <c r="E18" i="62"/>
  <c r="O273" i="60"/>
  <c r="N182" i="60"/>
  <c r="N196" i="60"/>
  <c r="N217" i="60"/>
  <c r="N233" i="60"/>
  <c r="N249" i="60"/>
  <c r="O294" i="60"/>
  <c r="N264" i="60"/>
  <c r="O264" i="60" s="1"/>
  <c r="O292" i="60"/>
  <c r="O300" i="60" s="1"/>
  <c r="O279" i="60"/>
  <c r="N265" i="60"/>
  <c r="O265" i="60" s="1"/>
  <c r="O246" i="60"/>
  <c r="O253" i="60"/>
  <c r="N258" i="60"/>
  <c r="O258" i="60" s="1"/>
  <c r="O250" i="60"/>
  <c r="O210" i="60"/>
  <c r="N218" i="60"/>
  <c r="O218" i="60" s="1"/>
  <c r="O240" i="60"/>
  <c r="O213" i="60"/>
  <c r="O201" i="60"/>
  <c r="O177" i="60"/>
  <c r="N179" i="60"/>
  <c r="O179" i="60" s="1"/>
  <c r="O178" i="60"/>
  <c r="N289" i="60" l="1"/>
  <c r="O277" i="60"/>
  <c r="O289" i="60" s="1"/>
  <c r="N274" i="60"/>
  <c r="O262" i="60"/>
  <c r="O274" i="60" s="1"/>
  <c r="N243" i="60"/>
  <c r="O230" i="60"/>
  <c r="O243" i="60" s="1"/>
  <c r="N227" i="60"/>
  <c r="O209" i="60"/>
  <c r="O227" i="60" s="1"/>
  <c r="N206" i="60"/>
  <c r="O195" i="60"/>
  <c r="N192" i="60"/>
  <c r="N259" i="60"/>
  <c r="O182" i="60"/>
  <c r="O192" i="60" s="1"/>
  <c r="O196" i="60"/>
  <c r="O217" i="60"/>
  <c r="O233" i="60"/>
  <c r="O249" i="60"/>
  <c r="O259" i="60" s="1"/>
  <c r="E28" i="62"/>
  <c r="E29" i="62" s="1"/>
  <c r="O206" i="60" l="1"/>
  <c r="E30" i="62"/>
  <c r="K173" i="60" l="1"/>
  <c r="K174" i="60" s="1"/>
  <c r="AA173" i="60"/>
  <c r="I173" i="60"/>
  <c r="L173" i="60" s="1"/>
  <c r="L174" i="60" s="1"/>
  <c r="C18" i="62" l="1"/>
  <c r="K302" i="60"/>
  <c r="L302" i="60"/>
  <c r="D18" i="62"/>
  <c r="M173" i="60"/>
  <c r="M174" i="60" s="1"/>
  <c r="F18" i="62" l="1"/>
  <c r="M302" i="60"/>
  <c r="C28" i="62"/>
  <c r="D28" i="62"/>
  <c r="N173" i="60"/>
  <c r="N174" i="60" s="1"/>
  <c r="N302" i="60" s="1"/>
  <c r="F28" i="62" l="1"/>
  <c r="F29" i="62" s="1"/>
  <c r="F30" i="62" s="1"/>
  <c r="O173" i="60"/>
  <c r="O174" i="60" s="1"/>
  <c r="O302" i="60" s="1"/>
  <c r="C11" i="5"/>
  <c r="C3" i="61"/>
  <c r="C2" i="61"/>
  <c r="C1" i="61"/>
  <c r="C3" i="62"/>
  <c r="C2" i="62"/>
  <c r="C1" i="62"/>
  <c r="C3" i="5"/>
  <c r="C2" i="5"/>
  <c r="C1" i="5"/>
  <c r="B2" i="60"/>
  <c r="B1" i="60"/>
  <c r="C1" i="35"/>
  <c r="C3" i="35"/>
  <c r="B149" i="5"/>
  <c r="B138" i="5"/>
  <c r="B127" i="5"/>
  <c r="B116" i="5"/>
  <c r="B105" i="5"/>
  <c r="B94" i="5"/>
  <c r="B83" i="5"/>
  <c r="B72" i="5"/>
  <c r="B61"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2" i="5"/>
  <c r="C13" i="5"/>
  <c r="C14" i="5"/>
  <c r="C15" i="5"/>
  <c r="C16" i="5"/>
  <c r="C17" i="5"/>
  <c r="C18" i="5"/>
  <c r="C19" i="5"/>
  <c r="C20" i="5"/>
  <c r="B50" i="5"/>
  <c r="C1" i="55"/>
  <c r="C2" i="35"/>
  <c r="C2" i="55"/>
  <c r="Q80" i="55" l="1"/>
  <c r="K80" i="55"/>
  <c r="O80" i="55"/>
  <c r="P31" i="55"/>
  <c r="P48" i="55" s="1"/>
  <c r="P50" i="55" s="1"/>
  <c r="L40" i="55"/>
  <c r="Q48" i="55"/>
  <c r="Q50" i="55" s="1"/>
  <c r="L48" i="55"/>
  <c r="L50" i="55" s="1"/>
  <c r="N80" i="55"/>
  <c r="C20" i="16"/>
  <c r="O48" i="55"/>
  <c r="O50" i="55" s="1"/>
  <c r="M80" i="55"/>
  <c r="N31" i="55"/>
  <c r="N48" i="55" s="1"/>
  <c r="N50" i="55" s="1"/>
  <c r="L80" i="55"/>
  <c r="D29" i="62" l="1"/>
  <c r="D30" i="62" s="1"/>
  <c r="C29" i="62" l="1"/>
  <c r="C30" i="62" s="1"/>
  <c r="C28" i="16" l="1"/>
  <c r="C4" i="55" l="1"/>
</calcChain>
</file>

<file path=xl/sharedStrings.xml><?xml version="1.0" encoding="utf-8"?>
<sst xmlns="http://schemas.openxmlformats.org/spreadsheetml/2006/main" count="2288" uniqueCount="769">
  <si>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</si>
  <si>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</si>
  <si>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</si>
  <si>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</si>
  <si>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</si>
  <si>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</si>
  <si>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</si>
  <si>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</si>
  <si>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</si>
  <si>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</si>
  <si>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</si>
  <si>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</si>
  <si>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</si>
  <si>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</si>
  <si>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</si>
  <si>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</si>
  <si>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</si>
  <si>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</si>
  <si>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</si>
  <si>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</si>
  <si>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</si>
  <si>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</si>
  <si>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</si>
  <si>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</si>
  <si>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</si>
  <si>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</si>
  <si>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</si>
  <si>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</si>
  <si>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</si>
  <si>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</si>
  <si>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</si>
  <si>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</si>
  <si>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</si>
  <si>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</si>
  <si>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</si>
  <si>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</si>
  <si>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</si>
  <si>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</si>
  <si>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</si>
  <si>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</si>
  <si>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</si>
  <si>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</si>
  <si>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</si>
  <si>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</si>
  <si>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</si>
  <si>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</si>
  <si>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</si>
  <si>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</si>
  <si>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</si>
  <si>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</si>
  <si>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</si>
  <si>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</si>
  <si>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</si>
  <si>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</si>
  <si>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</si>
  <si>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</si>
  <si>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</si>
  <si>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</si>
  <si>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</si>
  <si>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</si>
  <si>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</si>
  <si>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</si>
  <si>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</si>
  <si>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</si>
  <si>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</si>
  <si>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</si>
  <si>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</si>
  <si>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</si>
  <si>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</si>
  <si>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</si>
  <si>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</si>
  <si>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</si>
  <si>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</si>
  <si>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</si>
  <si>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</si>
  <si>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</si>
  <si>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</si>
  <si>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</si>
  <si>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</si>
  <si>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Enquiry No.</t>
  </si>
  <si>
    <t>Package Name:</t>
  </si>
  <si>
    <t>Tenderer's Name:</t>
  </si>
  <si>
    <t>NAME OF PACKAGE:</t>
  </si>
  <si>
    <t>Category of Offer:</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</si>
  <si>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</si>
  <si>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</si>
  <si>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</si>
  <si>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</si>
  <si>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</si>
  <si>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</si>
  <si>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</si>
  <si>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</si>
  <si>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</si>
  <si>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</si>
  <si>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</si>
  <si>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</si>
  <si>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</si>
  <si>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</si>
  <si>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</si>
  <si>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</si>
  <si>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</si>
  <si>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</si>
  <si>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</si>
  <si>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</si>
  <si>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</si>
  <si>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</si>
  <si>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</si>
  <si>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</si>
  <si>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</si>
  <si>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</si>
  <si>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</si>
  <si>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</si>
  <si>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</si>
  <si>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</si>
  <si>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</si>
  <si>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</si>
  <si>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</si>
  <si>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</si>
  <si>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</si>
  <si>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</si>
  <si>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</si>
  <si>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</si>
  <si>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</si>
  <si>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</si>
  <si>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</si>
  <si>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</si>
  <si>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</si>
  <si>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</si>
  <si>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</si>
  <si>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</si>
  <si>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</si>
  <si>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</si>
  <si>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</si>
  <si>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</si>
  <si>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</si>
  <si>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</si>
  <si>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</si>
  <si>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</si>
  <si>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</si>
  <si>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</si>
  <si>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</si>
  <si>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</si>
  <si>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</si>
  <si>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</si>
  <si>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</si>
  <si>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</si>
  <si>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</si>
  <si>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</si>
  <si>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</si>
  <si>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</si>
  <si>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</si>
  <si>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</si>
  <si>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</si>
  <si>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</si>
  <si>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</si>
  <si>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</si>
  <si>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</si>
  <si>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</si>
  <si>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</si>
  <si>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</si>
  <si>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</si>
  <si>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</si>
  <si>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</si>
  <si>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</si>
  <si>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</si>
  <si>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</si>
  <si>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</si>
  <si>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</si>
  <si>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</si>
  <si>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</si>
  <si>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</si>
  <si>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</si>
  <si>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</si>
  <si>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</si>
  <si>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</si>
  <si>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</si>
  <si>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</si>
  <si>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</si>
  <si>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</si>
  <si>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</si>
  <si>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</si>
  <si>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</si>
  <si>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</si>
  <si>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</si>
  <si>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</si>
  <si>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</si>
  <si>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</si>
  <si>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</si>
  <si>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</si>
  <si>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</si>
  <si>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</si>
  <si>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</si>
  <si>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</si>
  <si>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</si>
  <si>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</si>
  <si>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</si>
  <si>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</si>
  <si>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</si>
  <si>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</si>
  <si>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</si>
  <si>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</si>
  <si>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</si>
  <si>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</si>
  <si>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</si>
  <si>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</si>
  <si>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</si>
  <si>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</si>
  <si>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</si>
  <si>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There will be no inputting in Grey highlighted cells.</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</si>
  <si>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</si>
  <si>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</si>
  <si>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</si>
  <si>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</si>
  <si>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</si>
  <si>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</si>
  <si>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</si>
  <si>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</si>
  <si>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</si>
  <si>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</si>
  <si>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</si>
  <si>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</si>
  <si>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</si>
  <si>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</si>
  <si>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</si>
  <si>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</si>
  <si>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</si>
  <si>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</si>
  <si>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</si>
  <si>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</si>
  <si>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No ALTERNATIVE offers are accepted.</t>
  </si>
  <si>
    <t>Only Main Offer is to be submitted. Main offer tenderers are to fully comply with the requirements in the General Notes and CPA Formulae Notes below.</t>
  </si>
  <si>
    <t>This Total is to add up to 100% for each CPA formula submitted by tenderer</t>
  </si>
  <si>
    <t>Local</t>
  </si>
  <si>
    <t>CATEGORY OF OFFER (MAIN OFFER ONLY):</t>
  </si>
  <si>
    <t xml:space="preserve">The CPA escalation will be calculated as follows: latest index which is the latest available index at the end of each contractual year vs. the base index which is one month prior to tender closing date. </t>
  </si>
  <si>
    <t>Total Tendered Value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</si>
  <si>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</si>
  <si>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</si>
  <si>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</si>
  <si>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</si>
  <si>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</si>
  <si>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</si>
  <si>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</si>
  <si>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</si>
  <si>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</si>
  <si>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</si>
  <si>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</si>
  <si>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</si>
  <si>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</si>
  <si>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</si>
  <si>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</si>
  <si>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</si>
  <si>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</si>
  <si>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</si>
  <si>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</si>
  <si>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</si>
  <si>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</si>
  <si>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</si>
  <si>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</si>
  <si>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</si>
  <si>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</si>
  <si>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</si>
  <si>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</si>
  <si>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</si>
  <si>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</si>
  <si>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</si>
  <si>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</si>
  <si>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</si>
  <si>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</si>
  <si>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</si>
  <si>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</si>
  <si>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</si>
  <si>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</si>
  <si>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</si>
  <si>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</si>
  <si>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</si>
  <si>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</si>
  <si>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</si>
  <si>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</si>
  <si>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</si>
  <si>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</si>
  <si>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</si>
  <si>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</si>
  <si>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</si>
  <si>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</si>
  <si>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</si>
  <si>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</si>
  <si>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</si>
  <si>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</si>
  <si>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</si>
  <si>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</si>
  <si>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</si>
  <si>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</si>
  <si>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</si>
  <si>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</si>
  <si>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</si>
  <si>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</si>
  <si>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</si>
  <si>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</si>
  <si>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</si>
  <si>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</si>
  <si>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</si>
  <si>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</si>
  <si>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</si>
  <si>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</si>
  <si>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</si>
  <si>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</si>
  <si>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</si>
  <si>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</si>
  <si>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</si>
  <si>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</si>
  <si>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</si>
  <si>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</si>
  <si>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</si>
  <si>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</si>
  <si>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</si>
  <si>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www.resbank.co.za</t>
  </si>
  <si>
    <t>Table No.</t>
  </si>
  <si>
    <t>Table 1</t>
  </si>
  <si>
    <t>Tendered Rates (ZAR)</t>
  </si>
  <si>
    <t>TOTAL</t>
  </si>
  <si>
    <t xml:space="preserve"> Quantities</t>
  </si>
  <si>
    <t>Prices will be fixed for the first twelve (12) months after contract signing date and CPA will be applicable and will be applied on the contract 16 months from base date on an annual basis based on the CPA formula agreed on with tenderer.</t>
  </si>
  <si>
    <t xml:space="preserve">Tenderer's description of Multiple Formula </t>
  </si>
  <si>
    <t>List of required items and services</t>
  </si>
  <si>
    <t>CONFIGURATION 1: STANDARD CABINET (BASIC)</t>
  </si>
  <si>
    <t>1.1</t>
  </si>
  <si>
    <t>47U Standard 19" Cabinet (600x600mm)</t>
  </si>
  <si>
    <t>1.2</t>
  </si>
  <si>
    <t>Fixed and sliding rack shelves</t>
  </si>
  <si>
    <t>1.3</t>
  </si>
  <si>
    <t>Vertical and horizontal cable management</t>
  </si>
  <si>
    <t>1.4</t>
  </si>
  <si>
    <t>Cable entry gland plate / brush strip</t>
  </si>
  <si>
    <t>1.5</t>
  </si>
  <si>
    <t>Lockable front &amp; rear doors (or lock set)</t>
  </si>
  <si>
    <t>1.6</t>
  </si>
  <si>
    <t>Earthing/grounding kit</t>
  </si>
  <si>
    <t>1.7</t>
  </si>
  <si>
    <t>Basic PDU (Power Distribution Unit)</t>
  </si>
  <si>
    <t>1.8</t>
  </si>
  <si>
    <t>Blanking panels &amp; mounting hardware</t>
  </si>
  <si>
    <t>1.9</t>
  </si>
  <si>
    <t>Labelling kit and rack ID plates</t>
  </si>
  <si>
    <t>1.10</t>
  </si>
  <si>
    <t>Delivery</t>
  </si>
  <si>
    <t>1.11</t>
  </si>
  <si>
    <t>Design</t>
  </si>
  <si>
    <t>1.12</t>
  </si>
  <si>
    <t>Installation&amp; Commissioning</t>
  </si>
  <si>
    <t>1.13</t>
  </si>
  <si>
    <t xml:space="preserve">Support  </t>
  </si>
  <si>
    <t>1.14</t>
  </si>
  <si>
    <t>Training</t>
  </si>
  <si>
    <t>Each</t>
  </si>
  <si>
    <t>Horizontal and vertical managers</t>
  </si>
  <si>
    <t xml:space="preserve">Earthing </t>
  </si>
  <si>
    <t>PDU</t>
  </si>
  <si>
    <t>Top and bottom vented panels</t>
  </si>
  <si>
    <t>Price per km</t>
  </si>
  <si>
    <t>Cover installation, configuration and maintenance</t>
  </si>
  <si>
    <t>Table 2</t>
  </si>
  <si>
    <t>CONFIGURATION 2: STANDARD CABINET (PERFORATED)</t>
  </si>
  <si>
    <t>2.1</t>
  </si>
  <si>
    <t>2.2</t>
  </si>
  <si>
    <t>47U Standard Cabinet with 60% Perforation</t>
  </si>
  <si>
    <t>2.3</t>
  </si>
  <si>
    <t>2.4</t>
  </si>
  <si>
    <t>2.5</t>
  </si>
  <si>
    <t>2.6</t>
  </si>
  <si>
    <t>2.7</t>
  </si>
  <si>
    <t xml:space="preserve">Perforated front/rear doors (60%+ perforation) </t>
  </si>
  <si>
    <t>2.8</t>
  </si>
  <si>
    <t>Door gasket/seal kit for dust control</t>
  </si>
  <si>
    <t>2.9</t>
  </si>
  <si>
    <t>EMI Gaskets for Perforation</t>
  </si>
  <si>
    <t>2.10</t>
  </si>
  <si>
    <t>Replaceable dust filters for airflow paths</t>
  </si>
  <si>
    <t>2.11</t>
  </si>
  <si>
    <t>Improved Ventilation Design</t>
  </si>
  <si>
    <t>2.12</t>
  </si>
  <si>
    <t>2.13</t>
  </si>
  <si>
    <t>2.14</t>
  </si>
  <si>
    <t>2.15</t>
  </si>
  <si>
    <t xml:space="preserve"> PDU</t>
  </si>
  <si>
    <t>Digital display PDU</t>
  </si>
  <si>
    <t>Dust protection</t>
  </si>
  <si>
    <t>EMI protection</t>
  </si>
  <si>
    <t xml:space="preserve">Enhanced airflow </t>
  </si>
  <si>
    <t>Enhanced airflow panels</t>
  </si>
  <si>
    <t>Table 3</t>
  </si>
  <si>
    <t>CONFIGURATION 3: Swing Frame (47U × 600 × 600)</t>
  </si>
  <si>
    <t>3.1</t>
  </si>
  <si>
    <t>47U Swing Frame Cabinet (600x600mm)</t>
  </si>
  <si>
    <t>3.2</t>
  </si>
  <si>
    <t>3.3</t>
  </si>
  <si>
    <t>3.4</t>
  </si>
  <si>
    <t>3.5</t>
  </si>
  <si>
    <t>3.6</t>
  </si>
  <si>
    <t>Perforated front/rear doors (60%+ perforation) - lockable</t>
  </si>
  <si>
    <t>3.7</t>
  </si>
  <si>
    <t>Swing-open rear frame (with cable support tray)</t>
  </si>
  <si>
    <t>3.8</t>
  </si>
  <si>
    <t>19" mounting rails, cage nuts, and hardware</t>
  </si>
  <si>
    <t>3.9</t>
  </si>
  <si>
    <t>Standard Ventilation Panels</t>
  </si>
  <si>
    <t>3.10</t>
  </si>
  <si>
    <t>3.11</t>
  </si>
  <si>
    <t>3.12</t>
  </si>
  <si>
    <t>3.13</t>
  </si>
  <si>
    <t>3.14</t>
  </si>
  <si>
    <t>Perforated doors</t>
  </si>
  <si>
    <t>Notes</t>
  </si>
  <si>
    <t>Table 4</t>
  </si>
  <si>
    <t>CONFIGURATION 4: Fixed Frame (47U × 600 × 600)</t>
  </si>
  <si>
    <t>4.1</t>
  </si>
  <si>
    <t>47U fixed-frame cabinet (600W × 600D)</t>
  </si>
  <si>
    <t>4.2</t>
  </si>
  <si>
    <t>4.3</t>
  </si>
  <si>
    <t>4.4</t>
  </si>
  <si>
    <t>4.5</t>
  </si>
  <si>
    <t>4.6</t>
  </si>
  <si>
    <t>4.7</t>
  </si>
  <si>
    <t>4.8</t>
  </si>
  <si>
    <t>4.9</t>
  </si>
  <si>
    <t>4.10</t>
  </si>
  <si>
    <t>4.11</t>
  </si>
  <si>
    <t>CPS Africa - Fixed frame for OTN/MPLS</t>
  </si>
  <si>
    <t>Table 5</t>
  </si>
  <si>
    <t>CONFIGURATION 5: Swing Frame (47U × 600 × 1200)</t>
  </si>
  <si>
    <t>5.1</t>
  </si>
  <si>
    <t>47U swing-frame cabinet (600W × 1200D)</t>
  </si>
  <si>
    <t>5.2</t>
  </si>
  <si>
    <t>5.3</t>
  </si>
  <si>
    <t>PDU (Power Distribution Unit)</t>
  </si>
  <si>
    <t>5.4</t>
  </si>
  <si>
    <t>5.5</t>
  </si>
  <si>
    <t>5.6</t>
  </si>
  <si>
    <t>Swing-back rear section for access</t>
  </si>
  <si>
    <t>5.7</t>
  </si>
  <si>
    <t>Maximum vertical &amp; horizontal cable management</t>
  </si>
  <si>
    <t>5.8</t>
  </si>
  <si>
    <t>5.9</t>
  </si>
  <si>
    <t>5.10</t>
  </si>
  <si>
    <t>5.11</t>
  </si>
  <si>
    <t>5.12</t>
  </si>
  <si>
    <t xml:space="preserve">Maximum depth fixed frame </t>
  </si>
  <si>
    <t>1200mm depth rails</t>
  </si>
  <si>
    <t>Table 6</t>
  </si>
  <si>
    <t>CONFIGURATION 6: Fixed Frame Server Cabinet (47U × 600 × 800)</t>
  </si>
  <si>
    <t>6.1</t>
  </si>
  <si>
    <t>47U cabinet (600W × 800D)</t>
  </si>
  <si>
    <t>6.2</t>
  </si>
  <si>
    <t>6.3</t>
  </si>
  <si>
    <t>6.4</t>
  </si>
  <si>
    <t>6.5</t>
  </si>
  <si>
    <t>6.6</t>
  </si>
  <si>
    <t>6.7</t>
  </si>
  <si>
    <t>Server Cable Management Kit</t>
  </si>
  <si>
    <t>6.8</t>
  </si>
  <si>
    <t>Server Ventilation Panels</t>
  </si>
  <si>
    <t>6.9</t>
  </si>
  <si>
    <t>Universal Server Mounting Rails</t>
  </si>
  <si>
    <t>6.10</t>
  </si>
  <si>
    <t>Temperature Monitoring</t>
  </si>
  <si>
    <t>6.11</t>
  </si>
  <si>
    <t>6.12</t>
  </si>
  <si>
    <t>6.13</t>
  </si>
  <si>
    <t>6.14</t>
  </si>
  <si>
    <t>6.15</t>
  </si>
  <si>
    <t>Standard server depth</t>
  </si>
  <si>
    <t>Standard 8-outlet PDU</t>
  </si>
  <si>
    <t>Server-specific management</t>
  </si>
  <si>
    <t>Enhanced server cooling</t>
  </si>
  <si>
    <t>Universal server rails</t>
  </si>
  <si>
    <t>Server temp monitoring</t>
  </si>
  <si>
    <t>Table 7</t>
  </si>
  <si>
    <t>CONFIGURATION 7: Swing Frame Server Cabinet (47U × 600 × 800)</t>
  </si>
  <si>
    <t>7.1</t>
  </si>
  <si>
    <t>47U Swing Frame Server Cabinet (600W × 800D)</t>
  </si>
  <si>
    <t>7.2</t>
  </si>
  <si>
    <t>7.3</t>
  </si>
  <si>
    <t>7.4</t>
  </si>
  <si>
    <t>7.5</t>
  </si>
  <si>
    <t>7.6</t>
  </si>
  <si>
    <t xml:space="preserve">Swing Frame Server System </t>
  </si>
  <si>
    <t>7.7</t>
  </si>
  <si>
    <t>7.8</t>
  </si>
  <si>
    <t>Server Ventilation Design</t>
  </si>
  <si>
    <t>7.9</t>
  </si>
  <si>
    <t>Universal Mounting Rails (Adjustable)</t>
  </si>
  <si>
    <t>7.10</t>
  </si>
  <si>
    <t>7.11</t>
  </si>
  <si>
    <t>7.12</t>
  </si>
  <si>
    <t>7.13</t>
  </si>
  <si>
    <t>7.14</t>
  </si>
  <si>
    <t>7.15</t>
  </si>
  <si>
    <t>Microteach</t>
  </si>
  <si>
    <t>Server swing frame</t>
  </si>
  <si>
    <t xml:space="preserve">Server airflow </t>
  </si>
  <si>
    <t>Adjustable mounting</t>
  </si>
  <si>
    <t>Temp monitoring</t>
  </si>
  <si>
    <t>Table 8</t>
  </si>
  <si>
    <t>CONFIGURATION 8: STANDARD CABINET + SECURITY</t>
  </si>
  <si>
    <t>8.1</t>
  </si>
  <si>
    <t>8.2</t>
  </si>
  <si>
    <t>8.3</t>
  </si>
  <si>
    <t>8.4</t>
  </si>
  <si>
    <t>8.5</t>
  </si>
  <si>
    <t>8.6</t>
  </si>
  <si>
    <t>8.7</t>
  </si>
  <si>
    <t>8.8</t>
  </si>
  <si>
    <t>8.9</t>
  </si>
  <si>
    <t>8.10</t>
  </si>
  <si>
    <t>Tamper Detection Sensors</t>
  </si>
  <si>
    <t>8.11</t>
  </si>
  <si>
    <t>8.12</t>
  </si>
  <si>
    <t>8.13</t>
  </si>
  <si>
    <t>8.14</t>
  </si>
  <si>
    <t>8.15</t>
  </si>
  <si>
    <t>Security breach detection</t>
  </si>
  <si>
    <t>Table 9</t>
  </si>
  <si>
    <t>CONFIGURATION 9: Security + PTZ CAMERA</t>
  </si>
  <si>
    <t>9.1</t>
  </si>
  <si>
    <t>9.2</t>
  </si>
  <si>
    <t>9.3</t>
  </si>
  <si>
    <t>9.4</t>
  </si>
  <si>
    <t>9.5</t>
  </si>
  <si>
    <t>9.6</t>
  </si>
  <si>
    <t>9.7</t>
  </si>
  <si>
    <t>9.8</t>
  </si>
  <si>
    <t>9.9</t>
  </si>
  <si>
    <t>9.10</t>
  </si>
  <si>
    <t>9.11</t>
  </si>
  <si>
    <t>PTZ Camera with Night Vision</t>
  </si>
  <si>
    <t>9.12</t>
  </si>
  <si>
    <t>Camera Mounting Bracket</t>
  </si>
  <si>
    <t>9.13</t>
  </si>
  <si>
    <t>Network Video Recorder (Local Storage)</t>
  </si>
  <si>
    <t>9.14</t>
  </si>
  <si>
    <t>Motion Detection Software</t>
  </si>
  <si>
    <t>9.15</t>
  </si>
  <si>
    <t>Remote Viewing Capability</t>
  </si>
  <si>
    <t>9.16</t>
  </si>
  <si>
    <t>30-Day Video Storage</t>
  </si>
  <si>
    <t>9.17</t>
  </si>
  <si>
    <t>9.18</t>
  </si>
  <si>
    <t>9.19</t>
  </si>
  <si>
    <t>9.20</t>
  </si>
  <si>
    <t>9.21</t>
  </si>
  <si>
    <t>Pan-tilt-zoom camera</t>
  </si>
  <si>
    <t>Secure camera mount</t>
  </si>
  <si>
    <t>Recording system</t>
  </si>
  <si>
    <t>AI motion detection</t>
  </si>
  <si>
    <t>Remote access software</t>
  </si>
  <si>
    <t>Storage capacity</t>
  </si>
  <si>
    <t>Table 10</t>
  </si>
  <si>
    <t>CONFIGURATION 10: OTN/MPLS + RODENT-RESISTANT (47U x 600 x 600mm)</t>
  </si>
  <si>
    <t>10.1</t>
  </si>
  <si>
    <t>47U Rodent-Resistant Cabinet (600x600mm)</t>
  </si>
  <si>
    <t>10.2</t>
  </si>
  <si>
    <t>Sealed Entry Point System</t>
  </si>
  <si>
    <t>10.3</t>
  </si>
  <si>
    <t>Reinforced Cable Entry Brush Seals</t>
  </si>
  <si>
    <t>10.4</t>
  </si>
  <si>
    <t>Rodent-Proof Door Gaskets</t>
  </si>
  <si>
    <t>10.5</t>
  </si>
  <si>
    <t>Mesh Ventilation Panels (Rodent-Proof)</t>
  </si>
  <si>
    <t>10.6</t>
  </si>
  <si>
    <t>Bottom Plate Sealing System</t>
  </si>
  <si>
    <t>10.7</t>
  </si>
  <si>
    <t>Anti-Gnaw Material Coating</t>
  </si>
  <si>
    <t>10.8</t>
  </si>
  <si>
    <t>Inspection Access Ports (Sealed)</t>
  </si>
  <si>
    <t>10.9</t>
  </si>
  <si>
    <t>Basic PDU with Monitoring</t>
  </si>
  <si>
    <t>10.10</t>
  </si>
  <si>
    <t>OTN/MPLS Equipment Rails</t>
  </si>
  <si>
    <t>10.11</t>
  </si>
  <si>
    <t>10.12</t>
  </si>
  <si>
    <t>10.13</t>
  </si>
  <si>
    <t>10.14</t>
  </si>
  <si>
    <t>10.15</t>
  </si>
  <si>
    <t>OTN/MPLS pest protection</t>
  </si>
  <si>
    <t>Complete sealing against rodents</t>
  </si>
  <si>
    <t>Brush seal cable entries</t>
  </si>
  <si>
    <t>Specialized door sealing</t>
  </si>
  <si>
    <t>Fine mesh prevents entry</t>
  </si>
  <si>
    <t>Floor entry protection</t>
  </si>
  <si>
    <t>Prevents rodent damage</t>
  </si>
  <si>
    <t>Maintenance access with seals</t>
  </si>
  <si>
    <t>Power distribution</t>
  </si>
  <si>
    <t>Mounting system</t>
  </si>
  <si>
    <t>Table 11</t>
  </si>
  <si>
    <t>CONFIGURATION 11: OTN/MPLS + ACTIVE VENTILATION</t>
  </si>
  <si>
    <t>11.1</t>
  </si>
  <si>
    <t>47U Active Ventilation Cabinet (600x600mm)</t>
  </si>
  <si>
    <t>11.2</t>
  </si>
  <si>
    <t>Intelligent Fan System (Top Mounted)</t>
  </si>
  <si>
    <t>11.3</t>
  </si>
  <si>
    <t>Variable Speed Fan Controller</t>
  </si>
  <si>
    <t>11.4</t>
  </si>
  <si>
    <t>Redundant Fan Configuration</t>
  </si>
  <si>
    <t>11.5</t>
  </si>
  <si>
    <t>Air Flow Sensors</t>
  </si>
  <si>
    <t>11.6</t>
  </si>
  <si>
    <t>Hot Air Extraction Ducting</t>
  </si>
  <si>
    <t>11.7</t>
  </si>
  <si>
    <t>Intake Air Filtration</t>
  </si>
  <si>
    <t>11.8</t>
  </si>
  <si>
    <t>Fan Failure Alarm System</t>
  </si>
  <si>
    <t>11.9</t>
  </si>
  <si>
    <t>Temperature Monitoring (Multi-Point)</t>
  </si>
  <si>
    <t>11.10</t>
  </si>
  <si>
    <t>11.11</t>
  </si>
  <si>
    <t>OTN/MPLS with fans</t>
  </si>
  <si>
    <t>Heat extraction fans</t>
  </si>
  <si>
    <t>Temperature-based control</t>
  </si>
  <si>
    <t>Backup fan system</t>
  </si>
  <si>
    <t>Monitors air movement</t>
  </si>
  <si>
    <t>Directs heat away from cabinet</t>
  </si>
  <si>
    <t>Clean air intake</t>
  </si>
  <si>
    <t xml:space="preserve">Alerts on fan failure </t>
  </si>
  <si>
    <t>Thermal management</t>
  </si>
  <si>
    <t>Table 12</t>
  </si>
  <si>
    <t>CONFIGURATION 12: SOUND-DAMPED</t>
  </si>
  <si>
    <t>12.1</t>
  </si>
  <si>
    <t>12.2</t>
  </si>
  <si>
    <t>12.3</t>
  </si>
  <si>
    <t>12.4</t>
  </si>
  <si>
    <t>12.5</t>
  </si>
  <si>
    <t>12.6</t>
  </si>
  <si>
    <t>12.7</t>
  </si>
  <si>
    <t>12.8</t>
  </si>
  <si>
    <t>12.9</t>
  </si>
  <si>
    <t>12.10</t>
  </si>
  <si>
    <t>Soundproof door assembly with seals</t>
  </si>
  <si>
    <t>12.11</t>
  </si>
  <si>
    <t>Specialized Acoustic Foam Lining</t>
  </si>
  <si>
    <t>12.12</t>
  </si>
  <si>
    <t>Vibration isolators / anti-resonance mounting feet</t>
  </si>
  <si>
    <t>12.13</t>
  </si>
  <si>
    <t>Sound-Dampened Ventilation System</t>
  </si>
  <si>
    <t>12.14</t>
  </si>
  <si>
    <t>12.15</t>
  </si>
  <si>
    <t>12.16</t>
  </si>
  <si>
    <t>12.17</t>
  </si>
  <si>
    <t>12.18</t>
  </si>
  <si>
    <t>Sound absorption material</t>
  </si>
  <si>
    <t>Acoustic ventilation</t>
  </si>
  <si>
    <t>Table 13</t>
  </si>
  <si>
    <t>CONFIGURATION 13: ENVIRO RACK (INTEGRATED COOLING - 6KW)</t>
  </si>
  <si>
    <t>13.1</t>
  </si>
  <si>
    <t>47U Environmental Cabinet Base</t>
  </si>
  <si>
    <t>13.2</t>
  </si>
  <si>
    <t>6kW Integrated Cooling System</t>
  </si>
  <si>
    <t>13.3</t>
  </si>
  <si>
    <t>Temperature and Humidity Monitoring</t>
  </si>
  <si>
    <t>13.4</t>
  </si>
  <si>
    <t>Condensate Management System</t>
  </si>
  <si>
    <t>13.5</t>
  </si>
  <si>
    <t>Air Filtration (Dust Protection)</t>
  </si>
  <si>
    <t>13.6</t>
  </si>
  <si>
    <t>Leak Detection System</t>
  </si>
  <si>
    <t>13.7</t>
  </si>
  <si>
    <t>Thermal Management</t>
  </si>
  <si>
    <t>13.8</t>
  </si>
  <si>
    <t>13.9</t>
  </si>
  <si>
    <t>13.10</t>
  </si>
  <si>
    <t>13.11</t>
  </si>
  <si>
    <t>13.12</t>
  </si>
  <si>
    <t>13.13</t>
  </si>
  <si>
    <t>Cooling unit with compressor</t>
  </si>
  <si>
    <t>Environmental sensors</t>
  </si>
  <si>
    <t>Water removal system</t>
  </si>
  <si>
    <t>HEPA filtration</t>
  </si>
  <si>
    <t>Water leak sensors</t>
  </si>
  <si>
    <t>Smart temperature control</t>
  </si>
  <si>
    <t>Table 14</t>
  </si>
  <si>
    <t>CONFIGURATION 14: ENVIRO RACK (INTEGRATED COOLING - 12KW)</t>
  </si>
  <si>
    <t>14.1</t>
  </si>
  <si>
    <t>47U Environmental Cabinet (600x800mm)</t>
  </si>
  <si>
    <t>14.2</t>
  </si>
  <si>
    <t>12kW Integrated Cooling System</t>
  </si>
  <si>
    <t>14.3</t>
  </si>
  <si>
    <t>14.4</t>
  </si>
  <si>
    <t>14.5</t>
  </si>
  <si>
    <t>14.6</t>
  </si>
  <si>
    <t>14.7</t>
  </si>
  <si>
    <t>High-Density PDU</t>
  </si>
  <si>
    <t>14.8</t>
  </si>
  <si>
    <t>14.9</t>
  </si>
  <si>
    <t>14.10</t>
  </si>
  <si>
    <t>14.11</t>
  </si>
  <si>
    <t>14.12</t>
  </si>
  <si>
    <t>14.13</t>
  </si>
  <si>
    <t>Table 15</t>
  </si>
  <si>
    <t>CONFIGURATION 15: ENVIRO RACK (INTEGRATED COOLING - 20KW)</t>
  </si>
  <si>
    <t>15.1</t>
  </si>
  <si>
    <t>15.2</t>
  </si>
  <si>
    <t>15.3</t>
  </si>
  <si>
    <t>15.4</t>
  </si>
  <si>
    <t>15.5</t>
  </si>
  <si>
    <t>15.6</t>
  </si>
  <si>
    <t>15.7</t>
  </si>
  <si>
    <t>15.8</t>
  </si>
  <si>
    <t>15.9</t>
  </si>
  <si>
    <t>15.10</t>
  </si>
  <si>
    <t>15.11</t>
  </si>
  <si>
    <t>15.12</t>
  </si>
  <si>
    <t>Table 16</t>
  </si>
  <si>
    <t>CONFIGURATION 16: PREMIUM SECURITY CABINET</t>
  </si>
  <si>
    <t>16.1</t>
  </si>
  <si>
    <t>47U Environmental Cabinet</t>
  </si>
  <si>
    <t>16.2</t>
  </si>
  <si>
    <t>20kW Integrated Cooling System</t>
  </si>
  <si>
    <t>16.3</t>
  </si>
  <si>
    <t>Integrated Biometric Security</t>
  </si>
  <si>
    <t>16.4</t>
  </si>
  <si>
    <t>PTZ Camera</t>
  </si>
  <si>
    <t>16.5</t>
  </si>
  <si>
    <t>Sound Dampening (≤65dB)</t>
  </si>
  <si>
    <t>16.6</t>
  </si>
  <si>
    <t>Dual Power Distribution (48V DC + 230V AC)</t>
  </si>
  <si>
    <t>16.7</t>
  </si>
  <si>
    <t>16.8</t>
  </si>
  <si>
    <t>16.9</t>
  </si>
  <si>
    <t>16.10</t>
  </si>
  <si>
    <t>16.11</t>
  </si>
  <si>
    <t>16.12</t>
  </si>
  <si>
    <t>Base cabinet unit</t>
  </si>
  <si>
    <t>Table 17</t>
  </si>
  <si>
    <t>PDU DC Circuit breakers</t>
  </si>
  <si>
    <t>17.1</t>
  </si>
  <si>
    <t>5A</t>
  </si>
  <si>
    <t>17.2</t>
  </si>
  <si>
    <t>10A</t>
  </si>
  <si>
    <t>17.3</t>
  </si>
  <si>
    <t>15A</t>
  </si>
  <si>
    <t>17.4</t>
  </si>
  <si>
    <t>20A</t>
  </si>
  <si>
    <t>17.5</t>
  </si>
  <si>
    <t>25A</t>
  </si>
  <si>
    <t>17.6</t>
  </si>
  <si>
    <t>30A</t>
  </si>
  <si>
    <t>17.7</t>
  </si>
  <si>
    <t>50A</t>
  </si>
  <si>
    <t>Total Value</t>
  </si>
  <si>
    <t>Must agree with Price (Incl. VAT) on RFI Cover Page</t>
  </si>
  <si>
    <t>Must agree with Price (Excl. VAT) on RFI Cover Page</t>
  </si>
  <si>
    <t>Supplier's Name:</t>
  </si>
  <si>
    <t>RFI No.</t>
  </si>
  <si>
    <t>The Price Schedule provides the basis of valuation, price adjustment (CPA) formulae and information for general contract progress monitoring.The units herein are estimates only and are non-committal.  No alternative offers are accepted.</t>
  </si>
  <si>
    <r>
      <t xml:space="preserve">This is the main data entry sheet to be completed. The </t>
    </r>
    <r>
      <rPr>
        <i/>
        <sz val="14"/>
        <rFont val="Arial"/>
        <family val="2"/>
      </rPr>
      <t xml:space="preserve">Supplier </t>
    </r>
    <r>
      <rPr>
        <sz val="12"/>
        <rFont val="Arial"/>
        <family val="2"/>
      </rPr>
      <t xml:space="preserve"> takes responsibility for ensuring correct inputs. Supplier(s) to populate their pricing information as stipulated in the pricing schedule. The pricing schedule may not be changed or altered. Supplier(s) to populate all required information on the RFI cover sheet and also populate  as stipulated in  (5.1.1 Pricing )  (5.1.2 CPA Formulae) and (5.1.4 Exchange rates). CPA Formulae should represent cost breakdown of the goods/commodities/components/items being sourced.</t>
    </r>
  </si>
  <si>
    <t xml:space="preserve">If the Supplier has decided not to identify a particular item in the price schedule at the time of RFI the cost to the Supplier of doing the work is assumed to be included in, or spread across, the other Prices and rates in the price schedule in order to fulfil the obligation to Provide the Goods and Services for the tendered total of the Prices.  </t>
  </si>
  <si>
    <t>The Supplier must allow for all necessary costs to complete the pricing shedule as required in terms of the specifications, technical scope and conditions of contract whether expressly stated or not in the Price Schedules. The Supplier must provide any breakdown of prices as may be required for specific items not detailed in the Price Schedule.</t>
  </si>
  <si>
    <t>The Prices should be exclusive and inclusive of VAT.</t>
  </si>
  <si>
    <t xml:space="preserve"> Please note, that the Supplier is to input the VAT amount as no formulae has been provided for the VAT portion.</t>
  </si>
  <si>
    <t>All worksheets in this Pricing Schedule are to be submitted. Supplier(s) are not allowed to ommit a worksheet. If specifically worksheets, 5.1.1 or 5.1.2 are ommited, it will be deemed that CPA  are not applicable. Rate of exchange (ROE) cannot be accepted by NTCSA to form part of any CPA formulae.</t>
  </si>
  <si>
    <t>Only Light Green highlighted cells are to be inputted by the Supplier.</t>
  </si>
  <si>
    <t xml:space="preserve">Total  Value </t>
  </si>
  <si>
    <t xml:space="preserve"> PRICE:  IN ZAR</t>
  </si>
  <si>
    <t xml:space="preserve">SUPPLIER’S NAME:  </t>
  </si>
  <si>
    <t>RFI</t>
  </si>
  <si>
    <r>
      <rPr>
        <b/>
        <u/>
        <sz val="12"/>
        <rFont val="Arial"/>
        <family val="2"/>
      </rPr>
      <t xml:space="preserve">NB - Column F &amp; Column N in 5.1.1 Pricing is a </t>
    </r>
    <r>
      <rPr>
        <b/>
        <sz val="12"/>
        <rFont val="Arial"/>
        <family val="2"/>
      </rPr>
      <t xml:space="preserve"> drop down cell for supplier to select the Currency and CPA formula chosen that they would have populated in 5.1.2 CPA Formulae and 5.1.4 Exchange Rates. It is the </t>
    </r>
    <r>
      <rPr>
        <b/>
        <u/>
        <sz val="14"/>
        <rFont val="Arial"/>
        <family val="2"/>
      </rPr>
      <t>Supplier'</t>
    </r>
    <r>
      <rPr>
        <b/>
        <sz val="12"/>
        <rFont val="Arial"/>
        <family val="2"/>
      </rPr>
      <t>s responsibility to ensure that Column H correctly reflects the intention of the Supplier.</t>
    </r>
  </si>
  <si>
    <r>
      <t xml:space="preserve">CPA Formulae Codes Column I 5.1.1 Pricing is to be populated by the supplier by selecting the respective drop down codes CPA formula as  developed by Supplier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supplier and inserted into each row of activity. </t>
    </r>
  </si>
  <si>
    <t>Supply, Delivery, Design, Installation, Commissioning, Support and Training on Environmental Racks with Built-in Air Conditioning, Noise Reduction Solutions, Heat Management Systems and Security Access Control for Substation Environments, on an as and when required basis</t>
  </si>
  <si>
    <t>E2396NTCSAMWP</t>
  </si>
  <si>
    <t>Drawing 0.53-1833 Standard equipment cabinet, 240-60725641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</si>
</sst>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 numFmtId="185" formatCode="#,###,##0"/>
    <numFmt numFmtId="186" formatCode="0.0000"/>
  </numFmts>
  <fonts count="97"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b/>
      <sz val="8"/>
      <name val="Arial"/>
      <family val="2"/>
    </font>
    <font>
      <sz val="10"/>
      <color rgb="FFFF000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1" tint="0.49998474074526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dashed">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top/>
      <bottom style="thick">
        <color indexed="64"/>
      </bottom>
      <diagonal/>
    </border>
  </borders>
  <cellStyleXfs count="312">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6" fillId="0" borderId="0" applyNumberFormat="0" applyFill="0" applyBorder="0" applyAlignment="0" applyProtection="0"/>
    <xf numFmtId="0" fontId="87"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8" fillId="0" borderId="0"/>
    <xf numFmtId="0" fontId="88" fillId="0" borderId="0"/>
    <xf numFmtId="0" fontId="88" fillId="0" borderId="0"/>
    <xf numFmtId="0" fontId="88" fillId="0" borderId="0"/>
    <xf numFmtId="0" fontId="2"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2" fillId="0" borderId="0"/>
    <xf numFmtId="0" fontId="88" fillId="0" borderId="0"/>
    <xf numFmtId="0" fontId="8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8" fillId="0" borderId="0"/>
    <xf numFmtId="0" fontId="88" fillId="0" borderId="0"/>
    <xf numFmtId="0" fontId="88" fillId="0" borderId="0"/>
    <xf numFmtId="0" fontId="88"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0" borderId="0"/>
    <xf numFmtId="0" fontId="2" fillId="0" borderId="0"/>
    <xf numFmtId="0" fontId="88" fillId="0" borderId="0"/>
    <xf numFmtId="0" fontId="88" fillId="0" borderId="0"/>
    <xf numFmtId="0" fontId="88" fillId="0" borderId="0"/>
    <xf numFmtId="0" fontId="88" fillId="0" borderId="0"/>
    <xf numFmtId="0" fontId="8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0" borderId="0"/>
    <xf numFmtId="0" fontId="88" fillId="0" borderId="0"/>
    <xf numFmtId="0" fontId="88" fillId="0" borderId="0"/>
    <xf numFmtId="0" fontId="8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0" borderId="0"/>
    <xf numFmtId="0" fontId="88" fillId="0" borderId="0"/>
    <xf numFmtId="0" fontId="88" fillId="0" borderId="0"/>
    <xf numFmtId="0" fontId="88" fillId="0" borderId="0"/>
    <xf numFmtId="0" fontId="2" fillId="0" borderId="0"/>
    <xf numFmtId="0" fontId="2" fillId="0" borderId="0"/>
    <xf numFmtId="0" fontId="2" fillId="0" borderId="0"/>
    <xf numFmtId="0" fontId="2" fillId="0" borderId="0"/>
    <xf numFmtId="0" fontId="88" fillId="0" borderId="0"/>
    <xf numFmtId="0" fontId="88" fillId="0" borderId="0"/>
    <xf numFmtId="0" fontId="88" fillId="0" borderId="0"/>
    <xf numFmtId="0" fontId="88"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xf numFmtId="49" fontId="95" fillId="0" borderId="72" applyFill="0" applyBorder="0">
      <alignment wrapText="1"/>
    </xf>
    <xf numFmtId="185" fontId="3" fillId="29" borderId="0" applyFill="0" applyBorder="0"/>
    <xf numFmtId="0" fontId="3" fillId="0" borderId="0" applyFill="0" applyBorder="0"/>
  </cellStyleXfs>
  <cellXfs count="592">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10" fontId="15" fillId="0" borderId="0" xfId="0" applyNumberFormat="1" applyFont="1" applyAlignment="1">
      <alignment vertical="center"/>
    </xf>
    <xf numFmtId="0" fontId="25" fillId="0" borderId="0" xfId="0" applyFont="1" applyAlignment="1">
      <alignment vertical="center"/>
    </xf>
    <xf numFmtId="167" fontId="25" fillId="0" borderId="0" xfId="0" applyNumberFormat="1" applyFont="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3"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0" xfId="0" applyFont="1" applyAlignment="1">
      <alignment horizontal="center"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Alignment="1">
      <alignment vertical="center"/>
    </xf>
    <xf numFmtId="10" fontId="26" fillId="0" borderId="0" xfId="0" applyNumberFormat="1" applyFont="1" applyAlignment="1">
      <alignment vertical="center"/>
    </xf>
    <xf numFmtId="0" fontId="26" fillId="0" borderId="0" xfId="0" applyFont="1" applyAlignment="1">
      <alignment horizontal="center" vertical="center"/>
    </xf>
    <xf numFmtId="39" fontId="24" fillId="0" borderId="0" xfId="0" applyNumberFormat="1" applyFont="1" applyAlignment="1">
      <alignment vertical="center"/>
    </xf>
    <xf numFmtId="0" fontId="14"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vertical="center" wrapText="1" shrinkToFit="1"/>
    </xf>
    <xf numFmtId="14" fontId="27" fillId="26" borderId="0" xfId="0" applyNumberFormat="1" applyFont="1" applyFill="1" applyAlignment="1">
      <alignment horizontal="left" vertical="center"/>
    </xf>
    <xf numFmtId="0" fontId="27" fillId="0" borderId="0" xfId="0" applyFont="1" applyAlignment="1">
      <alignment horizontal="left" vertical="center"/>
    </xf>
    <xf numFmtId="0" fontId="27" fillId="0" borderId="23" xfId="0" applyFont="1" applyBorder="1" applyAlignment="1">
      <alignment horizontal="left" vertical="center"/>
    </xf>
    <xf numFmtId="0" fontId="5"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21" fillId="0" borderId="0" xfId="0" applyFont="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vertical="top"/>
    </xf>
    <xf numFmtId="0" fontId="0" fillId="0" borderId="0" xfId="0" applyAlignment="1">
      <alignment horizontal="left" vertical="top"/>
    </xf>
    <xf numFmtId="0" fontId="15" fillId="0" borderId="0" xfId="0" applyFont="1" applyAlignment="1">
      <alignment horizontal="left" vertical="top"/>
    </xf>
    <xf numFmtId="0" fontId="5" fillId="0" borderId="0" xfId="0" applyFont="1" applyAlignment="1">
      <alignment horizontal="left" vertical="top"/>
    </xf>
    <xf numFmtId="0" fontId="8" fillId="0" borderId="0" xfId="0" applyFont="1" applyAlignment="1">
      <alignment horizontal="left" vertical="center"/>
    </xf>
    <xf numFmtId="0" fontId="14" fillId="0" borderId="0" xfId="0" applyFont="1" applyAlignment="1">
      <alignment horizontal="justify" vertical="top"/>
    </xf>
    <xf numFmtId="0" fontId="2" fillId="0" borderId="0" xfId="0" applyFont="1" applyAlignment="1">
      <alignment horizontal="left" vertical="center"/>
    </xf>
    <xf numFmtId="0" fontId="15"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Alignment="1">
      <alignment vertical="center"/>
    </xf>
    <xf numFmtId="0" fontId="27" fillId="0" borderId="0" xfId="0" applyFont="1" applyAlignment="1">
      <alignment vertical="center"/>
    </xf>
    <xf numFmtId="170" fontId="28" fillId="26" borderId="0" xfId="0" applyNumberFormat="1" applyFont="1" applyFill="1" applyAlignment="1">
      <alignment horizontal="left" vertical="center"/>
    </xf>
    <xf numFmtId="0" fontId="18" fillId="0" borderId="0" xfId="0" applyFont="1" applyAlignment="1">
      <alignment vertical="center"/>
    </xf>
    <xf numFmtId="0" fontId="2" fillId="0" borderId="0" xfId="0" applyFo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xf numFmtId="0" fontId="0" fillId="27" borderId="0" xfId="0" quotePrefix="1" applyFill="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53" fillId="27" borderId="0" xfId="0" applyFont="1" applyFill="1" applyAlignment="1">
      <alignment vertical="top"/>
    </xf>
    <xf numFmtId="0" fontId="55" fillId="0" borderId="0" xfId="0" applyFont="1"/>
    <xf numFmtId="0" fontId="0" fillId="27" borderId="22" xfId="0" applyFill="1" applyBorder="1" applyAlignment="1">
      <alignment horizontal="center"/>
    </xf>
    <xf numFmtId="0" fontId="52" fillId="27" borderId="0" xfId="0" applyFont="1" applyFill="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Alignment="1">
      <alignment horizontal="left"/>
    </xf>
    <xf numFmtId="0" fontId="52" fillId="27" borderId="0" xfId="0" quotePrefix="1" applyFont="1" applyFill="1" applyAlignment="1">
      <alignment horizontal="left"/>
    </xf>
    <xf numFmtId="165" fontId="15"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3" fillId="0" borderId="0" xfId="0" applyNumberFormat="1" applyFont="1" applyAlignment="1">
      <alignment horizontal="left" vertical="center"/>
    </xf>
    <xf numFmtId="1" fontId="12" fillId="0" borderId="0" xfId="0" applyNumberFormat="1" applyFont="1" applyAlignment="1">
      <alignment horizontal="left" vertical="center"/>
    </xf>
    <xf numFmtId="1" fontId="12"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77" fillId="0" borderId="0" xfId="0" applyFont="1"/>
    <xf numFmtId="0" fontId="12" fillId="0" borderId="0" xfId="0" applyFont="1" applyAlignment="1">
      <alignment vertical="center" wrapText="1"/>
    </xf>
    <xf numFmtId="14" fontId="27" fillId="0" borderId="0" xfId="0" applyNumberFormat="1" applyFont="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3"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23"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3"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Alignment="1">
      <alignment horizontal="center" vertical="top"/>
    </xf>
    <xf numFmtId="0" fontId="22" fillId="0" borderId="0" xfId="0" applyFont="1" applyAlignment="1">
      <alignment vertical="top"/>
    </xf>
    <xf numFmtId="0" fontId="22" fillId="0" borderId="0" xfId="0" applyFont="1" applyAlignment="1">
      <alignment horizontal="center" vertical="top"/>
    </xf>
    <xf numFmtId="0" fontId="21"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Border="1" applyAlignment="1">
      <alignment horizontal="left" vertical="center"/>
    </xf>
    <xf numFmtId="0" fontId="73" fillId="0" borderId="0" xfId="0" applyFont="1" applyAlignment="1">
      <alignment horizontal="left"/>
    </xf>
    <xf numFmtId="0" fontId="73"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Alignment="1">
      <alignment horizontal="center" vertical="center"/>
    </xf>
    <xf numFmtId="1" fontId="8" fillId="0" borderId="0" xfId="0" applyNumberFormat="1" applyFont="1" applyAlignment="1">
      <alignment horizontal="center" vertical="center" wrapText="1"/>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Alignment="1">
      <alignment horizontal="center" vertical="center" wrapText="1"/>
    </xf>
    <xf numFmtId="0" fontId="15"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78" fillId="26" borderId="9" xfId="0" applyFont="1" applyFill="1" applyBorder="1" applyAlignment="1">
      <alignment vertical="center"/>
    </xf>
    <xf numFmtId="0" fontId="15" fillId="0" borderId="0" xfId="0" applyFont="1" applyAlignment="1">
      <alignment horizontal="left" vertical="top" wrapText="1"/>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Alignment="1">
      <alignment horizontal="left" vertical="top"/>
    </xf>
    <xf numFmtId="1" fontId="12" fillId="0" borderId="0" xfId="227" applyNumberFormat="1" applyFont="1" applyAlignment="1">
      <alignment vertical="center"/>
    </xf>
    <xf numFmtId="0" fontId="2" fillId="30" borderId="0" xfId="178" applyFill="1"/>
    <xf numFmtId="0" fontId="79" fillId="30" borderId="0" xfId="178" applyFont="1" applyFill="1"/>
    <xf numFmtId="0" fontId="12" fillId="30" borderId="0" xfId="178" applyFont="1" applyFill="1" applyAlignment="1">
      <alignment horizontal="left" vertical="center"/>
    </xf>
    <xf numFmtId="0" fontId="15" fillId="30" borderId="0" xfId="178" applyFont="1" applyFill="1"/>
    <xf numFmtId="0" fontId="47" fillId="0" borderId="0" xfId="178" quotePrefix="1" applyFont="1" applyAlignment="1">
      <alignment vertical="center"/>
    </xf>
    <xf numFmtId="0" fontId="15" fillId="0" borderId="0" xfId="178" applyFont="1"/>
    <xf numFmtId="0" fontId="14" fillId="0" borderId="0" xfId="178" quotePrefix="1" applyFont="1" applyAlignment="1">
      <alignment horizontal="left"/>
    </xf>
    <xf numFmtId="0" fontId="14" fillId="0" borderId="45"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Alignment="1">
      <alignment horizontal="left" vertical="top"/>
    </xf>
    <xf numFmtId="0" fontId="14" fillId="0" borderId="46" xfId="178" quotePrefix="1" applyFont="1" applyBorder="1" applyAlignment="1">
      <alignment horizontal="left" vertical="center"/>
    </xf>
    <xf numFmtId="183" fontId="15" fillId="0" borderId="0" xfId="178" applyNumberFormat="1" applyFont="1"/>
    <xf numFmtId="0" fontId="80" fillId="30" borderId="0" xfId="178" applyFont="1" applyFill="1" applyAlignment="1">
      <alignment vertical="center" wrapText="1"/>
    </xf>
    <xf numFmtId="0" fontId="2" fillId="30" borderId="0" xfId="178" applyFill="1" applyAlignment="1">
      <alignment vertical="center" wrapText="1"/>
    </xf>
    <xf numFmtId="0" fontId="47" fillId="0" borderId="0" xfId="178" applyFont="1" applyAlignment="1">
      <alignment vertical="center"/>
    </xf>
    <xf numFmtId="0" fontId="75" fillId="0" borderId="0" xfId="178" applyFont="1" applyAlignment="1">
      <alignment vertical="center"/>
    </xf>
    <xf numFmtId="0" fontId="75" fillId="0" borderId="0" xfId="178" applyFont="1"/>
    <xf numFmtId="0" fontId="12" fillId="0" borderId="0" xfId="178" applyFont="1" applyAlignment="1">
      <alignment vertical="center"/>
    </xf>
    <xf numFmtId="0" fontId="56" fillId="0" borderId="0" xfId="178" applyFont="1" applyAlignment="1">
      <alignment vertical="center"/>
    </xf>
    <xf numFmtId="0" fontId="56" fillId="0" borderId="0" xfId="178" applyFont="1"/>
    <xf numFmtId="0" fontId="14" fillId="0" borderId="34" xfId="178" applyFont="1" applyBorder="1"/>
    <xf numFmtId="0" fontId="14" fillId="0" borderId="3" xfId="178" quotePrefix="1" applyFont="1" applyBorder="1" applyAlignment="1">
      <alignment horizontal="right" vertical="center"/>
    </xf>
    <xf numFmtId="0" fontId="2" fillId="0" borderId="34" xfId="178" applyBorder="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7" xfId="178" applyFont="1" applyBorder="1" applyAlignment="1">
      <alignment horizontal="center" vertical="center"/>
    </xf>
    <xf numFmtId="0" fontId="14" fillId="0" borderId="43" xfId="178" applyFont="1" applyBorder="1" applyAlignment="1">
      <alignment horizontal="center" vertical="center" wrapText="1"/>
    </xf>
    <xf numFmtId="3" fontId="15" fillId="0" borderId="48" xfId="178" applyNumberFormat="1" applyFont="1" applyBorder="1" applyAlignment="1">
      <alignment horizontal="center" vertical="center"/>
    </xf>
    <xf numFmtId="183" fontId="15"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5" fillId="0" borderId="38" xfId="178" applyNumberFormat="1" applyFont="1" applyBorder="1" applyAlignment="1">
      <alignment horizontal="center" vertical="center"/>
    </xf>
    <xf numFmtId="0" fontId="15" fillId="26" borderId="26" xfId="178" applyFont="1" applyFill="1" applyBorder="1" applyAlignment="1">
      <alignment horizontal="center"/>
    </xf>
    <xf numFmtId="0" fontId="14" fillId="30" borderId="0" xfId="178" applyFont="1" applyFill="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0" xfId="178" quotePrefix="1" applyFont="1" applyBorder="1" applyAlignment="1">
      <alignment horizontal="left" vertical="top"/>
    </xf>
    <xf numFmtId="3" fontId="15" fillId="0" borderId="9" xfId="178" applyNumberFormat="1" applyFont="1" applyBorder="1" applyAlignment="1">
      <alignment horizontal="left" vertical="top"/>
    </xf>
    <xf numFmtId="0" fontId="14" fillId="0" borderId="0" xfId="178" quotePrefix="1" applyFont="1" applyAlignment="1">
      <alignment horizontal="left" vertical="center"/>
    </xf>
    <xf numFmtId="0" fontId="14" fillId="0" borderId="0" xfId="178" applyFont="1" applyAlignment="1">
      <alignment horizontal="left"/>
    </xf>
    <xf numFmtId="183" fontId="15" fillId="26" borderId="45" xfId="178" applyNumberFormat="1" applyFont="1" applyFill="1" applyBorder="1" applyAlignment="1">
      <alignment horizontal="right" vertical="center"/>
    </xf>
    <xf numFmtId="0" fontId="15" fillId="0" borderId="0" xfId="0" applyFont="1" applyAlignment="1">
      <alignment horizontal="left" vertical="center" wrapText="1"/>
    </xf>
    <xf numFmtId="0" fontId="2" fillId="0" borderId="0" xfId="238" applyAlignment="1">
      <alignment vertical="center"/>
    </xf>
    <xf numFmtId="0" fontId="14" fillId="0" borderId="0" xfId="238" applyFont="1" applyAlignment="1">
      <alignment vertical="center"/>
    </xf>
    <xf numFmtId="0" fontId="15" fillId="0" borderId="0" xfId="238" applyFont="1" applyAlignment="1">
      <alignment vertical="center"/>
    </xf>
    <xf numFmtId="0" fontId="24" fillId="0" borderId="0" xfId="238" applyFont="1" applyAlignment="1">
      <alignment vertical="center"/>
    </xf>
    <xf numFmtId="10" fontId="15" fillId="0" borderId="0" xfId="238" applyNumberFormat="1" applyFont="1" applyAlignment="1">
      <alignment vertical="center"/>
    </xf>
    <xf numFmtId="0" fontId="25" fillId="0" borderId="0" xfId="238" applyFont="1" applyAlignment="1">
      <alignment vertical="center"/>
    </xf>
    <xf numFmtId="167" fontId="25" fillId="0" borderId="0" xfId="238" applyNumberFormat="1" applyFont="1" applyAlignment="1">
      <alignment vertical="center" wrapText="1"/>
    </xf>
    <xf numFmtId="0" fontId="26" fillId="0" borderId="0" xfId="238" applyFont="1" applyAlignment="1">
      <alignment vertical="center"/>
    </xf>
    <xf numFmtId="10" fontId="26" fillId="0" borderId="0" xfId="238" applyNumberFormat="1" applyFont="1" applyAlignment="1">
      <alignment vertical="center"/>
    </xf>
    <xf numFmtId="0" fontId="26" fillId="0" borderId="0" xfId="238" applyFont="1" applyAlignment="1">
      <alignment horizontal="center" vertical="center"/>
    </xf>
    <xf numFmtId="39" fontId="24" fillId="0" borderId="0" xfId="238" applyNumberFormat="1" applyFont="1" applyAlignment="1">
      <alignment vertical="center"/>
    </xf>
    <xf numFmtId="0" fontId="14" fillId="0" borderId="0" xfId="238" applyFont="1" applyAlignment="1">
      <alignment horizontal="left" vertical="center"/>
    </xf>
    <xf numFmtId="0" fontId="15" fillId="0" borderId="0" xfId="238" applyFont="1" applyAlignment="1">
      <alignment horizontal="left" vertical="top"/>
    </xf>
    <xf numFmtId="0" fontId="2" fillId="0" borderId="0" xfId="178"/>
    <xf numFmtId="165" fontId="15" fillId="0" borderId="0" xfId="238" applyNumberFormat="1" applyFont="1" applyAlignment="1">
      <alignment vertical="center"/>
    </xf>
    <xf numFmtId="0" fontId="56" fillId="0" borderId="0" xfId="177" applyFont="1" applyAlignment="1">
      <alignment vertical="center"/>
    </xf>
    <xf numFmtId="0" fontId="12" fillId="30" borderId="0" xfId="177" applyFont="1" applyFill="1" applyAlignment="1">
      <alignment vertical="center"/>
    </xf>
    <xf numFmtId="0" fontId="12" fillId="0" borderId="0" xfId="177" applyFont="1" applyAlignment="1">
      <alignment vertical="center"/>
    </xf>
    <xf numFmtId="165" fontId="14" fillId="0" borderId="0" xfId="238" applyNumberFormat="1" applyFont="1" applyAlignment="1">
      <alignment vertical="center"/>
    </xf>
    <xf numFmtId="165" fontId="15" fillId="0" borderId="0" xfId="178" applyNumberFormat="1" applyFont="1"/>
    <xf numFmtId="165" fontId="2" fillId="0" borderId="0" xfId="178" applyNumberFormat="1"/>
    <xf numFmtId="0" fontId="14" fillId="0" borderId="0" xfId="0" applyFont="1" applyAlignment="1">
      <alignment horizontal="left" vertical="center" wrapText="1"/>
    </xf>
    <xf numFmtId="3" fontId="12" fillId="0" borderId="0" xfId="0" applyNumberFormat="1" applyFont="1" applyAlignment="1">
      <alignment horizontal="center" vertical="center"/>
    </xf>
    <xf numFmtId="3" fontId="56" fillId="0" borderId="20" xfId="237" applyNumberFormat="1" applyFont="1" applyBorder="1" applyAlignment="1">
      <alignment horizontal="center"/>
    </xf>
    <xf numFmtId="183" fontId="15" fillId="26" borderId="53" xfId="178" applyNumberFormat="1" applyFont="1" applyFill="1" applyBorder="1" applyAlignment="1">
      <alignment horizontal="right" vertical="center"/>
    </xf>
    <xf numFmtId="0" fontId="56" fillId="35" borderId="30" xfId="0" applyFont="1" applyFill="1" applyBorder="1" applyAlignment="1">
      <alignment horizontal="center" vertical="center"/>
    </xf>
    <xf numFmtId="1" fontId="56" fillId="0" borderId="33" xfId="0" applyNumberFormat="1" applyFont="1" applyBorder="1" applyAlignment="1">
      <alignment horizontal="center" vertical="center"/>
    </xf>
    <xf numFmtId="0" fontId="15" fillId="0" borderId="33" xfId="0" applyFont="1" applyBorder="1" applyAlignment="1">
      <alignment vertical="top"/>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170" fontId="76" fillId="0" borderId="0" xfId="0" applyNumberFormat="1" applyFont="1" applyAlignment="1">
      <alignment horizontal="right" vertical="center"/>
    </xf>
    <xf numFmtId="15" fontId="2" fillId="0" borderId="0" xfId="0" applyNumberFormat="1" applyFont="1" applyAlignment="1">
      <alignment vertical="center"/>
    </xf>
    <xf numFmtId="0" fontId="14" fillId="0" borderId="49" xfId="0" applyFont="1" applyBorder="1" applyAlignment="1">
      <alignment vertical="center"/>
    </xf>
    <xf numFmtId="0" fontId="8" fillId="0" borderId="0" xfId="0" applyFont="1"/>
    <xf numFmtId="0" fontId="8" fillId="0" borderId="0" xfId="0" applyFont="1" applyAlignment="1">
      <alignment vertical="center"/>
    </xf>
    <xf numFmtId="0" fontId="14" fillId="0" borderId="37" xfId="178" applyFont="1" applyBorder="1" applyAlignment="1">
      <alignment vertical="top" wrapText="1"/>
    </xf>
    <xf numFmtId="0" fontId="15" fillId="26" borderId="9" xfId="178" applyFont="1" applyFill="1" applyBorder="1" applyAlignment="1">
      <alignment horizontal="center"/>
    </xf>
    <xf numFmtId="2" fontId="14" fillId="0" borderId="69" xfId="178" quotePrefix="1" applyNumberFormat="1" applyFont="1" applyBorder="1" applyAlignment="1">
      <alignment horizontal="center" vertical="center" wrapText="1"/>
    </xf>
    <xf numFmtId="3" fontId="15" fillId="0" borderId="70" xfId="178" applyNumberFormat="1" applyFont="1" applyBorder="1" applyAlignment="1">
      <alignment horizontal="left" vertical="top"/>
    </xf>
    <xf numFmtId="0" fontId="7" fillId="0" borderId="71"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49" xfId="0" applyFont="1" applyBorder="1" applyAlignment="1">
      <alignment horizontal="center" vertical="center"/>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165" fontId="75" fillId="0" borderId="0" xfId="178" applyNumberFormat="1" applyFont="1"/>
    <xf numFmtId="0" fontId="47" fillId="30" borderId="0" xfId="177" applyFont="1" applyFill="1" applyAlignment="1">
      <alignment vertical="center"/>
    </xf>
    <xf numFmtId="0" fontId="47" fillId="0" borderId="0" xfId="177" applyFont="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Border="1" applyAlignment="1">
      <alignment horizontal="center" vertical="center" wrapText="1"/>
    </xf>
    <xf numFmtId="165" fontId="75" fillId="0" borderId="64" xfId="177" applyNumberFormat="1" applyFont="1" applyBorder="1" applyAlignment="1">
      <alignment vertical="center"/>
    </xf>
    <xf numFmtId="165" fontId="75" fillId="0" borderId="31" xfId="177" applyNumberFormat="1" applyFont="1" applyBorder="1" applyAlignment="1">
      <alignment vertical="center"/>
    </xf>
    <xf numFmtId="0" fontId="47" fillId="27" borderId="52" xfId="177" applyFont="1" applyFill="1" applyBorder="1" applyAlignment="1">
      <alignment vertical="center" wrapText="1"/>
    </xf>
    <xf numFmtId="165" fontId="75" fillId="0" borderId="52" xfId="177" applyNumberFormat="1" applyFont="1" applyBorder="1" applyAlignment="1">
      <alignment vertical="center"/>
    </xf>
    <xf numFmtId="165" fontId="75" fillId="26" borderId="51" xfId="177" applyNumberFormat="1" applyFont="1" applyFill="1" applyBorder="1" applyAlignment="1">
      <alignment vertical="center"/>
    </xf>
    <xf numFmtId="165" fontId="75" fillId="0" borderId="36" xfId="177" applyNumberFormat="1" applyFont="1" applyBorder="1" applyAlignment="1">
      <alignment vertical="center"/>
    </xf>
    <xf numFmtId="165" fontId="75" fillId="0" borderId="65" xfId="177" applyNumberFormat="1" applyFont="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1" fillId="0" borderId="0" xfId="238" applyFont="1" applyAlignment="1">
      <alignment horizontal="left" vertical="center"/>
    </xf>
    <xf numFmtId="0" fontId="75" fillId="0" borderId="0" xfId="177" applyFont="1" applyAlignment="1">
      <alignment vertical="center" wrapText="1"/>
    </xf>
    <xf numFmtId="0" fontId="47" fillId="0" borderId="9" xfId="0" applyFont="1" applyBorder="1" applyAlignment="1">
      <alignment horizontal="left" vertical="center"/>
    </xf>
    <xf numFmtId="0" fontId="47"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93" fillId="35" borderId="8" xfId="170" applyFont="1" applyFill="1" applyBorder="1" applyAlignment="1">
      <alignment horizontal="center" vertical="center" wrapText="1"/>
    </xf>
    <xf numFmtId="0" fontId="93" fillId="35" borderId="4" xfId="170" applyFont="1" applyFill="1" applyBorder="1" applyAlignment="1">
      <alignment horizontal="center" vertical="center" wrapText="1"/>
    </xf>
    <xf numFmtId="0" fontId="93"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7" xfId="0" applyNumberFormat="1" applyFont="1" applyBorder="1" applyAlignment="1">
      <alignment horizontal="center" vertical="center"/>
    </xf>
    <xf numFmtId="3" fontId="2" fillId="26" borderId="67" xfId="237" applyNumberFormat="1" applyFill="1" applyBorder="1" applyAlignment="1">
      <alignment horizontal="center"/>
    </xf>
    <xf numFmtId="0" fontId="2" fillId="35" borderId="30" xfId="0" applyFont="1" applyFill="1" applyBorder="1" applyAlignment="1">
      <alignment horizontal="center" vertical="center"/>
    </xf>
    <xf numFmtId="3" fontId="92" fillId="35" borderId="16" xfId="0" applyNumberFormat="1" applyFont="1" applyFill="1" applyBorder="1" applyAlignment="1">
      <alignment horizontal="center" vertical="center" wrapText="1"/>
    </xf>
    <xf numFmtId="3" fontId="7" fillId="26" borderId="67" xfId="237" applyNumberFormat="1" applyFont="1" applyFill="1" applyBorder="1" applyAlignment="1">
      <alignment horizontal="center"/>
    </xf>
    <xf numFmtId="3" fontId="57" fillId="0" borderId="9" xfId="0" applyNumberFormat="1" applyFont="1" applyBorder="1" applyAlignment="1">
      <alignment horizontal="left" vertical="center"/>
    </xf>
    <xf numFmtId="1" fontId="15" fillId="0" borderId="30" xfId="238" applyNumberFormat="1" applyFont="1" applyBorder="1" applyAlignment="1">
      <alignment horizontal="center" vertical="center" wrapText="1"/>
    </xf>
    <xf numFmtId="3" fontId="15" fillId="0" borderId="64" xfId="239" applyNumberFormat="1" applyFont="1" applyBorder="1" applyAlignment="1">
      <alignment vertical="center" wrapText="1"/>
    </xf>
    <xf numFmtId="3" fontId="78" fillId="0" borderId="9" xfId="0" applyNumberFormat="1" applyFont="1" applyBorder="1" applyAlignment="1">
      <alignment horizontal="left" vertical="center"/>
    </xf>
    <xf numFmtId="165" fontId="47" fillId="0" borderId="0" xfId="177" applyNumberFormat="1" applyFont="1" applyAlignment="1">
      <alignment vertical="center"/>
    </xf>
    <xf numFmtId="165" fontId="75" fillId="0" borderId="22" xfId="177" applyNumberFormat="1" applyFont="1" applyBorder="1" applyAlignment="1">
      <alignment vertical="center"/>
    </xf>
    <xf numFmtId="165" fontId="75" fillId="0" borderId="35" xfId="177" applyNumberFormat="1" applyFont="1" applyBorder="1" applyAlignment="1">
      <alignment vertical="center"/>
    </xf>
    <xf numFmtId="3" fontId="57" fillId="0" borderId="29" xfId="0" applyNumberFormat="1" applyFont="1" applyBorder="1" applyAlignment="1">
      <alignment horizontal="left" vertical="center"/>
    </xf>
    <xf numFmtId="3" fontId="82" fillId="29" borderId="34" xfId="0" applyNumberFormat="1" applyFont="1" applyFill="1" applyBorder="1" applyAlignment="1">
      <alignment vertical="center"/>
    </xf>
    <xf numFmtId="3" fontId="82" fillId="29" borderId="43" xfId="0" applyNumberFormat="1" applyFont="1" applyFill="1" applyBorder="1" applyAlignment="1">
      <alignment vertical="center"/>
    </xf>
    <xf numFmtId="3" fontId="15" fillId="0" borderId="51" xfId="239" applyNumberFormat="1" applyFont="1" applyBorder="1" applyAlignment="1">
      <alignment vertical="center" wrapText="1"/>
    </xf>
    <xf numFmtId="165" fontId="75" fillId="0" borderId="44" xfId="177" applyNumberFormat="1" applyFont="1" applyBorder="1" applyAlignment="1">
      <alignment vertical="center"/>
    </xf>
    <xf numFmtId="165" fontId="75" fillId="0" borderId="30" xfId="177" applyNumberFormat="1" applyFont="1" applyBorder="1" applyAlignment="1">
      <alignment vertical="center"/>
    </xf>
    <xf numFmtId="165" fontId="94" fillId="36" borderId="0" xfId="178" applyNumberFormat="1" applyFont="1" applyFill="1"/>
    <xf numFmtId="3" fontId="2" fillId="0" borderId="0" xfId="178" applyNumberFormat="1"/>
    <xf numFmtId="0" fontId="82" fillId="0" borderId="0" xfId="0" applyFont="1" applyAlignment="1">
      <alignment horizontal="left" vertical="center"/>
    </xf>
    <xf numFmtId="3" fontId="21" fillId="0" borderId="0" xfId="0" applyNumberFormat="1" applyFont="1" applyAlignment="1">
      <alignment horizontal="center" vertical="center" wrapText="1"/>
    </xf>
    <xf numFmtId="0" fontId="2" fillId="37" borderId="31" xfId="0" applyFont="1" applyFill="1" applyBorder="1" applyAlignment="1">
      <alignment horizontal="center" vertical="center"/>
    </xf>
    <xf numFmtId="3" fontId="92" fillId="37" borderId="16" xfId="0" applyNumberFormat="1" applyFont="1" applyFill="1" applyBorder="1" applyAlignment="1">
      <alignment horizontal="center" vertical="center" wrapText="1"/>
    </xf>
    <xf numFmtId="3" fontId="2" fillId="37" borderId="67" xfId="237" applyNumberFormat="1" applyFill="1" applyBorder="1" applyAlignment="1">
      <alignment horizontal="center"/>
    </xf>
    <xf numFmtId="3" fontId="7" fillId="37" borderId="67" xfId="237" applyNumberFormat="1" applyFont="1" applyFill="1" applyBorder="1" applyAlignment="1">
      <alignment horizontal="center"/>
    </xf>
    <xf numFmtId="3" fontId="7" fillId="37" borderId="67" xfId="0" applyNumberFormat="1" applyFont="1" applyFill="1" applyBorder="1" applyAlignment="1">
      <alignment horizontal="center" vertical="center"/>
    </xf>
    <xf numFmtId="3" fontId="78" fillId="37" borderId="29" xfId="0" applyNumberFormat="1" applyFont="1" applyFill="1" applyBorder="1" applyAlignment="1">
      <alignment horizontal="left" vertical="center"/>
    </xf>
    <xf numFmtId="3" fontId="15" fillId="0" borderId="9" xfId="0" applyNumberFormat="1" applyFont="1" applyBorder="1" applyAlignment="1">
      <alignment horizontal="left" vertical="center"/>
    </xf>
    <xf numFmtId="0" fontId="7" fillId="0" borderId="4" xfId="170" applyFont="1" applyBorder="1" applyAlignment="1">
      <alignment horizontal="left" vertical="center" wrapText="1"/>
    </xf>
    <xf numFmtId="3" fontId="92" fillId="0" borderId="29" xfId="0" applyNumberFormat="1" applyFont="1" applyBorder="1" applyAlignment="1">
      <alignment horizontal="left" vertical="center" wrapText="1"/>
    </xf>
    <xf numFmtId="3" fontId="92" fillId="0" borderId="29" xfId="0" applyNumberFormat="1" applyFont="1" applyBorder="1" applyAlignment="1">
      <alignment horizontal="left" vertical="center"/>
    </xf>
    <xf numFmtId="3" fontId="57" fillId="0" borderId="9" xfId="0" applyNumberFormat="1" applyFont="1" applyBorder="1" applyAlignment="1">
      <alignment horizontal="left" vertical="center" wrapText="1"/>
    </xf>
    <xf numFmtId="0" fontId="92" fillId="38" borderId="46" xfId="0" applyFont="1" applyFill="1" applyBorder="1"/>
    <xf numFmtId="43" fontId="14" fillId="0" borderId="0" xfId="0" applyNumberFormat="1" applyFont="1" applyAlignment="1">
      <alignment horizontal="left" vertical="center" wrapText="1"/>
    </xf>
    <xf numFmtId="43" fontId="15" fillId="0" borderId="0" xfId="0" applyNumberFormat="1" applyFont="1" applyAlignment="1">
      <alignment horizontal="left" vertical="center" wrapText="1"/>
    </xf>
    <xf numFmtId="43" fontId="15" fillId="0" borderId="0" xfId="0" applyNumberFormat="1" applyFont="1" applyAlignment="1">
      <alignment horizontal="left" vertical="top" wrapText="1"/>
    </xf>
    <xf numFmtId="43" fontId="2" fillId="0" borderId="0" xfId="0" applyNumberFormat="1" applyFont="1" applyAlignment="1">
      <alignment horizontal="center" vertical="center" wrapText="1"/>
    </xf>
    <xf numFmtId="43" fontId="21" fillId="0" borderId="0" xfId="0" applyNumberFormat="1" applyFont="1" applyAlignment="1">
      <alignment horizontal="center" vertical="center" wrapText="1"/>
    </xf>
    <xf numFmtId="43" fontId="93" fillId="35" borderId="4" xfId="170" applyNumberFormat="1" applyFont="1" applyFill="1" applyBorder="1" applyAlignment="1">
      <alignment horizontal="center" vertical="center" wrapText="1"/>
    </xf>
    <xf numFmtId="43" fontId="2" fillId="26" borderId="67" xfId="237" applyNumberFormat="1" applyFill="1" applyBorder="1" applyAlignment="1">
      <alignment horizontal="center"/>
    </xf>
    <xf numFmtId="43" fontId="7" fillId="0" borderId="68" xfId="0" applyNumberFormat="1" applyFont="1" applyBorder="1" applyAlignment="1">
      <alignment horizontal="center" vertical="center"/>
    </xf>
    <xf numFmtId="43" fontId="2" fillId="37" borderId="67" xfId="237" applyNumberFormat="1" applyFill="1" applyBorder="1" applyAlignment="1">
      <alignment horizontal="center"/>
    </xf>
    <xf numFmtId="43" fontId="7" fillId="37" borderId="68" xfId="0" applyNumberFormat="1" applyFont="1" applyFill="1" applyBorder="1" applyAlignment="1">
      <alignment horizontal="center" vertical="center"/>
    </xf>
    <xf numFmtId="43" fontId="96" fillId="26" borderId="67" xfId="237" applyNumberFormat="1" applyFont="1" applyFill="1" applyBorder="1" applyAlignment="1">
      <alignment horizontal="center"/>
    </xf>
    <xf numFmtId="43" fontId="12" fillId="0" borderId="54" xfId="0" applyNumberFormat="1" applyFont="1" applyBorder="1" applyAlignment="1">
      <alignment horizontal="center" vertical="center"/>
    </xf>
    <xf numFmtId="43" fontId="12" fillId="0" borderId="33" xfId="0" applyNumberFormat="1" applyFont="1" applyBorder="1" applyAlignment="1">
      <alignment horizontal="center" vertical="center"/>
    </xf>
    <xf numFmtId="186" fontId="15" fillId="0" borderId="0" xfId="0" applyNumberFormat="1" applyFont="1" applyAlignment="1">
      <alignment vertical="center"/>
    </xf>
    <xf numFmtId="186" fontId="2" fillId="0" borderId="0" xfId="0" applyNumberFormat="1" applyFont="1" applyAlignment="1">
      <alignment vertical="center"/>
    </xf>
    <xf numFmtId="186" fontId="7" fillId="0" borderId="0" xfId="0" applyNumberFormat="1" applyFont="1" applyAlignment="1">
      <alignment horizontal="center" vertical="center"/>
    </xf>
    <xf numFmtId="186" fontId="93" fillId="35" borderId="4" xfId="170" applyNumberFormat="1" applyFont="1" applyFill="1" applyBorder="1" applyAlignment="1">
      <alignment horizontal="center" vertical="center" wrapText="1"/>
    </xf>
    <xf numFmtId="186" fontId="7" fillId="35" borderId="66" xfId="0" applyNumberFormat="1" applyFont="1" applyFill="1" applyBorder="1" applyAlignment="1">
      <alignment horizontal="center" vertical="center"/>
    </xf>
    <xf numFmtId="186" fontId="7" fillId="37" borderId="66" xfId="0" applyNumberFormat="1" applyFont="1" applyFill="1" applyBorder="1" applyAlignment="1">
      <alignment horizontal="center" vertical="center"/>
    </xf>
    <xf numFmtId="43" fontId="15" fillId="0" borderId="0" xfId="0" applyNumberFormat="1" applyFont="1" applyAlignment="1">
      <alignment vertical="center"/>
    </xf>
    <xf numFmtId="43" fontId="2" fillId="0" borderId="0" xfId="0" applyNumberFormat="1" applyFont="1" applyAlignment="1">
      <alignment vertical="center"/>
    </xf>
    <xf numFmtId="43" fontId="7" fillId="0" borderId="0" xfId="0" applyNumberFormat="1" applyFont="1" applyAlignment="1">
      <alignment horizontal="center" vertical="center"/>
    </xf>
    <xf numFmtId="43" fontId="2" fillId="0" borderId="67" xfId="0" applyNumberFormat="1" applyFont="1" applyBorder="1" applyAlignment="1">
      <alignment horizontal="center" vertical="center"/>
    </xf>
    <xf numFmtId="43" fontId="7" fillId="0" borderId="67" xfId="0" applyNumberFormat="1" applyFont="1" applyBorder="1" applyAlignment="1">
      <alignment horizontal="center" vertical="center"/>
    </xf>
    <xf numFmtId="3" fontId="56" fillId="0" borderId="0" xfId="237" applyNumberFormat="1" applyFont="1" applyAlignment="1">
      <alignment horizontal="center"/>
    </xf>
    <xf numFmtId="0" fontId="11" fillId="0" borderId="31" xfId="0" applyFont="1" applyBorder="1" applyAlignment="1">
      <alignment vertical="center" wrapText="1"/>
    </xf>
    <xf numFmtId="0" fontId="15" fillId="38" borderId="41" xfId="0" applyFont="1" applyFill="1" applyBorder="1" applyAlignment="1">
      <alignment horizontal="center" vertical="center"/>
    </xf>
    <xf numFmtId="3" fontId="57" fillId="0" borderId="16" xfId="0" applyNumberFormat="1" applyFont="1" applyBorder="1" applyAlignment="1">
      <alignment horizontal="left" vertical="center"/>
    </xf>
    <xf numFmtId="3" fontId="78" fillId="0" borderId="16" xfId="0" applyNumberFormat="1" applyFont="1" applyBorder="1" applyAlignment="1">
      <alignment horizontal="left" vertical="center"/>
    </xf>
    <xf numFmtId="3" fontId="92" fillId="0" borderId="16" xfId="0" applyNumberFormat="1" applyFont="1" applyBorder="1" applyAlignment="1">
      <alignment horizontal="left" vertical="center" wrapText="1"/>
    </xf>
    <xf numFmtId="3" fontId="92" fillId="0" borderId="16" xfId="0" applyNumberFormat="1" applyFont="1" applyBorder="1" applyAlignment="1">
      <alignment horizontal="left" vertical="center"/>
    </xf>
    <xf numFmtId="3" fontId="57" fillId="0" borderId="16" xfId="0" applyNumberFormat="1" applyFont="1" applyBorder="1" applyAlignment="1">
      <alignment horizontal="left" vertical="center" wrapText="1"/>
    </xf>
    <xf numFmtId="0" fontId="92" fillId="38" borderId="55" xfId="0" applyFont="1" applyFill="1" applyBorder="1"/>
    <xf numFmtId="3" fontId="78" fillId="37" borderId="16" xfId="0" applyNumberFormat="1" applyFont="1" applyFill="1" applyBorder="1" applyAlignment="1">
      <alignment horizontal="left" vertical="center"/>
    </xf>
    <xf numFmtId="3" fontId="15" fillId="0" borderId="16" xfId="0" applyNumberFormat="1" applyFont="1" applyBorder="1" applyAlignment="1">
      <alignment horizontal="left" vertical="center"/>
    </xf>
    <xf numFmtId="3" fontId="82" fillId="29" borderId="3" xfId="0" applyNumberFormat="1" applyFont="1" applyFill="1" applyBorder="1" applyAlignment="1">
      <alignment vertical="center"/>
    </xf>
    <xf numFmtId="0" fontId="7" fillId="35" borderId="31" xfId="0" applyFont="1" applyFill="1" applyBorder="1" applyAlignment="1">
      <alignment horizontal="center" vertical="center"/>
    </xf>
    <xf numFmtId="0" fontId="2" fillId="35" borderId="31" xfId="0" quotePrefix="1" applyFont="1" applyFill="1" applyBorder="1" applyAlignment="1">
      <alignment horizontal="center" vertical="center"/>
    </xf>
    <xf numFmtId="43" fontId="21" fillId="32" borderId="0" xfId="0" applyNumberFormat="1" applyFont="1" applyFill="1" applyAlignment="1">
      <alignment horizontal="left" vertical="center" wrapText="1"/>
    </xf>
    <xf numFmtId="0" fontId="56" fillId="0" borderId="9" xfId="0" applyFont="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0" fontId="15" fillId="0" borderId="33" xfId="0" applyFont="1" applyBorder="1" applyAlignment="1">
      <alignment horizontal="left" vertical="top" wrapText="1"/>
    </xf>
    <xf numFmtId="0" fontId="14" fillId="0" borderId="8" xfId="0" applyFont="1" applyBorder="1" applyAlignment="1">
      <alignment horizontal="left" vertical="center"/>
    </xf>
    <xf numFmtId="0" fontId="14" fillId="0" borderId="15" xfId="0" applyFont="1" applyBorder="1" applyAlignment="1">
      <alignment horizontal="left" vertical="center"/>
    </xf>
    <xf numFmtId="3" fontId="12" fillId="0" borderId="20"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21" xfId="0" applyNumberFormat="1" applyFont="1" applyBorder="1" applyAlignment="1">
      <alignment horizontal="center" vertical="center"/>
    </xf>
    <xf numFmtId="43" fontId="93" fillId="34" borderId="37" xfId="170" applyNumberFormat="1" applyFont="1" applyFill="1" applyBorder="1" applyAlignment="1">
      <alignment horizontal="center" vertical="center" wrapText="1"/>
    </xf>
    <xf numFmtId="43" fontId="93" fillId="34" borderId="36" xfId="170" applyNumberFormat="1" applyFont="1" applyFill="1" applyBorder="1" applyAlignment="1">
      <alignment horizontal="center" vertical="center" wrapText="1"/>
    </xf>
    <xf numFmtId="0" fontId="93" fillId="34" borderId="18" xfId="170" applyFont="1" applyFill="1" applyBorder="1" applyAlignment="1">
      <alignment horizontal="center" vertical="center" wrapText="1"/>
    </xf>
    <xf numFmtId="0" fontId="93" fillId="34" borderId="20" xfId="170"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64" xfId="0"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93" fillId="34" borderId="19" xfId="170" applyFont="1" applyFill="1" applyBorder="1" applyAlignment="1">
      <alignment horizontal="center" vertical="center" wrapText="1"/>
    </xf>
    <xf numFmtId="0" fontId="93" fillId="34" borderId="41" xfId="170" applyFont="1" applyFill="1" applyBorder="1" applyAlignment="1">
      <alignment horizontal="center" vertical="center" wrapText="1"/>
    </xf>
    <xf numFmtId="0" fontId="93" fillId="34" borderId="37" xfId="170" applyFont="1" applyFill="1" applyBorder="1" applyAlignment="1">
      <alignment horizontal="center" vertical="center" wrapText="1"/>
    </xf>
    <xf numFmtId="0" fontId="93" fillId="34" borderId="31" xfId="170" applyFont="1" applyFill="1" applyBorder="1" applyAlignment="1">
      <alignment horizontal="center" vertical="center" wrapText="1"/>
    </xf>
    <xf numFmtId="0" fontId="14" fillId="0" borderId="34" xfId="0" applyFont="1" applyBorder="1" applyAlignment="1">
      <alignment horizontal="center" vertical="top" wrapText="1"/>
    </xf>
    <xf numFmtId="0" fontId="14" fillId="0" borderId="3" xfId="0" applyFont="1" applyBorder="1" applyAlignment="1">
      <alignment horizontal="center" vertical="top" wrapText="1"/>
    </xf>
    <xf numFmtId="0" fontId="14" fillId="0" borderId="43" xfId="0" applyFont="1" applyBorder="1" applyAlignment="1">
      <alignment horizontal="center" vertical="top" wrapText="1"/>
    </xf>
    <xf numFmtId="0" fontId="15" fillId="0" borderId="34" xfId="0" applyFont="1" applyBorder="1" applyAlignment="1">
      <alignment horizontal="center" vertical="top" wrapText="1"/>
    </xf>
    <xf numFmtId="0" fontId="15" fillId="0" borderId="3" xfId="0" applyFont="1" applyBorder="1" applyAlignment="1">
      <alignment horizontal="center" vertical="top" wrapText="1"/>
    </xf>
    <xf numFmtId="0" fontId="15" fillId="0" borderId="43" xfId="0" applyFont="1" applyBorder="1" applyAlignment="1">
      <alignment horizontal="center" vertical="top" wrapText="1"/>
    </xf>
    <xf numFmtId="0" fontId="93" fillId="34" borderId="34" xfId="228" applyFont="1" applyFill="1" applyBorder="1" applyAlignment="1">
      <alignment horizontal="center" vertical="center" wrapText="1"/>
    </xf>
    <xf numFmtId="0" fontId="93" fillId="34" borderId="3" xfId="228" applyFont="1" applyFill="1" applyBorder="1" applyAlignment="1">
      <alignment horizontal="center" vertical="center" wrapText="1"/>
    </xf>
    <xf numFmtId="0" fontId="93" fillId="34" borderId="43" xfId="228" applyFont="1" applyFill="1" applyBorder="1" applyAlignment="1">
      <alignment horizontal="center" vertical="center"/>
    </xf>
    <xf numFmtId="0" fontId="93" fillId="34" borderId="36" xfId="170" applyFont="1" applyFill="1" applyBorder="1" applyAlignment="1">
      <alignment horizontal="center" vertical="center" wrapText="1"/>
    </xf>
    <xf numFmtId="43" fontId="93" fillId="34" borderId="31" xfId="170" applyNumberFormat="1" applyFont="1" applyFill="1" applyBorder="1" applyAlignment="1">
      <alignment horizontal="center" vertical="center" wrapText="1"/>
    </xf>
    <xf numFmtId="43" fontId="93" fillId="34" borderId="34" xfId="0" applyNumberFormat="1" applyFont="1" applyFill="1" applyBorder="1" applyAlignment="1">
      <alignment horizontal="center" vertical="center" wrapText="1"/>
    </xf>
    <xf numFmtId="43" fontId="93" fillId="34" borderId="43" xfId="0" applyNumberFormat="1" applyFont="1" applyFill="1" applyBorder="1" applyAlignment="1">
      <alignment horizontal="center" vertical="center" wrapText="1"/>
    </xf>
    <xf numFmtId="43" fontId="93" fillId="34" borderId="3" xfId="0" applyNumberFormat="1" applyFont="1" applyFill="1" applyBorder="1" applyAlignment="1">
      <alignment horizontal="center" vertical="center" wrapText="1"/>
    </xf>
    <xf numFmtId="186" fontId="93" fillId="34" borderId="37" xfId="170" applyNumberFormat="1" applyFont="1" applyFill="1" applyBorder="1" applyAlignment="1">
      <alignment horizontal="center" vertical="center" wrapText="1"/>
    </xf>
    <xf numFmtId="186" fontId="93" fillId="34" borderId="36" xfId="170" applyNumberFormat="1" applyFont="1" applyFill="1" applyBorder="1" applyAlignment="1">
      <alignment horizontal="center" vertical="center" wrapText="1"/>
    </xf>
    <xf numFmtId="0" fontId="93" fillId="34" borderId="34" xfId="0" applyFont="1" applyFill="1" applyBorder="1" applyAlignment="1">
      <alignment horizontal="center" vertical="center" wrapText="1"/>
    </xf>
    <xf numFmtId="0" fontId="93" fillId="34" borderId="3" xfId="0" applyFont="1" applyFill="1" applyBorder="1" applyAlignment="1">
      <alignment horizontal="center" vertical="center" wrapText="1"/>
    </xf>
    <xf numFmtId="0" fontId="93" fillId="34" borderId="43" xfId="0" applyFont="1" applyFill="1" applyBorder="1" applyAlignment="1">
      <alignment horizontal="center" vertical="center" wrapText="1"/>
    </xf>
    <xf numFmtId="0" fontId="15" fillId="0" borderId="9" xfId="0" applyFont="1" applyBorder="1" applyAlignment="1">
      <alignment horizontal="left" vertical="center" wrapText="1"/>
    </xf>
    <xf numFmtId="0" fontId="13" fillId="0" borderId="4" xfId="0" applyFont="1" applyBorder="1" applyAlignment="1">
      <alignment horizontal="left" vertical="center"/>
    </xf>
    <xf numFmtId="0" fontId="13" fillId="0" borderId="26" xfId="0" applyFont="1" applyBorder="1" applyAlignment="1">
      <alignment horizontal="left" vertical="center"/>
    </xf>
    <xf numFmtId="169" fontId="13" fillId="0" borderId="4" xfId="0" applyNumberFormat="1" applyFont="1" applyBorder="1" applyAlignment="1">
      <alignment horizontal="left" vertical="center"/>
    </xf>
    <xf numFmtId="0" fontId="15" fillId="36" borderId="9" xfId="0" applyFont="1" applyFill="1" applyBorder="1" applyAlignment="1">
      <alignment horizontal="left" vertical="center" wrapText="1"/>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15" fillId="0" borderId="9" xfId="0" applyFont="1" applyBorder="1" applyAlignment="1">
      <alignment horizontal="left" vertical="top" wrapText="1"/>
    </xf>
    <xf numFmtId="0" fontId="15" fillId="0" borderId="25" xfId="0" applyFont="1" applyBorder="1" applyAlignment="1">
      <alignment horizontal="left" vertical="top" wrapText="1"/>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15" fillId="0" borderId="29" xfId="0" applyFont="1" applyBorder="1" applyAlignment="1">
      <alignment horizontal="left" vertical="top" wrapText="1"/>
    </xf>
    <xf numFmtId="0" fontId="2" fillId="39" borderId="18" xfId="0" applyFont="1" applyFill="1" applyBorder="1" applyAlignment="1">
      <alignment horizontal="center" vertical="center" wrapText="1"/>
    </xf>
    <xf numFmtId="0" fontId="0" fillId="39" borderId="17" xfId="0" applyFill="1" applyBorder="1" applyAlignment="1">
      <alignment horizontal="center" vertical="center" wrapText="1"/>
    </xf>
    <xf numFmtId="0" fontId="0" fillId="39" borderId="19" xfId="0" applyFill="1" applyBorder="1" applyAlignment="1">
      <alignment horizontal="center" vertical="center" wrapText="1"/>
    </xf>
    <xf numFmtId="0" fontId="0" fillId="39" borderId="20" xfId="0" applyFill="1" applyBorder="1" applyAlignment="1">
      <alignment horizontal="center" vertical="center" wrapText="1"/>
    </xf>
    <xf numFmtId="0" fontId="0" fillId="39" borderId="0" xfId="0" applyFill="1" applyAlignment="1">
      <alignment horizontal="center" vertical="center" wrapText="1"/>
    </xf>
    <xf numFmtId="0" fontId="0" fillId="39" borderId="21" xfId="0" applyFill="1" applyBorder="1" applyAlignment="1">
      <alignment horizontal="center" vertical="center" wrapText="1"/>
    </xf>
    <xf numFmtId="0" fontId="0" fillId="39" borderId="22" xfId="0" applyFill="1" applyBorder="1" applyAlignment="1">
      <alignment horizontal="center" vertical="center" wrapText="1"/>
    </xf>
    <xf numFmtId="0" fontId="0" fillId="39" borderId="23" xfId="0" applyFill="1" applyBorder="1" applyAlignment="1">
      <alignment horizontal="center" vertical="center" wrapText="1"/>
    </xf>
    <xf numFmtId="0" fontId="0" fillId="39" borderId="24" xfId="0" applyFill="1" applyBorder="1" applyAlignment="1">
      <alignment horizontal="center" vertical="center" wrapText="1"/>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3" xfId="0" applyFont="1" applyBorder="1" applyAlignment="1">
      <alignment horizontal="left" vertical="center"/>
    </xf>
    <xf numFmtId="0" fontId="13" fillId="0" borderId="27" xfId="0" applyFont="1" applyBorder="1" applyAlignment="1">
      <alignment horizontal="left" vertical="center"/>
    </xf>
    <xf numFmtId="0" fontId="12" fillId="0" borderId="0" xfId="0" applyFont="1" applyAlignment="1">
      <alignment horizontal="left" vertical="center" wrapText="1"/>
    </xf>
    <xf numFmtId="0" fontId="15" fillId="0" borderId="62" xfId="0" applyFont="1" applyBorder="1" applyAlignment="1">
      <alignment horizontal="left" vertical="center"/>
    </xf>
    <xf numFmtId="0" fontId="90" fillId="32" borderId="20" xfId="0" applyFont="1" applyFill="1" applyBorder="1" applyAlignment="1">
      <alignment horizontal="left" vertical="center" wrapText="1"/>
    </xf>
    <xf numFmtId="0" fontId="90" fillId="32" borderId="0" xfId="0" applyFont="1" applyFill="1" applyAlignment="1">
      <alignment horizontal="left" vertical="center" wrapText="1"/>
    </xf>
    <xf numFmtId="0" fontId="90" fillId="32" borderId="20" xfId="0" applyFont="1" applyFill="1" applyBorder="1" applyAlignment="1">
      <alignment horizontal="left" vertical="center"/>
    </xf>
    <xf numFmtId="0" fontId="90" fillId="32" borderId="0" xfId="0" applyFont="1" applyFill="1" applyAlignment="1">
      <alignment horizontal="left" vertical="center"/>
    </xf>
    <xf numFmtId="0" fontId="47" fillId="0" borderId="8" xfId="0" applyFont="1" applyBorder="1" applyAlignment="1">
      <alignment horizontal="left" vertical="center"/>
    </xf>
    <xf numFmtId="0" fontId="47" fillId="0" borderId="15" xfId="0" applyFont="1" applyBorder="1" applyAlignment="1">
      <alignment horizontal="left" vertical="center"/>
    </xf>
    <xf numFmtId="165" fontId="47" fillId="0" borderId="34" xfId="177" applyNumberFormat="1" applyFont="1" applyBorder="1" applyAlignment="1">
      <alignment horizontal="center" vertical="center"/>
    </xf>
    <xf numFmtId="165" fontId="47" fillId="0" borderId="3" xfId="177" applyNumberFormat="1" applyFont="1" applyBorder="1" applyAlignment="1">
      <alignment horizontal="center" vertical="center"/>
    </xf>
    <xf numFmtId="165" fontId="47" fillId="0" borderId="43" xfId="177" applyNumberFormat="1" applyFont="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58" xfId="178" quotePrefix="1" applyFont="1" applyFill="1" applyBorder="1" applyAlignment="1">
      <alignment horizontal="left" vertical="center" wrapText="1"/>
    </xf>
    <xf numFmtId="0" fontId="15" fillId="30" borderId="58" xfId="178" applyFont="1" applyFill="1" applyBorder="1" applyAlignment="1">
      <alignment horizontal="left" vertical="center" wrapText="1"/>
    </xf>
    <xf numFmtId="0" fontId="15" fillId="30" borderId="59"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xf numFmtId="0" fontId="15" fillId="30" borderId="0" xfId="178" quotePrefix="1" applyFont="1" applyFill="1" applyAlignment="1">
      <alignment horizontal="left" vertical="center" wrapText="1"/>
    </xf>
    <xf numFmtId="0" fontId="15" fillId="30" borderId="0" xfId="178" applyFont="1" applyFill="1" applyAlignment="1">
      <alignment horizontal="left" vertical="center" wrapText="1"/>
    </xf>
    <xf numFmtId="0" fontId="83" fillId="30" borderId="56"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7"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15" xfId="0" applyFont="1" applyBorder="1" applyAlignment="1">
      <alignment horizontal="left" vertical="center" wrapText="1"/>
    </xf>
    <xf numFmtId="0" fontId="14" fillId="0" borderId="4" xfId="0" applyFont="1" applyBorder="1" applyAlignment="1">
      <alignment horizontal="left" vertical="center"/>
    </xf>
    <xf numFmtId="0" fontId="15" fillId="30" borderId="60" xfId="178" quotePrefix="1" applyFont="1" applyFill="1" applyBorder="1" applyAlignment="1">
      <alignment horizontal="left" vertical="center" wrapText="1"/>
    </xf>
    <xf numFmtId="0" fontId="15" fillId="30" borderId="60" xfId="178" applyFont="1" applyFill="1" applyBorder="1" applyAlignment="1">
      <alignment horizontal="left" vertical="center" wrapText="1"/>
    </xf>
    <xf numFmtId="0" fontId="15" fillId="30" borderId="61" xfId="178" applyFont="1" applyFill="1" applyBorder="1" applyAlignment="1">
      <alignment horizontal="left" vertical="center" wrapText="1"/>
    </xf>
    <xf numFmtId="0" fontId="14" fillId="0" borderId="46"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5" xfId="178" applyFont="1" applyFill="1" applyBorder="1" applyAlignment="1">
      <alignment horizontal="left" vertical="center" wrapText="1"/>
    </xf>
    <xf numFmtId="0" fontId="15" fillId="30" borderId="39" xfId="178" applyFont="1" applyFill="1" applyBorder="1" applyAlignment="1">
      <alignment horizontal="left" vertical="center" wrapText="1"/>
    </xf>
  </cellXfs>
  <cellStyles count="3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diColumnHeader" xfId="309" xr:uid="{0026A6CD-1FFE-468E-975D-92A2F6EDA987}"/>
    <cellStyle name="VerdiProductNo" xfId="311" xr:uid="{15DA5811-A6A7-475F-AF8E-2F1C9909F8F4}"/>
    <cellStyle name="VerdiTotalNetPrice" xfId="310" xr:uid="{514FCBDC-2A89-4C71-A957-02F6DCDFBD44}"/>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2421467</xdr:colOff>
      <xdr:row>1</xdr:row>
      <xdr:rowOff>101600</xdr:rowOff>
    </xdr:from>
    <xdr:to>
      <xdr:col>2</xdr:col>
      <xdr:colOff>1990299</xdr:colOff>
      <xdr:row>8</xdr:row>
      <xdr:rowOff>139971</xdr:rowOff>
    </xdr:to>
    <xdr:pic>
      <xdr:nvPicPr>
        <xdr:cNvPr id="3" name="Picture 2">
          <a:extLst>
            <a:ext uri="{FF2B5EF4-FFF2-40B4-BE49-F238E27FC236}">
              <a16:creationId xmlns:a16="http://schemas.microsoft.com/office/drawing/2014/main" id="{DE6A9F44-29E1-2A44-E4A8-E44DAACC01DF}"/>
            </a:ext>
          </a:extLst>
        </xdr:cNvPr>
        <xdr:cNvPicPr>
          <a:picLocks noChangeAspect="1"/>
        </xdr:cNvPicPr>
      </xdr:nvPicPr>
      <xdr:blipFill>
        <a:blip xmlns:r="http://schemas.openxmlformats.org/officeDocument/2006/relationships" r:embed="rId1"/>
        <a:stretch>
          <a:fillRect/>
        </a:stretch>
      </xdr:blipFill>
      <xdr:spPr>
        <a:xfrm>
          <a:off x="2717800" y="262467"/>
          <a:ext cx="3395766" cy="11644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opLeftCell="A29" zoomScale="75" zoomScaleNormal="75" zoomScaleSheetLayoutView="100" workbookViewId="0">
      <selection activeCell="B14" sqref="B14"/>
    </sheetView>
  </sheetViews>
  <sheetFormatPr defaultColWidth="9.1796875" defaultRowHeight="12.5" x14ac:dyDescent="0.25"/>
  <cols>
    <col min="1" max="1" width="4.1796875" style="1" customWidth="1"/>
    <col min="2" max="2" width="54.81640625" style="1" customWidth="1"/>
    <col min="3" max="3" width="59" style="1" customWidth="1"/>
    <col min="4" max="4" width="4.1796875" style="1" customWidth="1"/>
    <col min="5" max="16384" width="9.1796875" style="1"/>
  </cols>
  <sheetData>
    <row r="1" spans="1:10" x14ac:dyDescent="0.25">
      <c r="A1" s="21"/>
      <c r="B1" s="20"/>
      <c r="C1" s="20"/>
      <c r="D1" s="22"/>
    </row>
    <row r="2" spans="1:10" x14ac:dyDescent="0.25">
      <c r="A2" s="23"/>
      <c r="D2" s="24"/>
    </row>
    <row r="3" spans="1:10" x14ac:dyDescent="0.25">
      <c r="A3" s="23"/>
      <c r="D3" s="24"/>
    </row>
    <row r="4" spans="1:10" x14ac:dyDescent="0.25">
      <c r="A4" s="23"/>
      <c r="D4" s="24"/>
    </row>
    <row r="5" spans="1:10" x14ac:dyDescent="0.25">
      <c r="A5" s="23"/>
      <c r="D5" s="24"/>
    </row>
    <row r="6" spans="1:10" x14ac:dyDescent="0.25">
      <c r="A6" s="23"/>
      <c r="D6" s="24"/>
    </row>
    <row r="7" spans="1:10" x14ac:dyDescent="0.25">
      <c r="A7" s="23"/>
      <c r="D7" s="24"/>
    </row>
    <row r="8" spans="1:10" x14ac:dyDescent="0.25">
      <c r="A8" s="23"/>
      <c r="D8" s="24"/>
    </row>
    <row r="9" spans="1:10" x14ac:dyDescent="0.25">
      <c r="A9" s="23"/>
      <c r="B9" s="25"/>
      <c r="D9" s="24"/>
    </row>
    <row r="10" spans="1:10" ht="32.5" x14ac:dyDescent="0.25">
      <c r="A10" s="23"/>
      <c r="B10" s="26" t="s">
        <v>12</v>
      </c>
      <c r="C10" s="26"/>
      <c r="D10" s="24"/>
    </row>
    <row r="11" spans="1:10" ht="25" x14ac:dyDescent="0.25">
      <c r="A11" s="23"/>
      <c r="B11" s="27"/>
      <c r="C11" s="27"/>
      <c r="D11" s="24"/>
    </row>
    <row r="12" spans="1:10" ht="18" x14ac:dyDescent="0.25">
      <c r="A12" s="23"/>
      <c r="B12" s="31" t="s">
        <v>751</v>
      </c>
      <c r="C12" s="418" t="s">
        <v>767</v>
      </c>
      <c r="D12" s="24"/>
    </row>
    <row r="13" spans="1:10" ht="18" x14ac:dyDescent="0.25">
      <c r="A13" s="23"/>
      <c r="B13" s="31"/>
      <c r="C13" s="49"/>
      <c r="D13" s="24"/>
    </row>
    <row r="14" spans="1:10" ht="131.5" customHeight="1" x14ac:dyDescent="0.25">
      <c r="A14" s="23"/>
      <c r="B14" s="31" t="s">
        <v>82</v>
      </c>
      <c r="C14" s="471" t="s">
        <v>766</v>
      </c>
      <c r="D14" s="24"/>
    </row>
    <row r="15" spans="1:10" ht="30" customHeight="1" x14ac:dyDescent="0.25">
      <c r="A15" s="23"/>
      <c r="B15" s="31"/>
      <c r="C15" s="28"/>
      <c r="D15" s="24"/>
    </row>
    <row r="16" spans="1:10" ht="30" customHeight="1" x14ac:dyDescent="0.25">
      <c r="A16" s="23"/>
      <c r="B16" s="31" t="s">
        <v>762</v>
      </c>
      <c r="C16" s="88"/>
      <c r="D16" s="24"/>
      <c r="J16" s="249"/>
    </row>
    <row r="17" spans="1:10" ht="30" customHeight="1" x14ac:dyDescent="0.25">
      <c r="A17" s="23"/>
      <c r="B17" s="31"/>
      <c r="C17" s="91"/>
      <c r="D17" s="24"/>
      <c r="J17" s="249"/>
    </row>
    <row r="18" spans="1:10" ht="59.25" customHeight="1" x14ac:dyDescent="0.25">
      <c r="A18" s="23"/>
      <c r="B18" s="46" t="s">
        <v>233</v>
      </c>
      <c r="C18" s="88" t="s">
        <v>763</v>
      </c>
      <c r="D18" s="24"/>
    </row>
    <row r="19" spans="1:10" ht="18" x14ac:dyDescent="0.25">
      <c r="A19" s="23"/>
      <c r="B19" s="30"/>
      <c r="C19" s="49"/>
      <c r="D19" s="24"/>
    </row>
    <row r="20" spans="1:10" ht="30" customHeight="1" x14ac:dyDescent="0.25">
      <c r="A20" s="23"/>
      <c r="B20" s="31" t="s">
        <v>761</v>
      </c>
      <c r="C20" s="354">
        <f>'5.1.3 Summary'!F28</f>
        <v>0</v>
      </c>
      <c r="D20" s="24"/>
    </row>
    <row r="21" spans="1:10" ht="30" customHeight="1" x14ac:dyDescent="0.25">
      <c r="A21" s="23"/>
      <c r="B21" s="47" t="s">
        <v>13</v>
      </c>
      <c r="C21" s="50"/>
      <c r="D21" s="24"/>
    </row>
    <row r="22" spans="1:10" ht="30" customHeight="1" x14ac:dyDescent="0.25">
      <c r="A22" s="23"/>
      <c r="B22" s="47"/>
      <c r="C22" s="50"/>
      <c r="D22" s="24"/>
    </row>
    <row r="23" spans="1:10" ht="18" x14ac:dyDescent="0.25">
      <c r="A23" s="23"/>
      <c r="B23" s="31" t="s">
        <v>14</v>
      </c>
      <c r="C23" s="90" t="s">
        <v>78</v>
      </c>
      <c r="D23" s="24"/>
    </row>
    <row r="24" spans="1:10" ht="18" x14ac:dyDescent="0.25">
      <c r="A24" s="23"/>
      <c r="B24" s="31"/>
      <c r="C24" s="90"/>
      <c r="D24" s="24"/>
    </row>
    <row r="25" spans="1:10" ht="18" x14ac:dyDescent="0.25">
      <c r="A25" s="23"/>
      <c r="B25" s="31"/>
      <c r="C25" s="90"/>
      <c r="D25" s="24"/>
    </row>
    <row r="26" spans="1:10" ht="12.75" customHeight="1" x14ac:dyDescent="0.25">
      <c r="A26" s="23"/>
      <c r="B26" s="103"/>
      <c r="C26" s="50"/>
      <c r="D26" s="24"/>
    </row>
    <row r="27" spans="1:10" ht="12.75" customHeight="1" x14ac:dyDescent="0.25">
      <c r="A27" s="23"/>
      <c r="B27" s="103"/>
      <c r="C27" s="50"/>
      <c r="D27" s="24"/>
    </row>
    <row r="28" spans="1:10" ht="30" customHeight="1" x14ac:dyDescent="0.25">
      <c r="A28" s="23"/>
      <c r="B28" s="31" t="s">
        <v>761</v>
      </c>
      <c r="C28" s="354">
        <f>'5.1.3 Summary'!F30</f>
        <v>0</v>
      </c>
      <c r="D28" s="24"/>
    </row>
    <row r="29" spans="1:10" ht="30" customHeight="1" x14ac:dyDescent="0.25">
      <c r="A29" s="23"/>
      <c r="B29" s="47" t="s">
        <v>194</v>
      </c>
      <c r="C29" s="50"/>
      <c r="D29" s="24"/>
    </row>
    <row r="30" spans="1:10" ht="12.75" customHeight="1" x14ac:dyDescent="0.25">
      <c r="A30" s="23"/>
      <c r="C30" s="3"/>
      <c r="D30" s="24"/>
    </row>
    <row r="31" spans="1:10" ht="30" customHeight="1" x14ac:dyDescent="0.25">
      <c r="A31" s="23"/>
      <c r="B31" s="29" t="s">
        <v>15</v>
      </c>
      <c r="C31" s="42"/>
      <c r="D31" s="24"/>
    </row>
    <row r="32" spans="1:10" ht="30" customHeight="1" x14ac:dyDescent="0.25">
      <c r="A32" s="23"/>
      <c r="B32" s="29"/>
      <c r="C32" s="204"/>
      <c r="D32" s="24"/>
    </row>
    <row r="33" spans="1:4" ht="24" customHeight="1" x14ac:dyDescent="0.25">
      <c r="A33" s="23"/>
      <c r="B33" s="203"/>
      <c r="C33" s="204"/>
      <c r="D33" s="24"/>
    </row>
    <row r="34" spans="1:4" ht="12.75" customHeight="1" x14ac:dyDescent="0.25">
      <c r="A34" s="23"/>
      <c r="B34" s="3"/>
      <c r="C34" s="3"/>
      <c r="D34" s="24"/>
    </row>
    <row r="35" spans="1:4" ht="37.5" customHeight="1" x14ac:dyDescent="0.25">
      <c r="A35" s="23"/>
      <c r="B35" s="29" t="s">
        <v>84</v>
      </c>
      <c r="C35" s="88"/>
      <c r="D35" s="24"/>
    </row>
    <row r="36" spans="1:4" ht="12.75" customHeight="1" x14ac:dyDescent="0.25">
      <c r="A36" s="23"/>
      <c r="B36" s="3"/>
      <c r="C36" s="3"/>
      <c r="D36" s="24"/>
    </row>
    <row r="37" spans="1:4" ht="12.75" customHeight="1" x14ac:dyDescent="0.25">
      <c r="A37" s="23"/>
      <c r="C37" s="49"/>
      <c r="D37" s="24"/>
    </row>
    <row r="38" spans="1:4" ht="12.75" customHeight="1" x14ac:dyDescent="0.25">
      <c r="A38" s="23"/>
      <c r="B38" s="3"/>
      <c r="C38" s="3"/>
      <c r="D38" s="24"/>
    </row>
    <row r="39" spans="1:4" ht="30" customHeight="1" x14ac:dyDescent="0.25">
      <c r="A39" s="23"/>
      <c r="B39" s="29" t="s">
        <v>85</v>
      </c>
      <c r="C39" s="88"/>
      <c r="D39" s="24"/>
    </row>
    <row r="40" spans="1:4" ht="14.25" customHeight="1" x14ac:dyDescent="0.25">
      <c r="A40" s="23"/>
      <c r="C40" s="89"/>
      <c r="D40" s="24"/>
    </row>
    <row r="41" spans="1:4" ht="14.25" customHeight="1" x14ac:dyDescent="0.25">
      <c r="A41" s="23"/>
      <c r="C41" s="89"/>
      <c r="D41" s="24"/>
    </row>
    <row r="42" spans="1:4" ht="14.25" customHeight="1" x14ac:dyDescent="0.25">
      <c r="A42" s="23"/>
      <c r="D42" s="24"/>
    </row>
    <row r="43" spans="1:4" ht="35.25" customHeight="1" x14ac:dyDescent="0.25">
      <c r="A43" s="23"/>
      <c r="B43" s="29" t="s">
        <v>16</v>
      </c>
      <c r="C43" s="88"/>
      <c r="D43" s="24"/>
    </row>
    <row r="44" spans="1:4" ht="18.5" thickBot="1" x14ac:dyDescent="0.3">
      <c r="A44" s="32"/>
      <c r="B44" s="33"/>
      <c r="C44" s="44"/>
      <c r="D44" s="34" t="s">
        <v>77</v>
      </c>
    </row>
    <row r="45" spans="1:4" ht="18" x14ac:dyDescent="0.25">
      <c r="C45" s="43"/>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topLeftCell="A2" zoomScale="80" zoomScaleNormal="80" workbookViewId="0">
      <selection activeCell="C2" sqref="C2"/>
    </sheetView>
  </sheetViews>
  <sheetFormatPr defaultColWidth="9.1796875" defaultRowHeight="12.5" x14ac:dyDescent="0.25"/>
  <cols>
    <col min="1" max="1" width="4.81640625" style="1" customWidth="1"/>
    <col min="2" max="2" width="30.453125" style="71" customWidth="1"/>
    <col min="3" max="3" width="69" style="1" customWidth="1"/>
    <col min="4" max="16384" width="9.1796875" style="1"/>
  </cols>
  <sheetData>
    <row r="1" spans="1:18" s="6" customFormat="1" ht="15.5" x14ac:dyDescent="0.25">
      <c r="A1" s="475" t="s">
        <v>751</v>
      </c>
      <c r="B1" s="476"/>
      <c r="C1" s="352" t="str">
        <f>'RFI Cover Sheet'!C12</f>
        <v>E2396NTCSAMWP</v>
      </c>
      <c r="F1" s="35"/>
      <c r="K1" s="35"/>
      <c r="L1" s="10"/>
      <c r="M1" s="37"/>
      <c r="N1" s="7"/>
      <c r="P1" s="38"/>
      <c r="Q1" s="7"/>
      <c r="R1" s="9"/>
    </row>
    <row r="2" spans="1:18" s="6" customFormat="1" ht="95.15" customHeight="1" x14ac:dyDescent="0.25">
      <c r="A2" s="475" t="s">
        <v>80</v>
      </c>
      <c r="B2" s="476"/>
      <c r="C2" s="353" t="str">
        <f>'RFI Cover Sheet'!C14</f>
        <v>Supply, Delivery, Design, Installation, Commissioning, Support and Training on Environmental Racks with Built-in Air Conditioning, Noise Reduction Solutions, Heat Management Systems and Security Access Control for Substation Environments, on an as and when required basis</v>
      </c>
      <c r="F2" s="35"/>
      <c r="J2" s="8"/>
      <c r="K2" s="36"/>
      <c r="L2" s="11"/>
      <c r="M2" s="37"/>
      <c r="N2" s="7"/>
      <c r="P2" s="38"/>
      <c r="Q2" s="7"/>
      <c r="R2" s="9"/>
    </row>
    <row r="3" spans="1:18" s="6" customFormat="1" ht="15.5" x14ac:dyDescent="0.25">
      <c r="A3" s="475" t="s">
        <v>750</v>
      </c>
      <c r="B3" s="476"/>
      <c r="C3" s="352">
        <f>'RFI Cover Sheet'!C16</f>
        <v>0</v>
      </c>
      <c r="F3" s="35"/>
      <c r="J3" s="8"/>
      <c r="K3" s="36"/>
      <c r="L3" s="11"/>
      <c r="M3" s="37"/>
      <c r="N3" s="7"/>
      <c r="P3" s="38"/>
      <c r="Q3" s="7"/>
      <c r="R3" s="9"/>
    </row>
    <row r="4" spans="1:18" s="6" customFormat="1" ht="15.5" x14ac:dyDescent="0.25">
      <c r="A4" s="475" t="s">
        <v>83</v>
      </c>
      <c r="B4" s="476"/>
      <c r="C4" s="352" t="s">
        <v>763</v>
      </c>
      <c r="F4" s="35"/>
      <c r="J4" s="8"/>
      <c r="K4" s="36"/>
      <c r="L4" s="11"/>
      <c r="M4" s="37"/>
      <c r="N4" s="7"/>
      <c r="P4" s="38"/>
      <c r="Q4" s="7"/>
      <c r="R4" s="9"/>
    </row>
    <row r="5" spans="1:18" s="6" customFormat="1" ht="15.5" x14ac:dyDescent="0.25">
      <c r="A5" s="3"/>
      <c r="B5" s="72"/>
      <c r="C5" s="39"/>
      <c r="F5" s="35"/>
      <c r="J5" s="8"/>
      <c r="K5" s="36"/>
      <c r="L5" s="11"/>
      <c r="M5" s="37"/>
      <c r="N5" s="7"/>
      <c r="P5" s="38"/>
      <c r="Q5" s="7"/>
      <c r="R5" s="9"/>
    </row>
    <row r="6" spans="1:18" ht="18" x14ac:dyDescent="0.25">
      <c r="A6" s="31" t="s">
        <v>195</v>
      </c>
      <c r="C6" s="2"/>
    </row>
    <row r="7" spans="1:18" ht="14.5" thickBot="1" x14ac:dyDescent="0.3">
      <c r="A7" s="74"/>
      <c r="C7" s="74"/>
    </row>
    <row r="8" spans="1:18" s="70" customFormat="1" ht="81.650000000000006" customHeight="1" thickBot="1" x14ac:dyDescent="0.3">
      <c r="A8" s="350">
        <v>1</v>
      </c>
      <c r="B8" s="474" t="s">
        <v>752</v>
      </c>
      <c r="C8" s="474"/>
    </row>
    <row r="9" spans="1:18" s="70" customFormat="1" ht="99" customHeight="1" thickBot="1" x14ac:dyDescent="0.3">
      <c r="A9" s="350">
        <v>2</v>
      </c>
      <c r="B9" s="474" t="s">
        <v>753</v>
      </c>
      <c r="C9" s="474"/>
    </row>
    <row r="10" spans="1:18" s="70" customFormat="1" ht="54.75" customHeight="1" thickBot="1" x14ac:dyDescent="0.3">
      <c r="A10" s="350">
        <v>3</v>
      </c>
      <c r="B10" s="474" t="s">
        <v>196</v>
      </c>
      <c r="C10" s="474"/>
    </row>
    <row r="11" spans="1:18" s="70" customFormat="1" ht="70.5" customHeight="1" thickBot="1" x14ac:dyDescent="0.3">
      <c r="A11" s="350">
        <v>4</v>
      </c>
      <c r="B11" s="474" t="s">
        <v>754</v>
      </c>
      <c r="C11" s="474"/>
    </row>
    <row r="12" spans="1:18" s="70" customFormat="1" ht="39.75" customHeight="1" thickBot="1" x14ac:dyDescent="0.3">
      <c r="A12" s="350">
        <v>5</v>
      </c>
      <c r="B12" s="474" t="s">
        <v>116</v>
      </c>
      <c r="C12" s="474"/>
    </row>
    <row r="13" spans="1:18" s="70" customFormat="1" ht="81" customHeight="1" thickBot="1" x14ac:dyDescent="0.3">
      <c r="A13" s="350">
        <v>6</v>
      </c>
      <c r="B13" s="474" t="s">
        <v>755</v>
      </c>
      <c r="C13" s="474"/>
      <c r="F13" s="71"/>
    </row>
    <row r="14" spans="1:18" s="70" customFormat="1" ht="24.65" customHeight="1" thickBot="1" x14ac:dyDescent="0.3">
      <c r="A14" s="350">
        <v>7</v>
      </c>
      <c r="B14" s="474" t="s">
        <v>756</v>
      </c>
      <c r="C14" s="474"/>
    </row>
    <row r="15" spans="1:18" s="70" customFormat="1" ht="31.5" customHeight="1" thickBot="1" x14ac:dyDescent="0.3">
      <c r="A15" s="350">
        <v>8</v>
      </c>
      <c r="B15" s="474" t="s">
        <v>757</v>
      </c>
      <c r="C15" s="474"/>
    </row>
    <row r="16" spans="1:18" s="70" customFormat="1" ht="74.150000000000006" customHeight="1" thickBot="1" x14ac:dyDescent="0.3">
      <c r="A16" s="350">
        <v>9</v>
      </c>
      <c r="B16" s="474" t="s">
        <v>758</v>
      </c>
      <c r="C16" s="474"/>
    </row>
    <row r="17" spans="1:3" s="70" customFormat="1" ht="23.25" customHeight="1" thickBot="1" x14ac:dyDescent="0.3">
      <c r="A17" s="350">
        <v>10</v>
      </c>
      <c r="B17" s="473" t="s">
        <v>759</v>
      </c>
      <c r="C17" s="473"/>
    </row>
    <row r="18" spans="1:3" s="70" customFormat="1" ht="22.5" customHeight="1" thickBot="1" x14ac:dyDescent="0.3">
      <c r="A18" s="350">
        <v>11</v>
      </c>
      <c r="B18" s="472" t="s">
        <v>208</v>
      </c>
      <c r="C18" s="472"/>
    </row>
    <row r="19" spans="1:3" s="70" customFormat="1" x14ac:dyDescent="0.25">
      <c r="B19" s="71"/>
    </row>
    <row r="20" spans="1:3" s="70" customFormat="1" x14ac:dyDescent="0.25">
      <c r="B20" s="71"/>
    </row>
    <row r="21" spans="1:3" s="70" customFormat="1" x14ac:dyDescent="0.25">
      <c r="B21" s="71"/>
    </row>
    <row r="22" spans="1:3" s="70" customFormat="1" ht="15.5" x14ac:dyDescent="0.25">
      <c r="A22" s="75"/>
      <c r="B22" s="71"/>
    </row>
    <row r="23" spans="1:3" s="70" customFormat="1" x14ac:dyDescent="0.25">
      <c r="B23" s="71"/>
    </row>
    <row r="24" spans="1:3" s="70" customFormat="1" x14ac:dyDescent="0.25">
      <c r="B24" s="71"/>
    </row>
    <row r="25" spans="1:3" s="70" customFormat="1" x14ac:dyDescent="0.25">
      <c r="B25" s="71"/>
    </row>
    <row r="26" spans="1:3" s="70" customFormat="1" x14ac:dyDescent="0.25">
      <c r="B26" s="71"/>
    </row>
    <row r="27" spans="1:3" s="70" customFormat="1" x14ac:dyDescent="0.25">
      <c r="B27" s="71"/>
    </row>
    <row r="28" spans="1:3" s="70" customFormat="1" x14ac:dyDescent="0.25">
      <c r="B28" s="71"/>
    </row>
    <row r="29" spans="1:3" s="70" customFormat="1" x14ac:dyDescent="0.25">
      <c r="B29" s="71"/>
    </row>
    <row r="30" spans="1:3" s="70" customFormat="1" x14ac:dyDescent="0.25">
      <c r="B30" s="71"/>
    </row>
    <row r="31" spans="1:3" s="70" customFormat="1" x14ac:dyDescent="0.25">
      <c r="B31" s="71"/>
    </row>
    <row r="32" spans="1:3" s="70" customFormat="1" x14ac:dyDescent="0.25">
      <c r="B32" s="71"/>
    </row>
    <row r="33" spans="1:2" s="70" customFormat="1" x14ac:dyDescent="0.25">
      <c r="A33" s="73"/>
      <c r="B33" s="71"/>
    </row>
    <row r="34" spans="1:2" s="70" customFormat="1" ht="15.5" x14ac:dyDescent="0.25">
      <c r="A34" s="75"/>
      <c r="B34" s="71"/>
    </row>
  </sheetData>
  <mergeCells count="15">
    <mergeCell ref="A1:B1"/>
    <mergeCell ref="A2:B2"/>
    <mergeCell ref="A3:B3"/>
    <mergeCell ref="A4:B4"/>
    <mergeCell ref="B15:C15"/>
    <mergeCell ref="B9:C9"/>
    <mergeCell ref="B8:C8"/>
    <mergeCell ref="B10:C10"/>
    <mergeCell ref="B11:C11"/>
    <mergeCell ref="B12:C12"/>
    <mergeCell ref="B18:C18"/>
    <mergeCell ref="B17:C17"/>
    <mergeCell ref="B13:C13"/>
    <mergeCell ref="B14:C14"/>
    <mergeCell ref="B16:C16"/>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303"/>
  <sheetViews>
    <sheetView tabSelected="1" zoomScale="93" zoomScaleNormal="93" workbookViewId="0">
      <selection activeCell="B298" sqref="B298"/>
    </sheetView>
  </sheetViews>
  <sheetFormatPr defaultColWidth="9.81640625" defaultRowHeight="14" x14ac:dyDescent="0.25"/>
  <cols>
    <col min="1" max="1" width="20.453125" style="4" customWidth="1"/>
    <col min="2" max="2" width="47.81640625" style="250" customWidth="1"/>
    <col min="3" max="3" width="33.1796875" style="250" customWidth="1"/>
    <col min="4" max="5" width="16.453125" style="255" customWidth="1"/>
    <col min="6" max="6" width="14.453125" style="435" customWidth="1"/>
    <col min="7" max="7" width="16.1796875" style="435" customWidth="1"/>
    <col min="8" max="8" width="15.453125" style="225" customWidth="1"/>
    <col min="9" max="9" width="15.54296875" style="446" customWidth="1"/>
    <col min="10" max="10" width="15.81640625" style="452" customWidth="1"/>
    <col min="11" max="11" width="16.81640625" style="452" customWidth="1"/>
    <col min="12" max="12" width="17.1796875" style="452" customWidth="1"/>
    <col min="13" max="13" width="16.54296875" style="452" customWidth="1"/>
    <col min="14" max="14" width="14.81640625" style="452" customWidth="1"/>
    <col min="15" max="15" width="18" style="452" customWidth="1"/>
    <col min="16" max="16" width="14.54296875" style="4" customWidth="1"/>
    <col min="17" max="26" width="14.54296875" style="4" hidden="1" customWidth="1"/>
    <col min="27" max="27" width="41.54296875" style="4" customWidth="1"/>
    <col min="28" max="145" width="9.1796875" style="4" customWidth="1"/>
    <col min="146" max="146" width="6" style="4" customWidth="1"/>
    <col min="147" max="147" width="11.1796875" style="4" customWidth="1"/>
    <col min="148" max="148" width="37.1796875" style="4" customWidth="1"/>
    <col min="149" max="149" width="14.1796875" style="4" customWidth="1"/>
    <col min="150" max="151" width="12" style="4" customWidth="1"/>
    <col min="152" max="152" width="17.81640625" style="4" customWidth="1"/>
    <col min="153" max="153" width="15.81640625" style="4" customWidth="1"/>
    <col min="154" max="159" width="0" style="4" hidden="1" customWidth="1"/>
    <col min="160" max="160" width="11.81640625" style="4" customWidth="1"/>
    <col min="161" max="161" width="31.81640625" style="4" customWidth="1"/>
    <col min="162" max="162" width="12.1796875" style="4" customWidth="1"/>
    <col min="163" max="163" width="12" style="4" customWidth="1"/>
    <col min="164" max="164" width="12.54296875" style="4" customWidth="1"/>
    <col min="165" max="165" width="12" style="4" customWidth="1"/>
    <col min="166" max="166" width="11.1796875" style="4" customWidth="1"/>
    <col min="167" max="168" width="11.81640625" style="4" customWidth="1"/>
    <col min="169" max="169" width="12.54296875" style="4" customWidth="1"/>
    <col min="170" max="170" width="9.81640625" style="4" customWidth="1"/>
    <col min="171" max="171" width="12" style="4" customWidth="1"/>
    <col min="172" max="16384" width="9.81640625" style="4"/>
  </cols>
  <sheetData>
    <row r="1" spans="1:27" s="6" customFormat="1" ht="17.5" customHeight="1" x14ac:dyDescent="0.25">
      <c r="A1" s="351" t="s">
        <v>79</v>
      </c>
      <c r="B1" s="352" t="str">
        <f>'RFI Cover Sheet'!C12</f>
        <v>E2396NTCSAMWP</v>
      </c>
      <c r="C1" s="39"/>
      <c r="D1" s="344"/>
      <c r="E1" s="344"/>
      <c r="F1" s="432"/>
      <c r="G1" s="432"/>
      <c r="I1" s="445"/>
      <c r="J1" s="451"/>
      <c r="K1" s="451"/>
      <c r="L1" s="451"/>
      <c r="M1" s="451"/>
      <c r="N1" s="451"/>
      <c r="O1" s="451"/>
    </row>
    <row r="2" spans="1:27" s="6" customFormat="1" ht="109.5" customHeight="1" x14ac:dyDescent="0.25">
      <c r="A2" s="351" t="s">
        <v>80</v>
      </c>
      <c r="B2" s="353" t="str">
        <f>'RFI Cover Sheet'!C14</f>
        <v>Supply, Delivery, Design, Installation, Commissioning, Support and Training on Environmental Racks with Built-in Air Conditioning, Noise Reduction Solutions, Heat Management Systems and Security Access Control for Substation Environments, on an as and when required basis</v>
      </c>
      <c r="C2" s="344"/>
      <c r="D2" s="344"/>
      <c r="E2" s="344"/>
      <c r="F2" s="432"/>
      <c r="G2" s="432"/>
      <c r="I2" s="445"/>
      <c r="J2" s="451"/>
      <c r="K2" s="451"/>
      <c r="L2" s="451"/>
      <c r="M2" s="451"/>
      <c r="N2" s="451"/>
      <c r="O2" s="451"/>
    </row>
    <row r="3" spans="1:27" s="6" customFormat="1" ht="15.5" x14ac:dyDescent="0.25">
      <c r="A3" s="351" t="s">
        <v>750</v>
      </c>
      <c r="B3" s="352"/>
      <c r="C3" s="39"/>
      <c r="D3" s="322"/>
      <c r="E3" s="322"/>
      <c r="F3" s="433"/>
      <c r="G3" s="433"/>
      <c r="I3" s="445"/>
      <c r="J3" s="451"/>
      <c r="K3" s="451"/>
      <c r="L3" s="451"/>
      <c r="M3" s="451"/>
      <c r="N3" s="451"/>
      <c r="O3" s="451"/>
    </row>
    <row r="4" spans="1:27" s="6" customFormat="1" ht="17.5" customHeight="1" x14ac:dyDescent="0.25">
      <c r="A4" s="351" t="s">
        <v>83</v>
      </c>
      <c r="B4" s="352" t="s">
        <v>763</v>
      </c>
      <c r="C4" s="39"/>
      <c r="D4" s="344"/>
      <c r="E4" s="344"/>
      <c r="F4" s="432"/>
      <c r="G4" s="432"/>
      <c r="I4" s="445"/>
      <c r="J4" s="451"/>
      <c r="K4" s="451"/>
      <c r="L4" s="451"/>
      <c r="M4" s="451"/>
      <c r="N4" s="451"/>
      <c r="O4" s="451"/>
    </row>
    <row r="5" spans="1:27" s="6" customFormat="1" ht="15.5" x14ac:dyDescent="0.25">
      <c r="B5" s="250"/>
      <c r="C5" s="250"/>
      <c r="D5" s="270"/>
      <c r="E5" s="270"/>
      <c r="F5" s="434"/>
      <c r="G5" s="434"/>
      <c r="H5" s="9"/>
      <c r="I5" s="445"/>
      <c r="J5" s="451"/>
      <c r="K5" s="451"/>
      <c r="L5" s="451"/>
      <c r="M5" s="451"/>
      <c r="N5" s="451"/>
      <c r="O5" s="451"/>
    </row>
    <row r="6" spans="1:27" ht="18" x14ac:dyDescent="0.25">
      <c r="A6" s="192" t="s">
        <v>228</v>
      </c>
      <c r="B6" s="4"/>
      <c r="C6" s="4"/>
      <c r="H6" s="19"/>
    </row>
    <row r="7" spans="1:27" ht="15.5" x14ac:dyDescent="0.25">
      <c r="A7" s="191"/>
      <c r="B7" s="4"/>
      <c r="C7" s="4"/>
      <c r="D7" s="270"/>
      <c r="E7" s="270"/>
      <c r="F7" s="434"/>
      <c r="G7" s="434"/>
      <c r="H7" s="19"/>
    </row>
    <row r="8" spans="1:27" ht="18.5" thickBot="1" x14ac:dyDescent="0.3">
      <c r="A8" s="192" t="s">
        <v>105</v>
      </c>
      <c r="B8" s="4"/>
      <c r="C8" s="4"/>
      <c r="H8" s="19"/>
    </row>
    <row r="9" spans="1:27" ht="97.5" customHeight="1" thickBot="1" x14ac:dyDescent="0.3">
      <c r="A9" s="349">
        <v>1</v>
      </c>
      <c r="B9" s="493" t="s">
        <v>764</v>
      </c>
      <c r="C9" s="494"/>
      <c r="D9" s="495"/>
      <c r="H9" s="4"/>
    </row>
    <row r="10" spans="1:27" ht="111.75" customHeight="1" thickBot="1" x14ac:dyDescent="0.3">
      <c r="A10" s="349">
        <v>2</v>
      </c>
      <c r="B10" s="496" t="s">
        <v>765</v>
      </c>
      <c r="C10" s="497"/>
      <c r="D10" s="498"/>
      <c r="H10" s="4"/>
    </row>
    <row r="11" spans="1:27" s="67" customFormat="1" ht="35.5" customHeight="1" thickBot="1" x14ac:dyDescent="0.3">
      <c r="B11" s="251"/>
      <c r="C11" s="251"/>
      <c r="D11" s="40"/>
      <c r="E11" s="419"/>
      <c r="F11" s="436"/>
      <c r="G11" s="436"/>
      <c r="H11" s="355"/>
      <c r="I11" s="447"/>
      <c r="J11" s="453"/>
      <c r="K11" s="453"/>
      <c r="L11" s="453"/>
      <c r="M11" s="453"/>
      <c r="N11" s="453"/>
      <c r="O11" s="453"/>
    </row>
    <row r="12" spans="1:27" ht="20.5" customHeight="1" thickBot="1" x14ac:dyDescent="0.3">
      <c r="B12" s="392"/>
      <c r="C12" s="392"/>
      <c r="D12" s="393"/>
      <c r="E12" s="393"/>
      <c r="F12" s="504" t="s">
        <v>217</v>
      </c>
      <c r="G12" s="505"/>
      <c r="H12" s="509" t="s">
        <v>239</v>
      </c>
      <c r="I12" s="510"/>
      <c r="J12" s="510"/>
      <c r="K12" s="510"/>
      <c r="L12" s="511"/>
      <c r="M12" s="504" t="s">
        <v>243</v>
      </c>
      <c r="N12" s="506"/>
      <c r="O12" s="506"/>
      <c r="P12" s="499" t="s">
        <v>218</v>
      </c>
      <c r="Q12" s="500"/>
      <c r="R12" s="500"/>
      <c r="S12" s="500"/>
      <c r="T12" s="500"/>
      <c r="U12" s="500"/>
      <c r="V12" s="500"/>
      <c r="W12" s="500"/>
      <c r="X12" s="500"/>
      <c r="Y12" s="500"/>
      <c r="Z12" s="500"/>
      <c r="AA12" s="501"/>
    </row>
    <row r="13" spans="1:27" s="67" customFormat="1" ht="80.25" customHeight="1" x14ac:dyDescent="0.25">
      <c r="A13" s="482" t="s">
        <v>292</v>
      </c>
      <c r="B13" s="489" t="s">
        <v>300</v>
      </c>
      <c r="C13" s="489" t="s">
        <v>412</v>
      </c>
      <c r="D13" s="491" t="s">
        <v>315</v>
      </c>
      <c r="E13" s="491" t="s">
        <v>321</v>
      </c>
      <c r="F13" s="480" t="s">
        <v>319</v>
      </c>
      <c r="G13" s="480" t="s">
        <v>235</v>
      </c>
      <c r="H13" s="491" t="s">
        <v>312</v>
      </c>
      <c r="I13" s="507" t="s">
        <v>236</v>
      </c>
      <c r="J13" s="480" t="s">
        <v>237</v>
      </c>
      <c r="K13" s="480" t="s">
        <v>293</v>
      </c>
      <c r="L13" s="480" t="s">
        <v>238</v>
      </c>
      <c r="M13" s="480" t="s">
        <v>240</v>
      </c>
      <c r="N13" s="480" t="s">
        <v>241</v>
      </c>
      <c r="O13" s="480" t="s">
        <v>242</v>
      </c>
      <c r="P13" s="491" t="s">
        <v>290</v>
      </c>
      <c r="Q13" s="482" t="s">
        <v>290</v>
      </c>
      <c r="R13" s="484"/>
      <c r="S13" s="484"/>
      <c r="T13" s="484"/>
      <c r="U13" s="484"/>
      <c r="V13" s="484"/>
      <c r="W13" s="484"/>
      <c r="X13" s="484"/>
      <c r="Y13" s="484"/>
      <c r="Z13" s="485"/>
      <c r="AA13" s="491" t="s">
        <v>291</v>
      </c>
    </row>
    <row r="14" spans="1:27" s="67" customFormat="1" ht="25.4" customHeight="1" x14ac:dyDescent="0.25">
      <c r="A14" s="483"/>
      <c r="B14" s="490"/>
      <c r="C14" s="490"/>
      <c r="D14" s="492"/>
      <c r="E14" s="492"/>
      <c r="F14" s="503"/>
      <c r="G14" s="481"/>
      <c r="H14" s="502"/>
      <c r="I14" s="508"/>
      <c r="J14" s="481"/>
      <c r="K14" s="481"/>
      <c r="L14" s="481"/>
      <c r="M14" s="481"/>
      <c r="N14" s="481"/>
      <c r="O14" s="481"/>
      <c r="P14" s="502"/>
      <c r="Q14" s="486"/>
      <c r="R14" s="487"/>
      <c r="S14" s="487"/>
      <c r="T14" s="487"/>
      <c r="U14" s="487"/>
      <c r="V14" s="487"/>
      <c r="W14" s="487"/>
      <c r="X14" s="487"/>
      <c r="Y14" s="487"/>
      <c r="Z14" s="488"/>
      <c r="AA14" s="483"/>
    </row>
    <row r="15" spans="1:27" s="67" customFormat="1" ht="32.5" customHeight="1" x14ac:dyDescent="0.25">
      <c r="A15" s="394"/>
      <c r="B15" s="427" t="s">
        <v>324</v>
      </c>
      <c r="C15" s="427"/>
      <c r="D15" s="395"/>
      <c r="E15" s="395"/>
      <c r="F15" s="437"/>
      <c r="G15" s="437"/>
      <c r="H15" s="395"/>
      <c r="I15" s="448"/>
      <c r="J15" s="437"/>
      <c r="K15" s="437"/>
      <c r="L15" s="437"/>
      <c r="M15" s="437"/>
      <c r="N15" s="437"/>
      <c r="O15" s="437"/>
      <c r="P15" s="395"/>
      <c r="Q15" s="395"/>
      <c r="R15" s="395"/>
      <c r="S15" s="395"/>
      <c r="T15" s="395"/>
      <c r="U15" s="395"/>
      <c r="V15" s="395"/>
      <c r="W15" s="395"/>
      <c r="X15" s="395"/>
      <c r="Y15" s="395"/>
      <c r="Z15" s="395"/>
      <c r="AA15" s="396"/>
    </row>
    <row r="16" spans="1:27" s="30" customFormat="1" ht="25" customHeight="1" x14ac:dyDescent="0.3">
      <c r="A16" s="400"/>
      <c r="B16" s="403"/>
      <c r="C16" s="459"/>
      <c r="D16" s="401"/>
      <c r="E16" s="401"/>
      <c r="F16" s="438"/>
      <c r="G16" s="439"/>
      <c r="H16" s="402"/>
      <c r="I16" s="449"/>
      <c r="J16" s="438"/>
      <c r="K16" s="454"/>
      <c r="L16" s="454"/>
      <c r="M16" s="455"/>
      <c r="N16" s="438"/>
      <c r="O16" s="439"/>
      <c r="P16" s="399"/>
      <c r="Q16" s="399"/>
      <c r="R16" s="399"/>
      <c r="S16" s="399"/>
      <c r="T16" s="399"/>
      <c r="U16" s="399"/>
      <c r="V16" s="399"/>
      <c r="W16" s="399"/>
      <c r="X16" s="399"/>
      <c r="Y16" s="399"/>
      <c r="Z16" s="399"/>
      <c r="AA16" s="398"/>
    </row>
    <row r="17" spans="1:27" s="30" customFormat="1" ht="25" customHeight="1" x14ac:dyDescent="0.3">
      <c r="A17" s="468" t="s">
        <v>318</v>
      </c>
      <c r="B17" s="406" t="s">
        <v>325</v>
      </c>
      <c r="C17" s="460"/>
      <c r="D17" s="401"/>
      <c r="E17" s="401"/>
      <c r="F17" s="438"/>
      <c r="G17" s="439"/>
      <c r="H17" s="402"/>
      <c r="I17" s="449"/>
      <c r="J17" s="438"/>
      <c r="K17" s="454"/>
      <c r="L17" s="454"/>
      <c r="M17" s="455"/>
      <c r="N17" s="438"/>
      <c r="O17" s="439"/>
      <c r="P17" s="399"/>
      <c r="Q17" s="399"/>
      <c r="R17" s="399"/>
      <c r="S17" s="399"/>
      <c r="T17" s="399"/>
      <c r="U17" s="399"/>
      <c r="V17" s="399"/>
      <c r="W17" s="399"/>
      <c r="X17" s="399"/>
      <c r="Y17" s="399"/>
      <c r="Z17" s="399"/>
      <c r="AA17" s="398"/>
    </row>
    <row r="18" spans="1:27" s="30" customFormat="1" ht="25" customHeight="1" x14ac:dyDescent="0.3">
      <c r="A18" s="397" t="s">
        <v>326</v>
      </c>
      <c r="B18" s="428" t="s">
        <v>327</v>
      </c>
      <c r="C18" s="461" t="s">
        <v>768</v>
      </c>
      <c r="D18" s="401" t="s">
        <v>354</v>
      </c>
      <c r="E18" s="401">
        <v>1</v>
      </c>
      <c r="F18" s="438"/>
      <c r="G18" s="439">
        <v>0</v>
      </c>
      <c r="H18" s="402" t="s">
        <v>197</v>
      </c>
      <c r="I18" s="449">
        <v>1</v>
      </c>
      <c r="J18" s="438"/>
      <c r="K18" s="454">
        <v>0</v>
      </c>
      <c r="L18" s="454">
        <v>0</v>
      </c>
      <c r="M18" s="455">
        <v>0</v>
      </c>
      <c r="N18" s="438">
        <v>0</v>
      </c>
      <c r="O18" s="439">
        <v>0</v>
      </c>
      <c r="P18" s="399"/>
      <c r="Q18" s="399"/>
      <c r="R18" s="399"/>
      <c r="S18" s="399"/>
      <c r="T18" s="399"/>
      <c r="U18" s="399"/>
      <c r="V18" s="399"/>
      <c r="W18" s="399"/>
      <c r="X18" s="399"/>
      <c r="Y18" s="399"/>
      <c r="Z18" s="399"/>
      <c r="AA18" s="398" t="str">
        <f>IF(P18="","Fixed",VLOOKUP(P18,'5.1.2 CPA Formulae'!$B$9:$E$20,2,FALSE))</f>
        <v>Fixed</v>
      </c>
    </row>
    <row r="19" spans="1:27" s="30" customFormat="1" ht="25" customHeight="1" x14ac:dyDescent="0.3">
      <c r="A19" s="397" t="s">
        <v>328</v>
      </c>
      <c r="B19" s="428" t="s">
        <v>329</v>
      </c>
      <c r="C19" s="461"/>
      <c r="D19" s="401" t="s">
        <v>354</v>
      </c>
      <c r="E19" s="401">
        <v>1</v>
      </c>
      <c r="F19" s="438"/>
      <c r="G19" s="439">
        <v>0</v>
      </c>
      <c r="H19" s="402" t="s">
        <v>197</v>
      </c>
      <c r="I19" s="449">
        <v>1</v>
      </c>
      <c r="J19" s="438"/>
      <c r="K19" s="454">
        <v>0</v>
      </c>
      <c r="L19" s="454">
        <v>0</v>
      </c>
      <c r="M19" s="455">
        <v>0</v>
      </c>
      <c r="N19" s="438">
        <v>0</v>
      </c>
      <c r="O19" s="439">
        <v>0</v>
      </c>
      <c r="P19" s="399"/>
      <c r="Q19" s="399"/>
      <c r="R19" s="399"/>
      <c r="S19" s="399"/>
      <c r="T19" s="399"/>
      <c r="U19" s="399"/>
      <c r="V19" s="399"/>
      <c r="W19" s="399"/>
      <c r="X19" s="399"/>
      <c r="Y19" s="399"/>
      <c r="Z19" s="399"/>
      <c r="AA19" s="398" t="str">
        <f>IF(P19="","Fixed",VLOOKUP(P19,'5.1.2 CPA Formulae'!$B$9:$E$20,2,FALSE))</f>
        <v>Fixed</v>
      </c>
    </row>
    <row r="20" spans="1:27" s="30" customFormat="1" ht="25" customHeight="1" x14ac:dyDescent="0.3">
      <c r="A20" s="397" t="s">
        <v>330</v>
      </c>
      <c r="B20" s="429" t="s">
        <v>331</v>
      </c>
      <c r="C20" s="462" t="s">
        <v>355</v>
      </c>
      <c r="D20" s="401" t="s">
        <v>354</v>
      </c>
      <c r="E20" s="401">
        <v>1</v>
      </c>
      <c r="F20" s="438"/>
      <c r="G20" s="439">
        <v>0</v>
      </c>
      <c r="H20" s="402" t="s">
        <v>197</v>
      </c>
      <c r="I20" s="449">
        <v>1</v>
      </c>
      <c r="J20" s="438"/>
      <c r="K20" s="454">
        <v>0</v>
      </c>
      <c r="L20" s="454">
        <v>0</v>
      </c>
      <c r="M20" s="455">
        <v>0</v>
      </c>
      <c r="N20" s="438">
        <v>0</v>
      </c>
      <c r="O20" s="439">
        <v>0</v>
      </c>
      <c r="P20" s="399"/>
      <c r="Q20" s="399"/>
      <c r="R20" s="399"/>
      <c r="S20" s="399"/>
      <c r="T20" s="399"/>
      <c r="U20" s="399"/>
      <c r="V20" s="399"/>
      <c r="W20" s="399"/>
      <c r="X20" s="399"/>
      <c r="Y20" s="399"/>
      <c r="Z20" s="399"/>
      <c r="AA20" s="398" t="str">
        <f>IF(P20="","Fixed",VLOOKUP(P20,'5.1.2 CPA Formulae'!$B$9:$E$20,2,FALSE))</f>
        <v>Fixed</v>
      </c>
    </row>
    <row r="21" spans="1:27" s="30" customFormat="1" ht="25" customHeight="1" x14ac:dyDescent="0.3">
      <c r="A21" s="397" t="s">
        <v>332</v>
      </c>
      <c r="B21" s="403" t="s">
        <v>333</v>
      </c>
      <c r="C21" s="459"/>
      <c r="D21" s="401" t="s">
        <v>354</v>
      </c>
      <c r="E21" s="401">
        <v>1</v>
      </c>
      <c r="F21" s="438"/>
      <c r="G21" s="439">
        <v>0</v>
      </c>
      <c r="H21" s="402" t="s">
        <v>197</v>
      </c>
      <c r="I21" s="449">
        <v>1</v>
      </c>
      <c r="J21" s="438"/>
      <c r="K21" s="454">
        <v>0</v>
      </c>
      <c r="L21" s="454">
        <v>0</v>
      </c>
      <c r="M21" s="455">
        <v>0</v>
      </c>
      <c r="N21" s="438">
        <v>0</v>
      </c>
      <c r="O21" s="439">
        <v>0</v>
      </c>
      <c r="P21" s="399"/>
      <c r="Q21" s="399"/>
      <c r="R21" s="399"/>
      <c r="S21" s="399"/>
      <c r="T21" s="399"/>
      <c r="U21" s="399"/>
      <c r="V21" s="399"/>
      <c r="W21" s="399"/>
      <c r="X21" s="399"/>
      <c r="Y21" s="399"/>
      <c r="Z21" s="399"/>
      <c r="AA21" s="398" t="str">
        <f>IF(P21="","Fixed",VLOOKUP(P21,'5.1.2 CPA Formulae'!$B$9:$E$20,2,FALSE))</f>
        <v>Fixed</v>
      </c>
    </row>
    <row r="22" spans="1:27" s="30" customFormat="1" ht="25" customHeight="1" x14ac:dyDescent="0.3">
      <c r="A22" s="397" t="s">
        <v>334</v>
      </c>
      <c r="B22" s="430" t="s">
        <v>335</v>
      </c>
      <c r="C22" s="463"/>
      <c r="D22" s="401" t="s">
        <v>354</v>
      </c>
      <c r="E22" s="401">
        <v>1</v>
      </c>
      <c r="F22" s="438"/>
      <c r="G22" s="439">
        <v>0</v>
      </c>
      <c r="H22" s="402" t="s">
        <v>197</v>
      </c>
      <c r="I22" s="449">
        <v>1</v>
      </c>
      <c r="J22" s="438"/>
      <c r="K22" s="454">
        <v>0</v>
      </c>
      <c r="L22" s="454">
        <v>0</v>
      </c>
      <c r="M22" s="455">
        <v>0</v>
      </c>
      <c r="N22" s="438">
        <v>0</v>
      </c>
      <c r="O22" s="439">
        <v>0</v>
      </c>
      <c r="P22" s="399"/>
      <c r="Q22" s="399"/>
      <c r="R22" s="399"/>
      <c r="S22" s="399"/>
      <c r="T22" s="399"/>
      <c r="U22" s="399"/>
      <c r="V22" s="399"/>
      <c r="W22" s="399"/>
      <c r="X22" s="399"/>
      <c r="Y22" s="399"/>
      <c r="Z22" s="399"/>
      <c r="AA22" s="398" t="str">
        <f>IF(P22="","Fixed",VLOOKUP(P22,'5.1.2 CPA Formulae'!$B$9:$E$20,2,FALSE))</f>
        <v>Fixed</v>
      </c>
    </row>
    <row r="23" spans="1:27" s="30" customFormat="1" ht="25" customHeight="1" x14ac:dyDescent="0.3">
      <c r="A23" s="397" t="s">
        <v>336</v>
      </c>
      <c r="B23" s="403" t="s">
        <v>337</v>
      </c>
      <c r="C23" s="459" t="s">
        <v>356</v>
      </c>
      <c r="D23" s="401" t="s">
        <v>354</v>
      </c>
      <c r="E23" s="401">
        <v>1</v>
      </c>
      <c r="F23" s="438"/>
      <c r="G23" s="439">
        <v>0</v>
      </c>
      <c r="H23" s="402" t="s">
        <v>197</v>
      </c>
      <c r="I23" s="449">
        <v>1</v>
      </c>
      <c r="J23" s="438"/>
      <c r="K23" s="454">
        <v>0</v>
      </c>
      <c r="L23" s="454">
        <v>0</v>
      </c>
      <c r="M23" s="455">
        <v>0</v>
      </c>
      <c r="N23" s="438">
        <v>0</v>
      </c>
      <c r="O23" s="439">
        <v>0</v>
      </c>
      <c r="P23" s="399"/>
      <c r="Q23" s="399"/>
      <c r="R23" s="399"/>
      <c r="S23" s="399"/>
      <c r="T23" s="399"/>
      <c r="U23" s="399"/>
      <c r="V23" s="399"/>
      <c r="W23" s="399"/>
      <c r="X23" s="399"/>
      <c r="Y23" s="399"/>
      <c r="Z23" s="399"/>
      <c r="AA23" s="398" t="str">
        <f>IF(P23="","Fixed",VLOOKUP(P23,'5.1.2 CPA Formulae'!$B$9:$E$20,2,FALSE))</f>
        <v>Fixed</v>
      </c>
    </row>
    <row r="24" spans="1:27" s="30" customFormat="1" ht="25" customHeight="1" x14ac:dyDescent="0.3">
      <c r="A24" s="397" t="s">
        <v>338</v>
      </c>
      <c r="B24" s="430" t="s">
        <v>339</v>
      </c>
      <c r="C24" s="463" t="s">
        <v>357</v>
      </c>
      <c r="D24" s="401" t="s">
        <v>354</v>
      </c>
      <c r="E24" s="401">
        <v>1</v>
      </c>
      <c r="F24" s="438"/>
      <c r="G24" s="439">
        <v>0</v>
      </c>
      <c r="H24" s="402" t="s">
        <v>197</v>
      </c>
      <c r="I24" s="449">
        <v>1</v>
      </c>
      <c r="J24" s="438"/>
      <c r="K24" s="454">
        <v>0</v>
      </c>
      <c r="L24" s="454">
        <v>0</v>
      </c>
      <c r="M24" s="455">
        <v>0</v>
      </c>
      <c r="N24" s="438">
        <v>0</v>
      </c>
      <c r="O24" s="439">
        <v>0</v>
      </c>
      <c r="P24" s="399"/>
      <c r="Q24" s="399"/>
      <c r="R24" s="399"/>
      <c r="S24" s="399"/>
      <c r="T24" s="399"/>
      <c r="U24" s="399"/>
      <c r="V24" s="399"/>
      <c r="W24" s="399"/>
      <c r="X24" s="399"/>
      <c r="Y24" s="399"/>
      <c r="Z24" s="399"/>
      <c r="AA24" s="398" t="str">
        <f>IF(P24="","Fixed",VLOOKUP(P24,'5.1.2 CPA Formulae'!$B$9:$E$20,2,FALSE))</f>
        <v>Fixed</v>
      </c>
    </row>
    <row r="25" spans="1:27" s="30" customFormat="1" ht="25" customHeight="1" x14ac:dyDescent="0.3">
      <c r="A25" s="397" t="s">
        <v>340</v>
      </c>
      <c r="B25" s="403" t="s">
        <v>341</v>
      </c>
      <c r="C25" s="459"/>
      <c r="D25" s="401" t="s">
        <v>354</v>
      </c>
      <c r="E25" s="401">
        <v>1</v>
      </c>
      <c r="F25" s="438"/>
      <c r="G25" s="439">
        <v>0</v>
      </c>
      <c r="H25" s="402" t="s">
        <v>197</v>
      </c>
      <c r="I25" s="449">
        <v>1</v>
      </c>
      <c r="J25" s="438"/>
      <c r="K25" s="454">
        <v>0</v>
      </c>
      <c r="L25" s="454">
        <v>0</v>
      </c>
      <c r="M25" s="455">
        <v>0</v>
      </c>
      <c r="N25" s="438">
        <v>0</v>
      </c>
      <c r="O25" s="439">
        <v>0</v>
      </c>
      <c r="P25" s="399"/>
      <c r="Q25" s="399"/>
      <c r="R25" s="399"/>
      <c r="S25" s="399"/>
      <c r="T25" s="399"/>
      <c r="U25" s="399"/>
      <c r="V25" s="399"/>
      <c r="W25" s="399"/>
      <c r="X25" s="399"/>
      <c r="Y25" s="399"/>
      <c r="Z25" s="399"/>
      <c r="AA25" s="398" t="str">
        <f>IF(P25="","Fixed",VLOOKUP(P25,'5.1.2 CPA Formulae'!$B$9:$E$20,2,FALSE))</f>
        <v>Fixed</v>
      </c>
    </row>
    <row r="26" spans="1:27" s="30" customFormat="1" ht="25" customHeight="1" x14ac:dyDescent="0.3">
      <c r="A26" s="397" t="s">
        <v>342</v>
      </c>
      <c r="B26" s="403" t="s">
        <v>343</v>
      </c>
      <c r="C26" s="459" t="s">
        <v>358</v>
      </c>
      <c r="D26" s="401" t="s">
        <v>354</v>
      </c>
      <c r="E26" s="401">
        <v>1</v>
      </c>
      <c r="F26" s="438"/>
      <c r="G26" s="439">
        <v>0</v>
      </c>
      <c r="H26" s="402" t="s">
        <v>197</v>
      </c>
      <c r="I26" s="449">
        <v>1</v>
      </c>
      <c r="J26" s="438"/>
      <c r="K26" s="454">
        <v>0</v>
      </c>
      <c r="L26" s="454">
        <v>0</v>
      </c>
      <c r="M26" s="455">
        <v>0</v>
      </c>
      <c r="N26" s="438">
        <v>0</v>
      </c>
      <c r="O26" s="439">
        <v>0</v>
      </c>
      <c r="P26" s="399"/>
      <c r="Q26" s="399"/>
      <c r="R26" s="399"/>
      <c r="S26" s="399"/>
      <c r="T26" s="399"/>
      <c r="U26" s="399"/>
      <c r="V26" s="399"/>
      <c r="W26" s="399"/>
      <c r="X26" s="399"/>
      <c r="Y26" s="399"/>
      <c r="Z26" s="399"/>
      <c r="AA26" s="398" t="str">
        <f>IF(P26="","Fixed",VLOOKUP(P26,'5.1.2 CPA Formulae'!$B$9:$E$20,2,FALSE))</f>
        <v>Fixed</v>
      </c>
    </row>
    <row r="27" spans="1:27" s="30" customFormat="1" ht="25" customHeight="1" x14ac:dyDescent="0.3">
      <c r="A27" s="397" t="s">
        <v>344</v>
      </c>
      <c r="B27" s="403" t="s">
        <v>345</v>
      </c>
      <c r="C27" s="459" t="s">
        <v>359</v>
      </c>
      <c r="D27" s="401" t="s">
        <v>354</v>
      </c>
      <c r="E27" s="401">
        <v>1</v>
      </c>
      <c r="F27" s="438"/>
      <c r="G27" s="439">
        <v>0</v>
      </c>
      <c r="H27" s="402" t="s">
        <v>197</v>
      </c>
      <c r="I27" s="449">
        <v>1</v>
      </c>
      <c r="J27" s="438"/>
      <c r="K27" s="454">
        <v>0</v>
      </c>
      <c r="L27" s="454">
        <v>0</v>
      </c>
      <c r="M27" s="455">
        <v>0</v>
      </c>
      <c r="N27" s="438">
        <v>0</v>
      </c>
      <c r="O27" s="439">
        <v>0</v>
      </c>
      <c r="P27" s="399"/>
      <c r="Q27" s="399"/>
      <c r="R27" s="399"/>
      <c r="S27" s="399"/>
      <c r="T27" s="399"/>
      <c r="U27" s="399"/>
      <c r="V27" s="399"/>
      <c r="W27" s="399"/>
      <c r="X27" s="399"/>
      <c r="Y27" s="399"/>
      <c r="Z27" s="399"/>
      <c r="AA27" s="398" t="str">
        <f>IF(P27="","Fixed",VLOOKUP(P27,'5.1.2 CPA Formulae'!$B$9:$E$20,2,FALSE))</f>
        <v>Fixed</v>
      </c>
    </row>
    <row r="28" spans="1:27" s="30" customFormat="1" ht="25" customHeight="1" x14ac:dyDescent="0.3">
      <c r="A28" s="397" t="s">
        <v>346</v>
      </c>
      <c r="B28" s="403" t="s">
        <v>347</v>
      </c>
      <c r="C28" s="459"/>
      <c r="D28" s="401" t="s">
        <v>354</v>
      </c>
      <c r="E28" s="401">
        <v>1</v>
      </c>
      <c r="F28" s="438"/>
      <c r="G28" s="439">
        <v>0</v>
      </c>
      <c r="H28" s="402" t="s">
        <v>197</v>
      </c>
      <c r="I28" s="449">
        <v>1</v>
      </c>
      <c r="J28" s="438"/>
      <c r="K28" s="454">
        <v>0</v>
      </c>
      <c r="L28" s="454">
        <v>0</v>
      </c>
      <c r="M28" s="455">
        <v>0</v>
      </c>
      <c r="N28" s="438">
        <v>0</v>
      </c>
      <c r="O28" s="439">
        <v>0</v>
      </c>
      <c r="P28" s="399"/>
      <c r="Q28" s="399"/>
      <c r="R28" s="399"/>
      <c r="S28" s="399"/>
      <c r="T28" s="399"/>
      <c r="U28" s="399"/>
      <c r="V28" s="399"/>
      <c r="W28" s="399"/>
      <c r="X28" s="399"/>
      <c r="Y28" s="399"/>
      <c r="Z28" s="399"/>
      <c r="AA28" s="398" t="str">
        <f>IF(P28="","Fixed",VLOOKUP(P28,'5.1.2 CPA Formulae'!$B$9:$E$20,2,FALSE))</f>
        <v>Fixed</v>
      </c>
    </row>
    <row r="29" spans="1:27" s="30" customFormat="1" ht="25" customHeight="1" x14ac:dyDescent="0.3">
      <c r="A29" s="397" t="s">
        <v>348</v>
      </c>
      <c r="B29" s="403" t="s">
        <v>349</v>
      </c>
      <c r="C29" s="459"/>
      <c r="D29" s="401" t="s">
        <v>354</v>
      </c>
      <c r="E29" s="401">
        <v>1</v>
      </c>
      <c r="F29" s="438"/>
      <c r="G29" s="439">
        <v>0</v>
      </c>
      <c r="H29" s="402" t="s">
        <v>197</v>
      </c>
      <c r="I29" s="449">
        <v>1</v>
      </c>
      <c r="J29" s="438"/>
      <c r="K29" s="454">
        <v>0</v>
      </c>
      <c r="L29" s="454">
        <v>0</v>
      </c>
      <c r="M29" s="455">
        <v>0</v>
      </c>
      <c r="N29" s="438">
        <v>0</v>
      </c>
      <c r="O29" s="439">
        <v>0</v>
      </c>
      <c r="P29" s="399"/>
      <c r="Q29" s="399"/>
      <c r="R29" s="399"/>
      <c r="S29" s="399"/>
      <c r="T29" s="399"/>
      <c r="U29" s="399"/>
      <c r="V29" s="399"/>
      <c r="W29" s="399"/>
      <c r="X29" s="399"/>
      <c r="Y29" s="399"/>
      <c r="Z29" s="399"/>
      <c r="AA29" s="398" t="str">
        <f>IF(P29="","Fixed",VLOOKUP(P29,'5.1.2 CPA Formulae'!$B$9:$E$20,2,FALSE))</f>
        <v>Fixed</v>
      </c>
    </row>
    <row r="30" spans="1:27" s="30" customFormat="1" ht="25" customHeight="1" x14ac:dyDescent="0.3">
      <c r="A30" s="397" t="s">
        <v>350</v>
      </c>
      <c r="B30" s="403" t="s">
        <v>351</v>
      </c>
      <c r="C30" s="459"/>
      <c r="D30" s="401" t="s">
        <v>354</v>
      </c>
      <c r="E30" s="401">
        <v>1</v>
      </c>
      <c r="F30" s="438"/>
      <c r="G30" s="439">
        <v>0</v>
      </c>
      <c r="H30" s="402" t="s">
        <v>197</v>
      </c>
      <c r="I30" s="449">
        <v>1</v>
      </c>
      <c r="J30" s="438"/>
      <c r="K30" s="454">
        <v>0</v>
      </c>
      <c r="L30" s="454">
        <v>0</v>
      </c>
      <c r="M30" s="455">
        <v>0</v>
      </c>
      <c r="N30" s="438">
        <v>0</v>
      </c>
      <c r="O30" s="439">
        <v>0</v>
      </c>
      <c r="P30" s="399"/>
      <c r="Q30" s="399"/>
      <c r="R30" s="399"/>
      <c r="S30" s="399"/>
      <c r="T30" s="399"/>
      <c r="U30" s="399"/>
      <c r="V30" s="399"/>
      <c r="W30" s="399"/>
      <c r="X30" s="399"/>
      <c r="Y30" s="399"/>
      <c r="Z30" s="399"/>
      <c r="AA30" s="398" t="str">
        <f>IF(P30="","Fixed",VLOOKUP(P30,'5.1.2 CPA Formulae'!$B$9:$E$20,2,FALSE))</f>
        <v>Fixed</v>
      </c>
    </row>
    <row r="31" spans="1:27" s="30" customFormat="1" ht="25" customHeight="1" x14ac:dyDescent="0.3">
      <c r="A31" s="397" t="s">
        <v>352</v>
      </c>
      <c r="B31" s="403" t="s">
        <v>353</v>
      </c>
      <c r="C31" s="463" t="s">
        <v>360</v>
      </c>
      <c r="D31" s="401" t="s">
        <v>354</v>
      </c>
      <c r="E31" s="401">
        <v>1</v>
      </c>
      <c r="F31" s="438"/>
      <c r="G31" s="439">
        <v>0</v>
      </c>
      <c r="H31" s="402" t="s">
        <v>197</v>
      </c>
      <c r="I31" s="449">
        <v>1</v>
      </c>
      <c r="J31" s="438"/>
      <c r="K31" s="454">
        <v>0</v>
      </c>
      <c r="L31" s="454">
        <v>0</v>
      </c>
      <c r="M31" s="455">
        <v>0</v>
      </c>
      <c r="N31" s="438">
        <v>0</v>
      </c>
      <c r="O31" s="439">
        <v>0</v>
      </c>
      <c r="P31" s="399"/>
      <c r="Q31" s="399"/>
      <c r="R31" s="399"/>
      <c r="S31" s="399"/>
      <c r="T31" s="399"/>
      <c r="U31" s="399"/>
      <c r="V31" s="399"/>
      <c r="W31" s="399"/>
      <c r="X31" s="399"/>
      <c r="Y31" s="399"/>
      <c r="Z31" s="399"/>
      <c r="AA31" s="398" t="str">
        <f>IF(P31="","Fixed",VLOOKUP(P31,'5.1.2 CPA Formulae'!$B$9:$E$20,2,FALSE))</f>
        <v>Fixed</v>
      </c>
    </row>
    <row r="32" spans="1:27" s="30" customFormat="1" ht="25" customHeight="1" x14ac:dyDescent="0.3">
      <c r="A32" s="420"/>
      <c r="B32" s="425" t="s">
        <v>320</v>
      </c>
      <c r="C32" s="465"/>
      <c r="D32" s="421"/>
      <c r="E32" s="421"/>
      <c r="F32" s="440"/>
      <c r="G32" s="441">
        <f>SUM(G18:G31)</f>
        <v>0</v>
      </c>
      <c r="H32" s="423"/>
      <c r="I32" s="450"/>
      <c r="J32" s="440"/>
      <c r="K32" s="441">
        <f>SUM(K18:K31)</f>
        <v>0</v>
      </c>
      <c r="L32" s="441">
        <f t="shared" ref="L32:M32" si="0">SUM(L18:L31)</f>
        <v>0</v>
      </c>
      <c r="M32" s="441">
        <f t="shared" si="0"/>
        <v>0</v>
      </c>
      <c r="N32" s="441">
        <f t="shared" ref="N32" si="1">SUM(N18:N31)</f>
        <v>0</v>
      </c>
      <c r="O32" s="441">
        <f t="shared" ref="O32" si="2">SUM(O18:O31)</f>
        <v>0</v>
      </c>
      <c r="P32" s="422"/>
      <c r="Q32" s="422"/>
      <c r="R32" s="422"/>
      <c r="S32" s="422"/>
      <c r="T32" s="422"/>
      <c r="U32" s="422"/>
      <c r="V32" s="422"/>
      <c r="W32" s="422"/>
      <c r="X32" s="422"/>
      <c r="Y32" s="422"/>
      <c r="Z32" s="422"/>
      <c r="AA32" s="424"/>
    </row>
    <row r="33" spans="1:27" s="30" customFormat="1" ht="25" customHeight="1" x14ac:dyDescent="0.3">
      <c r="A33" s="397"/>
      <c r="B33" s="406"/>
      <c r="C33" s="460"/>
      <c r="D33" s="401"/>
      <c r="E33" s="401"/>
      <c r="F33" s="438"/>
      <c r="G33" s="439"/>
      <c r="H33" s="402"/>
      <c r="I33" s="449"/>
      <c r="J33" s="438"/>
      <c r="K33" s="454"/>
      <c r="L33" s="454"/>
      <c r="M33" s="455"/>
      <c r="N33" s="438"/>
      <c r="O33" s="439"/>
      <c r="P33" s="399"/>
      <c r="Q33" s="399"/>
      <c r="R33" s="399"/>
      <c r="S33" s="399"/>
      <c r="T33" s="399"/>
      <c r="U33" s="399"/>
      <c r="V33" s="399"/>
      <c r="W33" s="399"/>
      <c r="X33" s="399"/>
      <c r="Y33" s="399"/>
      <c r="Z33" s="399"/>
      <c r="AA33" s="398" t="str">
        <f>IF(P33="","Fixed",VLOOKUP(P33,'5.1.2 CPA Formulae'!$B$9:$E$20,2,FALSE))</f>
        <v>Fixed</v>
      </c>
    </row>
    <row r="34" spans="1:27" s="30" customFormat="1" ht="25" customHeight="1" x14ac:dyDescent="0.3">
      <c r="A34" s="468" t="s">
        <v>361</v>
      </c>
      <c r="B34" s="406" t="s">
        <v>362</v>
      </c>
      <c r="C34" s="459"/>
      <c r="D34" s="401"/>
      <c r="E34" s="401"/>
      <c r="F34" s="438"/>
      <c r="G34" s="439"/>
      <c r="H34" s="402"/>
      <c r="I34" s="449"/>
      <c r="J34" s="438"/>
      <c r="K34" s="454"/>
      <c r="L34" s="454"/>
      <c r="M34" s="455"/>
      <c r="N34" s="438"/>
      <c r="O34" s="439"/>
      <c r="P34" s="399"/>
      <c r="Q34" s="399"/>
      <c r="R34" s="399"/>
      <c r="S34" s="399"/>
      <c r="T34" s="399"/>
      <c r="U34" s="399"/>
      <c r="V34" s="399"/>
      <c r="W34" s="399"/>
      <c r="X34" s="399"/>
      <c r="Y34" s="399"/>
      <c r="Z34" s="399"/>
      <c r="AA34" s="398"/>
    </row>
    <row r="35" spans="1:27" s="30" customFormat="1" ht="25" customHeight="1" x14ac:dyDescent="0.3">
      <c r="A35" s="469" t="s">
        <v>363</v>
      </c>
      <c r="B35" s="403" t="s">
        <v>365</v>
      </c>
      <c r="C35" s="459"/>
      <c r="D35" s="401" t="s">
        <v>354</v>
      </c>
      <c r="E35" s="401">
        <v>1</v>
      </c>
      <c r="F35" s="438"/>
      <c r="G35" s="439">
        <v>0</v>
      </c>
      <c r="H35" s="402" t="s">
        <v>197</v>
      </c>
      <c r="I35" s="449">
        <v>1</v>
      </c>
      <c r="J35" s="438"/>
      <c r="K35" s="454">
        <v>0</v>
      </c>
      <c r="L35" s="454">
        <v>0</v>
      </c>
      <c r="M35" s="455">
        <v>0</v>
      </c>
      <c r="N35" s="438">
        <v>0</v>
      </c>
      <c r="O35" s="439">
        <v>0</v>
      </c>
      <c r="P35" s="399"/>
      <c r="Q35" s="399"/>
      <c r="R35" s="399"/>
      <c r="S35" s="399"/>
      <c r="T35" s="399"/>
      <c r="U35" s="399"/>
      <c r="V35" s="399"/>
      <c r="W35" s="399"/>
      <c r="X35" s="399"/>
      <c r="Y35" s="399"/>
      <c r="Z35" s="399"/>
      <c r="AA35" s="398" t="str">
        <f>IF(P35="","Fixed",VLOOKUP(P35,'5.1.2 CPA Formulae'!$B$9:$E$20,2,FALSE))</f>
        <v>Fixed</v>
      </c>
    </row>
    <row r="36" spans="1:27" s="30" customFormat="1" ht="25" customHeight="1" x14ac:dyDescent="0.3">
      <c r="A36" s="469" t="s">
        <v>364</v>
      </c>
      <c r="B36" s="403" t="s">
        <v>331</v>
      </c>
      <c r="C36" s="459" t="s">
        <v>355</v>
      </c>
      <c r="D36" s="401" t="s">
        <v>354</v>
      </c>
      <c r="E36" s="401">
        <v>1</v>
      </c>
      <c r="F36" s="438"/>
      <c r="G36" s="439">
        <v>0</v>
      </c>
      <c r="H36" s="402" t="s">
        <v>197</v>
      </c>
      <c r="I36" s="449">
        <v>1</v>
      </c>
      <c r="J36" s="438"/>
      <c r="K36" s="454">
        <v>0</v>
      </c>
      <c r="L36" s="454">
        <v>0</v>
      </c>
      <c r="M36" s="455">
        <v>0</v>
      </c>
      <c r="N36" s="438">
        <v>0</v>
      </c>
      <c r="O36" s="439">
        <v>0</v>
      </c>
      <c r="P36" s="399"/>
      <c r="Q36" s="399"/>
      <c r="R36" s="399"/>
      <c r="S36" s="399"/>
      <c r="T36" s="399"/>
      <c r="U36" s="399"/>
      <c r="V36" s="399"/>
      <c r="W36" s="399"/>
      <c r="X36" s="399"/>
      <c r="Y36" s="399"/>
      <c r="Z36" s="399"/>
      <c r="AA36" s="398" t="str">
        <f>IF(P36="","Fixed",VLOOKUP(P36,'5.1.2 CPA Formulae'!$B$9:$E$20,2,FALSE))</f>
        <v>Fixed</v>
      </c>
    </row>
    <row r="37" spans="1:27" s="30" customFormat="1" ht="25" customHeight="1" x14ac:dyDescent="0.3">
      <c r="A37" s="469" t="s">
        <v>366</v>
      </c>
      <c r="B37" s="403" t="s">
        <v>337</v>
      </c>
      <c r="C37" s="459" t="s">
        <v>356</v>
      </c>
      <c r="D37" s="401" t="s">
        <v>354</v>
      </c>
      <c r="E37" s="401">
        <v>1</v>
      </c>
      <c r="F37" s="438"/>
      <c r="G37" s="439">
        <v>0</v>
      </c>
      <c r="H37" s="402" t="s">
        <v>197</v>
      </c>
      <c r="I37" s="449">
        <v>1</v>
      </c>
      <c r="J37" s="438"/>
      <c r="K37" s="454">
        <v>0</v>
      </c>
      <c r="L37" s="454">
        <v>0</v>
      </c>
      <c r="M37" s="455">
        <v>0</v>
      </c>
      <c r="N37" s="438">
        <v>0</v>
      </c>
      <c r="O37" s="439">
        <v>0</v>
      </c>
      <c r="P37" s="399"/>
      <c r="Q37" s="399"/>
      <c r="R37" s="399"/>
      <c r="S37" s="399"/>
      <c r="T37" s="399"/>
      <c r="U37" s="399"/>
      <c r="V37" s="399"/>
      <c r="W37" s="399"/>
      <c r="X37" s="399"/>
      <c r="Y37" s="399"/>
      <c r="Z37" s="399"/>
      <c r="AA37" s="398" t="str">
        <f>IF(P37="","Fixed",VLOOKUP(P37,'5.1.2 CPA Formulae'!$B$9:$E$20,2,FALSE))</f>
        <v>Fixed</v>
      </c>
    </row>
    <row r="38" spans="1:27" s="30" customFormat="1" ht="25" customHeight="1" x14ac:dyDescent="0.3">
      <c r="A38" s="469" t="s">
        <v>367</v>
      </c>
      <c r="B38" s="403" t="s">
        <v>339</v>
      </c>
      <c r="C38" s="459" t="s">
        <v>384</v>
      </c>
      <c r="D38" s="401" t="s">
        <v>354</v>
      </c>
      <c r="E38" s="401">
        <v>1</v>
      </c>
      <c r="F38" s="438"/>
      <c r="G38" s="439">
        <v>0</v>
      </c>
      <c r="H38" s="402" t="s">
        <v>197</v>
      </c>
      <c r="I38" s="449">
        <v>1</v>
      </c>
      <c r="J38" s="438"/>
      <c r="K38" s="454">
        <v>0</v>
      </c>
      <c r="L38" s="454">
        <v>0</v>
      </c>
      <c r="M38" s="455">
        <v>0</v>
      </c>
      <c r="N38" s="438">
        <v>0</v>
      </c>
      <c r="O38" s="439">
        <v>0</v>
      </c>
      <c r="P38" s="399"/>
      <c r="Q38" s="399"/>
      <c r="R38" s="399"/>
      <c r="S38" s="399"/>
      <c r="T38" s="399"/>
      <c r="U38" s="399"/>
      <c r="V38" s="399"/>
      <c r="W38" s="399"/>
      <c r="X38" s="399"/>
      <c r="Y38" s="399"/>
      <c r="Z38" s="399"/>
      <c r="AA38" s="398" t="str">
        <f>IF(P38="","Fixed",VLOOKUP(P38,'5.1.2 CPA Formulae'!$B$9:$E$20,2,FALSE))</f>
        <v>Fixed</v>
      </c>
    </row>
    <row r="39" spans="1:27" s="30" customFormat="1" ht="25" customHeight="1" x14ac:dyDescent="0.3">
      <c r="A39" s="469" t="s">
        <v>368</v>
      </c>
      <c r="B39" s="403" t="s">
        <v>343</v>
      </c>
      <c r="C39" s="459" t="s">
        <v>358</v>
      </c>
      <c r="D39" s="401" t="s">
        <v>354</v>
      </c>
      <c r="E39" s="401">
        <v>1</v>
      </c>
      <c r="F39" s="438"/>
      <c r="G39" s="439">
        <v>0</v>
      </c>
      <c r="H39" s="402" t="s">
        <v>197</v>
      </c>
      <c r="I39" s="449">
        <v>1</v>
      </c>
      <c r="J39" s="438"/>
      <c r="K39" s="454">
        <v>0</v>
      </c>
      <c r="L39" s="454">
        <v>0</v>
      </c>
      <c r="M39" s="455">
        <v>0</v>
      </c>
      <c r="N39" s="438">
        <v>0</v>
      </c>
      <c r="O39" s="439">
        <v>0</v>
      </c>
      <c r="P39" s="399"/>
      <c r="Q39" s="399"/>
      <c r="R39" s="399"/>
      <c r="S39" s="399"/>
      <c r="T39" s="399"/>
      <c r="U39" s="399"/>
      <c r="V39" s="399"/>
      <c r="W39" s="399"/>
      <c r="X39" s="399"/>
      <c r="Y39" s="399"/>
      <c r="Z39" s="399"/>
      <c r="AA39" s="398" t="str">
        <f>IF(P39="","Fixed",VLOOKUP(P39,'5.1.2 CPA Formulae'!$B$9:$E$20,2,FALSE))</f>
        <v>Fixed</v>
      </c>
    </row>
    <row r="40" spans="1:27" s="30" customFormat="1" ht="25" customHeight="1" x14ac:dyDescent="0.3">
      <c r="A40" s="469" t="s">
        <v>369</v>
      </c>
      <c r="B40" s="403" t="s">
        <v>371</v>
      </c>
      <c r="C40" s="459" t="s">
        <v>385</v>
      </c>
      <c r="D40" s="401" t="s">
        <v>354</v>
      </c>
      <c r="E40" s="401">
        <v>1</v>
      </c>
      <c r="F40" s="438"/>
      <c r="G40" s="439">
        <v>0</v>
      </c>
      <c r="H40" s="402" t="s">
        <v>197</v>
      </c>
      <c r="I40" s="449">
        <v>1</v>
      </c>
      <c r="J40" s="438"/>
      <c r="K40" s="454">
        <v>0</v>
      </c>
      <c r="L40" s="454">
        <v>0</v>
      </c>
      <c r="M40" s="455">
        <v>0</v>
      </c>
      <c r="N40" s="438">
        <v>0</v>
      </c>
      <c r="O40" s="439">
        <v>0</v>
      </c>
      <c r="P40" s="399"/>
      <c r="Q40" s="399"/>
      <c r="R40" s="399"/>
      <c r="S40" s="399"/>
      <c r="T40" s="399"/>
      <c r="U40" s="399"/>
      <c r="V40" s="399"/>
      <c r="W40" s="399"/>
      <c r="X40" s="399"/>
      <c r="Y40" s="399"/>
      <c r="Z40" s="399"/>
      <c r="AA40" s="398" t="str">
        <f>IF(P40="","Fixed",VLOOKUP(P40,'5.1.2 CPA Formulae'!$B$9:$E$20,2,FALSE))</f>
        <v>Fixed</v>
      </c>
    </row>
    <row r="41" spans="1:27" s="30" customFormat="1" ht="25" customHeight="1" x14ac:dyDescent="0.3">
      <c r="A41" s="469" t="s">
        <v>370</v>
      </c>
      <c r="B41" s="403" t="s">
        <v>373</v>
      </c>
      <c r="C41" s="459" t="s">
        <v>386</v>
      </c>
      <c r="D41" s="401" t="s">
        <v>354</v>
      </c>
      <c r="E41" s="401">
        <v>1</v>
      </c>
      <c r="F41" s="438"/>
      <c r="G41" s="439">
        <v>0</v>
      </c>
      <c r="H41" s="402" t="s">
        <v>197</v>
      </c>
      <c r="I41" s="449">
        <v>1</v>
      </c>
      <c r="J41" s="438"/>
      <c r="K41" s="454">
        <v>0</v>
      </c>
      <c r="L41" s="454">
        <v>0</v>
      </c>
      <c r="M41" s="455">
        <v>0</v>
      </c>
      <c r="N41" s="438">
        <v>0</v>
      </c>
      <c r="O41" s="439">
        <v>0</v>
      </c>
      <c r="P41" s="399"/>
      <c r="Q41" s="399"/>
      <c r="R41" s="399"/>
      <c r="S41" s="399"/>
      <c r="T41" s="399"/>
      <c r="U41" s="399"/>
      <c r="V41" s="399"/>
      <c r="W41" s="399"/>
      <c r="X41" s="399"/>
      <c r="Y41" s="399"/>
      <c r="Z41" s="399"/>
      <c r="AA41" s="398" t="str">
        <f>IF(P41="","Fixed",VLOOKUP(P41,'5.1.2 CPA Formulae'!$B$9:$E$20,2,FALSE))</f>
        <v>Fixed</v>
      </c>
    </row>
    <row r="42" spans="1:27" s="30" customFormat="1" ht="25" customHeight="1" x14ac:dyDescent="0.3">
      <c r="A42" s="469" t="s">
        <v>372</v>
      </c>
      <c r="B42" s="403" t="s">
        <v>375</v>
      </c>
      <c r="C42" s="459" t="s">
        <v>387</v>
      </c>
      <c r="D42" s="401" t="s">
        <v>354</v>
      </c>
      <c r="E42" s="401"/>
      <c r="F42" s="438"/>
      <c r="G42" s="439">
        <v>0</v>
      </c>
      <c r="H42" s="402" t="s">
        <v>197</v>
      </c>
      <c r="I42" s="449">
        <v>1</v>
      </c>
      <c r="J42" s="438"/>
      <c r="K42" s="454">
        <v>0</v>
      </c>
      <c r="L42" s="454">
        <v>0</v>
      </c>
      <c r="M42" s="455">
        <v>0</v>
      </c>
      <c r="N42" s="438">
        <v>0</v>
      </c>
      <c r="O42" s="439">
        <v>0</v>
      </c>
      <c r="P42" s="399"/>
      <c r="Q42" s="399"/>
      <c r="R42" s="399"/>
      <c r="S42" s="399"/>
      <c r="T42" s="399"/>
      <c r="U42" s="399"/>
      <c r="V42" s="399"/>
      <c r="W42" s="399"/>
      <c r="X42" s="399"/>
      <c r="Y42" s="399"/>
      <c r="Z42" s="399"/>
      <c r="AA42" s="398" t="str">
        <f>IF(P42="","Fixed",VLOOKUP(P42,'5.1.2 CPA Formulae'!$B$9:$E$20,2,FALSE))</f>
        <v>Fixed</v>
      </c>
    </row>
    <row r="43" spans="1:27" s="30" customFormat="1" ht="25" customHeight="1" x14ac:dyDescent="0.3">
      <c r="A43" s="469" t="s">
        <v>374</v>
      </c>
      <c r="B43" s="403" t="s">
        <v>377</v>
      </c>
      <c r="C43" s="459" t="s">
        <v>388</v>
      </c>
      <c r="D43" s="401" t="s">
        <v>354</v>
      </c>
      <c r="E43" s="401">
        <v>1</v>
      </c>
      <c r="F43" s="438"/>
      <c r="G43" s="439">
        <v>0</v>
      </c>
      <c r="H43" s="402" t="s">
        <v>197</v>
      </c>
      <c r="I43" s="449">
        <v>1</v>
      </c>
      <c r="J43" s="438"/>
      <c r="K43" s="454">
        <v>0</v>
      </c>
      <c r="L43" s="454">
        <v>0</v>
      </c>
      <c r="M43" s="455">
        <v>0</v>
      </c>
      <c r="N43" s="438">
        <v>0</v>
      </c>
      <c r="O43" s="439">
        <v>0</v>
      </c>
      <c r="P43" s="399"/>
      <c r="Q43" s="399"/>
      <c r="R43" s="399"/>
      <c r="S43" s="399"/>
      <c r="T43" s="399"/>
      <c r="U43" s="399"/>
      <c r="V43" s="399"/>
      <c r="W43" s="399"/>
      <c r="X43" s="399"/>
      <c r="Y43" s="399"/>
      <c r="Z43" s="399"/>
      <c r="AA43" s="398" t="str">
        <f>IF(P43="","Fixed",VLOOKUP(P43,'5.1.2 CPA Formulae'!$B$9:$E$20,2,FALSE))</f>
        <v>Fixed</v>
      </c>
    </row>
    <row r="44" spans="1:27" s="30" customFormat="1" ht="25" customHeight="1" x14ac:dyDescent="0.3">
      <c r="A44" s="469" t="s">
        <v>376</v>
      </c>
      <c r="B44" s="403" t="s">
        <v>379</v>
      </c>
      <c r="C44" s="459" t="s">
        <v>389</v>
      </c>
      <c r="D44" s="401" t="s">
        <v>354</v>
      </c>
      <c r="E44" s="401">
        <v>1</v>
      </c>
      <c r="F44" s="438"/>
      <c r="G44" s="439">
        <v>0</v>
      </c>
      <c r="H44" s="402" t="s">
        <v>197</v>
      </c>
      <c r="I44" s="449">
        <v>1</v>
      </c>
      <c r="J44" s="438"/>
      <c r="K44" s="454">
        <v>0</v>
      </c>
      <c r="L44" s="454">
        <v>0</v>
      </c>
      <c r="M44" s="455">
        <v>0</v>
      </c>
      <c r="N44" s="438">
        <v>0</v>
      </c>
      <c r="O44" s="439">
        <v>0</v>
      </c>
      <c r="P44" s="399"/>
      <c r="Q44" s="399"/>
      <c r="R44" s="399"/>
      <c r="S44" s="399"/>
      <c r="T44" s="399"/>
      <c r="U44" s="399"/>
      <c r="V44" s="399"/>
      <c r="W44" s="399"/>
      <c r="X44" s="399"/>
      <c r="Y44" s="399"/>
      <c r="Z44" s="399"/>
      <c r="AA44" s="398" t="str">
        <f>IF(P44="","Fixed",VLOOKUP(P44,'5.1.2 CPA Formulae'!$B$9:$E$20,2,FALSE))</f>
        <v>Fixed</v>
      </c>
    </row>
    <row r="45" spans="1:27" s="30" customFormat="1" ht="25" customHeight="1" x14ac:dyDescent="0.3">
      <c r="A45" s="469" t="s">
        <v>378</v>
      </c>
      <c r="B45" s="403" t="s">
        <v>345</v>
      </c>
      <c r="C45" s="459" t="s">
        <v>359</v>
      </c>
      <c r="D45" s="401" t="s">
        <v>354</v>
      </c>
      <c r="E45" s="401">
        <v>1</v>
      </c>
      <c r="F45" s="438"/>
      <c r="G45" s="439">
        <v>0</v>
      </c>
      <c r="H45" s="402" t="s">
        <v>197</v>
      </c>
      <c r="I45" s="449">
        <v>1</v>
      </c>
      <c r="J45" s="438"/>
      <c r="K45" s="454">
        <v>0</v>
      </c>
      <c r="L45" s="454">
        <v>0</v>
      </c>
      <c r="M45" s="455">
        <v>0</v>
      </c>
      <c r="N45" s="438">
        <v>0</v>
      </c>
      <c r="O45" s="439">
        <v>0</v>
      </c>
      <c r="P45" s="399"/>
      <c r="Q45" s="399"/>
      <c r="R45" s="399"/>
      <c r="S45" s="399"/>
      <c r="T45" s="399"/>
      <c r="U45" s="399"/>
      <c r="V45" s="399"/>
      <c r="W45" s="399"/>
      <c r="X45" s="399"/>
      <c r="Y45" s="399"/>
      <c r="Z45" s="399"/>
      <c r="AA45" s="398" t="str">
        <f>IF(P45="","Fixed",VLOOKUP(P45,'5.1.2 CPA Formulae'!$B$9:$E$20,2,FALSE))</f>
        <v>Fixed</v>
      </c>
    </row>
    <row r="46" spans="1:27" s="30" customFormat="1" ht="25" customHeight="1" x14ac:dyDescent="0.3">
      <c r="A46" s="469" t="s">
        <v>380</v>
      </c>
      <c r="B46" s="403" t="s">
        <v>347</v>
      </c>
      <c r="C46" s="459"/>
      <c r="D46" s="401" t="s">
        <v>354</v>
      </c>
      <c r="E46" s="401">
        <v>1</v>
      </c>
      <c r="F46" s="438"/>
      <c r="G46" s="439">
        <v>0</v>
      </c>
      <c r="H46" s="402" t="s">
        <v>197</v>
      </c>
      <c r="I46" s="449">
        <v>1</v>
      </c>
      <c r="J46" s="438"/>
      <c r="K46" s="454">
        <v>0</v>
      </c>
      <c r="L46" s="454">
        <v>0</v>
      </c>
      <c r="M46" s="455">
        <v>0</v>
      </c>
      <c r="N46" s="438">
        <v>0</v>
      </c>
      <c r="O46" s="439">
        <v>0</v>
      </c>
      <c r="P46" s="399"/>
      <c r="Q46" s="399"/>
      <c r="R46" s="399"/>
      <c r="S46" s="399"/>
      <c r="T46" s="399"/>
      <c r="U46" s="399"/>
      <c r="V46" s="399"/>
      <c r="W46" s="399"/>
      <c r="X46" s="399"/>
      <c r="Y46" s="399"/>
      <c r="Z46" s="399"/>
      <c r="AA46" s="398" t="str">
        <f>IF(P46="","Fixed",VLOOKUP(P46,'5.1.2 CPA Formulae'!$B$9:$E$20,2,FALSE))</f>
        <v>Fixed</v>
      </c>
    </row>
    <row r="47" spans="1:27" s="30" customFormat="1" ht="25" customHeight="1" x14ac:dyDescent="0.3">
      <c r="A47" s="469" t="s">
        <v>381</v>
      </c>
      <c r="B47" s="403" t="s">
        <v>349</v>
      </c>
      <c r="C47" s="459"/>
      <c r="D47" s="401" t="s">
        <v>354</v>
      </c>
      <c r="E47" s="401">
        <v>1</v>
      </c>
      <c r="F47" s="438"/>
      <c r="G47" s="439">
        <v>0</v>
      </c>
      <c r="H47" s="402" t="s">
        <v>197</v>
      </c>
      <c r="I47" s="449">
        <v>1</v>
      </c>
      <c r="J47" s="438"/>
      <c r="K47" s="454">
        <v>0</v>
      </c>
      <c r="L47" s="454">
        <v>0</v>
      </c>
      <c r="M47" s="455">
        <v>0</v>
      </c>
      <c r="N47" s="438">
        <v>0</v>
      </c>
      <c r="O47" s="439">
        <v>0</v>
      </c>
      <c r="P47" s="399"/>
      <c r="Q47" s="399"/>
      <c r="R47" s="399"/>
      <c r="S47" s="399"/>
      <c r="T47" s="399"/>
      <c r="U47" s="399"/>
      <c r="V47" s="399"/>
      <c r="W47" s="399"/>
      <c r="X47" s="399"/>
      <c r="Y47" s="399"/>
      <c r="Z47" s="399"/>
      <c r="AA47" s="398" t="str">
        <f>IF(P47="","Fixed",VLOOKUP(P47,'5.1.2 CPA Formulae'!$B$9:$E$20,2,FALSE))</f>
        <v>Fixed</v>
      </c>
    </row>
    <row r="48" spans="1:27" s="30" customFormat="1" ht="25" customHeight="1" x14ac:dyDescent="0.3">
      <c r="A48" s="469" t="s">
        <v>382</v>
      </c>
      <c r="B48" s="403" t="s">
        <v>351</v>
      </c>
      <c r="C48" s="459"/>
      <c r="D48" s="401" t="s">
        <v>354</v>
      </c>
      <c r="E48" s="401">
        <v>1</v>
      </c>
      <c r="F48" s="438"/>
      <c r="G48" s="439">
        <v>0</v>
      </c>
      <c r="H48" s="402" t="s">
        <v>197</v>
      </c>
      <c r="I48" s="449">
        <v>1</v>
      </c>
      <c r="J48" s="438"/>
      <c r="K48" s="454">
        <v>0</v>
      </c>
      <c r="L48" s="454">
        <v>0</v>
      </c>
      <c r="M48" s="455">
        <v>0</v>
      </c>
      <c r="N48" s="438">
        <v>0</v>
      </c>
      <c r="O48" s="439">
        <v>0</v>
      </c>
      <c r="P48" s="399"/>
      <c r="Q48" s="399"/>
      <c r="R48" s="399"/>
      <c r="S48" s="399"/>
      <c r="T48" s="399"/>
      <c r="U48" s="399"/>
      <c r="V48" s="399"/>
      <c r="W48" s="399"/>
      <c r="X48" s="399"/>
      <c r="Y48" s="399"/>
      <c r="Z48" s="399"/>
      <c r="AA48" s="398" t="str">
        <f>IF(P48="","Fixed",VLOOKUP(P48,'5.1.2 CPA Formulae'!$B$9:$E$20,2,FALSE))</f>
        <v>Fixed</v>
      </c>
    </row>
    <row r="49" spans="1:27" s="30" customFormat="1" ht="25" customHeight="1" x14ac:dyDescent="0.3">
      <c r="A49" s="469" t="s">
        <v>383</v>
      </c>
      <c r="B49" s="403" t="s">
        <v>353</v>
      </c>
      <c r="C49" s="459" t="s">
        <v>360</v>
      </c>
      <c r="D49" s="401" t="s">
        <v>354</v>
      </c>
      <c r="E49" s="401">
        <v>1</v>
      </c>
      <c r="F49" s="438"/>
      <c r="G49" s="439">
        <v>0</v>
      </c>
      <c r="H49" s="402" t="s">
        <v>197</v>
      </c>
      <c r="I49" s="449">
        <v>1</v>
      </c>
      <c r="J49" s="438"/>
      <c r="K49" s="454">
        <v>0</v>
      </c>
      <c r="L49" s="454">
        <v>0</v>
      </c>
      <c r="M49" s="455">
        <v>0</v>
      </c>
      <c r="N49" s="438">
        <v>0</v>
      </c>
      <c r="O49" s="439">
        <v>0</v>
      </c>
      <c r="P49" s="399"/>
      <c r="Q49" s="399"/>
      <c r="R49" s="399"/>
      <c r="S49" s="399"/>
      <c r="T49" s="399"/>
      <c r="U49" s="399"/>
      <c r="V49" s="399"/>
      <c r="W49" s="399"/>
      <c r="X49" s="399"/>
      <c r="Y49" s="399"/>
      <c r="Z49" s="399"/>
      <c r="AA49" s="398" t="str">
        <f>IF(P49="","Fixed",VLOOKUP(P49,'5.1.2 CPA Formulae'!$B$9:$E$20,2,FALSE))</f>
        <v>Fixed</v>
      </c>
    </row>
    <row r="50" spans="1:27" s="30" customFormat="1" ht="25" customHeight="1" x14ac:dyDescent="0.3">
      <c r="A50" s="420"/>
      <c r="B50" s="425" t="s">
        <v>320</v>
      </c>
      <c r="C50" s="465"/>
      <c r="D50" s="421"/>
      <c r="E50" s="421"/>
      <c r="F50" s="440"/>
      <c r="G50" s="441">
        <f>SUM(G35:G49)</f>
        <v>0</v>
      </c>
      <c r="H50" s="423"/>
      <c r="I50" s="450"/>
      <c r="J50" s="440"/>
      <c r="K50" s="441">
        <f>SUM(K35:K49)</f>
        <v>0</v>
      </c>
      <c r="L50" s="441">
        <f t="shared" ref="L50:O50" si="3">SUM(L35:L49)</f>
        <v>0</v>
      </c>
      <c r="M50" s="441">
        <f t="shared" si="3"/>
        <v>0</v>
      </c>
      <c r="N50" s="441">
        <f t="shared" si="3"/>
        <v>0</v>
      </c>
      <c r="O50" s="441">
        <f t="shared" si="3"/>
        <v>0</v>
      </c>
      <c r="P50" s="422"/>
      <c r="Q50" s="422"/>
      <c r="R50" s="422"/>
      <c r="S50" s="422"/>
      <c r="T50" s="422"/>
      <c r="U50" s="422"/>
      <c r="V50" s="422"/>
      <c r="W50" s="422"/>
      <c r="X50" s="422"/>
      <c r="Y50" s="422"/>
      <c r="Z50" s="422"/>
      <c r="AA50" s="424"/>
    </row>
    <row r="51" spans="1:27" s="30" customFormat="1" ht="25" customHeight="1" x14ac:dyDescent="0.3">
      <c r="A51" s="397"/>
      <c r="B51" s="403"/>
      <c r="C51" s="459"/>
      <c r="D51" s="401"/>
      <c r="E51" s="401"/>
      <c r="F51" s="438"/>
      <c r="G51" s="439"/>
      <c r="H51" s="402"/>
      <c r="I51" s="449"/>
      <c r="J51" s="438"/>
      <c r="K51" s="454"/>
      <c r="L51" s="454"/>
      <c r="M51" s="455"/>
      <c r="N51" s="438"/>
      <c r="O51" s="439"/>
      <c r="P51" s="399"/>
      <c r="Q51" s="399"/>
      <c r="R51" s="399"/>
      <c r="S51" s="399"/>
      <c r="T51" s="399"/>
      <c r="U51" s="399"/>
      <c r="V51" s="399"/>
      <c r="W51" s="399"/>
      <c r="X51" s="399"/>
      <c r="Y51" s="399"/>
      <c r="Z51" s="399"/>
      <c r="AA51" s="398"/>
    </row>
    <row r="52" spans="1:27" s="30" customFormat="1" ht="25" customHeight="1" x14ac:dyDescent="0.3">
      <c r="A52" s="468" t="s">
        <v>390</v>
      </c>
      <c r="B52" s="406" t="s">
        <v>391</v>
      </c>
      <c r="C52" s="459"/>
      <c r="D52" s="401"/>
      <c r="E52" s="401"/>
      <c r="F52" s="438"/>
      <c r="G52" s="439"/>
      <c r="H52" s="402"/>
      <c r="I52" s="449"/>
      <c r="J52" s="438"/>
      <c r="K52" s="454"/>
      <c r="L52" s="454"/>
      <c r="M52" s="455"/>
      <c r="N52" s="438"/>
      <c r="O52" s="439"/>
      <c r="P52" s="399"/>
      <c r="Q52" s="399"/>
      <c r="R52" s="399"/>
      <c r="S52" s="399"/>
      <c r="T52" s="399"/>
      <c r="U52" s="399"/>
      <c r="V52" s="399"/>
      <c r="W52" s="399"/>
      <c r="X52" s="399"/>
      <c r="Y52" s="399"/>
      <c r="Z52" s="399"/>
      <c r="AA52" s="398"/>
    </row>
    <row r="53" spans="1:27" s="30" customFormat="1" ht="25" customHeight="1" x14ac:dyDescent="0.3">
      <c r="A53" s="397" t="s">
        <v>392</v>
      </c>
      <c r="B53" s="403" t="s">
        <v>393</v>
      </c>
      <c r="C53" s="459"/>
      <c r="D53" s="401" t="s">
        <v>354</v>
      </c>
      <c r="E53" s="401">
        <v>1</v>
      </c>
      <c r="F53" s="438"/>
      <c r="G53" s="439">
        <v>0</v>
      </c>
      <c r="H53" s="402" t="s">
        <v>197</v>
      </c>
      <c r="I53" s="449">
        <v>1</v>
      </c>
      <c r="J53" s="438"/>
      <c r="K53" s="454">
        <v>0</v>
      </c>
      <c r="L53" s="454">
        <v>0</v>
      </c>
      <c r="M53" s="455">
        <v>0</v>
      </c>
      <c r="N53" s="438">
        <v>0</v>
      </c>
      <c r="O53" s="439">
        <v>0</v>
      </c>
      <c r="P53" s="399"/>
      <c r="Q53" s="399"/>
      <c r="R53" s="399"/>
      <c r="S53" s="399"/>
      <c r="T53" s="399"/>
      <c r="U53" s="399"/>
      <c r="V53" s="399"/>
      <c r="W53" s="399"/>
      <c r="X53" s="399"/>
      <c r="Y53" s="399"/>
      <c r="Z53" s="399"/>
      <c r="AA53" s="398" t="str">
        <f>IF(P53="","Fixed",VLOOKUP(P53,'5.1.2 CPA Formulae'!$B$9:$E$20,2,FALSE))</f>
        <v>Fixed</v>
      </c>
    </row>
    <row r="54" spans="1:27" s="30" customFormat="1" ht="25" customHeight="1" x14ac:dyDescent="0.3">
      <c r="A54" s="397" t="s">
        <v>394</v>
      </c>
      <c r="B54" s="403" t="s">
        <v>331</v>
      </c>
      <c r="C54" s="459" t="s">
        <v>355</v>
      </c>
      <c r="D54" s="401" t="s">
        <v>354</v>
      </c>
      <c r="E54" s="401">
        <v>1</v>
      </c>
      <c r="F54" s="438"/>
      <c r="G54" s="439">
        <v>0</v>
      </c>
      <c r="H54" s="402" t="s">
        <v>197</v>
      </c>
      <c r="I54" s="449">
        <v>1</v>
      </c>
      <c r="J54" s="438"/>
      <c r="K54" s="454">
        <v>0</v>
      </c>
      <c r="L54" s="454">
        <v>0</v>
      </c>
      <c r="M54" s="455">
        <v>0</v>
      </c>
      <c r="N54" s="438">
        <v>0</v>
      </c>
      <c r="O54" s="439">
        <v>0</v>
      </c>
      <c r="P54" s="399"/>
      <c r="Q54" s="399"/>
      <c r="R54" s="399"/>
      <c r="S54" s="399"/>
      <c r="T54" s="399"/>
      <c r="U54" s="399"/>
      <c r="V54" s="399"/>
      <c r="W54" s="399"/>
      <c r="X54" s="399"/>
      <c r="Y54" s="399"/>
      <c r="Z54" s="399"/>
      <c r="AA54" s="398" t="str">
        <f>IF(P54="","Fixed",VLOOKUP(P54,'5.1.2 CPA Formulae'!$B$9:$E$20,2,FALSE))</f>
        <v>Fixed</v>
      </c>
    </row>
    <row r="55" spans="1:27" s="30" customFormat="1" ht="25" customHeight="1" x14ac:dyDescent="0.3">
      <c r="A55" s="397" t="s">
        <v>395</v>
      </c>
      <c r="B55" s="403" t="s">
        <v>337</v>
      </c>
      <c r="C55" s="459" t="s">
        <v>356</v>
      </c>
      <c r="D55" s="401" t="s">
        <v>354</v>
      </c>
      <c r="E55" s="401">
        <v>1</v>
      </c>
      <c r="F55" s="438"/>
      <c r="G55" s="439">
        <v>0</v>
      </c>
      <c r="H55" s="402" t="s">
        <v>197</v>
      </c>
      <c r="I55" s="449">
        <v>1</v>
      </c>
      <c r="J55" s="438"/>
      <c r="K55" s="454">
        <v>0</v>
      </c>
      <c r="L55" s="454">
        <v>0</v>
      </c>
      <c r="M55" s="455">
        <v>0</v>
      </c>
      <c r="N55" s="438">
        <v>0</v>
      </c>
      <c r="O55" s="439">
        <v>0</v>
      </c>
      <c r="P55" s="399"/>
      <c r="Q55" s="399"/>
      <c r="R55" s="399"/>
      <c r="S55" s="399"/>
      <c r="T55" s="399"/>
      <c r="U55" s="399"/>
      <c r="V55" s="399"/>
      <c r="W55" s="399"/>
      <c r="X55" s="399"/>
      <c r="Y55" s="399"/>
      <c r="Z55" s="399"/>
      <c r="AA55" s="398" t="str">
        <f>IF(P55="","Fixed",VLOOKUP(P55,'5.1.2 CPA Formulae'!$B$9:$E$20,2,FALSE))</f>
        <v>Fixed</v>
      </c>
    </row>
    <row r="56" spans="1:27" s="30" customFormat="1" ht="25" customHeight="1" x14ac:dyDescent="0.3">
      <c r="A56" s="397" t="s">
        <v>396</v>
      </c>
      <c r="B56" s="403" t="s">
        <v>339</v>
      </c>
      <c r="C56" s="459" t="s">
        <v>384</v>
      </c>
      <c r="D56" s="401" t="s">
        <v>354</v>
      </c>
      <c r="E56" s="401">
        <v>1</v>
      </c>
      <c r="F56" s="438"/>
      <c r="G56" s="439">
        <v>0</v>
      </c>
      <c r="H56" s="402" t="s">
        <v>197</v>
      </c>
      <c r="I56" s="449">
        <v>1</v>
      </c>
      <c r="J56" s="438"/>
      <c r="K56" s="454">
        <v>0</v>
      </c>
      <c r="L56" s="454">
        <v>0</v>
      </c>
      <c r="M56" s="455">
        <v>0</v>
      </c>
      <c r="N56" s="438">
        <v>0</v>
      </c>
      <c r="O56" s="439">
        <v>0</v>
      </c>
      <c r="P56" s="399"/>
      <c r="Q56" s="399"/>
      <c r="R56" s="399"/>
      <c r="S56" s="399"/>
      <c r="T56" s="399"/>
      <c r="U56" s="399"/>
      <c r="V56" s="399"/>
      <c r="W56" s="399"/>
      <c r="X56" s="399"/>
      <c r="Y56" s="399"/>
      <c r="Z56" s="399"/>
      <c r="AA56" s="398" t="str">
        <f>IF(P56="","Fixed",VLOOKUP(P56,'5.1.2 CPA Formulae'!$B$9:$E$20,2,FALSE))</f>
        <v>Fixed</v>
      </c>
    </row>
    <row r="57" spans="1:27" s="30" customFormat="1" ht="25" customHeight="1" x14ac:dyDescent="0.3">
      <c r="A57" s="397" t="s">
        <v>397</v>
      </c>
      <c r="B57" s="403" t="s">
        <v>343</v>
      </c>
      <c r="C57" s="459" t="s">
        <v>358</v>
      </c>
      <c r="D57" s="401" t="s">
        <v>354</v>
      </c>
      <c r="E57" s="401">
        <v>1</v>
      </c>
      <c r="F57" s="438"/>
      <c r="G57" s="439">
        <v>0</v>
      </c>
      <c r="H57" s="402" t="s">
        <v>197</v>
      </c>
      <c r="I57" s="449">
        <v>1</v>
      </c>
      <c r="J57" s="438"/>
      <c r="K57" s="454">
        <v>0</v>
      </c>
      <c r="L57" s="454">
        <v>0</v>
      </c>
      <c r="M57" s="455">
        <v>0</v>
      </c>
      <c r="N57" s="438">
        <v>0</v>
      </c>
      <c r="O57" s="439">
        <v>0</v>
      </c>
      <c r="P57" s="399"/>
      <c r="Q57" s="399"/>
      <c r="R57" s="399"/>
      <c r="S57" s="399"/>
      <c r="T57" s="399"/>
      <c r="U57" s="399"/>
      <c r="V57" s="399"/>
      <c r="W57" s="399"/>
      <c r="X57" s="399"/>
      <c r="Y57" s="399"/>
      <c r="Z57" s="399"/>
      <c r="AA57" s="398" t="str">
        <f>IF(P57="","Fixed",VLOOKUP(P57,'5.1.2 CPA Formulae'!$B$9:$E$20,2,FALSE))</f>
        <v>Fixed</v>
      </c>
    </row>
    <row r="58" spans="1:27" s="30" customFormat="1" ht="25" customHeight="1" x14ac:dyDescent="0.3">
      <c r="A58" s="397" t="s">
        <v>398</v>
      </c>
      <c r="B58" s="403" t="s">
        <v>399</v>
      </c>
      <c r="C58" s="459" t="s">
        <v>411</v>
      </c>
      <c r="D58" s="401" t="s">
        <v>354</v>
      </c>
      <c r="E58" s="401">
        <v>1</v>
      </c>
      <c r="F58" s="438"/>
      <c r="G58" s="439">
        <v>0</v>
      </c>
      <c r="H58" s="402" t="s">
        <v>197</v>
      </c>
      <c r="I58" s="449">
        <v>1</v>
      </c>
      <c r="J58" s="438"/>
      <c r="K58" s="454">
        <v>0</v>
      </c>
      <c r="L58" s="454">
        <v>0</v>
      </c>
      <c r="M58" s="455">
        <v>0</v>
      </c>
      <c r="N58" s="438">
        <v>0</v>
      </c>
      <c r="O58" s="439">
        <v>0</v>
      </c>
      <c r="P58" s="399"/>
      <c r="Q58" s="399"/>
      <c r="R58" s="399"/>
      <c r="S58" s="399"/>
      <c r="T58" s="399"/>
      <c r="U58" s="399"/>
      <c r="V58" s="399"/>
      <c r="W58" s="399"/>
      <c r="X58" s="399"/>
      <c r="Y58" s="399"/>
      <c r="Z58" s="399"/>
      <c r="AA58" s="398" t="str">
        <f>IF(P58="","Fixed",VLOOKUP(P58,'5.1.2 CPA Formulae'!$B$9:$E$20,2,FALSE))</f>
        <v>Fixed</v>
      </c>
    </row>
    <row r="59" spans="1:27" s="30" customFormat="1" ht="25" customHeight="1" x14ac:dyDescent="0.3">
      <c r="A59" s="397" t="s">
        <v>400</v>
      </c>
      <c r="B59" s="403" t="s">
        <v>401</v>
      </c>
      <c r="C59" s="459"/>
      <c r="D59" s="401" t="s">
        <v>354</v>
      </c>
      <c r="E59" s="401">
        <v>1</v>
      </c>
      <c r="F59" s="438"/>
      <c r="G59" s="439">
        <v>0</v>
      </c>
      <c r="H59" s="402" t="s">
        <v>197</v>
      </c>
      <c r="I59" s="449">
        <v>1</v>
      </c>
      <c r="J59" s="438"/>
      <c r="K59" s="454">
        <v>0</v>
      </c>
      <c r="L59" s="454">
        <v>0</v>
      </c>
      <c r="M59" s="455">
        <v>0</v>
      </c>
      <c r="N59" s="438">
        <v>0</v>
      </c>
      <c r="O59" s="439">
        <v>0</v>
      </c>
      <c r="P59" s="399"/>
      <c r="Q59" s="399"/>
      <c r="R59" s="399"/>
      <c r="S59" s="399"/>
      <c r="T59" s="399"/>
      <c r="U59" s="399"/>
      <c r="V59" s="399"/>
      <c r="W59" s="399"/>
      <c r="X59" s="399"/>
      <c r="Y59" s="399"/>
      <c r="Z59" s="399"/>
      <c r="AA59" s="398" t="str">
        <f>IF(P59="","Fixed",VLOOKUP(P59,'5.1.2 CPA Formulae'!$B$9:$E$20,2,FALSE))</f>
        <v>Fixed</v>
      </c>
    </row>
    <row r="60" spans="1:27" s="30" customFormat="1" ht="25" customHeight="1" x14ac:dyDescent="0.3">
      <c r="A60" s="397" t="s">
        <v>402</v>
      </c>
      <c r="B60" s="403" t="s">
        <v>403</v>
      </c>
      <c r="C60" s="459"/>
      <c r="D60" s="401" t="s">
        <v>354</v>
      </c>
      <c r="E60" s="401">
        <v>1</v>
      </c>
      <c r="F60" s="438"/>
      <c r="G60" s="439">
        <v>0</v>
      </c>
      <c r="H60" s="402" t="s">
        <v>197</v>
      </c>
      <c r="I60" s="449">
        <v>1</v>
      </c>
      <c r="J60" s="438"/>
      <c r="K60" s="454">
        <v>0</v>
      </c>
      <c r="L60" s="454">
        <v>0</v>
      </c>
      <c r="M60" s="455">
        <v>0</v>
      </c>
      <c r="N60" s="438">
        <v>0</v>
      </c>
      <c r="O60" s="439">
        <v>0</v>
      </c>
      <c r="P60" s="399"/>
      <c r="Q60" s="399"/>
      <c r="R60" s="399"/>
      <c r="S60" s="399"/>
      <c r="T60" s="399"/>
      <c r="U60" s="399"/>
      <c r="V60" s="399"/>
      <c r="W60" s="399"/>
      <c r="X60" s="399"/>
      <c r="Y60" s="399"/>
      <c r="Z60" s="399"/>
      <c r="AA60" s="398" t="str">
        <f>IF(P60="","Fixed",VLOOKUP(P60,'5.1.2 CPA Formulae'!$B$9:$E$20,2,FALSE))</f>
        <v>Fixed</v>
      </c>
    </row>
    <row r="61" spans="1:27" s="30" customFormat="1" ht="25" customHeight="1" x14ac:dyDescent="0.3">
      <c r="A61" s="397" t="s">
        <v>404</v>
      </c>
      <c r="B61" s="403" t="s">
        <v>405</v>
      </c>
      <c r="C61" s="459" t="s">
        <v>388</v>
      </c>
      <c r="D61" s="401" t="s">
        <v>354</v>
      </c>
      <c r="E61" s="401">
        <v>1</v>
      </c>
      <c r="F61" s="438"/>
      <c r="G61" s="439">
        <v>0</v>
      </c>
      <c r="H61" s="402" t="s">
        <v>197</v>
      </c>
      <c r="I61" s="449">
        <v>1</v>
      </c>
      <c r="J61" s="438"/>
      <c r="K61" s="454">
        <v>0</v>
      </c>
      <c r="L61" s="454">
        <v>0</v>
      </c>
      <c r="M61" s="455">
        <v>0</v>
      </c>
      <c r="N61" s="438">
        <v>0</v>
      </c>
      <c r="O61" s="439">
        <v>0</v>
      </c>
      <c r="P61" s="399"/>
      <c r="Q61" s="399"/>
      <c r="R61" s="399"/>
      <c r="S61" s="399"/>
      <c r="T61" s="399"/>
      <c r="U61" s="399"/>
      <c r="V61" s="399"/>
      <c r="W61" s="399"/>
      <c r="X61" s="399"/>
      <c r="Y61" s="399"/>
      <c r="Z61" s="399"/>
      <c r="AA61" s="398" t="str">
        <f>IF(P61="","Fixed",VLOOKUP(P61,'5.1.2 CPA Formulae'!$B$9:$E$20,2,FALSE))</f>
        <v>Fixed</v>
      </c>
    </row>
    <row r="62" spans="1:27" s="30" customFormat="1" ht="25" customHeight="1" x14ac:dyDescent="0.3">
      <c r="A62" s="397" t="s">
        <v>406</v>
      </c>
      <c r="B62" s="403" t="s">
        <v>345</v>
      </c>
      <c r="C62" s="459" t="s">
        <v>359</v>
      </c>
      <c r="D62" s="401" t="s">
        <v>354</v>
      </c>
      <c r="E62" s="401">
        <v>1</v>
      </c>
      <c r="F62" s="438"/>
      <c r="G62" s="439">
        <v>0</v>
      </c>
      <c r="H62" s="402" t="s">
        <v>197</v>
      </c>
      <c r="I62" s="449">
        <v>1</v>
      </c>
      <c r="J62" s="438"/>
      <c r="K62" s="454">
        <v>0</v>
      </c>
      <c r="L62" s="454">
        <v>0</v>
      </c>
      <c r="M62" s="455">
        <v>0</v>
      </c>
      <c r="N62" s="438">
        <v>0</v>
      </c>
      <c r="O62" s="439">
        <v>0</v>
      </c>
      <c r="P62" s="399"/>
      <c r="Q62" s="399"/>
      <c r="R62" s="399"/>
      <c r="S62" s="399"/>
      <c r="T62" s="399"/>
      <c r="U62" s="399"/>
      <c r="V62" s="399"/>
      <c r="W62" s="399"/>
      <c r="X62" s="399"/>
      <c r="Y62" s="399"/>
      <c r="Z62" s="399"/>
      <c r="AA62" s="398" t="str">
        <f>IF(P62="","Fixed",VLOOKUP(P62,'5.1.2 CPA Formulae'!$B$9:$E$20,2,FALSE))</f>
        <v>Fixed</v>
      </c>
    </row>
    <row r="63" spans="1:27" s="30" customFormat="1" ht="25" customHeight="1" x14ac:dyDescent="0.3">
      <c r="A63" s="397" t="s">
        <v>407</v>
      </c>
      <c r="B63" s="403" t="s">
        <v>347</v>
      </c>
      <c r="C63" s="459"/>
      <c r="D63" s="401" t="s">
        <v>354</v>
      </c>
      <c r="E63" s="401">
        <v>1</v>
      </c>
      <c r="F63" s="438"/>
      <c r="G63" s="439">
        <v>0</v>
      </c>
      <c r="H63" s="402" t="s">
        <v>197</v>
      </c>
      <c r="I63" s="449">
        <v>1</v>
      </c>
      <c r="J63" s="438"/>
      <c r="K63" s="454">
        <v>0</v>
      </c>
      <c r="L63" s="454">
        <v>0</v>
      </c>
      <c r="M63" s="455">
        <v>0</v>
      </c>
      <c r="N63" s="438">
        <v>0</v>
      </c>
      <c r="O63" s="439">
        <v>0</v>
      </c>
      <c r="P63" s="399"/>
      <c r="Q63" s="399"/>
      <c r="R63" s="399"/>
      <c r="S63" s="399"/>
      <c r="T63" s="399"/>
      <c r="U63" s="399"/>
      <c r="V63" s="399"/>
      <c r="W63" s="399"/>
      <c r="X63" s="399"/>
      <c r="Y63" s="399"/>
      <c r="Z63" s="399"/>
      <c r="AA63" s="398" t="str">
        <f>IF(P63="","Fixed",VLOOKUP(P63,'5.1.2 CPA Formulae'!$B$9:$E$20,2,FALSE))</f>
        <v>Fixed</v>
      </c>
    </row>
    <row r="64" spans="1:27" s="30" customFormat="1" ht="25" customHeight="1" x14ac:dyDescent="0.3">
      <c r="A64" s="397" t="s">
        <v>408</v>
      </c>
      <c r="B64" s="403" t="s">
        <v>349</v>
      </c>
      <c r="C64" s="459"/>
      <c r="D64" s="401" t="s">
        <v>354</v>
      </c>
      <c r="E64" s="401">
        <v>1</v>
      </c>
      <c r="F64" s="438"/>
      <c r="G64" s="439">
        <v>0</v>
      </c>
      <c r="H64" s="402" t="s">
        <v>197</v>
      </c>
      <c r="I64" s="449">
        <v>1</v>
      </c>
      <c r="J64" s="438"/>
      <c r="K64" s="454">
        <v>0</v>
      </c>
      <c r="L64" s="454">
        <v>0</v>
      </c>
      <c r="M64" s="455">
        <v>0</v>
      </c>
      <c r="N64" s="438">
        <v>0</v>
      </c>
      <c r="O64" s="439">
        <v>0</v>
      </c>
      <c r="P64" s="399"/>
      <c r="Q64" s="399"/>
      <c r="R64" s="399"/>
      <c r="S64" s="399"/>
      <c r="T64" s="399"/>
      <c r="U64" s="399"/>
      <c r="V64" s="399"/>
      <c r="W64" s="399"/>
      <c r="X64" s="399"/>
      <c r="Y64" s="399"/>
      <c r="Z64" s="399"/>
      <c r="AA64" s="398" t="str">
        <f>IF(P64="","Fixed",VLOOKUP(P64,'5.1.2 CPA Formulae'!$B$9:$E$20,2,FALSE))</f>
        <v>Fixed</v>
      </c>
    </row>
    <row r="65" spans="1:27" s="30" customFormat="1" ht="25" customHeight="1" x14ac:dyDescent="0.3">
      <c r="A65" s="397" t="s">
        <v>409</v>
      </c>
      <c r="B65" s="403" t="s">
        <v>351</v>
      </c>
      <c r="C65" s="459"/>
      <c r="D65" s="401" t="s">
        <v>354</v>
      </c>
      <c r="E65" s="401">
        <v>1</v>
      </c>
      <c r="F65" s="438"/>
      <c r="G65" s="439">
        <v>0</v>
      </c>
      <c r="H65" s="402" t="s">
        <v>197</v>
      </c>
      <c r="I65" s="449">
        <v>1</v>
      </c>
      <c r="J65" s="438"/>
      <c r="K65" s="454">
        <v>0</v>
      </c>
      <c r="L65" s="454">
        <v>0</v>
      </c>
      <c r="M65" s="455">
        <v>0</v>
      </c>
      <c r="N65" s="438">
        <v>0</v>
      </c>
      <c r="O65" s="439">
        <v>0</v>
      </c>
      <c r="P65" s="399"/>
      <c r="Q65" s="399"/>
      <c r="R65" s="399"/>
      <c r="S65" s="399"/>
      <c r="T65" s="399"/>
      <c r="U65" s="399"/>
      <c r="V65" s="399"/>
      <c r="W65" s="399"/>
      <c r="X65" s="399"/>
      <c r="Y65" s="399"/>
      <c r="Z65" s="399"/>
      <c r="AA65" s="398" t="str">
        <f>IF(P65="","Fixed",VLOOKUP(P65,'5.1.2 CPA Formulae'!$B$9:$E$20,2,FALSE))</f>
        <v>Fixed</v>
      </c>
    </row>
    <row r="66" spans="1:27" s="30" customFormat="1" ht="25" customHeight="1" x14ac:dyDescent="0.3">
      <c r="A66" s="397" t="s">
        <v>410</v>
      </c>
      <c r="B66" s="403" t="s">
        <v>353</v>
      </c>
      <c r="C66" s="459" t="s">
        <v>360</v>
      </c>
      <c r="D66" s="401" t="s">
        <v>354</v>
      </c>
      <c r="E66" s="401">
        <v>1</v>
      </c>
      <c r="F66" s="438"/>
      <c r="G66" s="439">
        <v>0</v>
      </c>
      <c r="H66" s="402" t="s">
        <v>197</v>
      </c>
      <c r="I66" s="449">
        <v>1</v>
      </c>
      <c r="J66" s="438"/>
      <c r="K66" s="454">
        <v>0</v>
      </c>
      <c r="L66" s="454">
        <v>0</v>
      </c>
      <c r="M66" s="455">
        <v>0</v>
      </c>
      <c r="N66" s="438">
        <v>0</v>
      </c>
      <c r="O66" s="439">
        <v>0</v>
      </c>
      <c r="P66" s="399"/>
      <c r="Q66" s="399"/>
      <c r="R66" s="399"/>
      <c r="S66" s="399"/>
      <c r="T66" s="399"/>
      <c r="U66" s="399"/>
      <c r="V66" s="399"/>
      <c r="W66" s="399"/>
      <c r="X66" s="399"/>
      <c r="Y66" s="399"/>
      <c r="Z66" s="399"/>
      <c r="AA66" s="398" t="str">
        <f>IF(P66="","Fixed",VLOOKUP(P66,'5.1.2 CPA Formulae'!$B$9:$E$20,2,FALSE))</f>
        <v>Fixed</v>
      </c>
    </row>
    <row r="67" spans="1:27" s="30" customFormat="1" ht="25" customHeight="1" x14ac:dyDescent="0.3">
      <c r="A67" s="420"/>
      <c r="B67" s="425" t="s">
        <v>320</v>
      </c>
      <c r="C67" s="465"/>
      <c r="D67" s="421"/>
      <c r="E67" s="421"/>
      <c r="F67" s="440"/>
      <c r="G67" s="441">
        <f>SUM(G53:G66)</f>
        <v>0</v>
      </c>
      <c r="H67" s="423"/>
      <c r="I67" s="450"/>
      <c r="J67" s="440"/>
      <c r="K67" s="441">
        <f>SUM(K53:K66)</f>
        <v>0</v>
      </c>
      <c r="L67" s="441">
        <f t="shared" ref="L67:O67" si="4">SUM(L53:L66)</f>
        <v>0</v>
      </c>
      <c r="M67" s="441">
        <f t="shared" si="4"/>
        <v>0</v>
      </c>
      <c r="N67" s="441">
        <f t="shared" si="4"/>
        <v>0</v>
      </c>
      <c r="O67" s="441">
        <f t="shared" si="4"/>
        <v>0</v>
      </c>
      <c r="P67" s="422"/>
      <c r="Q67" s="422"/>
      <c r="R67" s="422"/>
      <c r="S67" s="422"/>
      <c r="T67" s="422"/>
      <c r="U67" s="422"/>
      <c r="V67" s="422"/>
      <c r="W67" s="422"/>
      <c r="X67" s="422"/>
      <c r="Y67" s="422"/>
      <c r="Z67" s="422"/>
      <c r="AA67" s="424"/>
    </row>
    <row r="68" spans="1:27" s="30" customFormat="1" ht="25" customHeight="1" x14ac:dyDescent="0.3">
      <c r="A68" s="397"/>
      <c r="B68" s="403"/>
      <c r="C68" s="459"/>
      <c r="D68" s="401"/>
      <c r="E68" s="401"/>
      <c r="F68" s="438"/>
      <c r="G68" s="439"/>
      <c r="H68" s="402"/>
      <c r="I68" s="449"/>
      <c r="J68" s="438"/>
      <c r="K68" s="454"/>
      <c r="L68" s="454"/>
      <c r="M68" s="455"/>
      <c r="N68" s="438"/>
      <c r="O68" s="439"/>
      <c r="P68" s="399"/>
      <c r="Q68" s="399"/>
      <c r="R68" s="399"/>
      <c r="S68" s="399"/>
      <c r="T68" s="399"/>
      <c r="U68" s="399"/>
      <c r="V68" s="399"/>
      <c r="W68" s="399"/>
      <c r="X68" s="399"/>
      <c r="Y68" s="399"/>
      <c r="Z68" s="399"/>
      <c r="AA68" s="398"/>
    </row>
    <row r="69" spans="1:27" s="30" customFormat="1" ht="25" customHeight="1" x14ac:dyDescent="0.3">
      <c r="A69" s="468" t="s">
        <v>413</v>
      </c>
      <c r="B69" s="406" t="s">
        <v>414</v>
      </c>
      <c r="C69" s="459"/>
      <c r="D69" s="401"/>
      <c r="E69" s="401"/>
      <c r="F69" s="438"/>
      <c r="G69" s="439"/>
      <c r="H69" s="402"/>
      <c r="I69" s="449"/>
      <c r="J69" s="438"/>
      <c r="K69" s="454"/>
      <c r="L69" s="454"/>
      <c r="M69" s="455"/>
      <c r="N69" s="438"/>
      <c r="O69" s="439"/>
      <c r="P69" s="399"/>
      <c r="Q69" s="399"/>
      <c r="R69" s="399"/>
      <c r="S69" s="399"/>
      <c r="T69" s="399"/>
      <c r="U69" s="399"/>
      <c r="V69" s="399"/>
      <c r="W69" s="399"/>
      <c r="X69" s="399"/>
      <c r="Y69" s="399"/>
      <c r="Z69" s="399"/>
      <c r="AA69" s="398"/>
    </row>
    <row r="70" spans="1:27" s="30" customFormat="1" ht="25" customHeight="1" x14ac:dyDescent="0.3">
      <c r="A70" s="397" t="s">
        <v>415</v>
      </c>
      <c r="B70" s="403" t="s">
        <v>416</v>
      </c>
      <c r="C70" s="459" t="s">
        <v>427</v>
      </c>
      <c r="D70" s="401" t="s">
        <v>354</v>
      </c>
      <c r="E70" s="401">
        <v>1</v>
      </c>
      <c r="F70" s="438"/>
      <c r="G70" s="439">
        <v>0</v>
      </c>
      <c r="H70" s="402" t="s">
        <v>197</v>
      </c>
      <c r="I70" s="449">
        <v>1</v>
      </c>
      <c r="J70" s="438"/>
      <c r="K70" s="454">
        <v>0</v>
      </c>
      <c r="L70" s="454">
        <v>0</v>
      </c>
      <c r="M70" s="455">
        <v>0</v>
      </c>
      <c r="N70" s="438">
        <v>0</v>
      </c>
      <c r="O70" s="439">
        <v>0</v>
      </c>
      <c r="P70" s="399"/>
      <c r="Q70" s="399"/>
      <c r="R70" s="399"/>
      <c r="S70" s="399"/>
      <c r="T70" s="399"/>
      <c r="U70" s="399"/>
      <c r="V70" s="399"/>
      <c r="W70" s="399"/>
      <c r="X70" s="399"/>
      <c r="Y70" s="399"/>
      <c r="Z70" s="399"/>
      <c r="AA70" s="398" t="str">
        <f>IF(P70="","Fixed",VLOOKUP(P70,'5.1.2 CPA Formulae'!$B$9:$E$20,2,FALSE))</f>
        <v>Fixed</v>
      </c>
    </row>
    <row r="71" spans="1:27" s="30" customFormat="1" ht="25" customHeight="1" x14ac:dyDescent="0.3">
      <c r="A71" s="397" t="s">
        <v>417</v>
      </c>
      <c r="B71" s="403" t="s">
        <v>331</v>
      </c>
      <c r="C71" s="459" t="s">
        <v>355</v>
      </c>
      <c r="D71" s="401" t="s">
        <v>354</v>
      </c>
      <c r="E71" s="401">
        <v>1</v>
      </c>
      <c r="F71" s="438"/>
      <c r="G71" s="439">
        <v>0</v>
      </c>
      <c r="H71" s="402" t="s">
        <v>197</v>
      </c>
      <c r="I71" s="449">
        <v>1</v>
      </c>
      <c r="J71" s="438"/>
      <c r="K71" s="454">
        <v>0</v>
      </c>
      <c r="L71" s="454">
        <v>0</v>
      </c>
      <c r="M71" s="455">
        <v>0</v>
      </c>
      <c r="N71" s="438">
        <v>0</v>
      </c>
      <c r="O71" s="439">
        <v>0</v>
      </c>
      <c r="P71" s="399"/>
      <c r="Q71" s="399"/>
      <c r="R71" s="399"/>
      <c r="S71" s="399"/>
      <c r="T71" s="399"/>
      <c r="U71" s="399"/>
      <c r="V71" s="399"/>
      <c r="W71" s="399"/>
      <c r="X71" s="399"/>
      <c r="Y71" s="399"/>
      <c r="Z71" s="399"/>
      <c r="AA71" s="398" t="str">
        <f>IF(P71="","Fixed",VLOOKUP(P71,'5.1.2 CPA Formulae'!$B$9:$E$20,2,FALSE))</f>
        <v>Fixed</v>
      </c>
    </row>
    <row r="72" spans="1:27" s="30" customFormat="1" ht="25" customHeight="1" x14ac:dyDescent="0.3">
      <c r="A72" s="397" t="s">
        <v>418</v>
      </c>
      <c r="B72" s="403" t="s">
        <v>337</v>
      </c>
      <c r="C72" s="459" t="s">
        <v>356</v>
      </c>
      <c r="D72" s="401" t="s">
        <v>354</v>
      </c>
      <c r="E72" s="401">
        <v>1</v>
      </c>
      <c r="F72" s="438"/>
      <c r="G72" s="439">
        <v>0</v>
      </c>
      <c r="H72" s="402" t="s">
        <v>197</v>
      </c>
      <c r="I72" s="449">
        <v>1</v>
      </c>
      <c r="J72" s="438"/>
      <c r="K72" s="454">
        <v>0</v>
      </c>
      <c r="L72" s="454">
        <v>0</v>
      </c>
      <c r="M72" s="455">
        <v>0</v>
      </c>
      <c r="N72" s="438">
        <v>0</v>
      </c>
      <c r="O72" s="439">
        <v>0</v>
      </c>
      <c r="P72" s="399"/>
      <c r="Q72" s="399"/>
      <c r="R72" s="399"/>
      <c r="S72" s="399"/>
      <c r="T72" s="399"/>
      <c r="U72" s="399"/>
      <c r="V72" s="399"/>
      <c r="W72" s="399"/>
      <c r="X72" s="399"/>
      <c r="Y72" s="399"/>
      <c r="Z72" s="399"/>
      <c r="AA72" s="398" t="str">
        <f>IF(P72="","Fixed",VLOOKUP(P72,'5.1.2 CPA Formulae'!$B$9:$E$20,2,FALSE))</f>
        <v>Fixed</v>
      </c>
    </row>
    <row r="73" spans="1:27" s="30" customFormat="1" ht="25" customHeight="1" x14ac:dyDescent="0.3">
      <c r="A73" s="397" t="s">
        <v>419</v>
      </c>
      <c r="B73" s="403" t="s">
        <v>339</v>
      </c>
      <c r="C73" s="459" t="s">
        <v>384</v>
      </c>
      <c r="D73" s="401" t="s">
        <v>354</v>
      </c>
      <c r="E73" s="401">
        <v>1</v>
      </c>
      <c r="F73" s="438"/>
      <c r="G73" s="439">
        <v>0</v>
      </c>
      <c r="H73" s="402" t="s">
        <v>197</v>
      </c>
      <c r="I73" s="449">
        <v>1</v>
      </c>
      <c r="J73" s="438"/>
      <c r="K73" s="454">
        <v>0</v>
      </c>
      <c r="L73" s="454">
        <v>0</v>
      </c>
      <c r="M73" s="455">
        <v>0</v>
      </c>
      <c r="N73" s="438">
        <v>0</v>
      </c>
      <c r="O73" s="439">
        <v>0</v>
      </c>
      <c r="P73" s="399"/>
      <c r="Q73" s="399"/>
      <c r="R73" s="399"/>
      <c r="S73" s="399"/>
      <c r="T73" s="399"/>
      <c r="U73" s="399"/>
      <c r="V73" s="399"/>
      <c r="W73" s="399"/>
      <c r="X73" s="399"/>
      <c r="Y73" s="399"/>
      <c r="Z73" s="399"/>
      <c r="AA73" s="398" t="str">
        <f>IF(P73="","Fixed",VLOOKUP(P73,'5.1.2 CPA Formulae'!$B$9:$E$20,2,FALSE))</f>
        <v>Fixed</v>
      </c>
    </row>
    <row r="74" spans="1:27" s="30" customFormat="1" ht="25" customHeight="1" x14ac:dyDescent="0.3">
      <c r="A74" s="397" t="s">
        <v>420</v>
      </c>
      <c r="B74" s="403" t="s">
        <v>343</v>
      </c>
      <c r="C74" s="459" t="s">
        <v>358</v>
      </c>
      <c r="D74" s="401" t="s">
        <v>354</v>
      </c>
      <c r="E74" s="401">
        <v>1</v>
      </c>
      <c r="F74" s="438"/>
      <c r="G74" s="439">
        <v>0</v>
      </c>
      <c r="H74" s="402" t="s">
        <v>197</v>
      </c>
      <c r="I74" s="449">
        <v>1</v>
      </c>
      <c r="J74" s="438"/>
      <c r="K74" s="454">
        <v>0</v>
      </c>
      <c r="L74" s="454">
        <v>0</v>
      </c>
      <c r="M74" s="455">
        <v>0</v>
      </c>
      <c r="N74" s="438">
        <v>0</v>
      </c>
      <c r="O74" s="439">
        <v>0</v>
      </c>
      <c r="P74" s="399"/>
      <c r="Q74" s="399"/>
      <c r="R74" s="399"/>
      <c r="S74" s="399"/>
      <c r="T74" s="399"/>
      <c r="U74" s="399"/>
      <c r="V74" s="399"/>
      <c r="W74" s="399"/>
      <c r="X74" s="399"/>
      <c r="Y74" s="399"/>
      <c r="Z74" s="399"/>
      <c r="AA74" s="398" t="str">
        <f>IF(P74="","Fixed",VLOOKUP(P74,'5.1.2 CPA Formulae'!$B$9:$E$20,2,FALSE))</f>
        <v>Fixed</v>
      </c>
    </row>
    <row r="75" spans="1:27" s="30" customFormat="1" ht="25" customHeight="1" x14ac:dyDescent="0.3">
      <c r="A75" s="397" t="s">
        <v>421</v>
      </c>
      <c r="B75" s="403" t="s">
        <v>371</v>
      </c>
      <c r="C75" s="459" t="s">
        <v>385</v>
      </c>
      <c r="D75" s="401" t="s">
        <v>354</v>
      </c>
      <c r="E75" s="401">
        <v>1</v>
      </c>
      <c r="F75" s="438"/>
      <c r="G75" s="439">
        <v>0</v>
      </c>
      <c r="H75" s="402" t="s">
        <v>197</v>
      </c>
      <c r="I75" s="449">
        <v>1</v>
      </c>
      <c r="J75" s="438"/>
      <c r="K75" s="454">
        <v>0</v>
      </c>
      <c r="L75" s="454">
        <v>0</v>
      </c>
      <c r="M75" s="455">
        <v>0</v>
      </c>
      <c r="N75" s="438">
        <v>0</v>
      </c>
      <c r="O75" s="439">
        <v>0</v>
      </c>
      <c r="P75" s="399"/>
      <c r="Q75" s="399"/>
      <c r="R75" s="399"/>
      <c r="S75" s="399"/>
      <c r="T75" s="399"/>
      <c r="U75" s="399"/>
      <c r="V75" s="399"/>
      <c r="W75" s="399"/>
      <c r="X75" s="399"/>
      <c r="Y75" s="399"/>
      <c r="Z75" s="399"/>
      <c r="AA75" s="398" t="str">
        <f>IF(P75="","Fixed",VLOOKUP(P75,'5.1.2 CPA Formulae'!$B$9:$E$20,2,FALSE))</f>
        <v>Fixed</v>
      </c>
    </row>
    <row r="76" spans="1:27" s="30" customFormat="1" ht="25" customHeight="1" x14ac:dyDescent="0.3">
      <c r="A76" s="397" t="s">
        <v>422</v>
      </c>
      <c r="B76" s="403" t="s">
        <v>345</v>
      </c>
      <c r="C76" s="459" t="s">
        <v>359</v>
      </c>
      <c r="D76" s="401" t="s">
        <v>354</v>
      </c>
      <c r="E76" s="401">
        <v>1</v>
      </c>
      <c r="F76" s="438"/>
      <c r="G76" s="439">
        <v>0</v>
      </c>
      <c r="H76" s="402" t="s">
        <v>197</v>
      </c>
      <c r="I76" s="449">
        <v>1</v>
      </c>
      <c r="J76" s="438"/>
      <c r="K76" s="454">
        <v>0</v>
      </c>
      <c r="L76" s="454">
        <v>0</v>
      </c>
      <c r="M76" s="455">
        <v>0</v>
      </c>
      <c r="N76" s="438">
        <v>0</v>
      </c>
      <c r="O76" s="439">
        <v>0</v>
      </c>
      <c r="P76" s="399"/>
      <c r="Q76" s="399"/>
      <c r="R76" s="399"/>
      <c r="S76" s="399"/>
      <c r="T76" s="399"/>
      <c r="U76" s="399"/>
      <c r="V76" s="399"/>
      <c r="W76" s="399"/>
      <c r="X76" s="399"/>
      <c r="Y76" s="399"/>
      <c r="Z76" s="399"/>
      <c r="AA76" s="398" t="str">
        <f>IF(P76="","Fixed",VLOOKUP(P76,'5.1.2 CPA Formulae'!$B$9:$E$20,2,FALSE))</f>
        <v>Fixed</v>
      </c>
    </row>
    <row r="77" spans="1:27" s="30" customFormat="1" ht="25" customHeight="1" x14ac:dyDescent="0.3">
      <c r="A77" s="397" t="s">
        <v>423</v>
      </c>
      <c r="B77" s="403" t="s">
        <v>347</v>
      </c>
      <c r="C77" s="459"/>
      <c r="D77" s="401" t="s">
        <v>354</v>
      </c>
      <c r="E77" s="401">
        <v>1</v>
      </c>
      <c r="F77" s="438"/>
      <c r="G77" s="439">
        <v>0</v>
      </c>
      <c r="H77" s="402" t="s">
        <v>197</v>
      </c>
      <c r="I77" s="449">
        <v>1</v>
      </c>
      <c r="J77" s="438"/>
      <c r="K77" s="454">
        <v>0</v>
      </c>
      <c r="L77" s="454">
        <v>0</v>
      </c>
      <c r="M77" s="455">
        <v>0</v>
      </c>
      <c r="N77" s="438">
        <v>0</v>
      </c>
      <c r="O77" s="439">
        <v>0</v>
      </c>
      <c r="P77" s="399"/>
      <c r="Q77" s="399"/>
      <c r="R77" s="399"/>
      <c r="S77" s="399"/>
      <c r="T77" s="399"/>
      <c r="U77" s="399"/>
      <c r="V77" s="399"/>
      <c r="W77" s="399"/>
      <c r="X77" s="399"/>
      <c r="Y77" s="399"/>
      <c r="Z77" s="399"/>
      <c r="AA77" s="398" t="str">
        <f>IF(P77="","Fixed",VLOOKUP(P77,'5.1.2 CPA Formulae'!$B$9:$E$20,2,FALSE))</f>
        <v>Fixed</v>
      </c>
    </row>
    <row r="78" spans="1:27" s="30" customFormat="1" ht="25" customHeight="1" x14ac:dyDescent="0.3">
      <c r="A78" s="397" t="s">
        <v>424</v>
      </c>
      <c r="B78" s="403" t="s">
        <v>349</v>
      </c>
      <c r="C78" s="459"/>
      <c r="D78" s="401" t="s">
        <v>354</v>
      </c>
      <c r="E78" s="401">
        <v>1</v>
      </c>
      <c r="F78" s="438"/>
      <c r="G78" s="439">
        <v>0</v>
      </c>
      <c r="H78" s="402" t="s">
        <v>197</v>
      </c>
      <c r="I78" s="449">
        <v>1</v>
      </c>
      <c r="J78" s="438"/>
      <c r="K78" s="454">
        <v>0</v>
      </c>
      <c r="L78" s="454">
        <v>0</v>
      </c>
      <c r="M78" s="455">
        <v>0</v>
      </c>
      <c r="N78" s="438">
        <v>0</v>
      </c>
      <c r="O78" s="439">
        <v>0</v>
      </c>
      <c r="P78" s="399"/>
      <c r="Q78" s="399"/>
      <c r="R78" s="399"/>
      <c r="S78" s="399"/>
      <c r="T78" s="399"/>
      <c r="U78" s="399"/>
      <c r="V78" s="399"/>
      <c r="W78" s="399"/>
      <c r="X78" s="399"/>
      <c r="Y78" s="399"/>
      <c r="Z78" s="399"/>
      <c r="AA78" s="398" t="str">
        <f>IF(P78="","Fixed",VLOOKUP(P78,'5.1.2 CPA Formulae'!$B$9:$E$20,2,FALSE))</f>
        <v>Fixed</v>
      </c>
    </row>
    <row r="79" spans="1:27" s="30" customFormat="1" ht="25" customHeight="1" x14ac:dyDescent="0.3">
      <c r="A79" s="397" t="s">
        <v>425</v>
      </c>
      <c r="B79" s="403" t="s">
        <v>351</v>
      </c>
      <c r="C79" s="459"/>
      <c r="D79" s="401" t="s">
        <v>354</v>
      </c>
      <c r="E79" s="401">
        <v>1</v>
      </c>
      <c r="F79" s="438"/>
      <c r="G79" s="439">
        <v>0</v>
      </c>
      <c r="H79" s="402" t="s">
        <v>197</v>
      </c>
      <c r="I79" s="449">
        <v>1</v>
      </c>
      <c r="J79" s="438"/>
      <c r="K79" s="454">
        <v>0</v>
      </c>
      <c r="L79" s="454">
        <v>0</v>
      </c>
      <c r="M79" s="455">
        <v>0</v>
      </c>
      <c r="N79" s="438">
        <v>0</v>
      </c>
      <c r="O79" s="439">
        <v>0</v>
      </c>
      <c r="P79" s="399"/>
      <c r="Q79" s="399"/>
      <c r="R79" s="399"/>
      <c r="S79" s="399"/>
      <c r="T79" s="399"/>
      <c r="U79" s="399"/>
      <c r="V79" s="399"/>
      <c r="W79" s="399"/>
      <c r="X79" s="399"/>
      <c r="Y79" s="399"/>
      <c r="Z79" s="399"/>
      <c r="AA79" s="398" t="str">
        <f>IF(P79="","Fixed",VLOOKUP(P79,'5.1.2 CPA Formulae'!$B$9:$E$20,2,FALSE))</f>
        <v>Fixed</v>
      </c>
    </row>
    <row r="80" spans="1:27" s="30" customFormat="1" ht="25" customHeight="1" x14ac:dyDescent="0.3">
      <c r="A80" s="397" t="s">
        <v>426</v>
      </c>
      <c r="B80" s="403" t="s">
        <v>353</v>
      </c>
      <c r="C80" s="459" t="s">
        <v>360</v>
      </c>
      <c r="D80" s="401" t="s">
        <v>354</v>
      </c>
      <c r="E80" s="401">
        <v>1</v>
      </c>
      <c r="F80" s="438"/>
      <c r="G80" s="439">
        <v>0</v>
      </c>
      <c r="H80" s="402" t="s">
        <v>197</v>
      </c>
      <c r="I80" s="449">
        <v>1</v>
      </c>
      <c r="J80" s="438"/>
      <c r="K80" s="454">
        <v>0</v>
      </c>
      <c r="L80" s="454">
        <v>0</v>
      </c>
      <c r="M80" s="455">
        <v>0</v>
      </c>
      <c r="N80" s="438">
        <v>0</v>
      </c>
      <c r="O80" s="439">
        <v>0</v>
      </c>
      <c r="P80" s="399"/>
      <c r="Q80" s="399"/>
      <c r="R80" s="399"/>
      <c r="S80" s="399"/>
      <c r="T80" s="399"/>
      <c r="U80" s="399"/>
      <c r="V80" s="399"/>
      <c r="W80" s="399"/>
      <c r="X80" s="399"/>
      <c r="Y80" s="399"/>
      <c r="Z80" s="399"/>
      <c r="AA80" s="398" t="str">
        <f>IF(P80="","Fixed",VLOOKUP(P80,'5.1.2 CPA Formulae'!$B$9:$E$20,2,FALSE))</f>
        <v>Fixed</v>
      </c>
    </row>
    <row r="81" spans="1:27" s="30" customFormat="1" ht="25" customHeight="1" x14ac:dyDescent="0.3">
      <c r="A81" s="420"/>
      <c r="B81" s="425" t="s">
        <v>320</v>
      </c>
      <c r="C81" s="465"/>
      <c r="D81" s="421"/>
      <c r="E81" s="421"/>
      <c r="F81" s="440"/>
      <c r="G81" s="441">
        <f>SUM(G70:G80)</f>
        <v>0</v>
      </c>
      <c r="H81" s="423"/>
      <c r="I81" s="450"/>
      <c r="J81" s="440"/>
      <c r="K81" s="441">
        <f>SUM(K70:K80)</f>
        <v>0</v>
      </c>
      <c r="L81" s="441">
        <f t="shared" ref="L81:O81" si="5">SUM(L70:L80)</f>
        <v>0</v>
      </c>
      <c r="M81" s="441">
        <f t="shared" si="5"/>
        <v>0</v>
      </c>
      <c r="N81" s="441">
        <f t="shared" si="5"/>
        <v>0</v>
      </c>
      <c r="O81" s="441">
        <f t="shared" si="5"/>
        <v>0</v>
      </c>
      <c r="P81" s="422"/>
      <c r="Q81" s="422"/>
      <c r="R81" s="422"/>
      <c r="S81" s="422"/>
      <c r="T81" s="422"/>
      <c r="U81" s="422"/>
      <c r="V81" s="422"/>
      <c r="W81" s="422"/>
      <c r="X81" s="422"/>
      <c r="Y81" s="422"/>
      <c r="Z81" s="422"/>
      <c r="AA81" s="424"/>
    </row>
    <row r="82" spans="1:27" s="30" customFormat="1" ht="25" customHeight="1" x14ac:dyDescent="0.3">
      <c r="A82" s="397"/>
      <c r="B82" s="403"/>
      <c r="C82" s="459"/>
      <c r="D82" s="401"/>
      <c r="E82" s="401"/>
      <c r="F82" s="438"/>
      <c r="G82" s="439"/>
      <c r="H82" s="402"/>
      <c r="I82" s="449"/>
      <c r="J82" s="438"/>
      <c r="K82" s="454"/>
      <c r="L82" s="454"/>
      <c r="M82" s="455"/>
      <c r="N82" s="438"/>
      <c r="O82" s="439"/>
      <c r="P82" s="399"/>
      <c r="Q82" s="399"/>
      <c r="R82" s="399"/>
      <c r="S82" s="399"/>
      <c r="T82" s="399"/>
      <c r="U82" s="399"/>
      <c r="V82" s="399"/>
      <c r="W82" s="399"/>
      <c r="X82" s="399"/>
      <c r="Y82" s="399"/>
      <c r="Z82" s="399"/>
      <c r="AA82" s="398"/>
    </row>
    <row r="83" spans="1:27" s="30" customFormat="1" ht="25" customHeight="1" x14ac:dyDescent="0.3">
      <c r="A83" s="468" t="s">
        <v>428</v>
      </c>
      <c r="B83" s="406" t="s">
        <v>429</v>
      </c>
      <c r="C83" s="459"/>
      <c r="D83" s="401"/>
      <c r="E83" s="401"/>
      <c r="F83" s="438"/>
      <c r="G83" s="439"/>
      <c r="H83" s="402"/>
      <c r="I83" s="449"/>
      <c r="J83" s="438"/>
      <c r="K83" s="454"/>
      <c r="L83" s="454"/>
      <c r="M83" s="455"/>
      <c r="N83" s="438"/>
      <c r="O83" s="439"/>
      <c r="P83" s="399"/>
      <c r="Q83" s="399"/>
      <c r="R83" s="399"/>
      <c r="S83" s="399"/>
      <c r="T83" s="399"/>
      <c r="U83" s="399"/>
      <c r="V83" s="399"/>
      <c r="W83" s="399"/>
      <c r="X83" s="399"/>
      <c r="Y83" s="399"/>
      <c r="Z83" s="399"/>
      <c r="AA83" s="398"/>
    </row>
    <row r="84" spans="1:27" s="30" customFormat="1" ht="25" customHeight="1" x14ac:dyDescent="0.3">
      <c r="A84" s="397" t="s">
        <v>430</v>
      </c>
      <c r="B84" s="403" t="s">
        <v>431</v>
      </c>
      <c r="C84" s="459" t="s">
        <v>446</v>
      </c>
      <c r="D84" s="401" t="s">
        <v>354</v>
      </c>
      <c r="E84" s="401">
        <v>1</v>
      </c>
      <c r="F84" s="438"/>
      <c r="G84" s="439">
        <v>0</v>
      </c>
      <c r="H84" s="402" t="s">
        <v>197</v>
      </c>
      <c r="I84" s="449">
        <v>1</v>
      </c>
      <c r="J84" s="438"/>
      <c r="K84" s="454">
        <v>0</v>
      </c>
      <c r="L84" s="454">
        <v>0</v>
      </c>
      <c r="M84" s="455">
        <v>0</v>
      </c>
      <c r="N84" s="438">
        <v>0</v>
      </c>
      <c r="O84" s="439">
        <v>0</v>
      </c>
      <c r="P84" s="399"/>
      <c r="Q84" s="399"/>
      <c r="R84" s="399"/>
      <c r="S84" s="399"/>
      <c r="T84" s="399"/>
      <c r="U84" s="399"/>
      <c r="V84" s="399"/>
      <c r="W84" s="399"/>
      <c r="X84" s="399"/>
      <c r="Y84" s="399"/>
      <c r="Z84" s="399"/>
      <c r="AA84" s="398" t="str">
        <f>IF(P84="","Fixed",VLOOKUP(P84,'5.1.2 CPA Formulae'!$B$9:$E$20,2,FALSE))</f>
        <v>Fixed</v>
      </c>
    </row>
    <row r="85" spans="1:27" s="30" customFormat="1" ht="25" customHeight="1" x14ac:dyDescent="0.3">
      <c r="A85" s="397" t="s">
        <v>432</v>
      </c>
      <c r="B85" s="403" t="s">
        <v>337</v>
      </c>
      <c r="C85" s="459" t="s">
        <v>356</v>
      </c>
      <c r="D85" s="401" t="s">
        <v>354</v>
      </c>
      <c r="E85" s="401">
        <v>1</v>
      </c>
      <c r="F85" s="438"/>
      <c r="G85" s="439">
        <v>0</v>
      </c>
      <c r="H85" s="402" t="s">
        <v>197</v>
      </c>
      <c r="I85" s="449">
        <v>1</v>
      </c>
      <c r="J85" s="438"/>
      <c r="K85" s="454">
        <v>0</v>
      </c>
      <c r="L85" s="454">
        <v>0</v>
      </c>
      <c r="M85" s="455">
        <v>0</v>
      </c>
      <c r="N85" s="438">
        <v>0</v>
      </c>
      <c r="O85" s="439">
        <v>0</v>
      </c>
      <c r="P85" s="399"/>
      <c r="Q85" s="399"/>
      <c r="R85" s="399"/>
      <c r="S85" s="399"/>
      <c r="T85" s="399"/>
      <c r="U85" s="399"/>
      <c r="V85" s="399"/>
      <c r="W85" s="399"/>
      <c r="X85" s="399"/>
      <c r="Y85" s="399"/>
      <c r="Z85" s="399"/>
      <c r="AA85" s="398" t="str">
        <f>IF(P85="","Fixed",VLOOKUP(P85,'5.1.2 CPA Formulae'!$B$9:$E$20,2,FALSE))</f>
        <v>Fixed</v>
      </c>
    </row>
    <row r="86" spans="1:27" s="30" customFormat="1" ht="25" customHeight="1" x14ac:dyDescent="0.3">
      <c r="A86" s="397" t="s">
        <v>433</v>
      </c>
      <c r="B86" s="403" t="s">
        <v>434</v>
      </c>
      <c r="C86" s="459" t="s">
        <v>384</v>
      </c>
      <c r="D86" s="401" t="s">
        <v>354</v>
      </c>
      <c r="E86" s="401">
        <v>1</v>
      </c>
      <c r="F86" s="438"/>
      <c r="G86" s="439">
        <v>0</v>
      </c>
      <c r="H86" s="402" t="s">
        <v>197</v>
      </c>
      <c r="I86" s="449">
        <v>1</v>
      </c>
      <c r="J86" s="438"/>
      <c r="K86" s="454">
        <v>0</v>
      </c>
      <c r="L86" s="454">
        <v>0</v>
      </c>
      <c r="M86" s="455">
        <v>0</v>
      </c>
      <c r="N86" s="438">
        <v>0</v>
      </c>
      <c r="O86" s="439">
        <v>0</v>
      </c>
      <c r="P86" s="399"/>
      <c r="Q86" s="399"/>
      <c r="R86" s="399"/>
      <c r="S86" s="399"/>
      <c r="T86" s="399"/>
      <c r="U86" s="399"/>
      <c r="V86" s="399"/>
      <c r="W86" s="399"/>
      <c r="X86" s="399"/>
      <c r="Y86" s="399"/>
      <c r="Z86" s="399"/>
      <c r="AA86" s="398" t="str">
        <f>IF(P86="","Fixed",VLOOKUP(P86,'5.1.2 CPA Formulae'!$B$9:$E$20,2,FALSE))</f>
        <v>Fixed</v>
      </c>
    </row>
    <row r="87" spans="1:27" s="30" customFormat="1" ht="25" customHeight="1" x14ac:dyDescent="0.3">
      <c r="A87" s="397" t="s">
        <v>435</v>
      </c>
      <c r="B87" s="403" t="s">
        <v>343</v>
      </c>
      <c r="C87" s="459" t="s">
        <v>358</v>
      </c>
      <c r="D87" s="401" t="s">
        <v>354</v>
      </c>
      <c r="E87" s="401">
        <v>1</v>
      </c>
      <c r="F87" s="438"/>
      <c r="G87" s="439">
        <v>0</v>
      </c>
      <c r="H87" s="402" t="s">
        <v>197</v>
      </c>
      <c r="I87" s="449">
        <v>1</v>
      </c>
      <c r="J87" s="438"/>
      <c r="K87" s="454">
        <v>0</v>
      </c>
      <c r="L87" s="454">
        <v>0</v>
      </c>
      <c r="M87" s="455">
        <v>0</v>
      </c>
      <c r="N87" s="438">
        <v>0</v>
      </c>
      <c r="O87" s="439">
        <v>0</v>
      </c>
      <c r="P87" s="399"/>
      <c r="Q87" s="399"/>
      <c r="R87" s="399"/>
      <c r="S87" s="399"/>
      <c r="T87" s="399"/>
      <c r="U87" s="399"/>
      <c r="V87" s="399"/>
      <c r="W87" s="399"/>
      <c r="X87" s="399"/>
      <c r="Y87" s="399"/>
      <c r="Z87" s="399"/>
      <c r="AA87" s="398" t="str">
        <f>IF(P87="","Fixed",VLOOKUP(P87,'5.1.2 CPA Formulae'!$B$9:$E$20,2,FALSE))</f>
        <v>Fixed</v>
      </c>
    </row>
    <row r="88" spans="1:27" s="30" customFormat="1" ht="25" customHeight="1" x14ac:dyDescent="0.3">
      <c r="A88" s="397" t="s">
        <v>436</v>
      </c>
      <c r="B88" s="403" t="s">
        <v>371</v>
      </c>
      <c r="C88" s="459"/>
      <c r="D88" s="401" t="s">
        <v>354</v>
      </c>
      <c r="E88" s="401">
        <v>1</v>
      </c>
      <c r="F88" s="438"/>
      <c r="G88" s="439">
        <v>0</v>
      </c>
      <c r="H88" s="402" t="s">
        <v>197</v>
      </c>
      <c r="I88" s="449">
        <v>1</v>
      </c>
      <c r="J88" s="438"/>
      <c r="K88" s="454">
        <v>0</v>
      </c>
      <c r="L88" s="454">
        <v>0</v>
      </c>
      <c r="M88" s="455">
        <v>0</v>
      </c>
      <c r="N88" s="438">
        <v>0</v>
      </c>
      <c r="O88" s="439">
        <v>0</v>
      </c>
      <c r="P88" s="399"/>
      <c r="Q88" s="399"/>
      <c r="R88" s="399"/>
      <c r="S88" s="399"/>
      <c r="T88" s="399"/>
      <c r="U88" s="399"/>
      <c r="V88" s="399"/>
      <c r="W88" s="399"/>
      <c r="X88" s="399"/>
      <c r="Y88" s="399"/>
      <c r="Z88" s="399"/>
      <c r="AA88" s="398" t="str">
        <f>IF(P88="","Fixed",VLOOKUP(P88,'5.1.2 CPA Formulae'!$B$9:$E$20,2,FALSE))</f>
        <v>Fixed</v>
      </c>
    </row>
    <row r="89" spans="1:27" s="30" customFormat="1" ht="25" customHeight="1" x14ac:dyDescent="0.3">
      <c r="A89" s="397" t="s">
        <v>437</v>
      </c>
      <c r="B89" s="403" t="s">
        <v>438</v>
      </c>
      <c r="C89" s="459"/>
      <c r="D89" s="401" t="s">
        <v>354</v>
      </c>
      <c r="E89" s="401">
        <v>1</v>
      </c>
      <c r="F89" s="438"/>
      <c r="G89" s="439">
        <v>0</v>
      </c>
      <c r="H89" s="402" t="s">
        <v>197</v>
      </c>
      <c r="I89" s="449">
        <v>1</v>
      </c>
      <c r="J89" s="438"/>
      <c r="K89" s="454">
        <v>0</v>
      </c>
      <c r="L89" s="454">
        <v>0</v>
      </c>
      <c r="M89" s="455">
        <v>0</v>
      </c>
      <c r="N89" s="438">
        <v>0</v>
      </c>
      <c r="O89" s="439">
        <v>0</v>
      </c>
      <c r="P89" s="399"/>
      <c r="Q89" s="399"/>
      <c r="R89" s="399"/>
      <c r="S89" s="399"/>
      <c r="T89" s="399"/>
      <c r="U89" s="399"/>
      <c r="V89" s="399"/>
      <c r="W89" s="399"/>
      <c r="X89" s="399"/>
      <c r="Y89" s="399"/>
      <c r="Z89" s="399"/>
      <c r="AA89" s="398" t="str">
        <f>IF(P89="","Fixed",VLOOKUP(P89,'5.1.2 CPA Formulae'!$B$9:$E$20,2,FALSE))</f>
        <v>Fixed</v>
      </c>
    </row>
    <row r="90" spans="1:27" s="30" customFormat="1" ht="25" customHeight="1" x14ac:dyDescent="0.3">
      <c r="A90" s="397" t="s">
        <v>439</v>
      </c>
      <c r="B90" s="403" t="s">
        <v>440</v>
      </c>
      <c r="C90" s="459" t="s">
        <v>447</v>
      </c>
      <c r="D90" s="401" t="s">
        <v>354</v>
      </c>
      <c r="E90" s="401">
        <v>1</v>
      </c>
      <c r="F90" s="438"/>
      <c r="G90" s="439">
        <v>0</v>
      </c>
      <c r="H90" s="402" t="s">
        <v>197</v>
      </c>
      <c r="I90" s="449">
        <v>1</v>
      </c>
      <c r="J90" s="438"/>
      <c r="K90" s="454">
        <v>0</v>
      </c>
      <c r="L90" s="454">
        <v>0</v>
      </c>
      <c r="M90" s="455">
        <v>0</v>
      </c>
      <c r="N90" s="438">
        <v>0</v>
      </c>
      <c r="O90" s="439">
        <v>0</v>
      </c>
      <c r="P90" s="399"/>
      <c r="Q90" s="399"/>
      <c r="R90" s="399"/>
      <c r="S90" s="399"/>
      <c r="T90" s="399"/>
      <c r="U90" s="399"/>
      <c r="V90" s="399"/>
      <c r="W90" s="399"/>
      <c r="X90" s="399"/>
      <c r="Y90" s="399"/>
      <c r="Z90" s="399"/>
      <c r="AA90" s="398" t="str">
        <f>IF(P90="","Fixed",VLOOKUP(P90,'5.1.2 CPA Formulae'!$B$9:$E$20,2,FALSE))</f>
        <v>Fixed</v>
      </c>
    </row>
    <row r="91" spans="1:27" s="30" customFormat="1" ht="25" customHeight="1" x14ac:dyDescent="0.3">
      <c r="A91" s="397" t="s">
        <v>441</v>
      </c>
      <c r="B91" s="403" t="s">
        <v>345</v>
      </c>
      <c r="C91" s="459" t="s">
        <v>359</v>
      </c>
      <c r="D91" s="401" t="s">
        <v>354</v>
      </c>
      <c r="E91" s="401">
        <v>1</v>
      </c>
      <c r="F91" s="438"/>
      <c r="G91" s="439">
        <v>0</v>
      </c>
      <c r="H91" s="402" t="s">
        <v>197</v>
      </c>
      <c r="I91" s="449">
        <v>1</v>
      </c>
      <c r="J91" s="438"/>
      <c r="K91" s="454">
        <v>0</v>
      </c>
      <c r="L91" s="454">
        <v>0</v>
      </c>
      <c r="M91" s="455">
        <v>0</v>
      </c>
      <c r="N91" s="438">
        <v>0</v>
      </c>
      <c r="O91" s="439">
        <v>0</v>
      </c>
      <c r="P91" s="399"/>
      <c r="Q91" s="399"/>
      <c r="R91" s="399"/>
      <c r="S91" s="399"/>
      <c r="T91" s="399"/>
      <c r="U91" s="399"/>
      <c r="V91" s="399"/>
      <c r="W91" s="399"/>
      <c r="X91" s="399"/>
      <c r="Y91" s="399"/>
      <c r="Z91" s="399"/>
      <c r="AA91" s="398" t="str">
        <f>IF(P91="","Fixed",VLOOKUP(P91,'5.1.2 CPA Formulae'!$B$9:$E$20,2,FALSE))</f>
        <v>Fixed</v>
      </c>
    </row>
    <row r="92" spans="1:27" s="30" customFormat="1" ht="25" customHeight="1" x14ac:dyDescent="0.3">
      <c r="A92" s="397" t="s">
        <v>442</v>
      </c>
      <c r="B92" s="403" t="s">
        <v>347</v>
      </c>
      <c r="C92" s="459"/>
      <c r="D92" s="401" t="s">
        <v>354</v>
      </c>
      <c r="E92" s="401">
        <v>1</v>
      </c>
      <c r="F92" s="438"/>
      <c r="G92" s="439">
        <v>0</v>
      </c>
      <c r="H92" s="402" t="s">
        <v>197</v>
      </c>
      <c r="I92" s="449">
        <v>1</v>
      </c>
      <c r="J92" s="438"/>
      <c r="K92" s="454">
        <v>0</v>
      </c>
      <c r="L92" s="454">
        <v>0</v>
      </c>
      <c r="M92" s="455">
        <v>0</v>
      </c>
      <c r="N92" s="438">
        <v>0</v>
      </c>
      <c r="O92" s="439">
        <v>0</v>
      </c>
      <c r="P92" s="399"/>
      <c r="Q92" s="399"/>
      <c r="R92" s="399"/>
      <c r="S92" s="399"/>
      <c r="T92" s="399"/>
      <c r="U92" s="399"/>
      <c r="V92" s="399"/>
      <c r="W92" s="399"/>
      <c r="X92" s="399"/>
      <c r="Y92" s="399"/>
      <c r="Z92" s="399"/>
      <c r="AA92" s="398" t="str">
        <f>IF(P92="","Fixed",VLOOKUP(P92,'5.1.2 CPA Formulae'!$B$9:$E$20,2,FALSE))</f>
        <v>Fixed</v>
      </c>
    </row>
    <row r="93" spans="1:27" s="30" customFormat="1" ht="25" customHeight="1" x14ac:dyDescent="0.3">
      <c r="A93" s="397" t="s">
        <v>443</v>
      </c>
      <c r="B93" s="403" t="s">
        <v>349</v>
      </c>
      <c r="C93" s="459"/>
      <c r="D93" s="401" t="s">
        <v>354</v>
      </c>
      <c r="E93" s="401">
        <v>1</v>
      </c>
      <c r="F93" s="438"/>
      <c r="G93" s="439">
        <v>0</v>
      </c>
      <c r="H93" s="402" t="s">
        <v>197</v>
      </c>
      <c r="I93" s="449">
        <v>1</v>
      </c>
      <c r="J93" s="438"/>
      <c r="K93" s="454">
        <v>0</v>
      </c>
      <c r="L93" s="454">
        <v>0</v>
      </c>
      <c r="M93" s="455">
        <v>0</v>
      </c>
      <c r="N93" s="438">
        <v>0</v>
      </c>
      <c r="O93" s="439">
        <v>0</v>
      </c>
      <c r="P93" s="399"/>
      <c r="Q93" s="399"/>
      <c r="R93" s="399"/>
      <c r="S93" s="399"/>
      <c r="T93" s="399"/>
      <c r="U93" s="399"/>
      <c r="V93" s="399"/>
      <c r="W93" s="399"/>
      <c r="X93" s="399"/>
      <c r="Y93" s="399"/>
      <c r="Z93" s="399"/>
      <c r="AA93" s="398" t="str">
        <f>IF(P93="","Fixed",VLOOKUP(P93,'5.1.2 CPA Formulae'!$B$9:$E$20,2,FALSE))</f>
        <v>Fixed</v>
      </c>
    </row>
    <row r="94" spans="1:27" s="30" customFormat="1" ht="25" customHeight="1" x14ac:dyDescent="0.3">
      <c r="A94" s="397" t="s">
        <v>444</v>
      </c>
      <c r="B94" s="403" t="s">
        <v>351</v>
      </c>
      <c r="C94" s="459"/>
      <c r="D94" s="401" t="s">
        <v>354</v>
      </c>
      <c r="E94" s="401">
        <v>1</v>
      </c>
      <c r="F94" s="438"/>
      <c r="G94" s="439">
        <v>0</v>
      </c>
      <c r="H94" s="402" t="s">
        <v>197</v>
      </c>
      <c r="I94" s="449">
        <v>1</v>
      </c>
      <c r="J94" s="438"/>
      <c r="K94" s="454">
        <v>0</v>
      </c>
      <c r="L94" s="454">
        <v>0</v>
      </c>
      <c r="M94" s="455">
        <v>0</v>
      </c>
      <c r="N94" s="438">
        <v>0</v>
      </c>
      <c r="O94" s="439">
        <v>0</v>
      </c>
      <c r="P94" s="399"/>
      <c r="Q94" s="399"/>
      <c r="R94" s="399"/>
      <c r="S94" s="399"/>
      <c r="T94" s="399"/>
      <c r="U94" s="399"/>
      <c r="V94" s="399"/>
      <c r="W94" s="399"/>
      <c r="X94" s="399"/>
      <c r="Y94" s="399"/>
      <c r="Z94" s="399"/>
      <c r="AA94" s="398" t="str">
        <f>IF(P94="","Fixed",VLOOKUP(P94,'5.1.2 CPA Formulae'!$B$9:$E$20,2,FALSE))</f>
        <v>Fixed</v>
      </c>
    </row>
    <row r="95" spans="1:27" s="30" customFormat="1" ht="25" customHeight="1" x14ac:dyDescent="0.3">
      <c r="A95" s="397" t="s">
        <v>445</v>
      </c>
      <c r="B95" s="403" t="s">
        <v>353</v>
      </c>
      <c r="C95" s="459" t="s">
        <v>360</v>
      </c>
      <c r="D95" s="401" t="s">
        <v>354</v>
      </c>
      <c r="E95" s="401">
        <v>1</v>
      </c>
      <c r="F95" s="438"/>
      <c r="G95" s="439">
        <v>0</v>
      </c>
      <c r="H95" s="402" t="s">
        <v>197</v>
      </c>
      <c r="I95" s="449">
        <v>1</v>
      </c>
      <c r="J95" s="438"/>
      <c r="K95" s="454">
        <v>0</v>
      </c>
      <c r="L95" s="454">
        <v>0</v>
      </c>
      <c r="M95" s="455">
        <v>0</v>
      </c>
      <c r="N95" s="438">
        <v>0</v>
      </c>
      <c r="O95" s="439">
        <v>0</v>
      </c>
      <c r="P95" s="399"/>
      <c r="Q95" s="399"/>
      <c r="R95" s="399"/>
      <c r="S95" s="399"/>
      <c r="T95" s="399"/>
      <c r="U95" s="399"/>
      <c r="V95" s="399"/>
      <c r="W95" s="399"/>
      <c r="X95" s="399"/>
      <c r="Y95" s="399"/>
      <c r="Z95" s="399"/>
      <c r="AA95" s="398" t="str">
        <f>IF(P95="","Fixed",VLOOKUP(P95,'5.1.2 CPA Formulae'!$B$9:$E$20,2,FALSE))</f>
        <v>Fixed</v>
      </c>
    </row>
    <row r="96" spans="1:27" s="30" customFormat="1" ht="25" customHeight="1" x14ac:dyDescent="0.3">
      <c r="A96" s="420"/>
      <c r="B96" s="425" t="s">
        <v>320</v>
      </c>
      <c r="C96" s="465"/>
      <c r="D96" s="421"/>
      <c r="E96" s="421"/>
      <c r="F96" s="440"/>
      <c r="G96" s="441">
        <f>SUM(G84:G95)</f>
        <v>0</v>
      </c>
      <c r="H96" s="423"/>
      <c r="I96" s="450"/>
      <c r="J96" s="440"/>
      <c r="K96" s="441">
        <f>SUM(K84:K95)</f>
        <v>0</v>
      </c>
      <c r="L96" s="441">
        <f t="shared" ref="L96:O96" si="6">SUM(L84:L95)</f>
        <v>0</v>
      </c>
      <c r="M96" s="441">
        <f t="shared" si="6"/>
        <v>0</v>
      </c>
      <c r="N96" s="441">
        <f t="shared" si="6"/>
        <v>0</v>
      </c>
      <c r="O96" s="441">
        <f t="shared" si="6"/>
        <v>0</v>
      </c>
      <c r="P96" s="422"/>
      <c r="Q96" s="422"/>
      <c r="R96" s="422"/>
      <c r="S96" s="422"/>
      <c r="T96" s="422"/>
      <c r="U96" s="422"/>
      <c r="V96" s="422"/>
      <c r="W96" s="422"/>
      <c r="X96" s="422"/>
      <c r="Y96" s="422"/>
      <c r="Z96" s="422"/>
      <c r="AA96" s="424"/>
    </row>
    <row r="97" spans="1:27" s="30" customFormat="1" ht="25" customHeight="1" x14ac:dyDescent="0.3">
      <c r="A97" s="397"/>
      <c r="B97" s="403"/>
      <c r="C97" s="459"/>
      <c r="D97" s="401"/>
      <c r="E97" s="401"/>
      <c r="F97" s="438"/>
      <c r="G97" s="439"/>
      <c r="H97" s="402"/>
      <c r="I97" s="449"/>
      <c r="J97" s="438"/>
      <c r="K97" s="454"/>
      <c r="L97" s="454"/>
      <c r="M97" s="455"/>
      <c r="N97" s="438"/>
      <c r="O97" s="439"/>
      <c r="P97" s="399"/>
      <c r="Q97" s="399"/>
      <c r="R97" s="399"/>
      <c r="S97" s="399"/>
      <c r="T97" s="399"/>
      <c r="U97" s="399"/>
      <c r="V97" s="399"/>
      <c r="W97" s="399"/>
      <c r="X97" s="399"/>
      <c r="Y97" s="399"/>
      <c r="Z97" s="399"/>
      <c r="AA97" s="398"/>
    </row>
    <row r="98" spans="1:27" s="30" customFormat="1" ht="25" customHeight="1" x14ac:dyDescent="0.3">
      <c r="A98" s="468" t="s">
        <v>448</v>
      </c>
      <c r="B98" s="406" t="s">
        <v>449</v>
      </c>
      <c r="C98" s="460"/>
      <c r="D98" s="401"/>
      <c r="E98" s="401"/>
      <c r="F98" s="438"/>
      <c r="G98" s="439"/>
      <c r="H98" s="402"/>
      <c r="I98" s="449"/>
      <c r="J98" s="438"/>
      <c r="K98" s="454"/>
      <c r="L98" s="454"/>
      <c r="M98" s="455"/>
      <c r="N98" s="438"/>
      <c r="O98" s="439"/>
      <c r="P98" s="399"/>
      <c r="Q98" s="399"/>
      <c r="R98" s="399"/>
      <c r="S98" s="399"/>
      <c r="T98" s="399"/>
      <c r="U98" s="399"/>
      <c r="V98" s="399"/>
      <c r="W98" s="399"/>
      <c r="X98" s="399"/>
      <c r="Y98" s="399"/>
      <c r="Z98" s="399"/>
      <c r="AA98" s="398" t="str">
        <f>IF(P98="","Fixed",VLOOKUP(P98,'5.1.2 CPA Formulae'!$B$9:$E$20,2,FALSE))</f>
        <v>Fixed</v>
      </c>
    </row>
    <row r="99" spans="1:27" s="30" customFormat="1" ht="25" customHeight="1" x14ac:dyDescent="0.3">
      <c r="A99" s="397" t="s">
        <v>450</v>
      </c>
      <c r="B99" s="403" t="s">
        <v>451</v>
      </c>
      <c r="C99" s="459" t="s">
        <v>470</v>
      </c>
      <c r="D99" s="401" t="s">
        <v>354</v>
      </c>
      <c r="E99" s="401">
        <v>1</v>
      </c>
      <c r="F99" s="438"/>
      <c r="G99" s="439">
        <v>0</v>
      </c>
      <c r="H99" s="402" t="s">
        <v>197</v>
      </c>
      <c r="I99" s="449">
        <v>1</v>
      </c>
      <c r="J99" s="438"/>
      <c r="K99" s="454">
        <v>0</v>
      </c>
      <c r="L99" s="454">
        <v>0</v>
      </c>
      <c r="M99" s="455">
        <v>0</v>
      </c>
      <c r="N99" s="438">
        <v>0</v>
      </c>
      <c r="O99" s="439">
        <v>0</v>
      </c>
      <c r="P99" s="399"/>
      <c r="Q99" s="399"/>
      <c r="R99" s="399"/>
      <c r="S99" s="399"/>
      <c r="T99" s="399"/>
      <c r="U99" s="399"/>
      <c r="V99" s="399"/>
      <c r="W99" s="399"/>
      <c r="X99" s="399"/>
      <c r="Y99" s="399"/>
      <c r="Z99" s="399"/>
      <c r="AA99" s="398" t="str">
        <f>IF(P99="","Fixed",VLOOKUP(P99,'5.1.2 CPA Formulae'!$B$9:$E$20,2,FALSE))</f>
        <v>Fixed</v>
      </c>
    </row>
    <row r="100" spans="1:27" s="30" customFormat="1" ht="25" customHeight="1" x14ac:dyDescent="0.3">
      <c r="A100" s="397" t="s">
        <v>452</v>
      </c>
      <c r="B100" s="403" t="s">
        <v>331</v>
      </c>
      <c r="C100" s="459" t="s">
        <v>355</v>
      </c>
      <c r="D100" s="401" t="s">
        <v>354</v>
      </c>
      <c r="E100" s="401">
        <v>1</v>
      </c>
      <c r="F100" s="438"/>
      <c r="G100" s="439">
        <v>0</v>
      </c>
      <c r="H100" s="402" t="s">
        <v>197</v>
      </c>
      <c r="I100" s="449">
        <v>1</v>
      </c>
      <c r="J100" s="438"/>
      <c r="K100" s="454">
        <v>0</v>
      </c>
      <c r="L100" s="454">
        <v>0</v>
      </c>
      <c r="M100" s="455">
        <v>0</v>
      </c>
      <c r="N100" s="438">
        <v>0</v>
      </c>
      <c r="O100" s="439">
        <v>0</v>
      </c>
      <c r="P100" s="399"/>
      <c r="Q100" s="399"/>
      <c r="R100" s="399"/>
      <c r="S100" s="399"/>
      <c r="T100" s="399"/>
      <c r="U100" s="399"/>
      <c r="V100" s="399"/>
      <c r="W100" s="399"/>
      <c r="X100" s="399"/>
      <c r="Y100" s="399"/>
      <c r="Z100" s="399"/>
      <c r="AA100" s="398" t="str">
        <f>IF(P100="","Fixed",VLOOKUP(P100,'5.1.2 CPA Formulae'!$B$9:$E$20,2,FALSE))</f>
        <v>Fixed</v>
      </c>
    </row>
    <row r="101" spans="1:27" s="30" customFormat="1" ht="25" customHeight="1" x14ac:dyDescent="0.3">
      <c r="A101" s="397" t="s">
        <v>453</v>
      </c>
      <c r="B101" s="403" t="s">
        <v>337</v>
      </c>
      <c r="C101" s="459" t="s">
        <v>356</v>
      </c>
      <c r="D101" s="401" t="s">
        <v>354</v>
      </c>
      <c r="E101" s="401">
        <v>1</v>
      </c>
      <c r="F101" s="438"/>
      <c r="G101" s="439">
        <v>0</v>
      </c>
      <c r="H101" s="402" t="s">
        <v>197</v>
      </c>
      <c r="I101" s="449">
        <v>1</v>
      </c>
      <c r="J101" s="438"/>
      <c r="K101" s="454">
        <v>0</v>
      </c>
      <c r="L101" s="454">
        <v>0</v>
      </c>
      <c r="M101" s="455">
        <v>0</v>
      </c>
      <c r="N101" s="438">
        <v>0</v>
      </c>
      <c r="O101" s="439">
        <v>0</v>
      </c>
      <c r="P101" s="399"/>
      <c r="Q101" s="399"/>
      <c r="R101" s="399"/>
      <c r="S101" s="399"/>
      <c r="T101" s="399"/>
      <c r="U101" s="399"/>
      <c r="V101" s="399"/>
      <c r="W101" s="399"/>
      <c r="X101" s="399"/>
      <c r="Y101" s="399"/>
      <c r="Z101" s="399"/>
      <c r="AA101" s="398" t="str">
        <f>IF(P101="","Fixed",VLOOKUP(P101,'5.1.2 CPA Formulae'!$B$9:$E$20,2,FALSE))</f>
        <v>Fixed</v>
      </c>
    </row>
    <row r="102" spans="1:27" s="30" customFormat="1" ht="25" customHeight="1" x14ac:dyDescent="0.3">
      <c r="A102" s="397" t="s">
        <v>454</v>
      </c>
      <c r="B102" s="430" t="s">
        <v>339</v>
      </c>
      <c r="C102" s="463" t="s">
        <v>471</v>
      </c>
      <c r="D102" s="401" t="s">
        <v>354</v>
      </c>
      <c r="E102" s="401">
        <v>1</v>
      </c>
      <c r="F102" s="438"/>
      <c r="G102" s="439">
        <v>0</v>
      </c>
      <c r="H102" s="402" t="s">
        <v>197</v>
      </c>
      <c r="I102" s="449">
        <v>1</v>
      </c>
      <c r="J102" s="438"/>
      <c r="K102" s="454">
        <v>0</v>
      </c>
      <c r="L102" s="454">
        <v>0</v>
      </c>
      <c r="M102" s="455">
        <v>0</v>
      </c>
      <c r="N102" s="438">
        <v>0</v>
      </c>
      <c r="O102" s="439">
        <v>0</v>
      </c>
      <c r="P102" s="399"/>
      <c r="Q102" s="399"/>
      <c r="R102" s="399"/>
      <c r="S102" s="399"/>
      <c r="T102" s="399"/>
      <c r="U102" s="399"/>
      <c r="V102" s="399"/>
      <c r="W102" s="399"/>
      <c r="X102" s="399"/>
      <c r="Y102" s="399"/>
      <c r="Z102" s="399"/>
      <c r="AA102" s="398" t="str">
        <f>IF(P102="","Fixed",VLOOKUP(P102,'5.1.2 CPA Formulae'!$B$9:$E$20,2,FALSE))</f>
        <v>Fixed</v>
      </c>
    </row>
    <row r="103" spans="1:27" s="30" customFormat="1" ht="25" customHeight="1" x14ac:dyDescent="0.3">
      <c r="A103" s="397" t="s">
        <v>455</v>
      </c>
      <c r="B103" s="403" t="s">
        <v>343</v>
      </c>
      <c r="C103" s="459" t="s">
        <v>358</v>
      </c>
      <c r="D103" s="401" t="s">
        <v>354</v>
      </c>
      <c r="E103" s="401">
        <v>1</v>
      </c>
      <c r="F103" s="438"/>
      <c r="G103" s="439">
        <v>0</v>
      </c>
      <c r="H103" s="402" t="s">
        <v>197</v>
      </c>
      <c r="I103" s="449">
        <v>1</v>
      </c>
      <c r="J103" s="438"/>
      <c r="K103" s="454">
        <v>0</v>
      </c>
      <c r="L103" s="454">
        <v>0</v>
      </c>
      <c r="M103" s="455">
        <v>0</v>
      </c>
      <c r="N103" s="438">
        <v>0</v>
      </c>
      <c r="O103" s="439">
        <v>0</v>
      </c>
      <c r="P103" s="399"/>
      <c r="Q103" s="399"/>
      <c r="R103" s="399"/>
      <c r="S103" s="399"/>
      <c r="T103" s="399"/>
      <c r="U103" s="399"/>
      <c r="V103" s="399"/>
      <c r="W103" s="399"/>
      <c r="X103" s="399"/>
      <c r="Y103" s="399"/>
      <c r="Z103" s="399"/>
      <c r="AA103" s="398" t="str">
        <f>IF(P103="","Fixed",VLOOKUP(P103,'5.1.2 CPA Formulae'!$B$9:$E$20,2,FALSE))</f>
        <v>Fixed</v>
      </c>
    </row>
    <row r="104" spans="1:27" s="30" customFormat="1" ht="25" customHeight="1" x14ac:dyDescent="0.3">
      <c r="A104" s="397" t="s">
        <v>456</v>
      </c>
      <c r="B104" s="403" t="s">
        <v>371</v>
      </c>
      <c r="C104" s="459" t="s">
        <v>385</v>
      </c>
      <c r="D104" s="401" t="s">
        <v>354</v>
      </c>
      <c r="E104" s="401">
        <v>1</v>
      </c>
      <c r="F104" s="438"/>
      <c r="G104" s="439">
        <v>0</v>
      </c>
      <c r="H104" s="402" t="s">
        <v>197</v>
      </c>
      <c r="I104" s="449">
        <v>1</v>
      </c>
      <c r="J104" s="438"/>
      <c r="K104" s="454">
        <v>0</v>
      </c>
      <c r="L104" s="454">
        <v>0</v>
      </c>
      <c r="M104" s="455">
        <v>0</v>
      </c>
      <c r="N104" s="438">
        <v>0</v>
      </c>
      <c r="O104" s="439">
        <v>0</v>
      </c>
      <c r="P104" s="399"/>
      <c r="Q104" s="399"/>
      <c r="R104" s="399"/>
      <c r="S104" s="399"/>
      <c r="T104" s="399"/>
      <c r="U104" s="399"/>
      <c r="V104" s="399"/>
      <c r="W104" s="399"/>
      <c r="X104" s="399"/>
      <c r="Y104" s="399"/>
      <c r="Z104" s="399"/>
      <c r="AA104" s="398" t="str">
        <f>IF(P104="","Fixed",VLOOKUP(P104,'5.1.2 CPA Formulae'!$B$9:$E$20,2,FALSE))</f>
        <v>Fixed</v>
      </c>
    </row>
    <row r="105" spans="1:27" s="30" customFormat="1" ht="25" customHeight="1" x14ac:dyDescent="0.3">
      <c r="A105" s="397" t="s">
        <v>457</v>
      </c>
      <c r="B105" s="403" t="s">
        <v>458</v>
      </c>
      <c r="C105" s="459" t="s">
        <v>472</v>
      </c>
      <c r="D105" s="401" t="s">
        <v>354</v>
      </c>
      <c r="E105" s="401">
        <v>1</v>
      </c>
      <c r="F105" s="438"/>
      <c r="G105" s="439">
        <v>0</v>
      </c>
      <c r="H105" s="402" t="s">
        <v>197</v>
      </c>
      <c r="I105" s="449">
        <v>1</v>
      </c>
      <c r="J105" s="438"/>
      <c r="K105" s="454">
        <v>0</v>
      </c>
      <c r="L105" s="454">
        <v>0</v>
      </c>
      <c r="M105" s="455">
        <v>0</v>
      </c>
      <c r="N105" s="438">
        <v>0</v>
      </c>
      <c r="O105" s="439">
        <v>0</v>
      </c>
      <c r="P105" s="399"/>
      <c r="Q105" s="399"/>
      <c r="R105" s="399"/>
      <c r="S105" s="399"/>
      <c r="T105" s="399"/>
      <c r="U105" s="399"/>
      <c r="V105" s="399"/>
      <c r="W105" s="399"/>
      <c r="X105" s="399"/>
      <c r="Y105" s="399"/>
      <c r="Z105" s="399"/>
      <c r="AA105" s="398" t="str">
        <f>IF(P105="","Fixed",VLOOKUP(P105,'5.1.2 CPA Formulae'!$B$9:$E$20,2,FALSE))</f>
        <v>Fixed</v>
      </c>
    </row>
    <row r="106" spans="1:27" s="30" customFormat="1" ht="25" customHeight="1" x14ac:dyDescent="0.3">
      <c r="A106" s="397" t="s">
        <v>459</v>
      </c>
      <c r="B106" s="403" t="s">
        <v>460</v>
      </c>
      <c r="C106" s="459" t="s">
        <v>473</v>
      </c>
      <c r="D106" s="401" t="s">
        <v>354</v>
      </c>
      <c r="E106" s="401">
        <v>1</v>
      </c>
      <c r="F106" s="438"/>
      <c r="G106" s="439">
        <v>0</v>
      </c>
      <c r="H106" s="402" t="s">
        <v>197</v>
      </c>
      <c r="I106" s="449">
        <v>1</v>
      </c>
      <c r="J106" s="438"/>
      <c r="K106" s="454">
        <v>0</v>
      </c>
      <c r="L106" s="454">
        <v>0</v>
      </c>
      <c r="M106" s="455">
        <v>0</v>
      </c>
      <c r="N106" s="438">
        <v>0</v>
      </c>
      <c r="O106" s="439">
        <v>0</v>
      </c>
      <c r="P106" s="399"/>
      <c r="Q106" s="399"/>
      <c r="R106" s="399"/>
      <c r="S106" s="399"/>
      <c r="T106" s="399"/>
      <c r="U106" s="399"/>
      <c r="V106" s="399"/>
      <c r="W106" s="399"/>
      <c r="X106" s="399"/>
      <c r="Y106" s="399"/>
      <c r="Z106" s="399"/>
      <c r="AA106" s="398" t="str">
        <f>IF(P106="","Fixed",VLOOKUP(P106,'5.1.2 CPA Formulae'!$B$9:$E$20,2,FALSE))</f>
        <v>Fixed</v>
      </c>
    </row>
    <row r="107" spans="1:27" s="30" customFormat="1" ht="25" customHeight="1" x14ac:dyDescent="0.3">
      <c r="A107" s="397" t="s">
        <v>461</v>
      </c>
      <c r="B107" s="430" t="s">
        <v>462</v>
      </c>
      <c r="C107" s="463" t="s">
        <v>474</v>
      </c>
      <c r="D107" s="401" t="s">
        <v>354</v>
      </c>
      <c r="E107" s="401">
        <v>1</v>
      </c>
      <c r="F107" s="438"/>
      <c r="G107" s="439">
        <v>0</v>
      </c>
      <c r="H107" s="402" t="s">
        <v>197</v>
      </c>
      <c r="I107" s="449">
        <v>1</v>
      </c>
      <c r="J107" s="438"/>
      <c r="K107" s="454">
        <v>0</v>
      </c>
      <c r="L107" s="454">
        <v>0</v>
      </c>
      <c r="M107" s="455">
        <v>0</v>
      </c>
      <c r="N107" s="438">
        <v>0</v>
      </c>
      <c r="O107" s="439">
        <v>0</v>
      </c>
      <c r="P107" s="399"/>
      <c r="Q107" s="399"/>
      <c r="R107" s="399"/>
      <c r="S107" s="399"/>
      <c r="T107" s="399"/>
      <c r="U107" s="399"/>
      <c r="V107" s="399"/>
      <c r="W107" s="399"/>
      <c r="X107" s="399"/>
      <c r="Y107" s="399"/>
      <c r="Z107" s="399"/>
      <c r="AA107" s="398" t="str">
        <f>IF(P107="","Fixed",VLOOKUP(P107,'5.1.2 CPA Formulae'!$B$9:$E$20,2,FALSE))</f>
        <v>Fixed</v>
      </c>
    </row>
    <row r="108" spans="1:27" s="30" customFormat="1" ht="25" customHeight="1" x14ac:dyDescent="0.3">
      <c r="A108" s="397" t="s">
        <v>463</v>
      </c>
      <c r="B108" s="403" t="s">
        <v>464</v>
      </c>
      <c r="C108" s="459" t="s">
        <v>475</v>
      </c>
      <c r="D108" s="401" t="s">
        <v>354</v>
      </c>
      <c r="E108" s="401">
        <v>1</v>
      </c>
      <c r="F108" s="438"/>
      <c r="G108" s="439">
        <v>0</v>
      </c>
      <c r="H108" s="402" t="s">
        <v>197</v>
      </c>
      <c r="I108" s="449">
        <v>1</v>
      </c>
      <c r="J108" s="438"/>
      <c r="K108" s="454">
        <v>0</v>
      </c>
      <c r="L108" s="454">
        <v>0</v>
      </c>
      <c r="M108" s="455">
        <v>0</v>
      </c>
      <c r="N108" s="438">
        <v>0</v>
      </c>
      <c r="O108" s="439">
        <v>0</v>
      </c>
      <c r="P108" s="399"/>
      <c r="Q108" s="399"/>
      <c r="R108" s="399"/>
      <c r="S108" s="399"/>
      <c r="T108" s="399"/>
      <c r="U108" s="399"/>
      <c r="V108" s="399"/>
      <c r="W108" s="399"/>
      <c r="X108" s="399"/>
      <c r="Y108" s="399"/>
      <c r="Z108" s="399"/>
      <c r="AA108" s="398" t="str">
        <f>IF(P108="","Fixed",VLOOKUP(P108,'5.1.2 CPA Formulae'!$B$9:$E$20,2,FALSE))</f>
        <v>Fixed</v>
      </c>
    </row>
    <row r="109" spans="1:27" s="30" customFormat="1" ht="25" customHeight="1" x14ac:dyDescent="0.3">
      <c r="A109" s="397" t="s">
        <v>465</v>
      </c>
      <c r="B109" s="403" t="s">
        <v>345</v>
      </c>
      <c r="C109" s="459" t="s">
        <v>359</v>
      </c>
      <c r="D109" s="401" t="s">
        <v>354</v>
      </c>
      <c r="E109" s="401">
        <v>1</v>
      </c>
      <c r="F109" s="438"/>
      <c r="G109" s="439">
        <v>0</v>
      </c>
      <c r="H109" s="402" t="s">
        <v>197</v>
      </c>
      <c r="I109" s="449">
        <v>1</v>
      </c>
      <c r="J109" s="438"/>
      <c r="K109" s="454">
        <v>0</v>
      </c>
      <c r="L109" s="454">
        <v>0</v>
      </c>
      <c r="M109" s="455">
        <v>0</v>
      </c>
      <c r="N109" s="438">
        <v>0</v>
      </c>
      <c r="O109" s="439">
        <v>0</v>
      </c>
      <c r="P109" s="399"/>
      <c r="Q109" s="399"/>
      <c r="R109" s="399"/>
      <c r="S109" s="399"/>
      <c r="T109" s="399"/>
      <c r="U109" s="399"/>
      <c r="V109" s="399"/>
      <c r="W109" s="399"/>
      <c r="X109" s="399"/>
      <c r="Y109" s="399"/>
      <c r="Z109" s="399"/>
      <c r="AA109" s="398" t="str">
        <f>IF(P109="","Fixed",VLOOKUP(P109,'5.1.2 CPA Formulae'!$B$9:$E$20,2,FALSE))</f>
        <v>Fixed</v>
      </c>
    </row>
    <row r="110" spans="1:27" s="30" customFormat="1" ht="25" customHeight="1" x14ac:dyDescent="0.3">
      <c r="A110" s="397" t="s">
        <v>466</v>
      </c>
      <c r="B110" s="403" t="s">
        <v>347</v>
      </c>
      <c r="C110" s="459"/>
      <c r="D110" s="401" t="s">
        <v>354</v>
      </c>
      <c r="E110" s="401">
        <v>1</v>
      </c>
      <c r="F110" s="438"/>
      <c r="G110" s="439">
        <v>0</v>
      </c>
      <c r="H110" s="402" t="s">
        <v>197</v>
      </c>
      <c r="I110" s="449">
        <v>1</v>
      </c>
      <c r="J110" s="438"/>
      <c r="K110" s="454">
        <v>0</v>
      </c>
      <c r="L110" s="454">
        <v>0</v>
      </c>
      <c r="M110" s="455">
        <v>0</v>
      </c>
      <c r="N110" s="438">
        <v>0</v>
      </c>
      <c r="O110" s="439">
        <v>0</v>
      </c>
      <c r="P110" s="399"/>
      <c r="Q110" s="399"/>
      <c r="R110" s="399"/>
      <c r="S110" s="399"/>
      <c r="T110" s="399"/>
      <c r="U110" s="399"/>
      <c r="V110" s="399"/>
      <c r="W110" s="399"/>
      <c r="X110" s="399"/>
      <c r="Y110" s="399"/>
      <c r="Z110" s="399"/>
      <c r="AA110" s="398" t="str">
        <f>IF(P110="","Fixed",VLOOKUP(P110,'5.1.2 CPA Formulae'!$B$9:$E$20,2,FALSE))</f>
        <v>Fixed</v>
      </c>
    </row>
    <row r="111" spans="1:27" s="30" customFormat="1" ht="25" customHeight="1" x14ac:dyDescent="0.3">
      <c r="A111" s="397" t="s">
        <v>467</v>
      </c>
      <c r="B111" s="403" t="s">
        <v>349</v>
      </c>
      <c r="C111" s="459"/>
      <c r="D111" s="401" t="s">
        <v>354</v>
      </c>
      <c r="E111" s="401">
        <v>1</v>
      </c>
      <c r="F111" s="438"/>
      <c r="G111" s="439">
        <v>0</v>
      </c>
      <c r="H111" s="402" t="s">
        <v>197</v>
      </c>
      <c r="I111" s="449">
        <v>1</v>
      </c>
      <c r="J111" s="438"/>
      <c r="K111" s="454">
        <v>0</v>
      </c>
      <c r="L111" s="454">
        <v>0</v>
      </c>
      <c r="M111" s="455">
        <v>0</v>
      </c>
      <c r="N111" s="438">
        <v>0</v>
      </c>
      <c r="O111" s="439">
        <v>0</v>
      </c>
      <c r="P111" s="399"/>
      <c r="Q111" s="399"/>
      <c r="R111" s="399"/>
      <c r="S111" s="399"/>
      <c r="T111" s="399"/>
      <c r="U111" s="399"/>
      <c r="V111" s="399"/>
      <c r="W111" s="399"/>
      <c r="X111" s="399"/>
      <c r="Y111" s="399"/>
      <c r="Z111" s="399"/>
      <c r="AA111" s="398" t="str">
        <f>IF(P111="","Fixed",VLOOKUP(P111,'5.1.2 CPA Formulae'!$B$9:$E$20,2,FALSE))</f>
        <v>Fixed</v>
      </c>
    </row>
    <row r="112" spans="1:27" s="30" customFormat="1" ht="25" customHeight="1" x14ac:dyDescent="0.3">
      <c r="A112" s="397" t="s">
        <v>468</v>
      </c>
      <c r="B112" s="430" t="s">
        <v>351</v>
      </c>
      <c r="C112" s="463"/>
      <c r="D112" s="401" t="s">
        <v>354</v>
      </c>
      <c r="E112" s="401">
        <v>1</v>
      </c>
      <c r="F112" s="438"/>
      <c r="G112" s="439">
        <v>0</v>
      </c>
      <c r="H112" s="402" t="s">
        <v>197</v>
      </c>
      <c r="I112" s="449">
        <v>1</v>
      </c>
      <c r="J112" s="438"/>
      <c r="K112" s="454">
        <v>0</v>
      </c>
      <c r="L112" s="454">
        <v>0</v>
      </c>
      <c r="M112" s="455">
        <v>0</v>
      </c>
      <c r="N112" s="438">
        <v>0</v>
      </c>
      <c r="O112" s="439">
        <v>0</v>
      </c>
      <c r="P112" s="399"/>
      <c r="Q112" s="399"/>
      <c r="R112" s="399"/>
      <c r="S112" s="399"/>
      <c r="T112" s="399"/>
      <c r="U112" s="399"/>
      <c r="V112" s="399"/>
      <c r="W112" s="399"/>
      <c r="X112" s="399"/>
      <c r="Y112" s="399"/>
      <c r="Z112" s="399"/>
      <c r="AA112" s="398" t="str">
        <f>IF(P112="","Fixed",VLOOKUP(P112,'5.1.2 CPA Formulae'!$B$9:$E$20,2,FALSE))</f>
        <v>Fixed</v>
      </c>
    </row>
    <row r="113" spans="1:27" s="30" customFormat="1" ht="25" customHeight="1" x14ac:dyDescent="0.3">
      <c r="A113" s="397" t="s">
        <v>469</v>
      </c>
      <c r="B113" s="403" t="s">
        <v>353</v>
      </c>
      <c r="C113" s="459" t="s">
        <v>360</v>
      </c>
      <c r="D113" s="401" t="s">
        <v>354</v>
      </c>
      <c r="E113" s="401">
        <v>1</v>
      </c>
      <c r="F113" s="438"/>
      <c r="G113" s="439">
        <v>0</v>
      </c>
      <c r="H113" s="402" t="s">
        <v>197</v>
      </c>
      <c r="I113" s="449">
        <v>1</v>
      </c>
      <c r="J113" s="438"/>
      <c r="K113" s="454">
        <v>0</v>
      </c>
      <c r="L113" s="454">
        <v>0</v>
      </c>
      <c r="M113" s="455">
        <v>0</v>
      </c>
      <c r="N113" s="438">
        <v>0</v>
      </c>
      <c r="O113" s="439">
        <v>0</v>
      </c>
      <c r="P113" s="399"/>
      <c r="Q113" s="399"/>
      <c r="R113" s="399"/>
      <c r="S113" s="399"/>
      <c r="T113" s="399"/>
      <c r="U113" s="399"/>
      <c r="V113" s="399"/>
      <c r="W113" s="399"/>
      <c r="X113" s="399"/>
      <c r="Y113" s="399"/>
      <c r="Z113" s="399"/>
      <c r="AA113" s="398" t="str">
        <f>IF(P113="","Fixed",VLOOKUP(P113,'5.1.2 CPA Formulae'!$B$9:$E$20,2,FALSE))</f>
        <v>Fixed</v>
      </c>
    </row>
    <row r="114" spans="1:27" s="30" customFormat="1" ht="25" customHeight="1" x14ac:dyDescent="0.3">
      <c r="A114" s="420"/>
      <c r="B114" s="425" t="s">
        <v>320</v>
      </c>
      <c r="C114" s="465"/>
      <c r="D114" s="421"/>
      <c r="E114" s="421"/>
      <c r="F114" s="440"/>
      <c r="G114" s="441">
        <f>SUM(G99:G113)</f>
        <v>0</v>
      </c>
      <c r="H114" s="423"/>
      <c r="I114" s="450"/>
      <c r="J114" s="440"/>
      <c r="K114" s="441">
        <f>SUM(K99:K113)</f>
        <v>0</v>
      </c>
      <c r="L114" s="441">
        <f t="shared" ref="L114:O114" si="7">SUM(L99:L113)</f>
        <v>0</v>
      </c>
      <c r="M114" s="441">
        <f t="shared" si="7"/>
        <v>0</v>
      </c>
      <c r="N114" s="441">
        <f t="shared" si="7"/>
        <v>0</v>
      </c>
      <c r="O114" s="441">
        <f t="shared" si="7"/>
        <v>0</v>
      </c>
      <c r="P114" s="422"/>
      <c r="Q114" s="422"/>
      <c r="R114" s="422"/>
      <c r="S114" s="422"/>
      <c r="T114" s="422"/>
      <c r="U114" s="422"/>
      <c r="V114" s="422"/>
      <c r="W114" s="422"/>
      <c r="X114" s="422"/>
      <c r="Y114" s="422"/>
      <c r="Z114" s="422"/>
      <c r="AA114" s="424"/>
    </row>
    <row r="115" spans="1:27" s="30" customFormat="1" ht="25" customHeight="1" x14ac:dyDescent="0.3">
      <c r="A115" s="397"/>
      <c r="B115" s="403"/>
      <c r="C115" s="459"/>
      <c r="D115" s="401"/>
      <c r="E115" s="401"/>
      <c r="F115" s="438"/>
      <c r="G115" s="439"/>
      <c r="H115" s="402"/>
      <c r="I115" s="449"/>
      <c r="J115" s="438"/>
      <c r="K115" s="454"/>
      <c r="L115" s="454"/>
      <c r="M115" s="455"/>
      <c r="N115" s="438"/>
      <c r="O115" s="439"/>
      <c r="P115" s="399"/>
      <c r="Q115" s="399"/>
      <c r="R115" s="399"/>
      <c r="S115" s="399"/>
      <c r="T115" s="399"/>
      <c r="U115" s="399"/>
      <c r="V115" s="399"/>
      <c r="W115" s="399"/>
      <c r="X115" s="399"/>
      <c r="Y115" s="399"/>
      <c r="Z115" s="399"/>
      <c r="AA115" s="398"/>
    </row>
    <row r="116" spans="1:27" s="30" customFormat="1" ht="25" customHeight="1" x14ac:dyDescent="0.3">
      <c r="A116" s="468" t="s">
        <v>476</v>
      </c>
      <c r="B116" s="406" t="s">
        <v>477</v>
      </c>
      <c r="C116" s="459"/>
      <c r="D116" s="401"/>
      <c r="E116" s="401"/>
      <c r="F116" s="438"/>
      <c r="G116" s="439"/>
      <c r="H116" s="402"/>
      <c r="I116" s="449"/>
      <c r="J116" s="438"/>
      <c r="K116" s="454"/>
      <c r="L116" s="454"/>
      <c r="M116" s="455"/>
      <c r="N116" s="438"/>
      <c r="O116" s="439"/>
      <c r="P116" s="399"/>
      <c r="Q116" s="399"/>
      <c r="R116" s="399"/>
      <c r="S116" s="399"/>
      <c r="T116" s="399"/>
      <c r="U116" s="399"/>
      <c r="V116" s="399"/>
      <c r="W116" s="399"/>
      <c r="X116" s="399"/>
      <c r="Y116" s="399"/>
      <c r="Z116" s="399"/>
      <c r="AA116" s="398"/>
    </row>
    <row r="117" spans="1:27" s="30" customFormat="1" ht="25" customHeight="1" x14ac:dyDescent="0.3">
      <c r="A117" s="397" t="s">
        <v>478</v>
      </c>
      <c r="B117" s="403" t="s">
        <v>479</v>
      </c>
      <c r="C117" s="459" t="s">
        <v>497</v>
      </c>
      <c r="D117" s="401" t="s">
        <v>354</v>
      </c>
      <c r="E117" s="401">
        <v>1</v>
      </c>
      <c r="F117" s="438"/>
      <c r="G117" s="439">
        <v>0</v>
      </c>
      <c r="H117" s="402" t="s">
        <v>197</v>
      </c>
      <c r="I117" s="449">
        <v>1</v>
      </c>
      <c r="J117" s="438"/>
      <c r="K117" s="454">
        <v>0</v>
      </c>
      <c r="L117" s="454">
        <v>0</v>
      </c>
      <c r="M117" s="455">
        <v>0</v>
      </c>
      <c r="N117" s="438">
        <v>0</v>
      </c>
      <c r="O117" s="439">
        <v>0</v>
      </c>
      <c r="P117" s="399"/>
      <c r="Q117" s="399"/>
      <c r="R117" s="399"/>
      <c r="S117" s="399"/>
      <c r="T117" s="399"/>
      <c r="U117" s="399"/>
      <c r="V117" s="399"/>
      <c r="W117" s="399"/>
      <c r="X117" s="399"/>
      <c r="Y117" s="399"/>
      <c r="Z117" s="399"/>
      <c r="AA117" s="398" t="str">
        <f>IF(P117="","Fixed",VLOOKUP(P117,'5.1.2 CPA Formulae'!$B$9:$E$20,2,FALSE))</f>
        <v>Fixed</v>
      </c>
    </row>
    <row r="118" spans="1:27" s="30" customFormat="1" ht="25" customHeight="1" x14ac:dyDescent="0.3">
      <c r="A118" s="397" t="s">
        <v>480</v>
      </c>
      <c r="B118" s="430" t="s">
        <v>331</v>
      </c>
      <c r="C118" s="463" t="s">
        <v>355</v>
      </c>
      <c r="D118" s="401" t="s">
        <v>354</v>
      </c>
      <c r="E118" s="401">
        <v>1</v>
      </c>
      <c r="F118" s="438"/>
      <c r="G118" s="439">
        <v>0</v>
      </c>
      <c r="H118" s="402" t="s">
        <v>197</v>
      </c>
      <c r="I118" s="449">
        <v>1</v>
      </c>
      <c r="J118" s="438"/>
      <c r="K118" s="454">
        <v>0</v>
      </c>
      <c r="L118" s="454">
        <v>0</v>
      </c>
      <c r="M118" s="455">
        <v>0</v>
      </c>
      <c r="N118" s="438">
        <v>0</v>
      </c>
      <c r="O118" s="439">
        <v>0</v>
      </c>
      <c r="P118" s="399"/>
      <c r="Q118" s="399"/>
      <c r="R118" s="399"/>
      <c r="S118" s="399"/>
      <c r="T118" s="399"/>
      <c r="U118" s="399"/>
      <c r="V118" s="399"/>
      <c r="W118" s="399"/>
      <c r="X118" s="399"/>
      <c r="Y118" s="399"/>
      <c r="Z118" s="399"/>
      <c r="AA118" s="398" t="str">
        <f>IF(P118="","Fixed",VLOOKUP(P118,'5.1.2 CPA Formulae'!$B$9:$E$20,2,FALSE))</f>
        <v>Fixed</v>
      </c>
    </row>
    <row r="119" spans="1:27" s="30" customFormat="1" ht="25" customHeight="1" x14ac:dyDescent="0.3">
      <c r="A119" s="397" t="s">
        <v>481</v>
      </c>
      <c r="B119" s="403" t="s">
        <v>337</v>
      </c>
      <c r="C119" s="459" t="s">
        <v>356</v>
      </c>
      <c r="D119" s="401" t="s">
        <v>354</v>
      </c>
      <c r="E119" s="401">
        <v>1</v>
      </c>
      <c r="F119" s="438"/>
      <c r="G119" s="439">
        <v>0</v>
      </c>
      <c r="H119" s="402" t="s">
        <v>197</v>
      </c>
      <c r="I119" s="449">
        <v>1</v>
      </c>
      <c r="J119" s="438"/>
      <c r="K119" s="454">
        <v>0</v>
      </c>
      <c r="L119" s="454">
        <v>0</v>
      </c>
      <c r="M119" s="455">
        <v>0</v>
      </c>
      <c r="N119" s="438">
        <v>0</v>
      </c>
      <c r="O119" s="439">
        <v>0</v>
      </c>
      <c r="P119" s="399"/>
      <c r="Q119" s="399"/>
      <c r="R119" s="399"/>
      <c r="S119" s="399"/>
      <c r="T119" s="399"/>
      <c r="U119" s="399"/>
      <c r="V119" s="399"/>
      <c r="W119" s="399"/>
      <c r="X119" s="399"/>
      <c r="Y119" s="399"/>
      <c r="Z119" s="399"/>
      <c r="AA119" s="398" t="str">
        <f>IF(P119="","Fixed",VLOOKUP(P119,'5.1.2 CPA Formulae'!$B$9:$E$20,2,FALSE))</f>
        <v>Fixed</v>
      </c>
    </row>
    <row r="120" spans="1:27" s="30" customFormat="1" ht="25" customHeight="1" x14ac:dyDescent="0.3">
      <c r="A120" s="397" t="s">
        <v>482</v>
      </c>
      <c r="B120" s="403" t="s">
        <v>339</v>
      </c>
      <c r="C120" s="459" t="s">
        <v>384</v>
      </c>
      <c r="D120" s="401" t="s">
        <v>354</v>
      </c>
      <c r="E120" s="401">
        <v>1</v>
      </c>
      <c r="F120" s="438"/>
      <c r="G120" s="439">
        <v>0</v>
      </c>
      <c r="H120" s="402" t="s">
        <v>197</v>
      </c>
      <c r="I120" s="449">
        <v>1</v>
      </c>
      <c r="J120" s="438"/>
      <c r="K120" s="454">
        <v>0</v>
      </c>
      <c r="L120" s="454">
        <v>0</v>
      </c>
      <c r="M120" s="455">
        <v>0</v>
      </c>
      <c r="N120" s="438">
        <v>0</v>
      </c>
      <c r="O120" s="439">
        <v>0</v>
      </c>
      <c r="P120" s="399"/>
      <c r="Q120" s="399"/>
      <c r="R120" s="399"/>
      <c r="S120" s="399"/>
      <c r="T120" s="399"/>
      <c r="U120" s="399"/>
      <c r="V120" s="399"/>
      <c r="W120" s="399"/>
      <c r="X120" s="399"/>
      <c r="Y120" s="399"/>
      <c r="Z120" s="399"/>
      <c r="AA120" s="398" t="str">
        <f>IF(P120="","Fixed",VLOOKUP(P120,'5.1.2 CPA Formulae'!$B$9:$E$20,2,FALSE))</f>
        <v>Fixed</v>
      </c>
    </row>
    <row r="121" spans="1:27" s="30" customFormat="1" ht="25" customHeight="1" x14ac:dyDescent="0.3">
      <c r="A121" s="397" t="s">
        <v>483</v>
      </c>
      <c r="B121" s="403" t="s">
        <v>343</v>
      </c>
      <c r="C121" s="459" t="s">
        <v>358</v>
      </c>
      <c r="D121" s="401" t="s">
        <v>354</v>
      </c>
      <c r="E121" s="401">
        <v>1</v>
      </c>
      <c r="F121" s="438"/>
      <c r="G121" s="439">
        <v>0</v>
      </c>
      <c r="H121" s="402" t="s">
        <v>197</v>
      </c>
      <c r="I121" s="449">
        <v>1</v>
      </c>
      <c r="J121" s="438"/>
      <c r="K121" s="454">
        <v>0</v>
      </c>
      <c r="L121" s="454">
        <v>0</v>
      </c>
      <c r="M121" s="455">
        <v>0</v>
      </c>
      <c r="N121" s="438">
        <v>0</v>
      </c>
      <c r="O121" s="439">
        <v>0</v>
      </c>
      <c r="P121" s="399"/>
      <c r="Q121" s="399"/>
      <c r="R121" s="399"/>
      <c r="S121" s="399"/>
      <c r="T121" s="399"/>
      <c r="U121" s="399"/>
      <c r="V121" s="399"/>
      <c r="W121" s="399"/>
      <c r="X121" s="399"/>
      <c r="Y121" s="399"/>
      <c r="Z121" s="399"/>
      <c r="AA121" s="398" t="str">
        <f>IF(P121="","Fixed",VLOOKUP(P121,'5.1.2 CPA Formulae'!$B$9:$E$20,2,FALSE))</f>
        <v>Fixed</v>
      </c>
    </row>
    <row r="122" spans="1:27" s="30" customFormat="1" ht="25" customHeight="1" x14ac:dyDescent="0.3">
      <c r="A122" s="397" t="s">
        <v>484</v>
      </c>
      <c r="B122" s="403" t="s">
        <v>485</v>
      </c>
      <c r="C122" s="459" t="s">
        <v>498</v>
      </c>
      <c r="D122" s="401" t="s">
        <v>354</v>
      </c>
      <c r="E122" s="401">
        <v>1</v>
      </c>
      <c r="F122" s="438"/>
      <c r="G122" s="439">
        <v>0</v>
      </c>
      <c r="H122" s="402" t="s">
        <v>197</v>
      </c>
      <c r="I122" s="449">
        <v>1</v>
      </c>
      <c r="J122" s="438"/>
      <c r="K122" s="454">
        <v>0</v>
      </c>
      <c r="L122" s="454">
        <v>0</v>
      </c>
      <c r="M122" s="455">
        <v>0</v>
      </c>
      <c r="N122" s="438">
        <v>0</v>
      </c>
      <c r="O122" s="439">
        <v>0</v>
      </c>
      <c r="P122" s="399"/>
      <c r="Q122" s="399"/>
      <c r="R122" s="399"/>
      <c r="S122" s="399"/>
      <c r="T122" s="399"/>
      <c r="U122" s="399"/>
      <c r="V122" s="399"/>
      <c r="W122" s="399"/>
      <c r="X122" s="399"/>
      <c r="Y122" s="399"/>
      <c r="Z122" s="399"/>
      <c r="AA122" s="398" t="str">
        <f>IF(P122="","Fixed",VLOOKUP(P122,'5.1.2 CPA Formulae'!$B$9:$E$20,2,FALSE))</f>
        <v>Fixed</v>
      </c>
    </row>
    <row r="123" spans="1:27" s="30" customFormat="1" ht="25" customHeight="1" x14ac:dyDescent="0.3">
      <c r="A123" s="397" t="s">
        <v>486</v>
      </c>
      <c r="B123" s="410" t="s">
        <v>458</v>
      </c>
      <c r="C123" s="459"/>
      <c r="D123" s="401" t="s">
        <v>354</v>
      </c>
      <c r="E123" s="401">
        <v>1</v>
      </c>
      <c r="F123" s="438"/>
      <c r="G123" s="439">
        <v>0</v>
      </c>
      <c r="H123" s="402" t="s">
        <v>197</v>
      </c>
      <c r="I123" s="449">
        <v>1</v>
      </c>
      <c r="J123" s="438"/>
      <c r="K123" s="454">
        <v>0</v>
      </c>
      <c r="L123" s="454">
        <v>0</v>
      </c>
      <c r="M123" s="455">
        <v>0</v>
      </c>
      <c r="N123" s="438">
        <v>0</v>
      </c>
      <c r="O123" s="439">
        <v>0</v>
      </c>
      <c r="P123" s="399"/>
      <c r="Q123" s="399"/>
      <c r="R123" s="399"/>
      <c r="S123" s="399"/>
      <c r="T123" s="399"/>
      <c r="U123" s="399"/>
      <c r="V123" s="399"/>
      <c r="W123" s="399"/>
      <c r="X123" s="399"/>
      <c r="Y123" s="399"/>
      <c r="Z123" s="399"/>
      <c r="AA123" s="398" t="str">
        <f>IF(P123="","Fixed",VLOOKUP(P123,'5.1.2 CPA Formulae'!$B$9:$E$20,2,FALSE))</f>
        <v>Fixed</v>
      </c>
    </row>
    <row r="124" spans="1:27" s="30" customFormat="1" ht="25" customHeight="1" x14ac:dyDescent="0.3">
      <c r="A124" s="397" t="s">
        <v>487</v>
      </c>
      <c r="B124" s="403" t="s">
        <v>488</v>
      </c>
      <c r="C124" s="459" t="s">
        <v>499</v>
      </c>
      <c r="D124" s="401" t="s">
        <v>354</v>
      </c>
      <c r="E124" s="401">
        <v>1</v>
      </c>
      <c r="F124" s="438"/>
      <c r="G124" s="439">
        <v>0</v>
      </c>
      <c r="H124" s="402" t="s">
        <v>197</v>
      </c>
      <c r="I124" s="449">
        <v>1</v>
      </c>
      <c r="J124" s="438"/>
      <c r="K124" s="454">
        <v>0</v>
      </c>
      <c r="L124" s="454">
        <v>0</v>
      </c>
      <c r="M124" s="455">
        <v>0</v>
      </c>
      <c r="N124" s="438">
        <v>0</v>
      </c>
      <c r="O124" s="439">
        <v>0</v>
      </c>
      <c r="P124" s="399"/>
      <c r="Q124" s="399"/>
      <c r="R124" s="399"/>
      <c r="S124" s="399"/>
      <c r="T124" s="399"/>
      <c r="U124" s="399"/>
      <c r="V124" s="399"/>
      <c r="W124" s="399"/>
      <c r="X124" s="399"/>
      <c r="Y124" s="399"/>
      <c r="Z124" s="399"/>
      <c r="AA124" s="398" t="str">
        <f>IF(P124="","Fixed",VLOOKUP(P124,'5.1.2 CPA Formulae'!$B$9:$E$20,2,FALSE))</f>
        <v>Fixed</v>
      </c>
    </row>
    <row r="125" spans="1:27" s="30" customFormat="1" ht="25" customHeight="1" x14ac:dyDescent="0.3">
      <c r="A125" s="397" t="s">
        <v>489</v>
      </c>
      <c r="B125" s="430" t="s">
        <v>490</v>
      </c>
      <c r="C125" s="463" t="s">
        <v>500</v>
      </c>
      <c r="D125" s="401" t="s">
        <v>354</v>
      </c>
      <c r="E125" s="401">
        <v>1</v>
      </c>
      <c r="F125" s="438"/>
      <c r="G125" s="439">
        <v>0</v>
      </c>
      <c r="H125" s="402" t="s">
        <v>197</v>
      </c>
      <c r="I125" s="449">
        <v>1</v>
      </c>
      <c r="J125" s="438"/>
      <c r="K125" s="454">
        <v>0</v>
      </c>
      <c r="L125" s="454">
        <v>0</v>
      </c>
      <c r="M125" s="455">
        <v>0</v>
      </c>
      <c r="N125" s="438">
        <v>0</v>
      </c>
      <c r="O125" s="439">
        <v>0</v>
      </c>
      <c r="P125" s="399"/>
      <c r="Q125" s="399"/>
      <c r="R125" s="399"/>
      <c r="S125" s="399"/>
      <c r="T125" s="399"/>
      <c r="U125" s="399"/>
      <c r="V125" s="399"/>
      <c r="W125" s="399"/>
      <c r="X125" s="399"/>
      <c r="Y125" s="399"/>
      <c r="Z125" s="399"/>
      <c r="AA125" s="398" t="str">
        <f>IF(P125="","Fixed",VLOOKUP(P125,'5.1.2 CPA Formulae'!$B$9:$E$20,2,FALSE))</f>
        <v>Fixed</v>
      </c>
    </row>
    <row r="126" spans="1:27" s="30" customFormat="1" ht="25" customHeight="1" x14ac:dyDescent="0.3">
      <c r="A126" s="397" t="s">
        <v>491</v>
      </c>
      <c r="B126" s="403" t="s">
        <v>464</v>
      </c>
      <c r="C126" s="459" t="s">
        <v>501</v>
      </c>
      <c r="D126" s="401" t="s">
        <v>354</v>
      </c>
      <c r="E126" s="401">
        <v>1</v>
      </c>
      <c r="F126" s="438"/>
      <c r="G126" s="439">
        <v>0</v>
      </c>
      <c r="H126" s="402" t="s">
        <v>197</v>
      </c>
      <c r="I126" s="449">
        <v>1</v>
      </c>
      <c r="J126" s="438"/>
      <c r="K126" s="454">
        <v>0</v>
      </c>
      <c r="L126" s="454">
        <v>0</v>
      </c>
      <c r="M126" s="455">
        <v>0</v>
      </c>
      <c r="N126" s="438">
        <v>0</v>
      </c>
      <c r="O126" s="439">
        <v>0</v>
      </c>
      <c r="P126" s="399"/>
      <c r="Q126" s="399"/>
      <c r="R126" s="399"/>
      <c r="S126" s="399"/>
      <c r="T126" s="399"/>
      <c r="U126" s="399"/>
      <c r="V126" s="399"/>
      <c r="W126" s="399"/>
      <c r="X126" s="399"/>
      <c r="Y126" s="399"/>
      <c r="Z126" s="399"/>
      <c r="AA126" s="398" t="str">
        <f>IF(P126="","Fixed",VLOOKUP(P126,'5.1.2 CPA Formulae'!$B$9:$E$20,2,FALSE))</f>
        <v>Fixed</v>
      </c>
    </row>
    <row r="127" spans="1:27" s="30" customFormat="1" ht="25" customHeight="1" x14ac:dyDescent="0.3">
      <c r="A127" s="397" t="s">
        <v>492</v>
      </c>
      <c r="B127" s="403" t="s">
        <v>345</v>
      </c>
      <c r="C127" s="459" t="s">
        <v>359</v>
      </c>
      <c r="D127" s="401" t="s">
        <v>354</v>
      </c>
      <c r="E127" s="401">
        <v>1</v>
      </c>
      <c r="F127" s="438"/>
      <c r="G127" s="439">
        <v>0</v>
      </c>
      <c r="H127" s="402" t="s">
        <v>197</v>
      </c>
      <c r="I127" s="449">
        <v>1</v>
      </c>
      <c r="J127" s="438"/>
      <c r="K127" s="454">
        <v>0</v>
      </c>
      <c r="L127" s="454">
        <v>0</v>
      </c>
      <c r="M127" s="455">
        <v>0</v>
      </c>
      <c r="N127" s="438">
        <v>0</v>
      </c>
      <c r="O127" s="439">
        <v>0</v>
      </c>
      <c r="P127" s="399"/>
      <c r="Q127" s="399"/>
      <c r="R127" s="399"/>
      <c r="S127" s="399"/>
      <c r="T127" s="399"/>
      <c r="U127" s="399"/>
      <c r="V127" s="399"/>
      <c r="W127" s="399"/>
      <c r="X127" s="399"/>
      <c r="Y127" s="399"/>
      <c r="Z127" s="399"/>
      <c r="AA127" s="398" t="str">
        <f>IF(P127="","Fixed",VLOOKUP(P127,'5.1.2 CPA Formulae'!$B$9:$E$20,2,FALSE))</f>
        <v>Fixed</v>
      </c>
    </row>
    <row r="128" spans="1:27" s="30" customFormat="1" ht="25" customHeight="1" x14ac:dyDescent="0.3">
      <c r="A128" s="397" t="s">
        <v>493</v>
      </c>
      <c r="B128" s="403" t="s">
        <v>347</v>
      </c>
      <c r="C128" s="459"/>
      <c r="D128" s="401" t="s">
        <v>354</v>
      </c>
      <c r="E128" s="401">
        <v>1</v>
      </c>
      <c r="F128" s="438"/>
      <c r="G128" s="439">
        <v>0</v>
      </c>
      <c r="H128" s="402" t="s">
        <v>197</v>
      </c>
      <c r="I128" s="449">
        <v>1</v>
      </c>
      <c r="J128" s="438"/>
      <c r="K128" s="454">
        <v>0</v>
      </c>
      <c r="L128" s="454">
        <v>0</v>
      </c>
      <c r="M128" s="455">
        <v>0</v>
      </c>
      <c r="N128" s="438">
        <v>0</v>
      </c>
      <c r="O128" s="439">
        <v>0</v>
      </c>
      <c r="P128" s="399"/>
      <c r="Q128" s="399"/>
      <c r="R128" s="399"/>
      <c r="S128" s="399"/>
      <c r="T128" s="399"/>
      <c r="U128" s="399"/>
      <c r="V128" s="399"/>
      <c r="W128" s="399"/>
      <c r="X128" s="399"/>
      <c r="Y128" s="399"/>
      <c r="Z128" s="399"/>
      <c r="AA128" s="398" t="str">
        <f>IF(P128="","Fixed",VLOOKUP(P128,'5.1.2 CPA Formulae'!$B$9:$E$20,2,FALSE))</f>
        <v>Fixed</v>
      </c>
    </row>
    <row r="129" spans="1:27" s="30" customFormat="1" ht="25" customHeight="1" x14ac:dyDescent="0.3">
      <c r="A129" s="397" t="s">
        <v>494</v>
      </c>
      <c r="B129" s="403" t="s">
        <v>349</v>
      </c>
      <c r="C129" s="459"/>
      <c r="D129" s="401" t="s">
        <v>354</v>
      </c>
      <c r="E129" s="401">
        <v>1</v>
      </c>
      <c r="F129" s="438"/>
      <c r="G129" s="439">
        <v>0</v>
      </c>
      <c r="H129" s="402" t="s">
        <v>197</v>
      </c>
      <c r="I129" s="449">
        <v>1</v>
      </c>
      <c r="J129" s="438"/>
      <c r="K129" s="454">
        <v>0</v>
      </c>
      <c r="L129" s="454">
        <v>0</v>
      </c>
      <c r="M129" s="455">
        <v>0</v>
      </c>
      <c r="N129" s="438">
        <v>0</v>
      </c>
      <c r="O129" s="439">
        <v>0</v>
      </c>
      <c r="P129" s="399"/>
      <c r="Q129" s="399"/>
      <c r="R129" s="399"/>
      <c r="S129" s="399"/>
      <c r="T129" s="399"/>
      <c r="U129" s="399"/>
      <c r="V129" s="399"/>
      <c r="W129" s="399"/>
      <c r="X129" s="399"/>
      <c r="Y129" s="399"/>
      <c r="Z129" s="399"/>
      <c r="AA129" s="398" t="str">
        <f>IF(P129="","Fixed",VLOOKUP(P129,'5.1.2 CPA Formulae'!$B$9:$E$20,2,FALSE))</f>
        <v>Fixed</v>
      </c>
    </row>
    <row r="130" spans="1:27" s="30" customFormat="1" ht="25" customHeight="1" x14ac:dyDescent="0.3">
      <c r="A130" s="397" t="s">
        <v>495</v>
      </c>
      <c r="B130" s="410" t="s">
        <v>351</v>
      </c>
      <c r="C130" s="459"/>
      <c r="D130" s="401" t="s">
        <v>354</v>
      </c>
      <c r="E130" s="401">
        <v>1</v>
      </c>
      <c r="F130" s="438"/>
      <c r="G130" s="439">
        <v>0</v>
      </c>
      <c r="H130" s="402" t="s">
        <v>197</v>
      </c>
      <c r="I130" s="449">
        <v>1</v>
      </c>
      <c r="J130" s="438"/>
      <c r="K130" s="454">
        <v>0</v>
      </c>
      <c r="L130" s="454">
        <v>0</v>
      </c>
      <c r="M130" s="455">
        <v>0</v>
      </c>
      <c r="N130" s="438">
        <v>0</v>
      </c>
      <c r="O130" s="439">
        <v>0</v>
      </c>
      <c r="P130" s="399"/>
      <c r="Q130" s="399"/>
      <c r="R130" s="399"/>
      <c r="S130" s="399"/>
      <c r="T130" s="399"/>
      <c r="U130" s="399"/>
      <c r="V130" s="399"/>
      <c r="W130" s="399"/>
      <c r="X130" s="399"/>
      <c r="Y130" s="399"/>
      <c r="Z130" s="399"/>
      <c r="AA130" s="398" t="str">
        <f>IF(P130="","Fixed",VLOOKUP(P130,'5.1.2 CPA Formulae'!$B$9:$E$20,2,FALSE))</f>
        <v>Fixed</v>
      </c>
    </row>
    <row r="131" spans="1:27" s="30" customFormat="1" ht="25" customHeight="1" x14ac:dyDescent="0.3">
      <c r="A131" s="397" t="s">
        <v>496</v>
      </c>
      <c r="B131" s="403" t="s">
        <v>353</v>
      </c>
      <c r="C131" s="459" t="s">
        <v>360</v>
      </c>
      <c r="D131" s="401" t="s">
        <v>354</v>
      </c>
      <c r="E131" s="401">
        <v>1</v>
      </c>
      <c r="F131" s="438"/>
      <c r="G131" s="439">
        <v>0</v>
      </c>
      <c r="H131" s="402" t="s">
        <v>197</v>
      </c>
      <c r="I131" s="449">
        <v>1</v>
      </c>
      <c r="J131" s="438"/>
      <c r="K131" s="454">
        <v>0</v>
      </c>
      <c r="L131" s="454">
        <v>0</v>
      </c>
      <c r="M131" s="455">
        <v>0</v>
      </c>
      <c r="N131" s="438">
        <v>0</v>
      </c>
      <c r="O131" s="439">
        <v>0</v>
      </c>
      <c r="P131" s="399"/>
      <c r="Q131" s="399"/>
      <c r="R131" s="399"/>
      <c r="S131" s="399"/>
      <c r="T131" s="399"/>
      <c r="U131" s="399"/>
      <c r="V131" s="399"/>
      <c r="W131" s="399"/>
      <c r="X131" s="399"/>
      <c r="Y131" s="399"/>
      <c r="Z131" s="399"/>
      <c r="AA131" s="398" t="str">
        <f>IF(P131="","Fixed",VLOOKUP(P131,'5.1.2 CPA Formulae'!$B$9:$E$20,2,FALSE))</f>
        <v>Fixed</v>
      </c>
    </row>
    <row r="132" spans="1:27" s="30" customFormat="1" ht="25" customHeight="1" x14ac:dyDescent="0.3">
      <c r="A132" s="420"/>
      <c r="B132" s="425" t="s">
        <v>320</v>
      </c>
      <c r="C132" s="465"/>
      <c r="D132" s="421"/>
      <c r="E132" s="421"/>
      <c r="F132" s="440"/>
      <c r="G132" s="441">
        <f>SUM(G117:G131)</f>
        <v>0</v>
      </c>
      <c r="H132" s="423"/>
      <c r="I132" s="450"/>
      <c r="J132" s="440"/>
      <c r="K132" s="441">
        <f>SUM(K117:K131)</f>
        <v>0</v>
      </c>
      <c r="L132" s="441">
        <f t="shared" ref="L132:O132" si="8">SUM(L117:L131)</f>
        <v>0</v>
      </c>
      <c r="M132" s="441">
        <f t="shared" si="8"/>
        <v>0</v>
      </c>
      <c r="N132" s="441">
        <f t="shared" si="8"/>
        <v>0</v>
      </c>
      <c r="O132" s="441">
        <f t="shared" si="8"/>
        <v>0</v>
      </c>
      <c r="P132" s="422"/>
      <c r="Q132" s="422"/>
      <c r="R132" s="422"/>
      <c r="S132" s="422"/>
      <c r="T132" s="422"/>
      <c r="U132" s="422"/>
      <c r="V132" s="422"/>
      <c r="W132" s="422"/>
      <c r="X132" s="422"/>
      <c r="Y132" s="422"/>
      <c r="Z132" s="422"/>
      <c r="AA132" s="424"/>
    </row>
    <row r="133" spans="1:27" s="30" customFormat="1" ht="25" customHeight="1" x14ac:dyDescent="0.3">
      <c r="A133" s="397"/>
      <c r="B133" s="403"/>
      <c r="C133" s="459"/>
      <c r="D133" s="401"/>
      <c r="E133" s="401"/>
      <c r="F133" s="438"/>
      <c r="G133" s="439"/>
      <c r="H133" s="402"/>
      <c r="I133" s="449"/>
      <c r="J133" s="438"/>
      <c r="K133" s="454"/>
      <c r="L133" s="454"/>
      <c r="M133" s="455"/>
      <c r="N133" s="438"/>
      <c r="O133" s="439"/>
      <c r="P133" s="399"/>
      <c r="Q133" s="399"/>
      <c r="R133" s="399"/>
      <c r="S133" s="399"/>
      <c r="T133" s="399"/>
      <c r="U133" s="399"/>
      <c r="V133" s="399"/>
      <c r="W133" s="399"/>
      <c r="X133" s="399"/>
      <c r="Y133" s="399"/>
      <c r="Z133" s="399"/>
      <c r="AA133" s="398"/>
    </row>
    <row r="134" spans="1:27" s="30" customFormat="1" ht="25" customHeight="1" x14ac:dyDescent="0.3">
      <c r="A134" s="468" t="s">
        <v>502</v>
      </c>
      <c r="B134" s="406" t="s">
        <v>503</v>
      </c>
      <c r="C134" s="459"/>
      <c r="D134" s="401"/>
      <c r="E134" s="401"/>
      <c r="F134" s="438"/>
      <c r="G134" s="439"/>
      <c r="H134" s="402"/>
      <c r="I134" s="449"/>
      <c r="J134" s="438"/>
      <c r="K134" s="454"/>
      <c r="L134" s="454"/>
      <c r="M134" s="455"/>
      <c r="N134" s="438"/>
      <c r="O134" s="439"/>
      <c r="P134" s="399"/>
      <c r="Q134" s="399"/>
      <c r="R134" s="399"/>
      <c r="S134" s="399"/>
      <c r="T134" s="399"/>
      <c r="U134" s="399"/>
      <c r="V134" s="399"/>
      <c r="W134" s="399"/>
      <c r="X134" s="399"/>
      <c r="Y134" s="399"/>
      <c r="Z134" s="399"/>
      <c r="AA134" s="398"/>
    </row>
    <row r="135" spans="1:27" s="30" customFormat="1" ht="25" customHeight="1" x14ac:dyDescent="0.3">
      <c r="A135" s="397" t="s">
        <v>504</v>
      </c>
      <c r="B135" s="403" t="s">
        <v>327</v>
      </c>
      <c r="C135" s="459"/>
      <c r="D135" s="401" t="s">
        <v>354</v>
      </c>
      <c r="E135" s="401">
        <v>1</v>
      </c>
      <c r="F135" s="438"/>
      <c r="G135" s="439">
        <v>0</v>
      </c>
      <c r="H135" s="402" t="s">
        <v>197</v>
      </c>
      <c r="I135" s="449">
        <v>1</v>
      </c>
      <c r="J135" s="438"/>
      <c r="K135" s="454">
        <v>0</v>
      </c>
      <c r="L135" s="454">
        <v>0</v>
      </c>
      <c r="M135" s="455">
        <v>0</v>
      </c>
      <c r="N135" s="438">
        <v>0</v>
      </c>
      <c r="O135" s="439">
        <v>0</v>
      </c>
      <c r="P135" s="399"/>
      <c r="Q135" s="399"/>
      <c r="R135" s="399"/>
      <c r="S135" s="399"/>
      <c r="T135" s="399"/>
      <c r="U135" s="399"/>
      <c r="V135" s="399"/>
      <c r="W135" s="399"/>
      <c r="X135" s="399"/>
      <c r="Y135" s="399"/>
      <c r="Z135" s="399"/>
      <c r="AA135" s="398" t="str">
        <f>IF(P135="","Fixed",VLOOKUP(P135,'5.1.2 CPA Formulae'!$B$9:$E$20,2,FALSE))</f>
        <v>Fixed</v>
      </c>
    </row>
    <row r="136" spans="1:27" s="30" customFormat="1" ht="25" customHeight="1" x14ac:dyDescent="0.3">
      <c r="A136" s="397" t="s">
        <v>505</v>
      </c>
      <c r="B136" s="403" t="s">
        <v>329</v>
      </c>
      <c r="C136" s="459"/>
      <c r="D136" s="401" t="s">
        <v>354</v>
      </c>
      <c r="E136" s="401">
        <v>1</v>
      </c>
      <c r="F136" s="438"/>
      <c r="G136" s="439">
        <v>0</v>
      </c>
      <c r="H136" s="402" t="s">
        <v>197</v>
      </c>
      <c r="I136" s="449">
        <v>1</v>
      </c>
      <c r="J136" s="438"/>
      <c r="K136" s="454">
        <v>0</v>
      </c>
      <c r="L136" s="454">
        <v>0</v>
      </c>
      <c r="M136" s="455">
        <v>0</v>
      </c>
      <c r="N136" s="438">
        <v>0</v>
      </c>
      <c r="O136" s="439">
        <v>0</v>
      </c>
      <c r="P136" s="399"/>
      <c r="Q136" s="399"/>
      <c r="R136" s="399"/>
      <c r="S136" s="399"/>
      <c r="T136" s="399"/>
      <c r="U136" s="399"/>
      <c r="V136" s="399"/>
      <c r="W136" s="399"/>
      <c r="X136" s="399"/>
      <c r="Y136" s="399"/>
      <c r="Z136" s="399"/>
      <c r="AA136" s="398" t="str">
        <f>IF(P136="","Fixed",VLOOKUP(P136,'5.1.2 CPA Formulae'!$B$9:$E$20,2,FALSE))</f>
        <v>Fixed</v>
      </c>
    </row>
    <row r="137" spans="1:27" s="30" customFormat="1" ht="25" customHeight="1" x14ac:dyDescent="0.3">
      <c r="A137" s="397" t="s">
        <v>506</v>
      </c>
      <c r="B137" s="403" t="s">
        <v>331</v>
      </c>
      <c r="C137" s="459" t="s">
        <v>355</v>
      </c>
      <c r="D137" s="401" t="s">
        <v>354</v>
      </c>
      <c r="E137" s="401">
        <v>1</v>
      </c>
      <c r="F137" s="438"/>
      <c r="G137" s="439">
        <v>0</v>
      </c>
      <c r="H137" s="402" t="s">
        <v>197</v>
      </c>
      <c r="I137" s="449">
        <v>1</v>
      </c>
      <c r="J137" s="438"/>
      <c r="K137" s="454">
        <v>0</v>
      </c>
      <c r="L137" s="454">
        <v>0</v>
      </c>
      <c r="M137" s="455">
        <v>0</v>
      </c>
      <c r="N137" s="438">
        <v>0</v>
      </c>
      <c r="O137" s="439">
        <v>0</v>
      </c>
      <c r="P137" s="399"/>
      <c r="Q137" s="399"/>
      <c r="R137" s="399"/>
      <c r="S137" s="399"/>
      <c r="T137" s="399"/>
      <c r="U137" s="399"/>
      <c r="V137" s="399"/>
      <c r="W137" s="399"/>
      <c r="X137" s="399"/>
      <c r="Y137" s="399"/>
      <c r="Z137" s="399"/>
      <c r="AA137" s="398" t="str">
        <f>IF(P137="","Fixed",VLOOKUP(P137,'5.1.2 CPA Formulae'!$B$9:$E$20,2,FALSE))</f>
        <v>Fixed</v>
      </c>
    </row>
    <row r="138" spans="1:27" s="30" customFormat="1" ht="25" customHeight="1" x14ac:dyDescent="0.3">
      <c r="A138" s="397" t="s">
        <v>507</v>
      </c>
      <c r="B138" s="403" t="s">
        <v>333</v>
      </c>
      <c r="C138" s="459"/>
      <c r="D138" s="401" t="s">
        <v>354</v>
      </c>
      <c r="E138" s="401">
        <v>1</v>
      </c>
      <c r="F138" s="438"/>
      <c r="G138" s="439">
        <v>0</v>
      </c>
      <c r="H138" s="402" t="s">
        <v>197</v>
      </c>
      <c r="I138" s="449">
        <v>1</v>
      </c>
      <c r="J138" s="438"/>
      <c r="K138" s="454">
        <v>0</v>
      </c>
      <c r="L138" s="454">
        <v>0</v>
      </c>
      <c r="M138" s="455">
        <v>0</v>
      </c>
      <c r="N138" s="438">
        <v>0</v>
      </c>
      <c r="O138" s="439">
        <v>0</v>
      </c>
      <c r="P138" s="399"/>
      <c r="Q138" s="399"/>
      <c r="R138" s="399"/>
      <c r="S138" s="399"/>
      <c r="T138" s="399"/>
      <c r="U138" s="399"/>
      <c r="V138" s="399"/>
      <c r="W138" s="399"/>
      <c r="X138" s="399"/>
      <c r="Y138" s="399"/>
      <c r="Z138" s="399"/>
      <c r="AA138" s="398" t="str">
        <f>IF(P138="","Fixed",VLOOKUP(P138,'5.1.2 CPA Formulae'!$B$9:$E$20,2,FALSE))</f>
        <v>Fixed</v>
      </c>
    </row>
    <row r="139" spans="1:27" s="30" customFormat="1" ht="25" customHeight="1" x14ac:dyDescent="0.3">
      <c r="A139" s="397" t="s">
        <v>508</v>
      </c>
      <c r="B139" s="410" t="s">
        <v>335</v>
      </c>
      <c r="C139" s="459"/>
      <c r="D139" s="401" t="s">
        <v>354</v>
      </c>
      <c r="E139" s="401">
        <v>1</v>
      </c>
      <c r="F139" s="438"/>
      <c r="G139" s="439">
        <v>0</v>
      </c>
      <c r="H139" s="402" t="s">
        <v>197</v>
      </c>
      <c r="I139" s="449">
        <v>1</v>
      </c>
      <c r="J139" s="438"/>
      <c r="K139" s="454">
        <v>0</v>
      </c>
      <c r="L139" s="454">
        <v>0</v>
      </c>
      <c r="M139" s="455">
        <v>0</v>
      </c>
      <c r="N139" s="438">
        <v>0</v>
      </c>
      <c r="O139" s="439">
        <v>0</v>
      </c>
      <c r="P139" s="399"/>
      <c r="Q139" s="399"/>
      <c r="R139" s="399"/>
      <c r="S139" s="399"/>
      <c r="T139" s="399"/>
      <c r="U139" s="399"/>
      <c r="V139" s="399"/>
      <c r="W139" s="399"/>
      <c r="X139" s="399"/>
      <c r="Y139" s="399"/>
      <c r="Z139" s="399"/>
      <c r="AA139" s="398" t="str">
        <f>IF(P139="","Fixed",VLOOKUP(P139,'5.1.2 CPA Formulae'!$B$9:$E$20,2,FALSE))</f>
        <v>Fixed</v>
      </c>
    </row>
    <row r="140" spans="1:27" s="30" customFormat="1" ht="25" customHeight="1" x14ac:dyDescent="0.3">
      <c r="A140" s="397" t="s">
        <v>509</v>
      </c>
      <c r="B140" s="403" t="s">
        <v>337</v>
      </c>
      <c r="C140" s="459" t="s">
        <v>356</v>
      </c>
      <c r="D140" s="401" t="s">
        <v>354</v>
      </c>
      <c r="E140" s="401">
        <v>1</v>
      </c>
      <c r="F140" s="438"/>
      <c r="G140" s="439">
        <v>0</v>
      </c>
      <c r="H140" s="402" t="s">
        <v>197</v>
      </c>
      <c r="I140" s="449">
        <v>1</v>
      </c>
      <c r="J140" s="438"/>
      <c r="K140" s="454">
        <v>0</v>
      </c>
      <c r="L140" s="454">
        <v>0</v>
      </c>
      <c r="M140" s="455">
        <v>0</v>
      </c>
      <c r="N140" s="438">
        <v>0</v>
      </c>
      <c r="O140" s="439">
        <v>0</v>
      </c>
      <c r="P140" s="399"/>
      <c r="Q140" s="399"/>
      <c r="R140" s="399"/>
      <c r="S140" s="399"/>
      <c r="T140" s="399"/>
      <c r="U140" s="399"/>
      <c r="V140" s="399"/>
      <c r="W140" s="399"/>
      <c r="X140" s="399"/>
      <c r="Y140" s="399"/>
      <c r="Z140" s="399"/>
      <c r="AA140" s="398" t="str">
        <f>IF(P140="","Fixed",VLOOKUP(P140,'5.1.2 CPA Formulae'!$B$9:$E$20,2,FALSE))</f>
        <v>Fixed</v>
      </c>
    </row>
    <row r="141" spans="1:27" s="30" customFormat="1" ht="25" customHeight="1" x14ac:dyDescent="0.3">
      <c r="A141" s="397" t="s">
        <v>510</v>
      </c>
      <c r="B141" s="403" t="s">
        <v>339</v>
      </c>
      <c r="C141" s="459" t="s">
        <v>384</v>
      </c>
      <c r="D141" s="401" t="s">
        <v>354</v>
      </c>
      <c r="E141" s="401">
        <v>1</v>
      </c>
      <c r="F141" s="438"/>
      <c r="G141" s="439">
        <v>0</v>
      </c>
      <c r="H141" s="402" t="s">
        <v>197</v>
      </c>
      <c r="I141" s="449">
        <v>1</v>
      </c>
      <c r="J141" s="438"/>
      <c r="K141" s="454">
        <v>0</v>
      </c>
      <c r="L141" s="454">
        <v>0</v>
      </c>
      <c r="M141" s="455">
        <v>0</v>
      </c>
      <c r="N141" s="438">
        <v>0</v>
      </c>
      <c r="O141" s="439">
        <v>0</v>
      </c>
      <c r="P141" s="399"/>
      <c r="Q141" s="399"/>
      <c r="R141" s="399"/>
      <c r="S141" s="399"/>
      <c r="T141" s="399"/>
      <c r="U141" s="399"/>
      <c r="V141" s="399"/>
      <c r="W141" s="399"/>
      <c r="X141" s="399"/>
      <c r="Y141" s="399"/>
      <c r="Z141" s="399"/>
      <c r="AA141" s="398" t="str">
        <f>IF(P141="","Fixed",VLOOKUP(P141,'5.1.2 CPA Formulae'!$B$9:$E$20,2,FALSE))</f>
        <v>Fixed</v>
      </c>
    </row>
    <row r="142" spans="1:27" s="30" customFormat="1" ht="25" customHeight="1" x14ac:dyDescent="0.3">
      <c r="A142" s="397" t="s">
        <v>511</v>
      </c>
      <c r="B142" s="403" t="s">
        <v>341</v>
      </c>
      <c r="C142" s="459"/>
      <c r="D142" s="401" t="s">
        <v>354</v>
      </c>
      <c r="E142" s="401">
        <v>1</v>
      </c>
      <c r="F142" s="438"/>
      <c r="G142" s="439">
        <v>0</v>
      </c>
      <c r="H142" s="402" t="s">
        <v>197</v>
      </c>
      <c r="I142" s="449">
        <v>1</v>
      </c>
      <c r="J142" s="438"/>
      <c r="K142" s="454">
        <v>0</v>
      </c>
      <c r="L142" s="454">
        <v>0</v>
      </c>
      <c r="M142" s="455">
        <v>0</v>
      </c>
      <c r="N142" s="438">
        <v>0</v>
      </c>
      <c r="O142" s="439">
        <v>0</v>
      </c>
      <c r="P142" s="399"/>
      <c r="Q142" s="399"/>
      <c r="R142" s="399"/>
      <c r="S142" s="399"/>
      <c r="T142" s="399"/>
      <c r="U142" s="399"/>
      <c r="V142" s="399"/>
      <c r="W142" s="399"/>
      <c r="X142" s="399"/>
      <c r="Y142" s="399"/>
      <c r="Z142" s="399"/>
      <c r="AA142" s="398" t="str">
        <f>IF(P142="","Fixed",VLOOKUP(P142,'5.1.2 CPA Formulae'!$B$9:$E$20,2,FALSE))</f>
        <v>Fixed</v>
      </c>
    </row>
    <row r="143" spans="1:27" s="30" customFormat="1" ht="25" customHeight="1" x14ac:dyDescent="0.3">
      <c r="A143" s="397" t="s">
        <v>512</v>
      </c>
      <c r="B143" s="403" t="s">
        <v>343</v>
      </c>
      <c r="C143" s="459" t="s">
        <v>358</v>
      </c>
      <c r="D143" s="401" t="s">
        <v>354</v>
      </c>
      <c r="E143" s="401">
        <v>1</v>
      </c>
      <c r="F143" s="438"/>
      <c r="G143" s="439">
        <v>0</v>
      </c>
      <c r="H143" s="402" t="s">
        <v>197</v>
      </c>
      <c r="I143" s="449">
        <v>1</v>
      </c>
      <c r="J143" s="438"/>
      <c r="K143" s="454">
        <v>0</v>
      </c>
      <c r="L143" s="454">
        <v>0</v>
      </c>
      <c r="M143" s="455">
        <v>0</v>
      </c>
      <c r="N143" s="438">
        <v>0</v>
      </c>
      <c r="O143" s="439">
        <v>0</v>
      </c>
      <c r="P143" s="399"/>
      <c r="Q143" s="399"/>
      <c r="R143" s="399"/>
      <c r="S143" s="399"/>
      <c r="T143" s="399"/>
      <c r="U143" s="399"/>
      <c r="V143" s="399"/>
      <c r="W143" s="399"/>
      <c r="X143" s="399"/>
      <c r="Y143" s="399"/>
      <c r="Z143" s="399"/>
      <c r="AA143" s="398" t="str">
        <f>IF(P143="","Fixed",VLOOKUP(P143,'5.1.2 CPA Formulae'!$B$9:$E$20,2,FALSE))</f>
        <v>Fixed</v>
      </c>
    </row>
    <row r="144" spans="1:27" s="30" customFormat="1" ht="25" customHeight="1" x14ac:dyDescent="0.3">
      <c r="A144" s="397" t="s">
        <v>513</v>
      </c>
      <c r="B144" s="410" t="s">
        <v>514</v>
      </c>
      <c r="C144" s="459" t="s">
        <v>520</v>
      </c>
      <c r="D144" s="401" t="s">
        <v>354</v>
      </c>
      <c r="E144" s="401">
        <v>1</v>
      </c>
      <c r="F144" s="438"/>
      <c r="G144" s="439">
        <v>0</v>
      </c>
      <c r="H144" s="402" t="s">
        <v>197</v>
      </c>
      <c r="I144" s="449">
        <v>1</v>
      </c>
      <c r="J144" s="438"/>
      <c r="K144" s="454">
        <v>0</v>
      </c>
      <c r="L144" s="454">
        <v>0</v>
      </c>
      <c r="M144" s="455">
        <v>0</v>
      </c>
      <c r="N144" s="438">
        <v>0</v>
      </c>
      <c r="O144" s="439">
        <v>0</v>
      </c>
      <c r="P144" s="399"/>
      <c r="Q144" s="399"/>
      <c r="R144" s="399"/>
      <c r="S144" s="399"/>
      <c r="T144" s="399"/>
      <c r="U144" s="399"/>
      <c r="V144" s="399"/>
      <c r="W144" s="399"/>
      <c r="X144" s="399"/>
      <c r="Y144" s="399"/>
      <c r="Z144" s="399"/>
      <c r="AA144" s="398" t="str">
        <f>IF(P144="","Fixed",VLOOKUP(P144,'5.1.2 CPA Formulae'!$B$9:$E$20,2,FALSE))</f>
        <v>Fixed</v>
      </c>
    </row>
    <row r="145" spans="1:27" s="30" customFormat="1" ht="25" customHeight="1" x14ac:dyDescent="0.3">
      <c r="A145" s="397" t="s">
        <v>515</v>
      </c>
      <c r="B145" s="403" t="s">
        <v>345</v>
      </c>
      <c r="C145" s="459" t="s">
        <v>359</v>
      </c>
      <c r="D145" s="401" t="s">
        <v>354</v>
      </c>
      <c r="E145" s="401">
        <v>1</v>
      </c>
      <c r="F145" s="438"/>
      <c r="G145" s="439">
        <v>0</v>
      </c>
      <c r="H145" s="402" t="s">
        <v>197</v>
      </c>
      <c r="I145" s="449">
        <v>1</v>
      </c>
      <c r="J145" s="438"/>
      <c r="K145" s="454">
        <v>0</v>
      </c>
      <c r="L145" s="454">
        <v>0</v>
      </c>
      <c r="M145" s="455">
        <v>0</v>
      </c>
      <c r="N145" s="438">
        <v>0</v>
      </c>
      <c r="O145" s="439">
        <v>0</v>
      </c>
      <c r="P145" s="399"/>
      <c r="Q145" s="399"/>
      <c r="R145" s="399"/>
      <c r="S145" s="399"/>
      <c r="T145" s="399"/>
      <c r="U145" s="399"/>
      <c r="V145" s="399"/>
      <c r="W145" s="399"/>
      <c r="X145" s="399"/>
      <c r="Y145" s="399"/>
      <c r="Z145" s="399"/>
      <c r="AA145" s="398" t="str">
        <f>IF(P145="","Fixed",VLOOKUP(P145,'5.1.2 CPA Formulae'!$B$9:$E$20,2,FALSE))</f>
        <v>Fixed</v>
      </c>
    </row>
    <row r="146" spans="1:27" s="30" customFormat="1" ht="25" customHeight="1" x14ac:dyDescent="0.3">
      <c r="A146" s="397" t="s">
        <v>516</v>
      </c>
      <c r="B146" s="403" t="s">
        <v>347</v>
      </c>
      <c r="C146" s="459"/>
      <c r="D146" s="401" t="s">
        <v>354</v>
      </c>
      <c r="E146" s="401">
        <v>1</v>
      </c>
      <c r="F146" s="438"/>
      <c r="G146" s="439">
        <v>0</v>
      </c>
      <c r="H146" s="402" t="s">
        <v>197</v>
      </c>
      <c r="I146" s="449">
        <v>1</v>
      </c>
      <c r="J146" s="438"/>
      <c r="K146" s="454">
        <v>0</v>
      </c>
      <c r="L146" s="454">
        <v>0</v>
      </c>
      <c r="M146" s="455">
        <v>0</v>
      </c>
      <c r="N146" s="438">
        <v>0</v>
      </c>
      <c r="O146" s="439">
        <v>0</v>
      </c>
      <c r="P146" s="399"/>
      <c r="Q146" s="399"/>
      <c r="R146" s="399"/>
      <c r="S146" s="399"/>
      <c r="T146" s="399"/>
      <c r="U146" s="399"/>
      <c r="V146" s="399"/>
      <c r="W146" s="399"/>
      <c r="X146" s="399"/>
      <c r="Y146" s="399"/>
      <c r="Z146" s="399"/>
      <c r="AA146" s="398" t="str">
        <f>IF(P146="","Fixed",VLOOKUP(P146,'5.1.2 CPA Formulae'!$B$9:$E$20,2,FALSE))</f>
        <v>Fixed</v>
      </c>
    </row>
    <row r="147" spans="1:27" s="30" customFormat="1" ht="25" customHeight="1" x14ac:dyDescent="0.3">
      <c r="A147" s="397" t="s">
        <v>517</v>
      </c>
      <c r="B147" s="403" t="s">
        <v>349</v>
      </c>
      <c r="C147" s="459"/>
      <c r="D147" s="401" t="s">
        <v>354</v>
      </c>
      <c r="E147" s="401">
        <v>1</v>
      </c>
      <c r="F147" s="438"/>
      <c r="G147" s="439">
        <v>0</v>
      </c>
      <c r="H147" s="402" t="s">
        <v>197</v>
      </c>
      <c r="I147" s="449">
        <v>1</v>
      </c>
      <c r="J147" s="438"/>
      <c r="K147" s="454">
        <v>0</v>
      </c>
      <c r="L147" s="454">
        <v>0</v>
      </c>
      <c r="M147" s="455">
        <v>0</v>
      </c>
      <c r="N147" s="438">
        <v>0</v>
      </c>
      <c r="O147" s="439">
        <v>0</v>
      </c>
      <c r="P147" s="399"/>
      <c r="Q147" s="399"/>
      <c r="R147" s="399"/>
      <c r="S147" s="399"/>
      <c r="T147" s="399"/>
      <c r="U147" s="399"/>
      <c r="V147" s="399"/>
      <c r="W147" s="399"/>
      <c r="X147" s="399"/>
      <c r="Y147" s="399"/>
      <c r="Z147" s="399"/>
      <c r="AA147" s="398" t="str">
        <f>IF(P147="","Fixed",VLOOKUP(P147,'5.1.2 CPA Formulae'!$B$9:$E$20,2,FALSE))</f>
        <v>Fixed</v>
      </c>
    </row>
    <row r="148" spans="1:27" s="30" customFormat="1" ht="25" customHeight="1" x14ac:dyDescent="0.3">
      <c r="A148" s="397" t="s">
        <v>518</v>
      </c>
      <c r="B148" s="403" t="s">
        <v>351</v>
      </c>
      <c r="C148" s="459"/>
      <c r="D148" s="401" t="s">
        <v>354</v>
      </c>
      <c r="E148" s="401">
        <v>1</v>
      </c>
      <c r="F148" s="438"/>
      <c r="G148" s="439">
        <v>0</v>
      </c>
      <c r="H148" s="402" t="s">
        <v>197</v>
      </c>
      <c r="I148" s="449">
        <v>1</v>
      </c>
      <c r="J148" s="438"/>
      <c r="K148" s="454">
        <v>0</v>
      </c>
      <c r="L148" s="454">
        <v>0</v>
      </c>
      <c r="M148" s="455">
        <v>0</v>
      </c>
      <c r="N148" s="438">
        <v>0</v>
      </c>
      <c r="O148" s="439">
        <v>0</v>
      </c>
      <c r="P148" s="399"/>
      <c r="Q148" s="399"/>
      <c r="R148" s="399"/>
      <c r="S148" s="399"/>
      <c r="T148" s="399"/>
      <c r="U148" s="399"/>
      <c r="V148" s="399"/>
      <c r="W148" s="399"/>
      <c r="X148" s="399"/>
      <c r="Y148" s="399"/>
      <c r="Z148" s="399"/>
      <c r="AA148" s="398" t="str">
        <f>IF(P148="","Fixed",VLOOKUP(P148,'5.1.2 CPA Formulae'!$B$9:$E$20,2,FALSE))</f>
        <v>Fixed</v>
      </c>
    </row>
    <row r="149" spans="1:27" s="30" customFormat="1" ht="25" customHeight="1" x14ac:dyDescent="0.3">
      <c r="A149" s="397" t="s">
        <v>519</v>
      </c>
      <c r="B149" s="410" t="s">
        <v>353</v>
      </c>
      <c r="C149" s="459" t="s">
        <v>360</v>
      </c>
      <c r="D149" s="401" t="s">
        <v>354</v>
      </c>
      <c r="E149" s="401">
        <v>1</v>
      </c>
      <c r="F149" s="438"/>
      <c r="G149" s="439">
        <v>0</v>
      </c>
      <c r="H149" s="402" t="s">
        <v>197</v>
      </c>
      <c r="I149" s="449">
        <v>1</v>
      </c>
      <c r="J149" s="438"/>
      <c r="K149" s="454">
        <v>0</v>
      </c>
      <c r="L149" s="454">
        <v>0</v>
      </c>
      <c r="M149" s="455">
        <v>0</v>
      </c>
      <c r="N149" s="438">
        <v>0</v>
      </c>
      <c r="O149" s="439">
        <v>0</v>
      </c>
      <c r="P149" s="399"/>
      <c r="Q149" s="399"/>
      <c r="R149" s="399"/>
      <c r="S149" s="399"/>
      <c r="T149" s="399"/>
      <c r="U149" s="399"/>
      <c r="V149" s="399"/>
      <c r="W149" s="399"/>
      <c r="X149" s="399"/>
      <c r="Y149" s="399"/>
      <c r="Z149" s="399"/>
      <c r="AA149" s="398" t="str">
        <f>IF(P149="","Fixed",VLOOKUP(P149,'5.1.2 CPA Formulae'!$B$9:$E$20,2,FALSE))</f>
        <v>Fixed</v>
      </c>
    </row>
    <row r="150" spans="1:27" s="30" customFormat="1" ht="25" customHeight="1" x14ac:dyDescent="0.3">
      <c r="A150" s="420"/>
      <c r="B150" s="425" t="s">
        <v>320</v>
      </c>
      <c r="C150" s="465"/>
      <c r="D150" s="421"/>
      <c r="E150" s="421"/>
      <c r="F150" s="440"/>
      <c r="G150" s="441">
        <f>SUM(G135:G149)</f>
        <v>0</v>
      </c>
      <c r="H150" s="423"/>
      <c r="I150" s="450"/>
      <c r="J150" s="440"/>
      <c r="K150" s="441">
        <f>SUM(K135:K149)</f>
        <v>0</v>
      </c>
      <c r="L150" s="441">
        <f t="shared" ref="L150:O150" si="9">SUM(L135:L149)</f>
        <v>0</v>
      </c>
      <c r="M150" s="441">
        <f t="shared" si="9"/>
        <v>0</v>
      </c>
      <c r="N150" s="441">
        <f t="shared" si="9"/>
        <v>0</v>
      </c>
      <c r="O150" s="441">
        <f t="shared" si="9"/>
        <v>0</v>
      </c>
      <c r="P150" s="422"/>
      <c r="Q150" s="422"/>
      <c r="R150" s="422"/>
      <c r="S150" s="422"/>
      <c r="T150" s="422"/>
      <c r="U150" s="422"/>
      <c r="V150" s="422"/>
      <c r="W150" s="422"/>
      <c r="X150" s="422"/>
      <c r="Y150" s="422"/>
      <c r="Z150" s="422"/>
      <c r="AA150" s="424"/>
    </row>
    <row r="151" spans="1:27" s="30" customFormat="1" ht="25" customHeight="1" x14ac:dyDescent="0.3">
      <c r="A151" s="397"/>
      <c r="B151" s="410"/>
      <c r="C151" s="459"/>
      <c r="D151" s="401"/>
      <c r="E151" s="401"/>
      <c r="F151" s="438"/>
      <c r="G151" s="439"/>
      <c r="H151" s="402"/>
      <c r="I151" s="449"/>
      <c r="J151" s="438"/>
      <c r="K151" s="454"/>
      <c r="L151" s="454"/>
      <c r="M151" s="455"/>
      <c r="N151" s="438"/>
      <c r="O151" s="439"/>
      <c r="P151" s="399"/>
      <c r="Q151" s="399"/>
      <c r="R151" s="399"/>
      <c r="S151" s="399"/>
      <c r="T151" s="399"/>
      <c r="U151" s="399"/>
      <c r="V151" s="399"/>
      <c r="W151" s="399"/>
      <c r="X151" s="399"/>
      <c r="Y151" s="399"/>
      <c r="Z151" s="399"/>
      <c r="AA151" s="398"/>
    </row>
    <row r="152" spans="1:27" s="30" customFormat="1" ht="25" customHeight="1" x14ac:dyDescent="0.3">
      <c r="A152" s="468" t="s">
        <v>521</v>
      </c>
      <c r="B152" s="406" t="s">
        <v>522</v>
      </c>
      <c r="C152" s="459"/>
      <c r="D152" s="401"/>
      <c r="E152" s="401"/>
      <c r="F152" s="438"/>
      <c r="G152" s="439"/>
      <c r="H152" s="402"/>
      <c r="I152" s="449"/>
      <c r="J152" s="438"/>
      <c r="K152" s="454"/>
      <c r="L152" s="454"/>
      <c r="M152" s="455"/>
      <c r="N152" s="438"/>
      <c r="O152" s="439"/>
      <c r="P152" s="399"/>
      <c r="Q152" s="399"/>
      <c r="R152" s="399"/>
      <c r="S152" s="399"/>
      <c r="T152" s="399"/>
      <c r="U152" s="399"/>
      <c r="V152" s="399"/>
      <c r="W152" s="399"/>
      <c r="X152" s="399"/>
      <c r="Y152" s="399"/>
      <c r="Z152" s="399"/>
      <c r="AA152" s="398"/>
    </row>
    <row r="153" spans="1:27" s="30" customFormat="1" ht="25" customHeight="1" x14ac:dyDescent="0.3">
      <c r="A153" s="397" t="s">
        <v>523</v>
      </c>
      <c r="B153" s="403" t="s">
        <v>327</v>
      </c>
      <c r="C153" s="459"/>
      <c r="D153" s="401" t="s">
        <v>354</v>
      </c>
      <c r="E153" s="401">
        <v>1</v>
      </c>
      <c r="F153" s="438"/>
      <c r="G153" s="439">
        <v>0</v>
      </c>
      <c r="H153" s="402" t="s">
        <v>197</v>
      </c>
      <c r="I153" s="449">
        <v>1</v>
      </c>
      <c r="J153" s="438"/>
      <c r="K153" s="454">
        <v>0</v>
      </c>
      <c r="L153" s="454">
        <v>0</v>
      </c>
      <c r="M153" s="455">
        <v>0</v>
      </c>
      <c r="N153" s="438">
        <v>0</v>
      </c>
      <c r="O153" s="439">
        <v>0</v>
      </c>
      <c r="P153" s="399"/>
      <c r="Q153" s="399"/>
      <c r="R153" s="399"/>
      <c r="S153" s="399"/>
      <c r="T153" s="399"/>
      <c r="U153" s="399"/>
      <c r="V153" s="399"/>
      <c r="W153" s="399"/>
      <c r="X153" s="399"/>
      <c r="Y153" s="399"/>
      <c r="Z153" s="399"/>
      <c r="AA153" s="398" t="str">
        <f>IF(P153="","Fixed",VLOOKUP(P153,'5.1.2 CPA Formulae'!$B$9:$E$20,2,FALSE))</f>
        <v>Fixed</v>
      </c>
    </row>
    <row r="154" spans="1:27" s="30" customFormat="1" ht="25" customHeight="1" x14ac:dyDescent="0.3">
      <c r="A154" s="397" t="s">
        <v>524</v>
      </c>
      <c r="B154" s="403" t="s">
        <v>329</v>
      </c>
      <c r="C154" s="459"/>
      <c r="D154" s="401" t="s">
        <v>354</v>
      </c>
      <c r="E154" s="401">
        <v>1</v>
      </c>
      <c r="F154" s="438"/>
      <c r="G154" s="439">
        <v>0</v>
      </c>
      <c r="H154" s="402" t="s">
        <v>197</v>
      </c>
      <c r="I154" s="449">
        <v>1</v>
      </c>
      <c r="J154" s="438"/>
      <c r="K154" s="454">
        <v>0</v>
      </c>
      <c r="L154" s="454">
        <v>0</v>
      </c>
      <c r="M154" s="455">
        <v>0</v>
      </c>
      <c r="N154" s="438">
        <v>0</v>
      </c>
      <c r="O154" s="439">
        <v>0</v>
      </c>
      <c r="P154" s="399"/>
      <c r="Q154" s="399"/>
      <c r="R154" s="399"/>
      <c r="S154" s="399"/>
      <c r="T154" s="399"/>
      <c r="U154" s="399"/>
      <c r="V154" s="399"/>
      <c r="W154" s="399"/>
      <c r="X154" s="399"/>
      <c r="Y154" s="399"/>
      <c r="Z154" s="399"/>
      <c r="AA154" s="398" t="str">
        <f>IF(P154="","Fixed",VLOOKUP(P154,'5.1.2 CPA Formulae'!$B$9:$E$20,2,FALSE))</f>
        <v>Fixed</v>
      </c>
    </row>
    <row r="155" spans="1:27" s="30" customFormat="1" ht="25" customHeight="1" x14ac:dyDescent="0.3">
      <c r="A155" s="397" t="s">
        <v>525</v>
      </c>
      <c r="B155" s="410" t="s">
        <v>331</v>
      </c>
      <c r="C155" s="459" t="s">
        <v>355</v>
      </c>
      <c r="D155" s="401" t="s">
        <v>354</v>
      </c>
      <c r="E155" s="401">
        <v>1</v>
      </c>
      <c r="F155" s="438"/>
      <c r="G155" s="439">
        <v>0</v>
      </c>
      <c r="H155" s="402" t="s">
        <v>197</v>
      </c>
      <c r="I155" s="449">
        <v>1</v>
      </c>
      <c r="J155" s="438"/>
      <c r="K155" s="454">
        <v>0</v>
      </c>
      <c r="L155" s="454">
        <v>0</v>
      </c>
      <c r="M155" s="455">
        <v>0</v>
      </c>
      <c r="N155" s="438">
        <v>0</v>
      </c>
      <c r="O155" s="439">
        <v>0</v>
      </c>
      <c r="P155" s="399"/>
      <c r="Q155" s="399"/>
      <c r="R155" s="399"/>
      <c r="S155" s="399"/>
      <c r="T155" s="399"/>
      <c r="U155" s="399"/>
      <c r="V155" s="399"/>
      <c r="W155" s="399"/>
      <c r="X155" s="399"/>
      <c r="Y155" s="399"/>
      <c r="Z155" s="399"/>
      <c r="AA155" s="398" t="str">
        <f>IF(P155="","Fixed",VLOOKUP(P155,'5.1.2 CPA Formulae'!$B$9:$E$20,2,FALSE))</f>
        <v>Fixed</v>
      </c>
    </row>
    <row r="156" spans="1:27" s="30" customFormat="1" ht="25" customHeight="1" x14ac:dyDescent="0.3">
      <c r="A156" s="397" t="s">
        <v>526</v>
      </c>
      <c r="B156" s="403" t="s">
        <v>333</v>
      </c>
      <c r="C156" s="459"/>
      <c r="D156" s="401" t="s">
        <v>354</v>
      </c>
      <c r="E156" s="401">
        <v>1</v>
      </c>
      <c r="F156" s="438"/>
      <c r="G156" s="439">
        <v>0</v>
      </c>
      <c r="H156" s="402" t="s">
        <v>197</v>
      </c>
      <c r="I156" s="449">
        <v>1</v>
      </c>
      <c r="J156" s="438"/>
      <c r="K156" s="454">
        <v>0</v>
      </c>
      <c r="L156" s="454">
        <v>0</v>
      </c>
      <c r="M156" s="455">
        <v>0</v>
      </c>
      <c r="N156" s="438">
        <v>0</v>
      </c>
      <c r="O156" s="439">
        <v>0</v>
      </c>
      <c r="P156" s="399"/>
      <c r="Q156" s="399"/>
      <c r="R156" s="399"/>
      <c r="S156" s="399"/>
      <c r="T156" s="399"/>
      <c r="U156" s="399"/>
      <c r="V156" s="399"/>
      <c r="W156" s="399"/>
      <c r="X156" s="399"/>
      <c r="Y156" s="399"/>
      <c r="Z156" s="399"/>
      <c r="AA156" s="398" t="str">
        <f>IF(P156="","Fixed",VLOOKUP(P156,'5.1.2 CPA Formulae'!$B$9:$E$20,2,FALSE))</f>
        <v>Fixed</v>
      </c>
    </row>
    <row r="157" spans="1:27" s="30" customFormat="1" ht="25" customHeight="1" x14ac:dyDescent="0.3">
      <c r="A157" s="397" t="s">
        <v>527</v>
      </c>
      <c r="B157" s="403" t="s">
        <v>335</v>
      </c>
      <c r="C157" s="459"/>
      <c r="D157" s="401" t="s">
        <v>354</v>
      </c>
      <c r="E157" s="401">
        <v>1</v>
      </c>
      <c r="F157" s="438"/>
      <c r="G157" s="439">
        <v>0</v>
      </c>
      <c r="H157" s="402" t="s">
        <v>197</v>
      </c>
      <c r="I157" s="449">
        <v>1</v>
      </c>
      <c r="J157" s="438"/>
      <c r="K157" s="454">
        <v>0</v>
      </c>
      <c r="L157" s="454">
        <v>0</v>
      </c>
      <c r="M157" s="455">
        <v>0</v>
      </c>
      <c r="N157" s="438">
        <v>0</v>
      </c>
      <c r="O157" s="439">
        <v>0</v>
      </c>
      <c r="P157" s="399"/>
      <c r="Q157" s="399"/>
      <c r="R157" s="399"/>
      <c r="S157" s="399"/>
      <c r="T157" s="399"/>
      <c r="U157" s="399"/>
      <c r="V157" s="399"/>
      <c r="W157" s="399"/>
      <c r="X157" s="399"/>
      <c r="Y157" s="399"/>
      <c r="Z157" s="399"/>
      <c r="AA157" s="398" t="str">
        <f>IF(P157="","Fixed",VLOOKUP(P157,'5.1.2 CPA Formulae'!$B$9:$E$20,2,FALSE))</f>
        <v>Fixed</v>
      </c>
    </row>
    <row r="158" spans="1:27" s="30" customFormat="1" ht="25" customHeight="1" x14ac:dyDescent="0.3">
      <c r="A158" s="397" t="s">
        <v>528</v>
      </c>
      <c r="B158" s="403" t="s">
        <v>337</v>
      </c>
      <c r="C158" s="459" t="s">
        <v>356</v>
      </c>
      <c r="D158" s="401" t="s">
        <v>354</v>
      </c>
      <c r="E158" s="401">
        <v>1</v>
      </c>
      <c r="F158" s="438"/>
      <c r="G158" s="439">
        <v>0</v>
      </c>
      <c r="H158" s="402" t="s">
        <v>197</v>
      </c>
      <c r="I158" s="449">
        <v>1</v>
      </c>
      <c r="J158" s="438"/>
      <c r="K158" s="454">
        <v>0</v>
      </c>
      <c r="L158" s="454">
        <v>0</v>
      </c>
      <c r="M158" s="455">
        <v>0</v>
      </c>
      <c r="N158" s="438">
        <v>0</v>
      </c>
      <c r="O158" s="439">
        <v>0</v>
      </c>
      <c r="P158" s="399"/>
      <c r="Q158" s="399"/>
      <c r="R158" s="399"/>
      <c r="S158" s="399"/>
      <c r="T158" s="399"/>
      <c r="U158" s="399"/>
      <c r="V158" s="399"/>
      <c r="W158" s="399"/>
      <c r="X158" s="399"/>
      <c r="Y158" s="399"/>
      <c r="Z158" s="399"/>
      <c r="AA158" s="398" t="str">
        <f>IF(P158="","Fixed",VLOOKUP(P158,'5.1.2 CPA Formulae'!$B$9:$E$20,2,FALSE))</f>
        <v>Fixed</v>
      </c>
    </row>
    <row r="159" spans="1:27" s="30" customFormat="1" ht="25" customHeight="1" x14ac:dyDescent="0.3">
      <c r="A159" s="397" t="s">
        <v>529</v>
      </c>
      <c r="B159" s="410" t="s">
        <v>339</v>
      </c>
      <c r="C159" s="459" t="s">
        <v>384</v>
      </c>
      <c r="D159" s="401" t="s">
        <v>354</v>
      </c>
      <c r="E159" s="401">
        <v>1</v>
      </c>
      <c r="F159" s="438"/>
      <c r="G159" s="439">
        <v>0</v>
      </c>
      <c r="H159" s="402" t="s">
        <v>197</v>
      </c>
      <c r="I159" s="449">
        <v>1</v>
      </c>
      <c r="J159" s="438"/>
      <c r="K159" s="454">
        <v>0</v>
      </c>
      <c r="L159" s="454">
        <v>0</v>
      </c>
      <c r="M159" s="455">
        <v>0</v>
      </c>
      <c r="N159" s="438">
        <v>0</v>
      </c>
      <c r="O159" s="439">
        <v>0</v>
      </c>
      <c r="P159" s="399"/>
      <c r="Q159" s="399"/>
      <c r="R159" s="399"/>
      <c r="S159" s="399"/>
      <c r="T159" s="399"/>
      <c r="U159" s="399"/>
      <c r="V159" s="399"/>
      <c r="W159" s="399"/>
      <c r="X159" s="399"/>
      <c r="Y159" s="399"/>
      <c r="Z159" s="399"/>
      <c r="AA159" s="398" t="str">
        <f>IF(P159="","Fixed",VLOOKUP(P159,'5.1.2 CPA Formulae'!$B$9:$E$20,2,FALSE))</f>
        <v>Fixed</v>
      </c>
    </row>
    <row r="160" spans="1:27" s="30" customFormat="1" ht="25" customHeight="1" x14ac:dyDescent="0.3">
      <c r="A160" s="397" t="s">
        <v>530</v>
      </c>
      <c r="B160" s="403" t="s">
        <v>341</v>
      </c>
      <c r="C160" s="459"/>
      <c r="D160" s="401" t="s">
        <v>354</v>
      </c>
      <c r="E160" s="401">
        <v>1</v>
      </c>
      <c r="F160" s="438"/>
      <c r="G160" s="439">
        <v>0</v>
      </c>
      <c r="H160" s="402" t="s">
        <v>197</v>
      </c>
      <c r="I160" s="449">
        <v>1</v>
      </c>
      <c r="J160" s="438"/>
      <c r="K160" s="454">
        <v>0</v>
      </c>
      <c r="L160" s="454">
        <v>0</v>
      </c>
      <c r="M160" s="455">
        <v>0</v>
      </c>
      <c r="N160" s="438">
        <v>0</v>
      </c>
      <c r="O160" s="439">
        <v>0</v>
      </c>
      <c r="P160" s="399"/>
      <c r="Q160" s="399"/>
      <c r="R160" s="399"/>
      <c r="S160" s="399"/>
      <c r="T160" s="399"/>
      <c r="U160" s="399"/>
      <c r="V160" s="399"/>
      <c r="W160" s="399"/>
      <c r="X160" s="399"/>
      <c r="Y160" s="399"/>
      <c r="Z160" s="399"/>
      <c r="AA160" s="398" t="str">
        <f>IF(P160="","Fixed",VLOOKUP(P160,'5.1.2 CPA Formulae'!$B$9:$E$20,2,FALSE))</f>
        <v>Fixed</v>
      </c>
    </row>
    <row r="161" spans="1:27" s="30" customFormat="1" ht="25" customHeight="1" x14ac:dyDescent="0.3">
      <c r="A161" s="397" t="s">
        <v>531</v>
      </c>
      <c r="B161" s="403" t="s">
        <v>343</v>
      </c>
      <c r="C161" s="459" t="s">
        <v>358</v>
      </c>
      <c r="D161" s="401" t="s">
        <v>354</v>
      </c>
      <c r="E161" s="401">
        <v>1</v>
      </c>
      <c r="F161" s="438"/>
      <c r="G161" s="439">
        <v>0</v>
      </c>
      <c r="H161" s="402" t="s">
        <v>197</v>
      </c>
      <c r="I161" s="449">
        <v>1</v>
      </c>
      <c r="J161" s="438"/>
      <c r="K161" s="454">
        <v>0</v>
      </c>
      <c r="L161" s="454">
        <v>0</v>
      </c>
      <c r="M161" s="455">
        <v>0</v>
      </c>
      <c r="N161" s="438">
        <v>0</v>
      </c>
      <c r="O161" s="439">
        <v>0</v>
      </c>
      <c r="P161" s="399"/>
      <c r="Q161" s="399"/>
      <c r="R161" s="399"/>
      <c r="S161" s="399"/>
      <c r="T161" s="399"/>
      <c r="U161" s="399"/>
      <c r="V161" s="399"/>
      <c r="W161" s="399"/>
      <c r="X161" s="399"/>
      <c r="Y161" s="399"/>
      <c r="Z161" s="399"/>
      <c r="AA161" s="398" t="str">
        <f>IF(P161="","Fixed",VLOOKUP(P161,'5.1.2 CPA Formulae'!$B$9:$E$20,2,FALSE))</f>
        <v>Fixed</v>
      </c>
    </row>
    <row r="162" spans="1:27" s="30" customFormat="1" ht="25" customHeight="1" x14ac:dyDescent="0.3">
      <c r="A162" s="397" t="s">
        <v>532</v>
      </c>
      <c r="B162" s="403" t="s">
        <v>514</v>
      </c>
      <c r="C162" s="459" t="s">
        <v>520</v>
      </c>
      <c r="D162" s="401" t="s">
        <v>354</v>
      </c>
      <c r="E162" s="401">
        <v>1</v>
      </c>
      <c r="F162" s="438"/>
      <c r="G162" s="439">
        <v>0</v>
      </c>
      <c r="H162" s="402" t="s">
        <v>197</v>
      </c>
      <c r="I162" s="449">
        <v>1</v>
      </c>
      <c r="J162" s="438"/>
      <c r="K162" s="454">
        <v>0</v>
      </c>
      <c r="L162" s="454">
        <v>0</v>
      </c>
      <c r="M162" s="455">
        <v>0</v>
      </c>
      <c r="N162" s="438">
        <v>0</v>
      </c>
      <c r="O162" s="439">
        <v>0</v>
      </c>
      <c r="P162" s="399"/>
      <c r="Q162" s="399"/>
      <c r="R162" s="399"/>
      <c r="S162" s="399"/>
      <c r="T162" s="399"/>
      <c r="U162" s="399"/>
      <c r="V162" s="399"/>
      <c r="W162" s="399"/>
      <c r="X162" s="399"/>
      <c r="Y162" s="399"/>
      <c r="Z162" s="399"/>
      <c r="AA162" s="398" t="str">
        <f>IF(P162="","Fixed",VLOOKUP(P162,'5.1.2 CPA Formulae'!$B$9:$E$20,2,FALSE))</f>
        <v>Fixed</v>
      </c>
    </row>
    <row r="163" spans="1:27" s="30" customFormat="1" ht="25" customHeight="1" x14ac:dyDescent="0.3">
      <c r="A163" s="397" t="s">
        <v>533</v>
      </c>
      <c r="B163" s="410" t="s">
        <v>534</v>
      </c>
      <c r="C163" s="459" t="s">
        <v>550</v>
      </c>
      <c r="D163" s="401" t="s">
        <v>354</v>
      </c>
      <c r="E163" s="401">
        <v>1</v>
      </c>
      <c r="F163" s="438"/>
      <c r="G163" s="439">
        <v>0</v>
      </c>
      <c r="H163" s="402" t="s">
        <v>197</v>
      </c>
      <c r="I163" s="449">
        <v>1</v>
      </c>
      <c r="J163" s="438"/>
      <c r="K163" s="454">
        <v>0</v>
      </c>
      <c r="L163" s="454">
        <v>0</v>
      </c>
      <c r="M163" s="455">
        <v>0</v>
      </c>
      <c r="N163" s="438">
        <v>0</v>
      </c>
      <c r="O163" s="439">
        <v>0</v>
      </c>
      <c r="P163" s="399"/>
      <c r="Q163" s="399"/>
      <c r="R163" s="399"/>
      <c r="S163" s="399"/>
      <c r="T163" s="399"/>
      <c r="U163" s="399"/>
      <c r="V163" s="399"/>
      <c r="W163" s="399"/>
      <c r="X163" s="399"/>
      <c r="Y163" s="399"/>
      <c r="Z163" s="399"/>
      <c r="AA163" s="398" t="str">
        <f>IF(P163="","Fixed",VLOOKUP(P163,'5.1.2 CPA Formulae'!$B$9:$E$20,2,FALSE))</f>
        <v>Fixed</v>
      </c>
    </row>
    <row r="164" spans="1:27" s="30" customFormat="1" ht="25" customHeight="1" x14ac:dyDescent="0.3">
      <c r="A164" s="397" t="s">
        <v>535</v>
      </c>
      <c r="B164" s="403" t="s">
        <v>536</v>
      </c>
      <c r="C164" s="459" t="s">
        <v>551</v>
      </c>
      <c r="D164" s="401" t="s">
        <v>354</v>
      </c>
      <c r="E164" s="401">
        <v>1</v>
      </c>
      <c r="F164" s="438"/>
      <c r="G164" s="439">
        <v>0</v>
      </c>
      <c r="H164" s="402" t="s">
        <v>197</v>
      </c>
      <c r="I164" s="449">
        <v>1</v>
      </c>
      <c r="J164" s="438"/>
      <c r="K164" s="454">
        <v>0</v>
      </c>
      <c r="L164" s="454">
        <v>0</v>
      </c>
      <c r="M164" s="455">
        <v>0</v>
      </c>
      <c r="N164" s="438">
        <v>0</v>
      </c>
      <c r="O164" s="439">
        <v>0</v>
      </c>
      <c r="P164" s="399"/>
      <c r="Q164" s="399"/>
      <c r="R164" s="399"/>
      <c r="S164" s="399"/>
      <c r="T164" s="399"/>
      <c r="U164" s="399"/>
      <c r="V164" s="399"/>
      <c r="W164" s="399"/>
      <c r="X164" s="399"/>
      <c r="Y164" s="399"/>
      <c r="Z164" s="399"/>
      <c r="AA164" s="398" t="str">
        <f>IF(P164="","Fixed",VLOOKUP(P164,'5.1.2 CPA Formulae'!$B$9:$E$20,2,FALSE))</f>
        <v>Fixed</v>
      </c>
    </row>
    <row r="165" spans="1:27" s="30" customFormat="1" ht="25" customHeight="1" x14ac:dyDescent="0.3">
      <c r="A165" s="397" t="s">
        <v>537</v>
      </c>
      <c r="B165" s="403" t="s">
        <v>538</v>
      </c>
      <c r="C165" s="459" t="s">
        <v>552</v>
      </c>
      <c r="D165" s="401" t="s">
        <v>354</v>
      </c>
      <c r="E165" s="401">
        <v>1</v>
      </c>
      <c r="F165" s="438"/>
      <c r="G165" s="439">
        <v>0</v>
      </c>
      <c r="H165" s="402" t="s">
        <v>197</v>
      </c>
      <c r="I165" s="449">
        <v>1</v>
      </c>
      <c r="J165" s="438"/>
      <c r="K165" s="454">
        <v>0</v>
      </c>
      <c r="L165" s="454">
        <v>0</v>
      </c>
      <c r="M165" s="455">
        <v>0</v>
      </c>
      <c r="N165" s="438">
        <v>0</v>
      </c>
      <c r="O165" s="439">
        <v>0</v>
      </c>
      <c r="P165" s="399"/>
      <c r="Q165" s="399"/>
      <c r="R165" s="399"/>
      <c r="S165" s="399"/>
      <c r="T165" s="399"/>
      <c r="U165" s="399"/>
      <c r="V165" s="399"/>
      <c r="W165" s="399"/>
      <c r="X165" s="399"/>
      <c r="Y165" s="399"/>
      <c r="Z165" s="399"/>
      <c r="AA165" s="398" t="str">
        <f>IF(P165="","Fixed",VLOOKUP(P165,'5.1.2 CPA Formulae'!$B$9:$E$20,2,FALSE))</f>
        <v>Fixed</v>
      </c>
    </row>
    <row r="166" spans="1:27" s="30" customFormat="1" ht="25" customHeight="1" x14ac:dyDescent="0.3">
      <c r="A166" s="397" t="s">
        <v>539</v>
      </c>
      <c r="B166" s="403" t="s">
        <v>540</v>
      </c>
      <c r="C166" s="459" t="s">
        <v>553</v>
      </c>
      <c r="D166" s="401" t="s">
        <v>354</v>
      </c>
      <c r="E166" s="401">
        <v>1</v>
      </c>
      <c r="F166" s="438"/>
      <c r="G166" s="439">
        <v>0</v>
      </c>
      <c r="H166" s="402" t="s">
        <v>197</v>
      </c>
      <c r="I166" s="449">
        <v>1</v>
      </c>
      <c r="J166" s="438"/>
      <c r="K166" s="454">
        <v>0</v>
      </c>
      <c r="L166" s="454">
        <v>0</v>
      </c>
      <c r="M166" s="455">
        <v>0</v>
      </c>
      <c r="N166" s="438">
        <v>0</v>
      </c>
      <c r="O166" s="439">
        <v>0</v>
      </c>
      <c r="P166" s="399"/>
      <c r="Q166" s="399"/>
      <c r="R166" s="399"/>
      <c r="S166" s="399"/>
      <c r="T166" s="399"/>
      <c r="U166" s="399"/>
      <c r="V166" s="399"/>
      <c r="W166" s="399"/>
      <c r="X166" s="399"/>
      <c r="Y166" s="399"/>
      <c r="Z166" s="399"/>
      <c r="AA166" s="398" t="str">
        <f>IF(P166="","Fixed",VLOOKUP(P166,'5.1.2 CPA Formulae'!$B$9:$E$20,2,FALSE))</f>
        <v>Fixed</v>
      </c>
    </row>
    <row r="167" spans="1:27" s="30" customFormat="1" ht="25" customHeight="1" x14ac:dyDescent="0.3">
      <c r="A167" s="397" t="s">
        <v>541</v>
      </c>
      <c r="B167" s="410" t="s">
        <v>542</v>
      </c>
      <c r="C167" s="459" t="s">
        <v>554</v>
      </c>
      <c r="D167" s="401" t="s">
        <v>354</v>
      </c>
      <c r="E167" s="401">
        <v>1</v>
      </c>
      <c r="F167" s="438"/>
      <c r="G167" s="439">
        <v>0</v>
      </c>
      <c r="H167" s="402" t="s">
        <v>197</v>
      </c>
      <c r="I167" s="449">
        <v>1</v>
      </c>
      <c r="J167" s="438"/>
      <c r="K167" s="454">
        <v>0</v>
      </c>
      <c r="L167" s="454">
        <v>0</v>
      </c>
      <c r="M167" s="455">
        <v>0</v>
      </c>
      <c r="N167" s="438">
        <v>0</v>
      </c>
      <c r="O167" s="439">
        <v>0</v>
      </c>
      <c r="P167" s="399"/>
      <c r="Q167" s="399"/>
      <c r="R167" s="399"/>
      <c r="S167" s="399"/>
      <c r="T167" s="399"/>
      <c r="U167" s="399"/>
      <c r="V167" s="399"/>
      <c r="W167" s="399"/>
      <c r="X167" s="399"/>
      <c r="Y167" s="399"/>
      <c r="Z167" s="399"/>
      <c r="AA167" s="398" t="str">
        <f>IF(P167="","Fixed",VLOOKUP(P167,'5.1.2 CPA Formulae'!$B$9:$E$20,2,FALSE))</f>
        <v>Fixed</v>
      </c>
    </row>
    <row r="168" spans="1:27" s="30" customFormat="1" ht="25" customHeight="1" x14ac:dyDescent="0.3">
      <c r="A168" s="397" t="s">
        <v>543</v>
      </c>
      <c r="B168" s="403" t="s">
        <v>544</v>
      </c>
      <c r="C168" s="459" t="s">
        <v>555</v>
      </c>
      <c r="D168" s="401" t="s">
        <v>354</v>
      </c>
      <c r="E168" s="401">
        <v>1</v>
      </c>
      <c r="F168" s="438"/>
      <c r="G168" s="439">
        <v>0</v>
      </c>
      <c r="H168" s="402" t="s">
        <v>197</v>
      </c>
      <c r="I168" s="449">
        <v>1</v>
      </c>
      <c r="J168" s="438"/>
      <c r="K168" s="454">
        <v>0</v>
      </c>
      <c r="L168" s="454">
        <v>0</v>
      </c>
      <c r="M168" s="455">
        <v>0</v>
      </c>
      <c r="N168" s="438">
        <v>0</v>
      </c>
      <c r="O168" s="439">
        <v>0</v>
      </c>
      <c r="P168" s="399"/>
      <c r="Q168" s="399"/>
      <c r="R168" s="399"/>
      <c r="S168" s="399"/>
      <c r="T168" s="399"/>
      <c r="U168" s="399"/>
      <c r="V168" s="399"/>
      <c r="W168" s="399"/>
      <c r="X168" s="399"/>
      <c r="Y168" s="399"/>
      <c r="Z168" s="399"/>
      <c r="AA168" s="398" t="str">
        <f>IF(P168="","Fixed",VLOOKUP(P168,'5.1.2 CPA Formulae'!$B$9:$E$20,2,FALSE))</f>
        <v>Fixed</v>
      </c>
    </row>
    <row r="169" spans="1:27" s="30" customFormat="1" ht="25" customHeight="1" x14ac:dyDescent="0.3">
      <c r="A169" s="397" t="s">
        <v>545</v>
      </c>
      <c r="B169" s="431" t="s">
        <v>345</v>
      </c>
      <c r="C169" s="464" t="s">
        <v>359</v>
      </c>
      <c r="D169" s="401" t="s">
        <v>354</v>
      </c>
      <c r="E169" s="401">
        <v>1</v>
      </c>
      <c r="F169" s="438"/>
      <c r="G169" s="439">
        <v>0</v>
      </c>
      <c r="H169" s="402" t="s">
        <v>197</v>
      </c>
      <c r="I169" s="449">
        <v>1</v>
      </c>
      <c r="J169" s="438"/>
      <c r="K169" s="454">
        <v>0</v>
      </c>
      <c r="L169" s="454">
        <v>0</v>
      </c>
      <c r="M169" s="455">
        <v>0</v>
      </c>
      <c r="N169" s="438">
        <v>0</v>
      </c>
      <c r="O169" s="439">
        <v>0</v>
      </c>
      <c r="P169" s="399"/>
      <c r="Q169" s="399"/>
      <c r="R169" s="399"/>
      <c r="S169" s="399"/>
      <c r="T169" s="399"/>
      <c r="U169" s="399"/>
      <c r="V169" s="399"/>
      <c r="W169" s="399"/>
      <c r="X169" s="399"/>
      <c r="Y169" s="399"/>
      <c r="Z169" s="399"/>
      <c r="AA169" s="398" t="str">
        <f>IF(P169="","Fixed",VLOOKUP(P169,'5.1.2 CPA Formulae'!$B$9:$E$20,2,FALSE))</f>
        <v>Fixed</v>
      </c>
    </row>
    <row r="170" spans="1:27" s="30" customFormat="1" ht="25" customHeight="1" x14ac:dyDescent="0.3">
      <c r="A170" s="397" t="s">
        <v>546</v>
      </c>
      <c r="B170" s="410" t="s">
        <v>347</v>
      </c>
      <c r="C170" s="459"/>
      <c r="D170" s="401" t="s">
        <v>354</v>
      </c>
      <c r="E170" s="401">
        <v>1</v>
      </c>
      <c r="F170" s="438"/>
      <c r="G170" s="439">
        <v>0</v>
      </c>
      <c r="H170" s="402" t="s">
        <v>197</v>
      </c>
      <c r="I170" s="449">
        <v>1</v>
      </c>
      <c r="J170" s="438"/>
      <c r="K170" s="454">
        <v>0</v>
      </c>
      <c r="L170" s="454">
        <v>0</v>
      </c>
      <c r="M170" s="455">
        <v>0</v>
      </c>
      <c r="N170" s="438">
        <v>0</v>
      </c>
      <c r="O170" s="439">
        <v>0</v>
      </c>
      <c r="P170" s="399"/>
      <c r="Q170" s="399"/>
      <c r="R170" s="399"/>
      <c r="S170" s="399"/>
      <c r="T170" s="399"/>
      <c r="U170" s="399"/>
      <c r="V170" s="399"/>
      <c r="W170" s="399"/>
      <c r="X170" s="399"/>
      <c r="Y170" s="399"/>
      <c r="Z170" s="399"/>
      <c r="AA170" s="398" t="str">
        <f>IF(P170="","Fixed",VLOOKUP(P170,'5.1.2 CPA Formulae'!$B$9:$E$20,2,FALSE))</f>
        <v>Fixed</v>
      </c>
    </row>
    <row r="171" spans="1:27" s="30" customFormat="1" ht="25" customHeight="1" x14ac:dyDescent="0.3">
      <c r="A171" s="397" t="s">
        <v>547</v>
      </c>
      <c r="B171" s="403" t="s">
        <v>349</v>
      </c>
      <c r="C171" s="459"/>
      <c r="D171" s="401" t="s">
        <v>354</v>
      </c>
      <c r="E171" s="401">
        <v>1</v>
      </c>
      <c r="F171" s="438"/>
      <c r="G171" s="439">
        <v>0</v>
      </c>
      <c r="H171" s="402" t="s">
        <v>197</v>
      </c>
      <c r="I171" s="449">
        <v>1</v>
      </c>
      <c r="J171" s="438"/>
      <c r="K171" s="454">
        <v>0</v>
      </c>
      <c r="L171" s="454">
        <v>0</v>
      </c>
      <c r="M171" s="455">
        <v>0</v>
      </c>
      <c r="N171" s="438">
        <v>0</v>
      </c>
      <c r="O171" s="439">
        <v>0</v>
      </c>
      <c r="P171" s="399"/>
      <c r="Q171" s="399"/>
      <c r="R171" s="399"/>
      <c r="S171" s="399"/>
      <c r="T171" s="399"/>
      <c r="U171" s="399"/>
      <c r="V171" s="399"/>
      <c r="W171" s="399"/>
      <c r="X171" s="399"/>
      <c r="Y171" s="399"/>
      <c r="Z171" s="399"/>
      <c r="AA171" s="398" t="str">
        <f>IF(P171="","Fixed",VLOOKUP(P171,'5.1.2 CPA Formulae'!$B$9:$E$20,2,FALSE))</f>
        <v>Fixed</v>
      </c>
    </row>
    <row r="172" spans="1:27" s="30" customFormat="1" ht="25" customHeight="1" x14ac:dyDescent="0.3">
      <c r="A172" s="397" t="s">
        <v>548</v>
      </c>
      <c r="B172" s="431" t="s">
        <v>351</v>
      </c>
      <c r="C172" s="464"/>
      <c r="D172" s="401" t="s">
        <v>354</v>
      </c>
      <c r="E172" s="401">
        <v>1</v>
      </c>
      <c r="F172" s="438"/>
      <c r="G172" s="439">
        <v>0</v>
      </c>
      <c r="H172" s="402" t="s">
        <v>197</v>
      </c>
      <c r="I172" s="449">
        <v>1</v>
      </c>
      <c r="J172" s="438"/>
      <c r="K172" s="454">
        <v>0</v>
      </c>
      <c r="L172" s="454">
        <v>0</v>
      </c>
      <c r="M172" s="455">
        <v>0</v>
      </c>
      <c r="N172" s="438">
        <v>0</v>
      </c>
      <c r="O172" s="439">
        <v>0</v>
      </c>
      <c r="P172" s="399"/>
      <c r="Q172" s="399"/>
      <c r="R172" s="399"/>
      <c r="S172" s="399"/>
      <c r="T172" s="399"/>
      <c r="U172" s="399"/>
      <c r="V172" s="399"/>
      <c r="W172" s="399"/>
      <c r="X172" s="399"/>
      <c r="Y172" s="399"/>
      <c r="Z172" s="399"/>
      <c r="AA172" s="398" t="str">
        <f>IF(P172="","Fixed",VLOOKUP(P172,'5.1.2 CPA Formulae'!$B$9:$E$20,2,FALSE))</f>
        <v>Fixed</v>
      </c>
    </row>
    <row r="173" spans="1:27" s="30" customFormat="1" ht="25" customHeight="1" x14ac:dyDescent="0.3">
      <c r="A173" s="397" t="s">
        <v>549</v>
      </c>
      <c r="B173" s="403" t="s">
        <v>353</v>
      </c>
      <c r="C173" s="459" t="s">
        <v>360</v>
      </c>
      <c r="D173" s="401" t="s">
        <v>354</v>
      </c>
      <c r="E173" s="401">
        <v>1</v>
      </c>
      <c r="F173" s="442"/>
      <c r="G173" s="439">
        <f>F173*E173</f>
        <v>0</v>
      </c>
      <c r="H173" s="402" t="s">
        <v>197</v>
      </c>
      <c r="I173" s="449">
        <f>IF(H173&lt;&gt;"",VLOOKUP(H173,'5.1.4 Exchange Rates'!$C$23:$D$37,2,FALSE),"")</f>
        <v>1</v>
      </c>
      <c r="J173" s="438"/>
      <c r="K173" s="454">
        <f>E173*J173</f>
        <v>0</v>
      </c>
      <c r="L173" s="454">
        <f>E173*I173*J173</f>
        <v>0</v>
      </c>
      <c r="M173" s="455">
        <f t="shared" ref="M173" si="10">L173+G173</f>
        <v>0</v>
      </c>
      <c r="N173" s="438">
        <f t="shared" ref="N173" si="11">M173*15%</f>
        <v>0</v>
      </c>
      <c r="O173" s="439">
        <f t="shared" ref="O173" si="12">M173+N173</f>
        <v>0</v>
      </c>
      <c r="P173" s="399"/>
      <c r="Q173" s="399"/>
      <c r="R173" s="399"/>
      <c r="S173" s="399"/>
      <c r="T173" s="399"/>
      <c r="U173" s="399"/>
      <c r="V173" s="399"/>
      <c r="W173" s="399"/>
      <c r="X173" s="399"/>
      <c r="Y173" s="399"/>
      <c r="Z173" s="399"/>
      <c r="AA173" s="398" t="str">
        <f>IF(P173="","Fixed",VLOOKUP(P173,'5.1.2 CPA Formulae'!$B$9:$E$20,2,FALSE))</f>
        <v>Fixed</v>
      </c>
    </row>
    <row r="174" spans="1:27" s="30" customFormat="1" ht="25" customHeight="1" x14ac:dyDescent="0.3">
      <c r="A174" s="420"/>
      <c r="B174" s="425" t="s">
        <v>320</v>
      </c>
      <c r="C174" s="465"/>
      <c r="D174" s="421"/>
      <c r="E174" s="421"/>
      <c r="F174" s="440"/>
      <c r="G174" s="441">
        <f>SUM(G153:G173)</f>
        <v>0</v>
      </c>
      <c r="H174" s="423"/>
      <c r="I174" s="450"/>
      <c r="J174" s="440"/>
      <c r="K174" s="441">
        <f>SUM(K153:K173)</f>
        <v>0</v>
      </c>
      <c r="L174" s="441">
        <f t="shared" ref="L174:O174" si="13">SUM(L153:L173)</f>
        <v>0</v>
      </c>
      <c r="M174" s="441">
        <f t="shared" si="13"/>
        <v>0</v>
      </c>
      <c r="N174" s="441">
        <f t="shared" si="13"/>
        <v>0</v>
      </c>
      <c r="O174" s="441">
        <f t="shared" si="13"/>
        <v>0</v>
      </c>
      <c r="P174" s="422"/>
      <c r="Q174" s="422"/>
      <c r="R174" s="422"/>
      <c r="S174" s="422"/>
      <c r="T174" s="422"/>
      <c r="U174" s="422"/>
      <c r="V174" s="422"/>
      <c r="W174" s="422"/>
      <c r="X174" s="422"/>
      <c r="Y174" s="422"/>
      <c r="Z174" s="422"/>
      <c r="AA174" s="424"/>
    </row>
    <row r="175" spans="1:27" s="30" customFormat="1" ht="25" customHeight="1" x14ac:dyDescent="0.3">
      <c r="A175" s="397"/>
      <c r="B175" s="403"/>
      <c r="C175" s="459"/>
      <c r="D175" s="401"/>
      <c r="E175" s="401"/>
      <c r="F175" s="442"/>
      <c r="G175" s="439"/>
      <c r="H175" s="402"/>
      <c r="I175" s="449"/>
      <c r="J175" s="438"/>
      <c r="K175" s="454"/>
      <c r="L175" s="454"/>
      <c r="M175" s="455"/>
      <c r="N175" s="438"/>
      <c r="O175" s="439"/>
      <c r="P175" s="399"/>
      <c r="Q175" s="399"/>
      <c r="R175" s="399"/>
      <c r="S175" s="399"/>
      <c r="T175" s="399"/>
      <c r="U175" s="399"/>
      <c r="V175" s="399"/>
      <c r="W175" s="399"/>
      <c r="X175" s="399"/>
      <c r="Y175" s="399"/>
      <c r="Z175" s="399"/>
      <c r="AA175" s="398"/>
    </row>
    <row r="176" spans="1:27" s="30" customFormat="1" ht="25" customHeight="1" x14ac:dyDescent="0.3">
      <c r="A176" s="468" t="s">
        <v>556</v>
      </c>
      <c r="B176" s="406" t="s">
        <v>557</v>
      </c>
      <c r="C176" s="459"/>
      <c r="D176" s="401"/>
      <c r="E176" s="401"/>
      <c r="F176" s="442"/>
      <c r="G176" s="439"/>
      <c r="H176" s="402"/>
      <c r="I176" s="449"/>
      <c r="J176" s="438"/>
      <c r="K176" s="454"/>
      <c r="L176" s="454"/>
      <c r="M176" s="455"/>
      <c r="N176" s="438"/>
      <c r="O176" s="439"/>
      <c r="P176" s="399"/>
      <c r="Q176" s="399"/>
      <c r="R176" s="399"/>
      <c r="S176" s="399"/>
      <c r="T176" s="399"/>
      <c r="U176" s="399"/>
      <c r="V176" s="399"/>
      <c r="W176" s="399"/>
      <c r="X176" s="399"/>
      <c r="Y176" s="399"/>
      <c r="Z176" s="399"/>
      <c r="AA176" s="398"/>
    </row>
    <row r="177" spans="1:27" s="30" customFormat="1" ht="25" customHeight="1" x14ac:dyDescent="0.3">
      <c r="A177" s="397" t="s">
        <v>558</v>
      </c>
      <c r="B177" s="403" t="s">
        <v>559</v>
      </c>
      <c r="C177" s="459" t="s">
        <v>583</v>
      </c>
      <c r="D177" s="401" t="s">
        <v>354</v>
      </c>
      <c r="E177" s="401">
        <v>1</v>
      </c>
      <c r="F177" s="442"/>
      <c r="G177" s="439">
        <f>F177*E177</f>
        <v>0</v>
      </c>
      <c r="H177" s="402" t="s">
        <v>197</v>
      </c>
      <c r="I177" s="449">
        <f>IF(H177&lt;&gt;"",VLOOKUP(H177,'5.1.4 Exchange Rates'!$C$23:$D$37,2,FALSE),"")</f>
        <v>1</v>
      </c>
      <c r="J177" s="438"/>
      <c r="K177" s="454">
        <f>E177*J177</f>
        <v>0</v>
      </c>
      <c r="L177" s="454">
        <f>E177*I177*J177</f>
        <v>0</v>
      </c>
      <c r="M177" s="455">
        <f t="shared" ref="M177:M181" si="14">L177+G177</f>
        <v>0</v>
      </c>
      <c r="N177" s="438">
        <f t="shared" ref="N177:N181" si="15">M177*15%</f>
        <v>0</v>
      </c>
      <c r="O177" s="439">
        <f t="shared" ref="O177:O181" si="16">M177+N177</f>
        <v>0</v>
      </c>
      <c r="P177" s="399"/>
      <c r="Q177" s="399"/>
      <c r="R177" s="399"/>
      <c r="S177" s="399"/>
      <c r="T177" s="399"/>
      <c r="U177" s="399"/>
      <c r="V177" s="399"/>
      <c r="W177" s="399"/>
      <c r="X177" s="399"/>
      <c r="Y177" s="399"/>
      <c r="Z177" s="399"/>
      <c r="AA177" s="398" t="str">
        <f>IF(P177="","Fixed",VLOOKUP(P177,'5.1.2 CPA Formulae'!$B$9:$E$20,2,FALSE))</f>
        <v>Fixed</v>
      </c>
    </row>
    <row r="178" spans="1:27" s="30" customFormat="1" ht="25" customHeight="1" x14ac:dyDescent="0.3">
      <c r="A178" s="397" t="s">
        <v>560</v>
      </c>
      <c r="B178" s="403" t="s">
        <v>561</v>
      </c>
      <c r="C178" s="459" t="s">
        <v>584</v>
      </c>
      <c r="D178" s="401" t="s">
        <v>354</v>
      </c>
      <c r="E178" s="401">
        <v>1</v>
      </c>
      <c r="F178" s="442"/>
      <c r="G178" s="439">
        <f t="shared" ref="G178:G181" si="17">F178*E178</f>
        <v>0</v>
      </c>
      <c r="H178" s="402" t="s">
        <v>197</v>
      </c>
      <c r="I178" s="449">
        <f>IF(H178&lt;&gt;"",VLOOKUP(H178,'5.1.4 Exchange Rates'!$C$23:$D$37,2,FALSE),"")</f>
        <v>1</v>
      </c>
      <c r="J178" s="438"/>
      <c r="K178" s="454">
        <f t="shared" ref="K178:K181" si="18">E178*J178</f>
        <v>0</v>
      </c>
      <c r="L178" s="454">
        <f t="shared" ref="L178:L181" si="19">E178*I178*J178</f>
        <v>0</v>
      </c>
      <c r="M178" s="455">
        <f t="shared" si="14"/>
        <v>0</v>
      </c>
      <c r="N178" s="438">
        <f t="shared" si="15"/>
        <v>0</v>
      </c>
      <c r="O178" s="439">
        <f t="shared" si="16"/>
        <v>0</v>
      </c>
      <c r="P178" s="399"/>
      <c r="Q178" s="399"/>
      <c r="R178" s="399"/>
      <c r="S178" s="399"/>
      <c r="T178" s="399"/>
      <c r="U178" s="399"/>
      <c r="V178" s="399"/>
      <c r="W178" s="399"/>
      <c r="X178" s="399"/>
      <c r="Y178" s="399"/>
      <c r="Z178" s="399"/>
      <c r="AA178" s="398" t="str">
        <f>IF(P178="","Fixed",VLOOKUP(P178,'5.1.2 CPA Formulae'!$B$9:$E$20,2,FALSE))</f>
        <v>Fixed</v>
      </c>
    </row>
    <row r="179" spans="1:27" s="30" customFormat="1" ht="25" customHeight="1" x14ac:dyDescent="0.3">
      <c r="A179" s="397" t="s">
        <v>562</v>
      </c>
      <c r="B179" s="403" t="s">
        <v>563</v>
      </c>
      <c r="C179" s="459" t="s">
        <v>585</v>
      </c>
      <c r="D179" s="401" t="s">
        <v>354</v>
      </c>
      <c r="E179" s="401">
        <v>1</v>
      </c>
      <c r="F179" s="442"/>
      <c r="G179" s="439">
        <f t="shared" si="17"/>
        <v>0</v>
      </c>
      <c r="H179" s="402" t="s">
        <v>197</v>
      </c>
      <c r="I179" s="449">
        <f>IF(H179&lt;&gt;"",VLOOKUP(H179,'5.1.4 Exchange Rates'!$C$23:$D$37,2,FALSE),"")</f>
        <v>1</v>
      </c>
      <c r="J179" s="438"/>
      <c r="K179" s="454">
        <f t="shared" si="18"/>
        <v>0</v>
      </c>
      <c r="L179" s="454">
        <f t="shared" si="19"/>
        <v>0</v>
      </c>
      <c r="M179" s="455">
        <f t="shared" si="14"/>
        <v>0</v>
      </c>
      <c r="N179" s="438">
        <f t="shared" si="15"/>
        <v>0</v>
      </c>
      <c r="O179" s="439">
        <f t="shared" si="16"/>
        <v>0</v>
      </c>
      <c r="P179" s="399"/>
      <c r="Q179" s="399"/>
      <c r="R179" s="399"/>
      <c r="S179" s="399"/>
      <c r="T179" s="399"/>
      <c r="U179" s="399"/>
      <c r="V179" s="399"/>
      <c r="W179" s="399"/>
      <c r="X179" s="399"/>
      <c r="Y179" s="399"/>
      <c r="Z179" s="399"/>
      <c r="AA179" s="398" t="str">
        <f>IF(P179="","Fixed",VLOOKUP(P179,'5.1.2 CPA Formulae'!$B$9:$E$20,2,FALSE))</f>
        <v>Fixed</v>
      </c>
    </row>
    <row r="180" spans="1:27" s="30" customFormat="1" ht="25" customHeight="1" x14ac:dyDescent="0.3">
      <c r="A180" s="397" t="s">
        <v>564</v>
      </c>
      <c r="B180" s="403" t="s">
        <v>565</v>
      </c>
      <c r="C180" s="459" t="s">
        <v>586</v>
      </c>
      <c r="D180" s="401" t="s">
        <v>354</v>
      </c>
      <c r="E180" s="401">
        <v>1</v>
      </c>
      <c r="F180" s="442"/>
      <c r="G180" s="439">
        <f t="shared" si="17"/>
        <v>0</v>
      </c>
      <c r="H180" s="402" t="s">
        <v>197</v>
      </c>
      <c r="I180" s="449">
        <f>IF(H180&lt;&gt;"",VLOOKUP(H180,'5.1.4 Exchange Rates'!$C$23:$D$37,2,FALSE),"")</f>
        <v>1</v>
      </c>
      <c r="J180" s="438"/>
      <c r="K180" s="454">
        <f t="shared" si="18"/>
        <v>0</v>
      </c>
      <c r="L180" s="454">
        <f t="shared" si="19"/>
        <v>0</v>
      </c>
      <c r="M180" s="455">
        <f t="shared" si="14"/>
        <v>0</v>
      </c>
      <c r="N180" s="438">
        <f t="shared" si="15"/>
        <v>0</v>
      </c>
      <c r="O180" s="439">
        <f t="shared" si="16"/>
        <v>0</v>
      </c>
      <c r="P180" s="399"/>
      <c r="Q180" s="399"/>
      <c r="R180" s="399"/>
      <c r="S180" s="399"/>
      <c r="T180" s="399"/>
      <c r="U180" s="399"/>
      <c r="V180" s="399"/>
      <c r="W180" s="399"/>
      <c r="X180" s="399"/>
      <c r="Y180" s="399"/>
      <c r="Z180" s="399"/>
      <c r="AA180" s="398" t="str">
        <f>IF(P180="","Fixed",VLOOKUP(P180,'5.1.2 CPA Formulae'!$B$9:$E$20,2,FALSE))</f>
        <v>Fixed</v>
      </c>
    </row>
    <row r="181" spans="1:27" s="30" customFormat="1" ht="25" customHeight="1" x14ac:dyDescent="0.3">
      <c r="A181" s="397" t="s">
        <v>566</v>
      </c>
      <c r="B181" s="403" t="s">
        <v>567</v>
      </c>
      <c r="C181" s="459" t="s">
        <v>587</v>
      </c>
      <c r="D181" s="401" t="s">
        <v>354</v>
      </c>
      <c r="E181" s="401">
        <v>1</v>
      </c>
      <c r="F181" s="442"/>
      <c r="G181" s="439">
        <f t="shared" si="17"/>
        <v>0</v>
      </c>
      <c r="H181" s="402" t="s">
        <v>197</v>
      </c>
      <c r="I181" s="449">
        <f>IF(H181&lt;&gt;"",VLOOKUP(H181,'5.1.4 Exchange Rates'!$C$23:$D$37,2,FALSE),"")</f>
        <v>1</v>
      </c>
      <c r="J181" s="438"/>
      <c r="K181" s="454">
        <f t="shared" si="18"/>
        <v>0</v>
      </c>
      <c r="L181" s="454">
        <f t="shared" si="19"/>
        <v>0</v>
      </c>
      <c r="M181" s="455">
        <f t="shared" si="14"/>
        <v>0</v>
      </c>
      <c r="N181" s="438">
        <f t="shared" si="15"/>
        <v>0</v>
      </c>
      <c r="O181" s="439">
        <f t="shared" si="16"/>
        <v>0</v>
      </c>
      <c r="P181" s="399"/>
      <c r="Q181" s="399"/>
      <c r="R181" s="399"/>
      <c r="S181" s="399"/>
      <c r="T181" s="399"/>
      <c r="U181" s="399"/>
      <c r="V181" s="399"/>
      <c r="W181" s="399"/>
      <c r="X181" s="399"/>
      <c r="Y181" s="399"/>
      <c r="Z181" s="399"/>
      <c r="AA181" s="398" t="str">
        <f>IF(P181="","Fixed",VLOOKUP(P181,'5.1.2 CPA Formulae'!$B$9:$E$20,2,FALSE))</f>
        <v>Fixed</v>
      </c>
    </row>
    <row r="182" spans="1:27" s="30" customFormat="1" ht="25" customHeight="1" x14ac:dyDescent="0.3">
      <c r="A182" s="397" t="s">
        <v>568</v>
      </c>
      <c r="B182" s="403" t="s">
        <v>569</v>
      </c>
      <c r="C182" s="459" t="s">
        <v>588</v>
      </c>
      <c r="D182" s="401" t="s">
        <v>354</v>
      </c>
      <c r="E182" s="401">
        <v>1</v>
      </c>
      <c r="F182" s="442"/>
      <c r="G182" s="439">
        <f>F182*E182</f>
        <v>0</v>
      </c>
      <c r="H182" s="402" t="s">
        <v>197</v>
      </c>
      <c r="I182" s="449">
        <f>IF(H182&lt;&gt;"",VLOOKUP(H182,'5.1.4 Exchange Rates'!$C$23:$D$37,2,FALSE),"")</f>
        <v>1</v>
      </c>
      <c r="J182" s="438"/>
      <c r="K182" s="454">
        <f>E182*J182</f>
        <v>0</v>
      </c>
      <c r="L182" s="454">
        <f>E182*I182*J182</f>
        <v>0</v>
      </c>
      <c r="M182" s="455">
        <f t="shared" ref="M182:M186" si="20">L182+G182</f>
        <v>0</v>
      </c>
      <c r="N182" s="438">
        <f t="shared" ref="N182:N186" si="21">M182*15%</f>
        <v>0</v>
      </c>
      <c r="O182" s="439">
        <f t="shared" ref="O182:O186" si="22">M182+N182</f>
        <v>0</v>
      </c>
      <c r="P182" s="399"/>
      <c r="Q182" s="399"/>
      <c r="R182" s="399"/>
      <c r="S182" s="399"/>
      <c r="T182" s="399"/>
      <c r="U182" s="399"/>
      <c r="V182" s="399"/>
      <c r="W182" s="399"/>
      <c r="X182" s="399"/>
      <c r="Y182" s="399"/>
      <c r="Z182" s="399"/>
      <c r="AA182" s="398" t="str">
        <f>IF(P182="","Fixed",VLOOKUP(P182,'5.1.2 CPA Formulae'!$B$9:$E$20,2,FALSE))</f>
        <v>Fixed</v>
      </c>
    </row>
    <row r="183" spans="1:27" s="30" customFormat="1" ht="25" customHeight="1" x14ac:dyDescent="0.3">
      <c r="A183" s="397" t="s">
        <v>570</v>
      </c>
      <c r="B183" s="403" t="s">
        <v>571</v>
      </c>
      <c r="C183" s="459" t="s">
        <v>589</v>
      </c>
      <c r="D183" s="401" t="s">
        <v>354</v>
      </c>
      <c r="E183" s="401">
        <v>1</v>
      </c>
      <c r="F183" s="442"/>
      <c r="G183" s="439">
        <f t="shared" ref="G183:G186" si="23">F183*E183</f>
        <v>0</v>
      </c>
      <c r="H183" s="402" t="s">
        <v>197</v>
      </c>
      <c r="I183" s="449">
        <f>IF(H183&lt;&gt;"",VLOOKUP(H183,'5.1.4 Exchange Rates'!$C$23:$D$37,2,FALSE),"")</f>
        <v>1</v>
      </c>
      <c r="J183" s="438"/>
      <c r="K183" s="454">
        <f t="shared" ref="K183:K186" si="24">E183*J183</f>
        <v>0</v>
      </c>
      <c r="L183" s="454">
        <f t="shared" ref="L183:L186" si="25">E183*I183*J183</f>
        <v>0</v>
      </c>
      <c r="M183" s="455">
        <f t="shared" si="20"/>
        <v>0</v>
      </c>
      <c r="N183" s="438">
        <f t="shared" si="21"/>
        <v>0</v>
      </c>
      <c r="O183" s="439">
        <f t="shared" si="22"/>
        <v>0</v>
      </c>
      <c r="P183" s="399"/>
      <c r="Q183" s="399"/>
      <c r="R183" s="399"/>
      <c r="S183" s="399"/>
      <c r="T183" s="399"/>
      <c r="U183" s="399"/>
      <c r="V183" s="399"/>
      <c r="W183" s="399"/>
      <c r="X183" s="399"/>
      <c r="Y183" s="399"/>
      <c r="Z183" s="399"/>
      <c r="AA183" s="398" t="str">
        <f>IF(P183="","Fixed",VLOOKUP(P183,'5.1.2 CPA Formulae'!$B$9:$E$20,2,FALSE))</f>
        <v>Fixed</v>
      </c>
    </row>
    <row r="184" spans="1:27" s="30" customFormat="1" ht="25" customHeight="1" x14ac:dyDescent="0.3">
      <c r="A184" s="397" t="s">
        <v>572</v>
      </c>
      <c r="B184" s="403" t="s">
        <v>573</v>
      </c>
      <c r="C184" s="459" t="s">
        <v>590</v>
      </c>
      <c r="D184" s="401" t="s">
        <v>354</v>
      </c>
      <c r="E184" s="401">
        <v>1</v>
      </c>
      <c r="F184" s="442"/>
      <c r="G184" s="439">
        <f t="shared" si="23"/>
        <v>0</v>
      </c>
      <c r="H184" s="402" t="s">
        <v>197</v>
      </c>
      <c r="I184" s="449">
        <f>IF(H184&lt;&gt;"",VLOOKUP(H184,'5.1.4 Exchange Rates'!$C$23:$D$37,2,FALSE),"")</f>
        <v>1</v>
      </c>
      <c r="J184" s="438"/>
      <c r="K184" s="454">
        <f t="shared" si="24"/>
        <v>0</v>
      </c>
      <c r="L184" s="454">
        <f t="shared" si="25"/>
        <v>0</v>
      </c>
      <c r="M184" s="455">
        <f t="shared" si="20"/>
        <v>0</v>
      </c>
      <c r="N184" s="438">
        <f t="shared" si="21"/>
        <v>0</v>
      </c>
      <c r="O184" s="439">
        <f t="shared" si="22"/>
        <v>0</v>
      </c>
      <c r="P184" s="399"/>
      <c r="Q184" s="399"/>
      <c r="R184" s="399"/>
      <c r="S184" s="399"/>
      <c r="T184" s="399"/>
      <c r="U184" s="399"/>
      <c r="V184" s="399"/>
      <c r="W184" s="399"/>
      <c r="X184" s="399"/>
      <c r="Y184" s="399"/>
      <c r="Z184" s="399"/>
      <c r="AA184" s="398" t="str">
        <f>IF(P184="","Fixed",VLOOKUP(P184,'5.1.2 CPA Formulae'!$B$9:$E$20,2,FALSE))</f>
        <v>Fixed</v>
      </c>
    </row>
    <row r="185" spans="1:27" s="30" customFormat="1" ht="25" customHeight="1" x14ac:dyDescent="0.3">
      <c r="A185" s="397" t="s">
        <v>574</v>
      </c>
      <c r="B185" s="403" t="s">
        <v>575</v>
      </c>
      <c r="C185" s="459" t="s">
        <v>591</v>
      </c>
      <c r="D185" s="401" t="s">
        <v>354</v>
      </c>
      <c r="E185" s="401">
        <v>1</v>
      </c>
      <c r="F185" s="442"/>
      <c r="G185" s="439">
        <f t="shared" si="23"/>
        <v>0</v>
      </c>
      <c r="H185" s="402" t="s">
        <v>197</v>
      </c>
      <c r="I185" s="449">
        <f>IF(H185&lt;&gt;"",VLOOKUP(H185,'5.1.4 Exchange Rates'!$C$23:$D$37,2,FALSE),"")</f>
        <v>1</v>
      </c>
      <c r="J185" s="438"/>
      <c r="K185" s="454">
        <f t="shared" si="24"/>
        <v>0</v>
      </c>
      <c r="L185" s="454">
        <f t="shared" si="25"/>
        <v>0</v>
      </c>
      <c r="M185" s="455">
        <f t="shared" si="20"/>
        <v>0</v>
      </c>
      <c r="N185" s="438">
        <f t="shared" si="21"/>
        <v>0</v>
      </c>
      <c r="O185" s="439">
        <f t="shared" si="22"/>
        <v>0</v>
      </c>
      <c r="P185" s="399"/>
      <c r="Q185" s="399"/>
      <c r="R185" s="399"/>
      <c r="S185" s="399"/>
      <c r="T185" s="399"/>
      <c r="U185" s="399"/>
      <c r="V185" s="399"/>
      <c r="W185" s="399"/>
      <c r="X185" s="399"/>
      <c r="Y185" s="399"/>
      <c r="Z185" s="399"/>
      <c r="AA185" s="398" t="str">
        <f>IF(P185="","Fixed",VLOOKUP(P185,'5.1.2 CPA Formulae'!$B$9:$E$20,2,FALSE))</f>
        <v>Fixed</v>
      </c>
    </row>
    <row r="186" spans="1:27" s="30" customFormat="1" ht="25" customHeight="1" x14ac:dyDescent="0.3">
      <c r="A186" s="397" t="s">
        <v>576</v>
      </c>
      <c r="B186" s="403" t="s">
        <v>577</v>
      </c>
      <c r="C186" s="459" t="s">
        <v>592</v>
      </c>
      <c r="D186" s="401" t="s">
        <v>354</v>
      </c>
      <c r="E186" s="401">
        <v>1</v>
      </c>
      <c r="F186" s="442"/>
      <c r="G186" s="439">
        <f t="shared" si="23"/>
        <v>0</v>
      </c>
      <c r="H186" s="402" t="s">
        <v>197</v>
      </c>
      <c r="I186" s="449">
        <f>IF(H186&lt;&gt;"",VLOOKUP(H186,'5.1.4 Exchange Rates'!$C$23:$D$37,2,FALSE),"")</f>
        <v>1</v>
      </c>
      <c r="J186" s="438"/>
      <c r="K186" s="454">
        <f t="shared" si="24"/>
        <v>0</v>
      </c>
      <c r="L186" s="454">
        <f t="shared" si="25"/>
        <v>0</v>
      </c>
      <c r="M186" s="455">
        <f t="shared" si="20"/>
        <v>0</v>
      </c>
      <c r="N186" s="438">
        <f t="shared" si="21"/>
        <v>0</v>
      </c>
      <c r="O186" s="439">
        <f t="shared" si="22"/>
        <v>0</v>
      </c>
      <c r="P186" s="399"/>
      <c r="Q186" s="399"/>
      <c r="R186" s="399"/>
      <c r="S186" s="399"/>
      <c r="T186" s="399"/>
      <c r="U186" s="399"/>
      <c r="V186" s="399"/>
      <c r="W186" s="399"/>
      <c r="X186" s="399"/>
      <c r="Y186" s="399"/>
      <c r="Z186" s="399"/>
      <c r="AA186" s="398" t="str">
        <f>IF(P186="","Fixed",VLOOKUP(P186,'5.1.2 CPA Formulae'!$B$9:$E$20,2,FALSE))</f>
        <v>Fixed</v>
      </c>
    </row>
    <row r="187" spans="1:27" s="30" customFormat="1" ht="25" customHeight="1" x14ac:dyDescent="0.3">
      <c r="A187" s="397" t="s">
        <v>578</v>
      </c>
      <c r="B187" s="403" t="s">
        <v>345</v>
      </c>
      <c r="C187" s="459" t="s">
        <v>359</v>
      </c>
      <c r="D187" s="401" t="s">
        <v>354</v>
      </c>
      <c r="E187" s="401">
        <v>1</v>
      </c>
      <c r="F187" s="442"/>
      <c r="G187" s="439">
        <f>F187*E187</f>
        <v>0</v>
      </c>
      <c r="H187" s="402" t="s">
        <v>197</v>
      </c>
      <c r="I187" s="449">
        <f>IF(H187&lt;&gt;"",VLOOKUP(H187,'5.1.4 Exchange Rates'!$C$23:$D$37,2,FALSE),"")</f>
        <v>1</v>
      </c>
      <c r="J187" s="438"/>
      <c r="K187" s="454">
        <f>E187*J187</f>
        <v>0</v>
      </c>
      <c r="L187" s="454">
        <f>E187*I187*J187</f>
        <v>0</v>
      </c>
      <c r="M187" s="455">
        <f t="shared" ref="M187:M191" si="26">L187+G187</f>
        <v>0</v>
      </c>
      <c r="N187" s="438">
        <f t="shared" ref="N187:N191" si="27">M187*15%</f>
        <v>0</v>
      </c>
      <c r="O187" s="439">
        <f t="shared" ref="O187:O191" si="28">M187+N187</f>
        <v>0</v>
      </c>
      <c r="P187" s="399"/>
      <c r="Q187" s="399"/>
      <c r="R187" s="399"/>
      <c r="S187" s="399"/>
      <c r="T187" s="399"/>
      <c r="U187" s="399"/>
      <c r="V187" s="399"/>
      <c r="W187" s="399"/>
      <c r="X187" s="399"/>
      <c r="Y187" s="399"/>
      <c r="Z187" s="399"/>
      <c r="AA187" s="398" t="str">
        <f>IF(P187="","Fixed",VLOOKUP(P187,'5.1.2 CPA Formulae'!$B$9:$E$20,2,FALSE))</f>
        <v>Fixed</v>
      </c>
    </row>
    <row r="188" spans="1:27" s="30" customFormat="1" ht="25" customHeight="1" x14ac:dyDescent="0.3">
      <c r="A188" s="397" t="s">
        <v>579</v>
      </c>
      <c r="B188" s="403" t="s">
        <v>347</v>
      </c>
      <c r="C188" s="459"/>
      <c r="D188" s="401" t="s">
        <v>354</v>
      </c>
      <c r="E188" s="401">
        <v>1</v>
      </c>
      <c r="F188" s="442"/>
      <c r="G188" s="439">
        <f t="shared" ref="G188:G191" si="29">F188*E188</f>
        <v>0</v>
      </c>
      <c r="H188" s="402" t="s">
        <v>197</v>
      </c>
      <c r="I188" s="449">
        <f>IF(H188&lt;&gt;"",VLOOKUP(H188,'5.1.4 Exchange Rates'!$C$23:$D$37,2,FALSE),"")</f>
        <v>1</v>
      </c>
      <c r="J188" s="438"/>
      <c r="K188" s="454">
        <f t="shared" ref="K188:K191" si="30">E188*J188</f>
        <v>0</v>
      </c>
      <c r="L188" s="454">
        <f t="shared" ref="L188:L191" si="31">E188*I188*J188</f>
        <v>0</v>
      </c>
      <c r="M188" s="455">
        <f t="shared" si="26"/>
        <v>0</v>
      </c>
      <c r="N188" s="438">
        <f t="shared" si="27"/>
        <v>0</v>
      </c>
      <c r="O188" s="439">
        <f t="shared" si="28"/>
        <v>0</v>
      </c>
      <c r="P188" s="399"/>
      <c r="Q188" s="399"/>
      <c r="R188" s="399"/>
      <c r="S188" s="399"/>
      <c r="T188" s="399"/>
      <c r="U188" s="399"/>
      <c r="V188" s="399"/>
      <c r="W188" s="399"/>
      <c r="X188" s="399"/>
      <c r="Y188" s="399"/>
      <c r="Z188" s="399"/>
      <c r="AA188" s="398" t="str">
        <f>IF(P188="","Fixed",VLOOKUP(P188,'5.1.2 CPA Formulae'!$B$9:$E$20,2,FALSE))</f>
        <v>Fixed</v>
      </c>
    </row>
    <row r="189" spans="1:27" s="30" customFormat="1" ht="25" customHeight="1" x14ac:dyDescent="0.3">
      <c r="A189" s="397" t="s">
        <v>580</v>
      </c>
      <c r="B189" s="403" t="s">
        <v>349</v>
      </c>
      <c r="C189" s="459"/>
      <c r="D189" s="401" t="s">
        <v>354</v>
      </c>
      <c r="E189" s="401">
        <v>1</v>
      </c>
      <c r="F189" s="442"/>
      <c r="G189" s="439">
        <f t="shared" si="29"/>
        <v>0</v>
      </c>
      <c r="H189" s="402" t="s">
        <v>197</v>
      </c>
      <c r="I189" s="449">
        <f>IF(H189&lt;&gt;"",VLOOKUP(H189,'5.1.4 Exchange Rates'!$C$23:$D$37,2,FALSE),"")</f>
        <v>1</v>
      </c>
      <c r="J189" s="438"/>
      <c r="K189" s="454">
        <f t="shared" si="30"/>
        <v>0</v>
      </c>
      <c r="L189" s="454">
        <f t="shared" si="31"/>
        <v>0</v>
      </c>
      <c r="M189" s="455">
        <f t="shared" si="26"/>
        <v>0</v>
      </c>
      <c r="N189" s="438">
        <f t="shared" si="27"/>
        <v>0</v>
      </c>
      <c r="O189" s="439">
        <f t="shared" si="28"/>
        <v>0</v>
      </c>
      <c r="P189" s="399"/>
      <c r="Q189" s="399"/>
      <c r="R189" s="399"/>
      <c r="S189" s="399"/>
      <c r="T189" s="399"/>
      <c r="U189" s="399"/>
      <c r="V189" s="399"/>
      <c r="W189" s="399"/>
      <c r="X189" s="399"/>
      <c r="Y189" s="399"/>
      <c r="Z189" s="399"/>
      <c r="AA189" s="398" t="str">
        <f>IF(P189="","Fixed",VLOOKUP(P189,'5.1.2 CPA Formulae'!$B$9:$E$20,2,FALSE))</f>
        <v>Fixed</v>
      </c>
    </row>
    <row r="190" spans="1:27" s="30" customFormat="1" ht="25" customHeight="1" x14ac:dyDescent="0.3">
      <c r="A190" s="397" t="s">
        <v>581</v>
      </c>
      <c r="B190" s="403" t="s">
        <v>351</v>
      </c>
      <c r="C190" s="459"/>
      <c r="D190" s="401" t="s">
        <v>354</v>
      </c>
      <c r="E190" s="401">
        <v>1</v>
      </c>
      <c r="F190" s="442"/>
      <c r="G190" s="439">
        <f t="shared" si="29"/>
        <v>0</v>
      </c>
      <c r="H190" s="402" t="s">
        <v>197</v>
      </c>
      <c r="I190" s="449">
        <f>IF(H190&lt;&gt;"",VLOOKUP(H190,'5.1.4 Exchange Rates'!$C$23:$D$37,2,FALSE),"")</f>
        <v>1</v>
      </c>
      <c r="J190" s="438"/>
      <c r="K190" s="454">
        <f t="shared" si="30"/>
        <v>0</v>
      </c>
      <c r="L190" s="454">
        <f t="shared" si="31"/>
        <v>0</v>
      </c>
      <c r="M190" s="455">
        <f t="shared" si="26"/>
        <v>0</v>
      </c>
      <c r="N190" s="438">
        <f t="shared" si="27"/>
        <v>0</v>
      </c>
      <c r="O190" s="439">
        <f t="shared" si="28"/>
        <v>0</v>
      </c>
      <c r="P190" s="399"/>
      <c r="Q190" s="399"/>
      <c r="R190" s="399"/>
      <c r="S190" s="399"/>
      <c r="T190" s="399"/>
      <c r="U190" s="399"/>
      <c r="V190" s="399"/>
      <c r="W190" s="399"/>
      <c r="X190" s="399"/>
      <c r="Y190" s="399"/>
      <c r="Z190" s="399"/>
      <c r="AA190" s="398" t="str">
        <f>IF(P190="","Fixed",VLOOKUP(P190,'5.1.2 CPA Formulae'!$B$9:$E$20,2,FALSE))</f>
        <v>Fixed</v>
      </c>
    </row>
    <row r="191" spans="1:27" s="30" customFormat="1" ht="25" customHeight="1" x14ac:dyDescent="0.3">
      <c r="A191" s="397" t="s">
        <v>582</v>
      </c>
      <c r="B191" s="403" t="s">
        <v>353</v>
      </c>
      <c r="C191" s="459" t="s">
        <v>360</v>
      </c>
      <c r="D191" s="401" t="s">
        <v>354</v>
      </c>
      <c r="E191" s="401">
        <v>1</v>
      </c>
      <c r="F191" s="442"/>
      <c r="G191" s="439">
        <f t="shared" si="29"/>
        <v>0</v>
      </c>
      <c r="H191" s="402" t="s">
        <v>197</v>
      </c>
      <c r="I191" s="449">
        <f>IF(H191&lt;&gt;"",VLOOKUP(H191,'5.1.4 Exchange Rates'!$C$23:$D$37,2,FALSE),"")</f>
        <v>1</v>
      </c>
      <c r="J191" s="438"/>
      <c r="K191" s="454">
        <f t="shared" si="30"/>
        <v>0</v>
      </c>
      <c r="L191" s="454">
        <f t="shared" si="31"/>
        <v>0</v>
      </c>
      <c r="M191" s="455">
        <f t="shared" si="26"/>
        <v>0</v>
      </c>
      <c r="N191" s="438">
        <f t="shared" si="27"/>
        <v>0</v>
      </c>
      <c r="O191" s="439">
        <f t="shared" si="28"/>
        <v>0</v>
      </c>
      <c r="P191" s="399"/>
      <c r="Q191" s="399"/>
      <c r="R191" s="399"/>
      <c r="S191" s="399"/>
      <c r="T191" s="399"/>
      <c r="U191" s="399"/>
      <c r="V191" s="399"/>
      <c r="W191" s="399"/>
      <c r="X191" s="399"/>
      <c r="Y191" s="399"/>
      <c r="Z191" s="399"/>
      <c r="AA191" s="398" t="str">
        <f>IF(P191="","Fixed",VLOOKUP(P191,'5.1.2 CPA Formulae'!$B$9:$E$20,2,FALSE))</f>
        <v>Fixed</v>
      </c>
    </row>
    <row r="192" spans="1:27" s="30" customFormat="1" ht="25" customHeight="1" x14ac:dyDescent="0.3">
      <c r="A192" s="420"/>
      <c r="B192" s="425" t="s">
        <v>320</v>
      </c>
      <c r="C192" s="465"/>
      <c r="D192" s="421"/>
      <c r="E192" s="421"/>
      <c r="F192" s="440"/>
      <c r="G192" s="441">
        <f>SUM(G177:G191)</f>
        <v>0</v>
      </c>
      <c r="H192" s="423"/>
      <c r="I192" s="450"/>
      <c r="J192" s="440"/>
      <c r="K192" s="441">
        <f>SUM(K177:K191)</f>
        <v>0</v>
      </c>
      <c r="L192" s="441">
        <f t="shared" ref="L192:O192" si="32">SUM(L177:L191)</f>
        <v>0</v>
      </c>
      <c r="M192" s="441">
        <f t="shared" si="32"/>
        <v>0</v>
      </c>
      <c r="N192" s="441">
        <f t="shared" si="32"/>
        <v>0</v>
      </c>
      <c r="O192" s="441">
        <f t="shared" si="32"/>
        <v>0</v>
      </c>
      <c r="P192" s="422"/>
      <c r="Q192" s="422"/>
      <c r="R192" s="422"/>
      <c r="S192" s="422"/>
      <c r="T192" s="422"/>
      <c r="U192" s="422"/>
      <c r="V192" s="422"/>
      <c r="W192" s="422"/>
      <c r="X192" s="422"/>
      <c r="Y192" s="422"/>
      <c r="Z192" s="422"/>
      <c r="AA192" s="424"/>
    </row>
    <row r="193" spans="1:27" s="30" customFormat="1" ht="25" customHeight="1" x14ac:dyDescent="0.3">
      <c r="A193" s="397"/>
      <c r="B193" s="403"/>
      <c r="C193" s="459"/>
      <c r="D193" s="401"/>
      <c r="E193" s="401"/>
      <c r="F193" s="442"/>
      <c r="G193" s="439"/>
      <c r="H193" s="402"/>
      <c r="I193" s="449"/>
      <c r="J193" s="438"/>
      <c r="K193" s="454"/>
      <c r="L193" s="454"/>
      <c r="M193" s="455"/>
      <c r="N193" s="438"/>
      <c r="O193" s="439"/>
      <c r="P193" s="399"/>
      <c r="Q193" s="399"/>
      <c r="R193" s="399"/>
      <c r="S193" s="399"/>
      <c r="T193" s="399"/>
      <c r="U193" s="399"/>
      <c r="V193" s="399"/>
      <c r="W193" s="399"/>
      <c r="X193" s="399"/>
      <c r="Y193" s="399"/>
      <c r="Z193" s="399"/>
      <c r="AA193" s="398"/>
    </row>
    <row r="194" spans="1:27" s="30" customFormat="1" ht="25" customHeight="1" x14ac:dyDescent="0.3">
      <c r="A194" s="468" t="s">
        <v>593</v>
      </c>
      <c r="B194" s="406" t="s">
        <v>594</v>
      </c>
      <c r="C194" s="459"/>
      <c r="D194" s="401"/>
      <c r="E194" s="401"/>
      <c r="F194" s="442"/>
      <c r="G194" s="439"/>
      <c r="H194" s="402"/>
      <c r="I194" s="449"/>
      <c r="J194" s="438"/>
      <c r="K194" s="454"/>
      <c r="L194" s="454"/>
      <c r="M194" s="455"/>
      <c r="N194" s="438"/>
      <c r="O194" s="439"/>
      <c r="P194" s="399"/>
      <c r="Q194" s="399"/>
      <c r="R194" s="399"/>
      <c r="S194" s="399"/>
      <c r="T194" s="399"/>
      <c r="U194" s="399"/>
      <c r="V194" s="399"/>
      <c r="W194" s="399"/>
      <c r="X194" s="399"/>
      <c r="Y194" s="399"/>
      <c r="Z194" s="399"/>
      <c r="AA194" s="398"/>
    </row>
    <row r="195" spans="1:27" s="30" customFormat="1" ht="25" customHeight="1" x14ac:dyDescent="0.3">
      <c r="A195" s="397" t="s">
        <v>595</v>
      </c>
      <c r="B195" s="403" t="s">
        <v>596</v>
      </c>
      <c r="C195" s="459" t="s">
        <v>615</v>
      </c>
      <c r="D195" s="401" t="s">
        <v>354</v>
      </c>
      <c r="E195" s="401">
        <v>1</v>
      </c>
      <c r="F195" s="442"/>
      <c r="G195" s="439">
        <f>F195*E195</f>
        <v>0</v>
      </c>
      <c r="H195" s="402" t="s">
        <v>197</v>
      </c>
      <c r="I195" s="449">
        <f>IF(H195&lt;&gt;"",VLOOKUP(H195,'5.1.4 Exchange Rates'!$C$23:$D$37,2,FALSE),"")</f>
        <v>1</v>
      </c>
      <c r="J195" s="438"/>
      <c r="K195" s="454">
        <f>E195*J195</f>
        <v>0</v>
      </c>
      <c r="L195" s="454">
        <f>E195*I195*J195</f>
        <v>0</v>
      </c>
      <c r="M195" s="455">
        <f t="shared" ref="M195:M205" si="33">L195+G195</f>
        <v>0</v>
      </c>
      <c r="N195" s="438">
        <f t="shared" ref="N195:N205" si="34">M195*15%</f>
        <v>0</v>
      </c>
      <c r="O195" s="439">
        <f t="shared" ref="O195:O205" si="35">M195+N195</f>
        <v>0</v>
      </c>
      <c r="P195" s="399"/>
      <c r="Q195" s="399"/>
      <c r="R195" s="399"/>
      <c r="S195" s="399"/>
      <c r="T195" s="399"/>
      <c r="U195" s="399"/>
      <c r="V195" s="399"/>
      <c r="W195" s="399"/>
      <c r="X195" s="399"/>
      <c r="Y195" s="399"/>
      <c r="Z195" s="399"/>
      <c r="AA195" s="398" t="str">
        <f>IF(P195="","Fixed",VLOOKUP(P195,'5.1.2 CPA Formulae'!$B$9:$E$20,2,FALSE))</f>
        <v>Fixed</v>
      </c>
    </row>
    <row r="196" spans="1:27" s="30" customFormat="1" ht="25" customHeight="1" x14ac:dyDescent="0.3">
      <c r="A196" s="397" t="s">
        <v>597</v>
      </c>
      <c r="B196" s="403" t="s">
        <v>598</v>
      </c>
      <c r="C196" s="459" t="s">
        <v>616</v>
      </c>
      <c r="D196" s="401" t="s">
        <v>354</v>
      </c>
      <c r="E196" s="401">
        <v>1</v>
      </c>
      <c r="F196" s="442"/>
      <c r="G196" s="439">
        <f t="shared" ref="G196:G199" si="36">F196*E196</f>
        <v>0</v>
      </c>
      <c r="H196" s="402" t="s">
        <v>197</v>
      </c>
      <c r="I196" s="449">
        <f>IF(H196&lt;&gt;"",VLOOKUP(H196,'5.1.4 Exchange Rates'!$C$23:$D$37,2,FALSE),"")</f>
        <v>1</v>
      </c>
      <c r="J196" s="438"/>
      <c r="K196" s="454">
        <f t="shared" ref="K196:K199" si="37">E196*J196</f>
        <v>0</v>
      </c>
      <c r="L196" s="454">
        <f t="shared" ref="L196:L199" si="38">E196*I196*J196</f>
        <v>0</v>
      </c>
      <c r="M196" s="455">
        <f t="shared" si="33"/>
        <v>0</v>
      </c>
      <c r="N196" s="438">
        <f t="shared" si="34"/>
        <v>0</v>
      </c>
      <c r="O196" s="439">
        <f t="shared" si="35"/>
        <v>0</v>
      </c>
      <c r="P196" s="399"/>
      <c r="Q196" s="399"/>
      <c r="R196" s="399"/>
      <c r="S196" s="399"/>
      <c r="T196" s="399"/>
      <c r="U196" s="399"/>
      <c r="V196" s="399"/>
      <c r="W196" s="399"/>
      <c r="X196" s="399"/>
      <c r="Y196" s="399"/>
      <c r="Z196" s="399"/>
      <c r="AA196" s="398" t="str">
        <f>IF(P196="","Fixed",VLOOKUP(P196,'5.1.2 CPA Formulae'!$B$9:$E$20,2,FALSE))</f>
        <v>Fixed</v>
      </c>
    </row>
    <row r="197" spans="1:27" s="30" customFormat="1" ht="25" customHeight="1" x14ac:dyDescent="0.3">
      <c r="A197" s="397" t="s">
        <v>599</v>
      </c>
      <c r="B197" s="403" t="s">
        <v>600</v>
      </c>
      <c r="C197" s="459" t="s">
        <v>617</v>
      </c>
      <c r="D197" s="401" t="s">
        <v>354</v>
      </c>
      <c r="E197" s="401">
        <v>1</v>
      </c>
      <c r="F197" s="442"/>
      <c r="G197" s="439">
        <f t="shared" si="36"/>
        <v>0</v>
      </c>
      <c r="H197" s="402" t="s">
        <v>197</v>
      </c>
      <c r="I197" s="449">
        <f>IF(H197&lt;&gt;"",VLOOKUP(H197,'5.1.4 Exchange Rates'!$C$23:$D$37,2,FALSE),"")</f>
        <v>1</v>
      </c>
      <c r="J197" s="438"/>
      <c r="K197" s="454">
        <f t="shared" si="37"/>
        <v>0</v>
      </c>
      <c r="L197" s="454">
        <f t="shared" si="38"/>
        <v>0</v>
      </c>
      <c r="M197" s="455">
        <f t="shared" si="33"/>
        <v>0</v>
      </c>
      <c r="N197" s="438">
        <f t="shared" si="34"/>
        <v>0</v>
      </c>
      <c r="O197" s="439">
        <f t="shared" si="35"/>
        <v>0</v>
      </c>
      <c r="P197" s="399"/>
      <c r="Q197" s="399"/>
      <c r="R197" s="399"/>
      <c r="S197" s="399"/>
      <c r="T197" s="399"/>
      <c r="U197" s="399"/>
      <c r="V197" s="399"/>
      <c r="W197" s="399"/>
      <c r="X197" s="399"/>
      <c r="Y197" s="399"/>
      <c r="Z197" s="399"/>
      <c r="AA197" s="398" t="str">
        <f>IF(P197="","Fixed",VLOOKUP(P197,'5.1.2 CPA Formulae'!$B$9:$E$20,2,FALSE))</f>
        <v>Fixed</v>
      </c>
    </row>
    <row r="198" spans="1:27" s="30" customFormat="1" ht="25" customHeight="1" x14ac:dyDescent="0.3">
      <c r="A198" s="397" t="s">
        <v>601</v>
      </c>
      <c r="B198" s="403" t="s">
        <v>602</v>
      </c>
      <c r="C198" s="459" t="s">
        <v>618</v>
      </c>
      <c r="D198" s="401" t="s">
        <v>354</v>
      </c>
      <c r="E198" s="401">
        <v>1</v>
      </c>
      <c r="F198" s="442"/>
      <c r="G198" s="439">
        <f t="shared" si="36"/>
        <v>0</v>
      </c>
      <c r="H198" s="402" t="s">
        <v>197</v>
      </c>
      <c r="I198" s="449">
        <f>IF(H198&lt;&gt;"",VLOOKUP(H198,'5.1.4 Exchange Rates'!$C$23:$D$37,2,FALSE),"")</f>
        <v>1</v>
      </c>
      <c r="J198" s="438"/>
      <c r="K198" s="454">
        <f t="shared" si="37"/>
        <v>0</v>
      </c>
      <c r="L198" s="454">
        <f t="shared" si="38"/>
        <v>0</v>
      </c>
      <c r="M198" s="455">
        <f t="shared" si="33"/>
        <v>0</v>
      </c>
      <c r="N198" s="438">
        <f t="shared" si="34"/>
        <v>0</v>
      </c>
      <c r="O198" s="439">
        <f t="shared" si="35"/>
        <v>0</v>
      </c>
      <c r="P198" s="399"/>
      <c r="Q198" s="399"/>
      <c r="R198" s="399"/>
      <c r="S198" s="399"/>
      <c r="T198" s="399"/>
      <c r="U198" s="399"/>
      <c r="V198" s="399"/>
      <c r="W198" s="399"/>
      <c r="X198" s="399"/>
      <c r="Y198" s="399"/>
      <c r="Z198" s="399"/>
      <c r="AA198" s="398" t="str">
        <f>IF(P198="","Fixed",VLOOKUP(P198,'5.1.2 CPA Formulae'!$B$9:$E$20,2,FALSE))</f>
        <v>Fixed</v>
      </c>
    </row>
    <row r="199" spans="1:27" s="30" customFormat="1" ht="25" customHeight="1" x14ac:dyDescent="0.3">
      <c r="A199" s="397" t="s">
        <v>603</v>
      </c>
      <c r="B199" s="403" t="s">
        <v>604</v>
      </c>
      <c r="C199" s="459" t="s">
        <v>619</v>
      </c>
      <c r="D199" s="401" t="s">
        <v>354</v>
      </c>
      <c r="E199" s="401">
        <v>1</v>
      </c>
      <c r="F199" s="442"/>
      <c r="G199" s="439">
        <f t="shared" si="36"/>
        <v>0</v>
      </c>
      <c r="H199" s="402" t="s">
        <v>197</v>
      </c>
      <c r="I199" s="449">
        <f>IF(H199&lt;&gt;"",VLOOKUP(H199,'5.1.4 Exchange Rates'!$C$23:$D$37,2,FALSE),"")</f>
        <v>1</v>
      </c>
      <c r="J199" s="438"/>
      <c r="K199" s="454">
        <f t="shared" si="37"/>
        <v>0</v>
      </c>
      <c r="L199" s="454">
        <f t="shared" si="38"/>
        <v>0</v>
      </c>
      <c r="M199" s="455">
        <f t="shared" si="33"/>
        <v>0</v>
      </c>
      <c r="N199" s="438">
        <f t="shared" si="34"/>
        <v>0</v>
      </c>
      <c r="O199" s="439">
        <f t="shared" si="35"/>
        <v>0</v>
      </c>
      <c r="P199" s="399"/>
      <c r="Q199" s="399"/>
      <c r="R199" s="399"/>
      <c r="S199" s="399"/>
      <c r="T199" s="399"/>
      <c r="U199" s="399"/>
      <c r="V199" s="399"/>
      <c r="W199" s="399"/>
      <c r="X199" s="399"/>
      <c r="Y199" s="399"/>
      <c r="Z199" s="399"/>
      <c r="AA199" s="398" t="str">
        <f>IF(P199="","Fixed",VLOOKUP(P199,'5.1.2 CPA Formulae'!$B$9:$E$20,2,FALSE))</f>
        <v>Fixed</v>
      </c>
    </row>
    <row r="200" spans="1:27" s="30" customFormat="1" ht="25" customHeight="1" x14ac:dyDescent="0.3">
      <c r="A200" s="397" t="s">
        <v>605</v>
      </c>
      <c r="B200" s="403" t="s">
        <v>606</v>
      </c>
      <c r="C200" s="459" t="s">
        <v>620</v>
      </c>
      <c r="D200" s="401" t="s">
        <v>354</v>
      </c>
      <c r="E200" s="401">
        <v>1</v>
      </c>
      <c r="F200" s="442"/>
      <c r="G200" s="439">
        <f>F200*E200</f>
        <v>0</v>
      </c>
      <c r="H200" s="402" t="s">
        <v>197</v>
      </c>
      <c r="I200" s="449">
        <f>IF(H200&lt;&gt;"",VLOOKUP(H200,'5.1.4 Exchange Rates'!$C$23:$D$37,2,FALSE),"")</f>
        <v>1</v>
      </c>
      <c r="J200" s="438"/>
      <c r="K200" s="454">
        <f>E200*J200</f>
        <v>0</v>
      </c>
      <c r="L200" s="454">
        <f>E200*I200*J200</f>
        <v>0</v>
      </c>
      <c r="M200" s="455">
        <f t="shared" si="33"/>
        <v>0</v>
      </c>
      <c r="N200" s="438">
        <f t="shared" si="34"/>
        <v>0</v>
      </c>
      <c r="O200" s="439">
        <f t="shared" si="35"/>
        <v>0</v>
      </c>
      <c r="P200" s="399"/>
      <c r="Q200" s="399"/>
      <c r="R200" s="399"/>
      <c r="S200" s="399"/>
      <c r="T200" s="399"/>
      <c r="U200" s="399"/>
      <c r="V200" s="399"/>
      <c r="W200" s="399"/>
      <c r="X200" s="399"/>
      <c r="Y200" s="399"/>
      <c r="Z200" s="399"/>
      <c r="AA200" s="398" t="str">
        <f>IF(P200="","Fixed",VLOOKUP(P200,'5.1.2 CPA Formulae'!$B$9:$E$20,2,FALSE))</f>
        <v>Fixed</v>
      </c>
    </row>
    <row r="201" spans="1:27" s="30" customFormat="1" ht="25" customHeight="1" x14ac:dyDescent="0.3">
      <c r="A201" s="397" t="s">
        <v>607</v>
      </c>
      <c r="B201" s="403" t="s">
        <v>608</v>
      </c>
      <c r="C201" s="459" t="s">
        <v>621</v>
      </c>
      <c r="D201" s="401" t="s">
        <v>354</v>
      </c>
      <c r="E201" s="401">
        <v>1</v>
      </c>
      <c r="F201" s="442"/>
      <c r="G201" s="439">
        <f t="shared" ref="G201:G204" si="39">F201*E201</f>
        <v>0</v>
      </c>
      <c r="H201" s="402" t="s">
        <v>197</v>
      </c>
      <c r="I201" s="449">
        <f>IF(H201&lt;&gt;"",VLOOKUP(H201,'5.1.4 Exchange Rates'!$C$23:$D$37,2,FALSE),"")</f>
        <v>1</v>
      </c>
      <c r="J201" s="438"/>
      <c r="K201" s="454">
        <f t="shared" ref="K201:K204" si="40">E201*J201</f>
        <v>0</v>
      </c>
      <c r="L201" s="454">
        <f t="shared" ref="L201:L204" si="41">E201*I201*J201</f>
        <v>0</v>
      </c>
      <c r="M201" s="455">
        <f t="shared" si="33"/>
        <v>0</v>
      </c>
      <c r="N201" s="438">
        <f t="shared" si="34"/>
        <v>0</v>
      </c>
      <c r="O201" s="439">
        <f t="shared" si="35"/>
        <v>0</v>
      </c>
      <c r="P201" s="399"/>
      <c r="Q201" s="399"/>
      <c r="R201" s="399"/>
      <c r="S201" s="399"/>
      <c r="T201" s="399"/>
      <c r="U201" s="399"/>
      <c r="V201" s="399"/>
      <c r="W201" s="399"/>
      <c r="X201" s="399"/>
      <c r="Y201" s="399"/>
      <c r="Z201" s="399"/>
      <c r="AA201" s="398" t="str">
        <f>IF(P201="","Fixed",VLOOKUP(P201,'5.1.2 CPA Formulae'!$B$9:$E$20,2,FALSE))</f>
        <v>Fixed</v>
      </c>
    </row>
    <row r="202" spans="1:27" s="30" customFormat="1" ht="25" customHeight="1" x14ac:dyDescent="0.3">
      <c r="A202" s="397" t="s">
        <v>609</v>
      </c>
      <c r="B202" s="403" t="s">
        <v>610</v>
      </c>
      <c r="C202" s="459" t="s">
        <v>622</v>
      </c>
      <c r="D202" s="401" t="s">
        <v>354</v>
      </c>
      <c r="E202" s="401">
        <v>1</v>
      </c>
      <c r="F202" s="442"/>
      <c r="G202" s="439">
        <f t="shared" si="39"/>
        <v>0</v>
      </c>
      <c r="H202" s="402" t="s">
        <v>197</v>
      </c>
      <c r="I202" s="449">
        <f>IF(H202&lt;&gt;"",VLOOKUP(H202,'5.1.4 Exchange Rates'!$C$23:$D$37,2,FALSE),"")</f>
        <v>1</v>
      </c>
      <c r="J202" s="438"/>
      <c r="K202" s="454">
        <f t="shared" si="40"/>
        <v>0</v>
      </c>
      <c r="L202" s="454">
        <f t="shared" si="41"/>
        <v>0</v>
      </c>
      <c r="M202" s="455">
        <f t="shared" si="33"/>
        <v>0</v>
      </c>
      <c r="N202" s="438">
        <f t="shared" si="34"/>
        <v>0</v>
      </c>
      <c r="O202" s="439">
        <f t="shared" si="35"/>
        <v>0</v>
      </c>
      <c r="P202" s="399"/>
      <c r="Q202" s="399"/>
      <c r="R202" s="399"/>
      <c r="S202" s="399"/>
      <c r="T202" s="399"/>
      <c r="U202" s="399"/>
      <c r="V202" s="399"/>
      <c r="W202" s="399"/>
      <c r="X202" s="399"/>
      <c r="Y202" s="399"/>
      <c r="Z202" s="399"/>
      <c r="AA202" s="398" t="str">
        <f>IF(P202="","Fixed",VLOOKUP(P202,'5.1.2 CPA Formulae'!$B$9:$E$20,2,FALSE))</f>
        <v>Fixed</v>
      </c>
    </row>
    <row r="203" spans="1:27" s="30" customFormat="1" ht="25" customHeight="1" x14ac:dyDescent="0.3">
      <c r="A203" s="397" t="s">
        <v>611</v>
      </c>
      <c r="B203" s="403" t="s">
        <v>612</v>
      </c>
      <c r="C203" s="459" t="s">
        <v>623</v>
      </c>
      <c r="D203" s="401" t="s">
        <v>354</v>
      </c>
      <c r="E203" s="401">
        <v>1</v>
      </c>
      <c r="F203" s="442"/>
      <c r="G203" s="439">
        <f t="shared" si="39"/>
        <v>0</v>
      </c>
      <c r="H203" s="402" t="s">
        <v>197</v>
      </c>
      <c r="I203" s="449">
        <f>IF(H203&lt;&gt;"",VLOOKUP(H203,'5.1.4 Exchange Rates'!$C$23:$D$37,2,FALSE),"")</f>
        <v>1</v>
      </c>
      <c r="J203" s="438"/>
      <c r="K203" s="454">
        <f t="shared" si="40"/>
        <v>0</v>
      </c>
      <c r="L203" s="454">
        <f t="shared" si="41"/>
        <v>0</v>
      </c>
      <c r="M203" s="455">
        <f t="shared" si="33"/>
        <v>0</v>
      </c>
      <c r="N203" s="438">
        <f t="shared" si="34"/>
        <v>0</v>
      </c>
      <c r="O203" s="439">
        <f t="shared" si="35"/>
        <v>0</v>
      </c>
      <c r="P203" s="399"/>
      <c r="Q203" s="399"/>
      <c r="R203" s="399"/>
      <c r="S203" s="399"/>
      <c r="T203" s="399"/>
      <c r="U203" s="399"/>
      <c r="V203" s="399"/>
      <c r="W203" s="399"/>
      <c r="X203" s="399"/>
      <c r="Y203" s="399"/>
      <c r="Z203" s="399"/>
      <c r="AA203" s="398" t="str">
        <f>IF(P203="","Fixed",VLOOKUP(P203,'5.1.2 CPA Formulae'!$B$9:$E$20,2,FALSE))</f>
        <v>Fixed</v>
      </c>
    </row>
    <row r="204" spans="1:27" s="30" customFormat="1" ht="25" customHeight="1" x14ac:dyDescent="0.3">
      <c r="A204" s="397" t="s">
        <v>613</v>
      </c>
      <c r="B204" s="403" t="s">
        <v>575</v>
      </c>
      <c r="C204" s="459" t="s">
        <v>591</v>
      </c>
      <c r="D204" s="401" t="s">
        <v>354</v>
      </c>
      <c r="E204" s="401">
        <v>1</v>
      </c>
      <c r="F204" s="442"/>
      <c r="G204" s="439">
        <f t="shared" si="39"/>
        <v>0</v>
      </c>
      <c r="H204" s="402" t="s">
        <v>197</v>
      </c>
      <c r="I204" s="449">
        <f>IF(H204&lt;&gt;"",VLOOKUP(H204,'5.1.4 Exchange Rates'!$C$23:$D$37,2,FALSE),"")</f>
        <v>1</v>
      </c>
      <c r="J204" s="438"/>
      <c r="K204" s="454">
        <f t="shared" si="40"/>
        <v>0</v>
      </c>
      <c r="L204" s="454">
        <f t="shared" si="41"/>
        <v>0</v>
      </c>
      <c r="M204" s="455">
        <f t="shared" si="33"/>
        <v>0</v>
      </c>
      <c r="N204" s="438">
        <f t="shared" si="34"/>
        <v>0</v>
      </c>
      <c r="O204" s="439">
        <f t="shared" si="35"/>
        <v>0</v>
      </c>
      <c r="P204" s="399"/>
      <c r="Q204" s="399"/>
      <c r="R204" s="399"/>
      <c r="S204" s="399"/>
      <c r="T204" s="399"/>
      <c r="U204" s="399"/>
      <c r="V204" s="399"/>
      <c r="W204" s="399"/>
      <c r="X204" s="399"/>
      <c r="Y204" s="399"/>
      <c r="Z204" s="399"/>
      <c r="AA204" s="398" t="str">
        <f>IF(P204="","Fixed",VLOOKUP(P204,'5.1.2 CPA Formulae'!$B$9:$E$20,2,FALSE))</f>
        <v>Fixed</v>
      </c>
    </row>
    <row r="205" spans="1:27" s="30" customFormat="1" ht="25" customHeight="1" x14ac:dyDescent="0.3">
      <c r="A205" s="397" t="s">
        <v>614</v>
      </c>
      <c r="B205" s="403" t="s">
        <v>577</v>
      </c>
      <c r="C205" s="459" t="s">
        <v>592</v>
      </c>
      <c r="D205" s="401" t="s">
        <v>354</v>
      </c>
      <c r="E205" s="401">
        <v>1</v>
      </c>
      <c r="F205" s="442"/>
      <c r="G205" s="439">
        <f>F205*E205</f>
        <v>0</v>
      </c>
      <c r="H205" s="402" t="s">
        <v>197</v>
      </c>
      <c r="I205" s="449">
        <f>IF(H205&lt;&gt;"",VLOOKUP(H205,'5.1.4 Exchange Rates'!$C$23:$D$37,2,FALSE),"")</f>
        <v>1</v>
      </c>
      <c r="J205" s="438"/>
      <c r="K205" s="454">
        <f>E205*J205</f>
        <v>0</v>
      </c>
      <c r="L205" s="454">
        <f>E205*I205*J205</f>
        <v>0</v>
      </c>
      <c r="M205" s="455">
        <f t="shared" si="33"/>
        <v>0</v>
      </c>
      <c r="N205" s="438">
        <f t="shared" si="34"/>
        <v>0</v>
      </c>
      <c r="O205" s="439">
        <f t="shared" si="35"/>
        <v>0</v>
      </c>
      <c r="P205" s="399"/>
      <c r="Q205" s="399"/>
      <c r="R205" s="399"/>
      <c r="S205" s="399"/>
      <c r="T205" s="399"/>
      <c r="U205" s="399"/>
      <c r="V205" s="399"/>
      <c r="W205" s="399"/>
      <c r="X205" s="399"/>
      <c r="Y205" s="399"/>
      <c r="Z205" s="399"/>
      <c r="AA205" s="398" t="str">
        <f>IF(P205="","Fixed",VLOOKUP(P205,'5.1.2 CPA Formulae'!$B$9:$E$20,2,FALSE))</f>
        <v>Fixed</v>
      </c>
    </row>
    <row r="206" spans="1:27" s="30" customFormat="1" ht="25" customHeight="1" x14ac:dyDescent="0.3">
      <c r="A206" s="420"/>
      <c r="B206" s="425" t="s">
        <v>320</v>
      </c>
      <c r="C206" s="465"/>
      <c r="D206" s="421"/>
      <c r="E206" s="421"/>
      <c r="F206" s="440"/>
      <c r="G206" s="441">
        <f>SUM(G195:G205)</f>
        <v>0</v>
      </c>
      <c r="H206" s="423"/>
      <c r="I206" s="450"/>
      <c r="J206" s="440"/>
      <c r="K206" s="441">
        <f>SUM(K195:K205)</f>
        <v>0</v>
      </c>
      <c r="L206" s="441">
        <f t="shared" ref="L206:O206" si="42">SUM(L195:L205)</f>
        <v>0</v>
      </c>
      <c r="M206" s="441">
        <f t="shared" si="42"/>
        <v>0</v>
      </c>
      <c r="N206" s="441">
        <f t="shared" si="42"/>
        <v>0</v>
      </c>
      <c r="O206" s="441">
        <f t="shared" si="42"/>
        <v>0</v>
      </c>
      <c r="P206" s="422"/>
      <c r="Q206" s="422"/>
      <c r="R206" s="422"/>
      <c r="S206" s="422"/>
      <c r="T206" s="422"/>
      <c r="U206" s="422"/>
      <c r="V206" s="422"/>
      <c r="W206" s="422"/>
      <c r="X206" s="422"/>
      <c r="Y206" s="422"/>
      <c r="Z206" s="422"/>
      <c r="AA206" s="424"/>
    </row>
    <row r="207" spans="1:27" s="30" customFormat="1" ht="25" customHeight="1" x14ac:dyDescent="0.3">
      <c r="A207" s="397"/>
      <c r="B207" s="426"/>
      <c r="C207" s="466"/>
      <c r="D207" s="401"/>
      <c r="E207" s="401"/>
      <c r="F207" s="442"/>
      <c r="G207" s="439"/>
      <c r="H207" s="402"/>
      <c r="I207" s="449"/>
      <c r="J207" s="438"/>
      <c r="K207" s="454"/>
      <c r="L207" s="454"/>
      <c r="M207" s="455"/>
      <c r="N207" s="438"/>
      <c r="O207" s="439"/>
      <c r="P207" s="399"/>
      <c r="Q207" s="399"/>
      <c r="R207" s="399"/>
      <c r="S207" s="399"/>
      <c r="T207" s="399"/>
      <c r="U207" s="399"/>
      <c r="V207" s="399"/>
      <c r="W207" s="399"/>
      <c r="X207" s="399"/>
      <c r="Y207" s="399"/>
      <c r="Z207" s="399"/>
      <c r="AA207" s="398"/>
    </row>
    <row r="208" spans="1:27" s="30" customFormat="1" ht="25" customHeight="1" x14ac:dyDescent="0.3">
      <c r="A208" s="468" t="s">
        <v>624</v>
      </c>
      <c r="B208" s="406" t="s">
        <v>625</v>
      </c>
      <c r="C208" s="459"/>
      <c r="D208" s="401"/>
      <c r="E208" s="401"/>
      <c r="F208" s="442"/>
      <c r="G208" s="439"/>
      <c r="H208" s="402"/>
      <c r="I208" s="449"/>
      <c r="J208" s="438"/>
      <c r="K208" s="454"/>
      <c r="L208" s="454"/>
      <c r="M208" s="455"/>
      <c r="N208" s="438"/>
      <c r="O208" s="439"/>
      <c r="P208" s="399"/>
      <c r="Q208" s="399"/>
      <c r="R208" s="399"/>
      <c r="S208" s="399"/>
      <c r="T208" s="399"/>
      <c r="U208" s="399"/>
      <c r="V208" s="399"/>
      <c r="W208" s="399"/>
      <c r="X208" s="399"/>
      <c r="Y208" s="399"/>
      <c r="Z208" s="399"/>
      <c r="AA208" s="398"/>
    </row>
    <row r="209" spans="1:27" s="30" customFormat="1" ht="25" customHeight="1" x14ac:dyDescent="0.3">
      <c r="A209" s="397" t="s">
        <v>626</v>
      </c>
      <c r="B209" s="403" t="s">
        <v>327</v>
      </c>
      <c r="C209" s="459"/>
      <c r="D209" s="401" t="s">
        <v>354</v>
      </c>
      <c r="E209" s="401">
        <v>1</v>
      </c>
      <c r="F209" s="442"/>
      <c r="G209" s="439">
        <f>F209*E209</f>
        <v>0</v>
      </c>
      <c r="H209" s="402" t="s">
        <v>197</v>
      </c>
      <c r="I209" s="449">
        <f>IF(H209&lt;&gt;"",VLOOKUP(H209,'5.1.4 Exchange Rates'!$C$23:$D$37,2,FALSE),"")</f>
        <v>1</v>
      </c>
      <c r="J209" s="438"/>
      <c r="K209" s="454">
        <f>E209*J209</f>
        <v>0</v>
      </c>
      <c r="L209" s="454">
        <f>E209*I209*J209</f>
        <v>0</v>
      </c>
      <c r="M209" s="455">
        <f t="shared" ref="M209:M223" si="43">L209+G209</f>
        <v>0</v>
      </c>
      <c r="N209" s="438">
        <f t="shared" ref="N209:N223" si="44">M209*15%</f>
        <v>0</v>
      </c>
      <c r="O209" s="439">
        <f t="shared" ref="O209:O223" si="45">M209+N209</f>
        <v>0</v>
      </c>
      <c r="P209" s="399"/>
      <c r="Q209" s="399"/>
      <c r="R209" s="399"/>
      <c r="S209" s="399"/>
      <c r="T209" s="399"/>
      <c r="U209" s="399"/>
      <c r="V209" s="399"/>
      <c r="W209" s="399"/>
      <c r="X209" s="399"/>
      <c r="Y209" s="399"/>
      <c r="Z209" s="399"/>
      <c r="AA209" s="398" t="str">
        <f>IF(P209="","Fixed",VLOOKUP(P209,'5.1.2 CPA Formulae'!$B$9:$E$20,2,FALSE))</f>
        <v>Fixed</v>
      </c>
    </row>
    <row r="210" spans="1:27" s="30" customFormat="1" ht="25" customHeight="1" x14ac:dyDescent="0.3">
      <c r="A210" s="397" t="s">
        <v>627</v>
      </c>
      <c r="B210" s="403" t="s">
        <v>329</v>
      </c>
      <c r="C210" s="459"/>
      <c r="D210" s="401" t="s">
        <v>354</v>
      </c>
      <c r="E210" s="401">
        <v>1</v>
      </c>
      <c r="F210" s="442"/>
      <c r="G210" s="439">
        <f t="shared" ref="G210:G213" si="46">F210*E210</f>
        <v>0</v>
      </c>
      <c r="H210" s="402" t="s">
        <v>197</v>
      </c>
      <c r="I210" s="449">
        <f>IF(H210&lt;&gt;"",VLOOKUP(H210,'5.1.4 Exchange Rates'!$C$23:$D$37,2,FALSE),"")</f>
        <v>1</v>
      </c>
      <c r="J210" s="438"/>
      <c r="K210" s="454">
        <f t="shared" ref="K210:K213" si="47">E210*J210</f>
        <v>0</v>
      </c>
      <c r="L210" s="454">
        <f t="shared" ref="L210:L213" si="48">E210*I210*J210</f>
        <v>0</v>
      </c>
      <c r="M210" s="455">
        <f t="shared" si="43"/>
        <v>0</v>
      </c>
      <c r="N210" s="438">
        <f t="shared" si="44"/>
        <v>0</v>
      </c>
      <c r="O210" s="439">
        <f t="shared" si="45"/>
        <v>0</v>
      </c>
      <c r="P210" s="399"/>
      <c r="Q210" s="399"/>
      <c r="R210" s="399"/>
      <c r="S210" s="399"/>
      <c r="T210" s="399"/>
      <c r="U210" s="399"/>
      <c r="V210" s="399"/>
      <c r="W210" s="399"/>
      <c r="X210" s="399"/>
      <c r="Y210" s="399"/>
      <c r="Z210" s="399"/>
      <c r="AA210" s="398" t="str">
        <f>IF(P210="","Fixed",VLOOKUP(P210,'5.1.2 CPA Formulae'!$B$9:$E$20,2,FALSE))</f>
        <v>Fixed</v>
      </c>
    </row>
    <row r="211" spans="1:27" s="30" customFormat="1" ht="25" customHeight="1" x14ac:dyDescent="0.3">
      <c r="A211" s="397" t="s">
        <v>628</v>
      </c>
      <c r="B211" s="403" t="s">
        <v>331</v>
      </c>
      <c r="C211" s="459" t="s">
        <v>355</v>
      </c>
      <c r="D211" s="401" t="s">
        <v>354</v>
      </c>
      <c r="E211" s="401">
        <v>1</v>
      </c>
      <c r="F211" s="442"/>
      <c r="G211" s="439">
        <f t="shared" si="46"/>
        <v>0</v>
      </c>
      <c r="H211" s="402" t="s">
        <v>197</v>
      </c>
      <c r="I211" s="449">
        <f>IF(H211&lt;&gt;"",VLOOKUP(H211,'5.1.4 Exchange Rates'!$C$23:$D$37,2,FALSE),"")</f>
        <v>1</v>
      </c>
      <c r="J211" s="438"/>
      <c r="K211" s="454">
        <f t="shared" si="47"/>
        <v>0</v>
      </c>
      <c r="L211" s="454">
        <f t="shared" si="48"/>
        <v>0</v>
      </c>
      <c r="M211" s="455">
        <f t="shared" si="43"/>
        <v>0</v>
      </c>
      <c r="N211" s="438">
        <f t="shared" si="44"/>
        <v>0</v>
      </c>
      <c r="O211" s="439">
        <f t="shared" si="45"/>
        <v>0</v>
      </c>
      <c r="P211" s="399"/>
      <c r="Q211" s="399"/>
      <c r="R211" s="399"/>
      <c r="S211" s="399"/>
      <c r="T211" s="399"/>
      <c r="U211" s="399"/>
      <c r="V211" s="399"/>
      <c r="W211" s="399"/>
      <c r="X211" s="399"/>
      <c r="Y211" s="399"/>
      <c r="Z211" s="399"/>
      <c r="AA211" s="398" t="str">
        <f>IF(P211="","Fixed",VLOOKUP(P211,'5.1.2 CPA Formulae'!$B$9:$E$20,2,FALSE))</f>
        <v>Fixed</v>
      </c>
    </row>
    <row r="212" spans="1:27" s="30" customFormat="1" ht="25" customHeight="1" x14ac:dyDescent="0.3">
      <c r="A212" s="397" t="s">
        <v>629</v>
      </c>
      <c r="B212" s="403" t="s">
        <v>333</v>
      </c>
      <c r="C212" s="459"/>
      <c r="D212" s="401" t="s">
        <v>354</v>
      </c>
      <c r="E212" s="401">
        <v>1</v>
      </c>
      <c r="F212" s="442"/>
      <c r="G212" s="439">
        <f t="shared" si="46"/>
        <v>0</v>
      </c>
      <c r="H212" s="402" t="s">
        <v>197</v>
      </c>
      <c r="I212" s="449">
        <f>IF(H212&lt;&gt;"",VLOOKUP(H212,'5.1.4 Exchange Rates'!$C$23:$D$37,2,FALSE),"")</f>
        <v>1</v>
      </c>
      <c r="J212" s="438"/>
      <c r="K212" s="454">
        <f t="shared" si="47"/>
        <v>0</v>
      </c>
      <c r="L212" s="454">
        <f t="shared" si="48"/>
        <v>0</v>
      </c>
      <c r="M212" s="455">
        <f t="shared" si="43"/>
        <v>0</v>
      </c>
      <c r="N212" s="438">
        <f t="shared" si="44"/>
        <v>0</v>
      </c>
      <c r="O212" s="439">
        <f t="shared" si="45"/>
        <v>0</v>
      </c>
      <c r="P212" s="399"/>
      <c r="Q212" s="399"/>
      <c r="R212" s="399"/>
      <c r="S212" s="399"/>
      <c r="T212" s="399"/>
      <c r="U212" s="399"/>
      <c r="V212" s="399"/>
      <c r="W212" s="399"/>
      <c r="X212" s="399"/>
      <c r="Y212" s="399"/>
      <c r="Z212" s="399"/>
      <c r="AA212" s="398" t="str">
        <f>IF(P212="","Fixed",VLOOKUP(P212,'5.1.2 CPA Formulae'!$B$9:$E$20,2,FALSE))</f>
        <v>Fixed</v>
      </c>
    </row>
    <row r="213" spans="1:27" s="30" customFormat="1" ht="25" customHeight="1" x14ac:dyDescent="0.3">
      <c r="A213" s="397" t="s">
        <v>630</v>
      </c>
      <c r="B213" s="403" t="s">
        <v>335</v>
      </c>
      <c r="C213" s="459"/>
      <c r="D213" s="401" t="s">
        <v>354</v>
      </c>
      <c r="E213" s="401">
        <v>1</v>
      </c>
      <c r="F213" s="442"/>
      <c r="G213" s="439">
        <f t="shared" si="46"/>
        <v>0</v>
      </c>
      <c r="H213" s="402" t="s">
        <v>197</v>
      </c>
      <c r="I213" s="449">
        <f>IF(H213&lt;&gt;"",VLOOKUP(H213,'5.1.4 Exchange Rates'!$C$23:$D$37,2,FALSE),"")</f>
        <v>1</v>
      </c>
      <c r="J213" s="438"/>
      <c r="K213" s="454">
        <f t="shared" si="47"/>
        <v>0</v>
      </c>
      <c r="L213" s="454">
        <f t="shared" si="48"/>
        <v>0</v>
      </c>
      <c r="M213" s="455">
        <f t="shared" si="43"/>
        <v>0</v>
      </c>
      <c r="N213" s="438">
        <f t="shared" si="44"/>
        <v>0</v>
      </c>
      <c r="O213" s="439">
        <f t="shared" si="45"/>
        <v>0</v>
      </c>
      <c r="P213" s="399"/>
      <c r="Q213" s="399"/>
      <c r="R213" s="399"/>
      <c r="S213" s="399"/>
      <c r="T213" s="399"/>
      <c r="U213" s="399"/>
      <c r="V213" s="399"/>
      <c r="W213" s="399"/>
      <c r="X213" s="399"/>
      <c r="Y213" s="399"/>
      <c r="Z213" s="399"/>
      <c r="AA213" s="398" t="str">
        <f>IF(P213="","Fixed",VLOOKUP(P213,'5.1.2 CPA Formulae'!$B$9:$E$20,2,FALSE))</f>
        <v>Fixed</v>
      </c>
    </row>
    <row r="214" spans="1:27" s="30" customFormat="1" ht="25" customHeight="1" x14ac:dyDescent="0.3">
      <c r="A214" s="397" t="s">
        <v>631</v>
      </c>
      <c r="B214" s="403" t="s">
        <v>337</v>
      </c>
      <c r="C214" s="459" t="s">
        <v>356</v>
      </c>
      <c r="D214" s="401" t="s">
        <v>354</v>
      </c>
      <c r="E214" s="401">
        <v>1</v>
      </c>
      <c r="F214" s="442"/>
      <c r="G214" s="439">
        <f>F214*E214</f>
        <v>0</v>
      </c>
      <c r="H214" s="402" t="s">
        <v>197</v>
      </c>
      <c r="I214" s="449">
        <f>IF(H214&lt;&gt;"",VLOOKUP(H214,'5.1.4 Exchange Rates'!$C$23:$D$37,2,FALSE),"")</f>
        <v>1</v>
      </c>
      <c r="J214" s="438"/>
      <c r="K214" s="454">
        <f>E214*J214</f>
        <v>0</v>
      </c>
      <c r="L214" s="454">
        <f>E214*I214*J214</f>
        <v>0</v>
      </c>
      <c r="M214" s="455">
        <f t="shared" si="43"/>
        <v>0</v>
      </c>
      <c r="N214" s="438">
        <f t="shared" si="44"/>
        <v>0</v>
      </c>
      <c r="O214" s="439">
        <f t="shared" si="45"/>
        <v>0</v>
      </c>
      <c r="P214" s="399"/>
      <c r="Q214" s="399"/>
      <c r="R214" s="399"/>
      <c r="S214" s="399"/>
      <c r="T214" s="399"/>
      <c r="U214" s="399"/>
      <c r="V214" s="399"/>
      <c r="W214" s="399"/>
      <c r="X214" s="399"/>
      <c r="Y214" s="399"/>
      <c r="Z214" s="399"/>
      <c r="AA214" s="398" t="str">
        <f>IF(P214="","Fixed",VLOOKUP(P214,'5.1.2 CPA Formulae'!$B$9:$E$20,2,FALSE))</f>
        <v>Fixed</v>
      </c>
    </row>
    <row r="215" spans="1:27" s="30" customFormat="1" ht="25" customHeight="1" x14ac:dyDescent="0.3">
      <c r="A215" s="397" t="s">
        <v>632</v>
      </c>
      <c r="B215" s="403" t="s">
        <v>339</v>
      </c>
      <c r="C215" s="459" t="s">
        <v>471</v>
      </c>
      <c r="D215" s="401" t="s">
        <v>354</v>
      </c>
      <c r="E215" s="401">
        <v>1</v>
      </c>
      <c r="F215" s="442"/>
      <c r="G215" s="439">
        <f t="shared" ref="G215:G218" si="49">F215*E215</f>
        <v>0</v>
      </c>
      <c r="H215" s="402" t="s">
        <v>197</v>
      </c>
      <c r="I215" s="449">
        <f>IF(H215&lt;&gt;"",VLOOKUP(H215,'5.1.4 Exchange Rates'!$C$23:$D$37,2,FALSE),"")</f>
        <v>1</v>
      </c>
      <c r="J215" s="438"/>
      <c r="K215" s="454">
        <f t="shared" ref="K215:K218" si="50">E215*J215</f>
        <v>0</v>
      </c>
      <c r="L215" s="454">
        <f t="shared" ref="L215:L218" si="51">E215*I215*J215</f>
        <v>0</v>
      </c>
      <c r="M215" s="455">
        <f t="shared" si="43"/>
        <v>0</v>
      </c>
      <c r="N215" s="438">
        <f t="shared" si="44"/>
        <v>0</v>
      </c>
      <c r="O215" s="439">
        <f t="shared" si="45"/>
        <v>0</v>
      </c>
      <c r="P215" s="399"/>
      <c r="Q215" s="399"/>
      <c r="R215" s="399"/>
      <c r="S215" s="399"/>
      <c r="T215" s="399"/>
      <c r="U215" s="399"/>
      <c r="V215" s="399"/>
      <c r="W215" s="399"/>
      <c r="X215" s="399"/>
      <c r="Y215" s="399"/>
      <c r="Z215" s="399"/>
      <c r="AA215" s="398" t="str">
        <f>IF(P215="","Fixed",VLOOKUP(P215,'5.1.2 CPA Formulae'!$B$9:$E$20,2,FALSE))</f>
        <v>Fixed</v>
      </c>
    </row>
    <row r="216" spans="1:27" s="30" customFormat="1" ht="25" customHeight="1" x14ac:dyDescent="0.3">
      <c r="A216" s="397" t="s">
        <v>633</v>
      </c>
      <c r="B216" s="403" t="s">
        <v>341</v>
      </c>
      <c r="C216" s="459"/>
      <c r="D216" s="401" t="s">
        <v>354</v>
      </c>
      <c r="E216" s="401">
        <v>1</v>
      </c>
      <c r="F216" s="442"/>
      <c r="G216" s="439">
        <f t="shared" si="49"/>
        <v>0</v>
      </c>
      <c r="H216" s="402" t="s">
        <v>197</v>
      </c>
      <c r="I216" s="449">
        <f>IF(H216&lt;&gt;"",VLOOKUP(H216,'5.1.4 Exchange Rates'!$C$23:$D$37,2,FALSE),"")</f>
        <v>1</v>
      </c>
      <c r="J216" s="438"/>
      <c r="K216" s="454">
        <f t="shared" si="50"/>
        <v>0</v>
      </c>
      <c r="L216" s="454">
        <f t="shared" si="51"/>
        <v>0</v>
      </c>
      <c r="M216" s="455">
        <f t="shared" si="43"/>
        <v>0</v>
      </c>
      <c r="N216" s="438">
        <f t="shared" si="44"/>
        <v>0</v>
      </c>
      <c r="O216" s="439">
        <f t="shared" si="45"/>
        <v>0</v>
      </c>
      <c r="P216" s="399"/>
      <c r="Q216" s="399"/>
      <c r="R216" s="399"/>
      <c r="S216" s="399"/>
      <c r="T216" s="399"/>
      <c r="U216" s="399"/>
      <c r="V216" s="399"/>
      <c r="W216" s="399"/>
      <c r="X216" s="399"/>
      <c r="Y216" s="399"/>
      <c r="Z216" s="399"/>
      <c r="AA216" s="398" t="str">
        <f>IF(P216="","Fixed",VLOOKUP(P216,'5.1.2 CPA Formulae'!$B$9:$E$20,2,FALSE))</f>
        <v>Fixed</v>
      </c>
    </row>
    <row r="217" spans="1:27" s="30" customFormat="1" ht="25" customHeight="1" x14ac:dyDescent="0.3">
      <c r="A217" s="397" t="s">
        <v>634</v>
      </c>
      <c r="B217" s="403" t="s">
        <v>343</v>
      </c>
      <c r="C217" s="459" t="s">
        <v>358</v>
      </c>
      <c r="D217" s="401" t="s">
        <v>354</v>
      </c>
      <c r="E217" s="401">
        <v>1</v>
      </c>
      <c r="F217" s="442"/>
      <c r="G217" s="439">
        <f t="shared" si="49"/>
        <v>0</v>
      </c>
      <c r="H217" s="402" t="s">
        <v>197</v>
      </c>
      <c r="I217" s="449">
        <f>IF(H217&lt;&gt;"",VLOOKUP(H217,'5.1.4 Exchange Rates'!$C$23:$D$37,2,FALSE),"")</f>
        <v>1</v>
      </c>
      <c r="J217" s="438"/>
      <c r="K217" s="454">
        <f t="shared" si="50"/>
        <v>0</v>
      </c>
      <c r="L217" s="454">
        <f t="shared" si="51"/>
        <v>0</v>
      </c>
      <c r="M217" s="455">
        <f t="shared" si="43"/>
        <v>0</v>
      </c>
      <c r="N217" s="438">
        <f t="shared" si="44"/>
        <v>0</v>
      </c>
      <c r="O217" s="439">
        <f t="shared" si="45"/>
        <v>0</v>
      </c>
      <c r="P217" s="399"/>
      <c r="Q217" s="399"/>
      <c r="R217" s="399"/>
      <c r="S217" s="399"/>
      <c r="T217" s="399"/>
      <c r="U217" s="399"/>
      <c r="V217" s="399"/>
      <c r="W217" s="399"/>
      <c r="X217" s="399"/>
      <c r="Y217" s="399"/>
      <c r="Z217" s="399"/>
      <c r="AA217" s="398" t="str">
        <f>IF(P217="","Fixed",VLOOKUP(P217,'5.1.2 CPA Formulae'!$B$9:$E$20,2,FALSE))</f>
        <v>Fixed</v>
      </c>
    </row>
    <row r="218" spans="1:27" s="30" customFormat="1" ht="25" customHeight="1" x14ac:dyDescent="0.3">
      <c r="A218" s="397" t="s">
        <v>635</v>
      </c>
      <c r="B218" s="403" t="s">
        <v>636</v>
      </c>
      <c r="C218" s="459"/>
      <c r="D218" s="401" t="s">
        <v>354</v>
      </c>
      <c r="E218" s="401">
        <v>1</v>
      </c>
      <c r="F218" s="442"/>
      <c r="G218" s="439">
        <f t="shared" si="49"/>
        <v>0</v>
      </c>
      <c r="H218" s="402" t="s">
        <v>197</v>
      </c>
      <c r="I218" s="449">
        <f>IF(H218&lt;&gt;"",VLOOKUP(H218,'5.1.4 Exchange Rates'!$C$23:$D$37,2,FALSE),"")</f>
        <v>1</v>
      </c>
      <c r="J218" s="438"/>
      <c r="K218" s="454">
        <f t="shared" si="50"/>
        <v>0</v>
      </c>
      <c r="L218" s="454">
        <f t="shared" si="51"/>
        <v>0</v>
      </c>
      <c r="M218" s="455">
        <f t="shared" si="43"/>
        <v>0</v>
      </c>
      <c r="N218" s="438">
        <f t="shared" si="44"/>
        <v>0</v>
      </c>
      <c r="O218" s="439">
        <f t="shared" si="45"/>
        <v>0</v>
      </c>
      <c r="P218" s="399"/>
      <c r="Q218" s="399"/>
      <c r="R218" s="399"/>
      <c r="S218" s="399"/>
      <c r="T218" s="399"/>
      <c r="U218" s="399"/>
      <c r="V218" s="399"/>
      <c r="W218" s="399"/>
      <c r="X218" s="399"/>
      <c r="Y218" s="399"/>
      <c r="Z218" s="399"/>
      <c r="AA218" s="398" t="str">
        <f>IF(P218="","Fixed",VLOOKUP(P218,'5.1.2 CPA Formulae'!$B$9:$E$20,2,FALSE))</f>
        <v>Fixed</v>
      </c>
    </row>
    <row r="219" spans="1:27" s="30" customFormat="1" ht="25" customHeight="1" x14ac:dyDescent="0.3">
      <c r="A219" s="397" t="s">
        <v>637</v>
      </c>
      <c r="B219" s="403" t="s">
        <v>638</v>
      </c>
      <c r="C219" s="459" t="s">
        <v>648</v>
      </c>
      <c r="D219" s="401" t="s">
        <v>354</v>
      </c>
      <c r="E219" s="401">
        <v>1</v>
      </c>
      <c r="F219" s="442"/>
      <c r="G219" s="439">
        <f>F219*E219</f>
        <v>0</v>
      </c>
      <c r="H219" s="402" t="s">
        <v>197</v>
      </c>
      <c r="I219" s="449">
        <f>IF(H219&lt;&gt;"",VLOOKUP(H219,'5.1.4 Exchange Rates'!$C$23:$D$37,2,FALSE),"")</f>
        <v>1</v>
      </c>
      <c r="J219" s="438"/>
      <c r="K219" s="454">
        <f>E219*J219</f>
        <v>0</v>
      </c>
      <c r="L219" s="454">
        <f>E219*I219*J219</f>
        <v>0</v>
      </c>
      <c r="M219" s="455">
        <f t="shared" si="43"/>
        <v>0</v>
      </c>
      <c r="N219" s="438">
        <f t="shared" si="44"/>
        <v>0</v>
      </c>
      <c r="O219" s="439">
        <f t="shared" si="45"/>
        <v>0</v>
      </c>
      <c r="P219" s="399"/>
      <c r="Q219" s="399"/>
      <c r="R219" s="399"/>
      <c r="S219" s="399"/>
      <c r="T219" s="399"/>
      <c r="U219" s="399"/>
      <c r="V219" s="399"/>
      <c r="W219" s="399"/>
      <c r="X219" s="399"/>
      <c r="Y219" s="399"/>
      <c r="Z219" s="399"/>
      <c r="AA219" s="398" t="str">
        <f>IF(P219="","Fixed",VLOOKUP(P219,'5.1.2 CPA Formulae'!$B$9:$E$20,2,FALSE))</f>
        <v>Fixed</v>
      </c>
    </row>
    <row r="220" spans="1:27" s="30" customFormat="1" ht="25" customHeight="1" x14ac:dyDescent="0.3">
      <c r="A220" s="397" t="s">
        <v>639</v>
      </c>
      <c r="B220" s="403" t="s">
        <v>640</v>
      </c>
      <c r="C220" s="459"/>
      <c r="D220" s="401" t="s">
        <v>354</v>
      </c>
      <c r="E220" s="401">
        <v>1</v>
      </c>
      <c r="F220" s="442"/>
      <c r="G220" s="439">
        <f t="shared" ref="G220:G223" si="52">F220*E220</f>
        <v>0</v>
      </c>
      <c r="H220" s="402" t="s">
        <v>197</v>
      </c>
      <c r="I220" s="449">
        <f>IF(H220&lt;&gt;"",VLOOKUP(H220,'5.1.4 Exchange Rates'!$C$23:$D$37,2,FALSE),"")</f>
        <v>1</v>
      </c>
      <c r="J220" s="438"/>
      <c r="K220" s="454">
        <f t="shared" ref="K220:K223" si="53">E220*J220</f>
        <v>0</v>
      </c>
      <c r="L220" s="454">
        <f t="shared" ref="L220:L223" si="54">E220*I220*J220</f>
        <v>0</v>
      </c>
      <c r="M220" s="455">
        <f t="shared" si="43"/>
        <v>0</v>
      </c>
      <c r="N220" s="438">
        <f t="shared" si="44"/>
        <v>0</v>
      </c>
      <c r="O220" s="439">
        <f t="shared" si="45"/>
        <v>0</v>
      </c>
      <c r="P220" s="399"/>
      <c r="Q220" s="399"/>
      <c r="R220" s="399"/>
      <c r="S220" s="399"/>
      <c r="T220" s="399"/>
      <c r="U220" s="399"/>
      <c r="V220" s="399"/>
      <c r="W220" s="399"/>
      <c r="X220" s="399"/>
      <c r="Y220" s="399"/>
      <c r="Z220" s="399"/>
      <c r="AA220" s="398" t="str">
        <f>IF(P220="","Fixed",VLOOKUP(P220,'5.1.2 CPA Formulae'!$B$9:$E$20,2,FALSE))</f>
        <v>Fixed</v>
      </c>
    </row>
    <row r="221" spans="1:27" s="30" customFormat="1" ht="25" customHeight="1" x14ac:dyDescent="0.3">
      <c r="A221" s="397" t="s">
        <v>641</v>
      </c>
      <c r="B221" s="403" t="s">
        <v>642</v>
      </c>
      <c r="C221" s="459" t="s">
        <v>649</v>
      </c>
      <c r="D221" s="401" t="s">
        <v>354</v>
      </c>
      <c r="E221" s="401">
        <v>1</v>
      </c>
      <c r="F221" s="442"/>
      <c r="G221" s="439">
        <f t="shared" si="52"/>
        <v>0</v>
      </c>
      <c r="H221" s="402" t="s">
        <v>197</v>
      </c>
      <c r="I221" s="449">
        <f>IF(H221&lt;&gt;"",VLOOKUP(H221,'5.1.4 Exchange Rates'!$C$23:$D$37,2,FALSE),"")</f>
        <v>1</v>
      </c>
      <c r="J221" s="438"/>
      <c r="K221" s="454">
        <f t="shared" si="53"/>
        <v>0</v>
      </c>
      <c r="L221" s="454">
        <f t="shared" si="54"/>
        <v>0</v>
      </c>
      <c r="M221" s="455">
        <f t="shared" si="43"/>
        <v>0</v>
      </c>
      <c r="N221" s="438">
        <f t="shared" si="44"/>
        <v>0</v>
      </c>
      <c r="O221" s="439">
        <f t="shared" si="45"/>
        <v>0</v>
      </c>
      <c r="P221" s="399"/>
      <c r="Q221" s="399"/>
      <c r="R221" s="399"/>
      <c r="S221" s="399"/>
      <c r="T221" s="399"/>
      <c r="U221" s="399"/>
      <c r="V221" s="399"/>
      <c r="W221" s="399"/>
      <c r="X221" s="399"/>
      <c r="Y221" s="399"/>
      <c r="Z221" s="399"/>
      <c r="AA221" s="398" t="str">
        <f>IF(P221="","Fixed",VLOOKUP(P221,'5.1.2 CPA Formulae'!$B$9:$E$20,2,FALSE))</f>
        <v>Fixed</v>
      </c>
    </row>
    <row r="222" spans="1:27" s="30" customFormat="1" ht="25" customHeight="1" x14ac:dyDescent="0.3">
      <c r="A222" s="397" t="s">
        <v>643</v>
      </c>
      <c r="B222" s="403" t="s">
        <v>345</v>
      </c>
      <c r="C222" s="459" t="s">
        <v>359</v>
      </c>
      <c r="D222" s="401" t="s">
        <v>354</v>
      </c>
      <c r="E222" s="401">
        <v>1</v>
      </c>
      <c r="F222" s="442"/>
      <c r="G222" s="439">
        <f t="shared" si="52"/>
        <v>0</v>
      </c>
      <c r="H222" s="402" t="s">
        <v>197</v>
      </c>
      <c r="I222" s="449">
        <f>IF(H222&lt;&gt;"",VLOOKUP(H222,'5.1.4 Exchange Rates'!$C$23:$D$37,2,FALSE),"")</f>
        <v>1</v>
      </c>
      <c r="J222" s="438"/>
      <c r="K222" s="454">
        <f t="shared" si="53"/>
        <v>0</v>
      </c>
      <c r="L222" s="454">
        <f t="shared" si="54"/>
        <v>0</v>
      </c>
      <c r="M222" s="455">
        <f t="shared" si="43"/>
        <v>0</v>
      </c>
      <c r="N222" s="438">
        <f t="shared" si="44"/>
        <v>0</v>
      </c>
      <c r="O222" s="439">
        <f t="shared" si="45"/>
        <v>0</v>
      </c>
      <c r="P222" s="399"/>
      <c r="Q222" s="399"/>
      <c r="R222" s="399"/>
      <c r="S222" s="399"/>
      <c r="T222" s="399"/>
      <c r="U222" s="399"/>
      <c r="V222" s="399"/>
      <c r="W222" s="399"/>
      <c r="X222" s="399"/>
      <c r="Y222" s="399"/>
      <c r="Z222" s="399"/>
      <c r="AA222" s="398" t="str">
        <f>IF(P222="","Fixed",VLOOKUP(P222,'5.1.2 CPA Formulae'!$B$9:$E$20,2,FALSE))</f>
        <v>Fixed</v>
      </c>
    </row>
    <row r="223" spans="1:27" s="30" customFormat="1" ht="25" customHeight="1" x14ac:dyDescent="0.3">
      <c r="A223" s="397" t="s">
        <v>644</v>
      </c>
      <c r="B223" s="403" t="s">
        <v>347</v>
      </c>
      <c r="C223" s="459"/>
      <c r="D223" s="401" t="s">
        <v>354</v>
      </c>
      <c r="E223" s="401">
        <v>1</v>
      </c>
      <c r="F223" s="442"/>
      <c r="G223" s="439">
        <f t="shared" si="52"/>
        <v>0</v>
      </c>
      <c r="H223" s="402" t="s">
        <v>197</v>
      </c>
      <c r="I223" s="449">
        <f>IF(H223&lt;&gt;"",VLOOKUP(H223,'5.1.4 Exchange Rates'!$C$23:$D$37,2,FALSE),"")</f>
        <v>1</v>
      </c>
      <c r="J223" s="438"/>
      <c r="K223" s="454">
        <f t="shared" si="53"/>
        <v>0</v>
      </c>
      <c r="L223" s="454">
        <f t="shared" si="54"/>
        <v>0</v>
      </c>
      <c r="M223" s="455">
        <f t="shared" si="43"/>
        <v>0</v>
      </c>
      <c r="N223" s="438">
        <f t="shared" si="44"/>
        <v>0</v>
      </c>
      <c r="O223" s="439">
        <f t="shared" si="45"/>
        <v>0</v>
      </c>
      <c r="P223" s="399"/>
      <c r="Q223" s="399"/>
      <c r="R223" s="399"/>
      <c r="S223" s="399"/>
      <c r="T223" s="399"/>
      <c r="U223" s="399"/>
      <c r="V223" s="399"/>
      <c r="W223" s="399"/>
      <c r="X223" s="399"/>
      <c r="Y223" s="399"/>
      <c r="Z223" s="399"/>
      <c r="AA223" s="398" t="str">
        <f>IF(P223="","Fixed",VLOOKUP(P223,'5.1.2 CPA Formulae'!$B$9:$E$20,2,FALSE))</f>
        <v>Fixed</v>
      </c>
    </row>
    <row r="224" spans="1:27" s="30" customFormat="1" ht="25" customHeight="1" x14ac:dyDescent="0.3">
      <c r="A224" s="397" t="s">
        <v>645</v>
      </c>
      <c r="B224" s="403" t="s">
        <v>349</v>
      </c>
      <c r="C224" s="459"/>
      <c r="D224" s="401" t="s">
        <v>354</v>
      </c>
      <c r="E224" s="401">
        <v>1</v>
      </c>
      <c r="F224" s="442"/>
      <c r="G224" s="439">
        <f t="shared" ref="G224:G226" si="55">F224*E224</f>
        <v>0</v>
      </c>
      <c r="H224" s="402" t="s">
        <v>197</v>
      </c>
      <c r="I224" s="449">
        <f>IF(H224&lt;&gt;"",VLOOKUP(H224,'5.1.4 Exchange Rates'!$C$23:$D$37,2,FALSE),"")</f>
        <v>1</v>
      </c>
      <c r="J224" s="438"/>
      <c r="K224" s="454">
        <f t="shared" ref="K224:K226" si="56">E224*J224</f>
        <v>0</v>
      </c>
      <c r="L224" s="454">
        <f t="shared" ref="L224:L226" si="57">E224*I224*J224</f>
        <v>0</v>
      </c>
      <c r="M224" s="455">
        <f t="shared" ref="M224:M226" si="58">L224+G224</f>
        <v>0</v>
      </c>
      <c r="N224" s="438">
        <f t="shared" ref="N224:N226" si="59">M224*15%</f>
        <v>0</v>
      </c>
      <c r="O224" s="439">
        <f t="shared" ref="O224:O226" si="60">M224+N224</f>
        <v>0</v>
      </c>
      <c r="P224" s="399"/>
      <c r="Q224" s="399"/>
      <c r="R224" s="399"/>
      <c r="S224" s="399"/>
      <c r="T224" s="399"/>
      <c r="U224" s="399"/>
      <c r="V224" s="399"/>
      <c r="W224" s="399"/>
      <c r="X224" s="399"/>
      <c r="Y224" s="399"/>
      <c r="Z224" s="399"/>
      <c r="AA224" s="398" t="str">
        <f>IF(P224="","Fixed",VLOOKUP(P224,'5.1.2 CPA Formulae'!$B$9:$E$20,2,FALSE))</f>
        <v>Fixed</v>
      </c>
    </row>
    <row r="225" spans="1:27" s="30" customFormat="1" ht="25" customHeight="1" x14ac:dyDescent="0.3">
      <c r="A225" s="397" t="s">
        <v>646</v>
      </c>
      <c r="B225" s="403" t="s">
        <v>351</v>
      </c>
      <c r="C225" s="459"/>
      <c r="D225" s="401" t="s">
        <v>354</v>
      </c>
      <c r="E225" s="401">
        <v>1</v>
      </c>
      <c r="F225" s="442"/>
      <c r="G225" s="439">
        <f t="shared" si="55"/>
        <v>0</v>
      </c>
      <c r="H225" s="402" t="s">
        <v>197</v>
      </c>
      <c r="I225" s="449">
        <f>IF(H225&lt;&gt;"",VLOOKUP(H225,'5.1.4 Exchange Rates'!$C$23:$D$37,2,FALSE),"")</f>
        <v>1</v>
      </c>
      <c r="J225" s="438"/>
      <c r="K225" s="454">
        <f t="shared" si="56"/>
        <v>0</v>
      </c>
      <c r="L225" s="454">
        <f t="shared" si="57"/>
        <v>0</v>
      </c>
      <c r="M225" s="455">
        <f t="shared" si="58"/>
        <v>0</v>
      </c>
      <c r="N225" s="438">
        <f t="shared" si="59"/>
        <v>0</v>
      </c>
      <c r="O225" s="439">
        <f t="shared" si="60"/>
        <v>0</v>
      </c>
      <c r="P225" s="399"/>
      <c r="Q225" s="399"/>
      <c r="R225" s="399"/>
      <c r="S225" s="399"/>
      <c r="T225" s="399"/>
      <c r="U225" s="399"/>
      <c r="V225" s="399"/>
      <c r="W225" s="399"/>
      <c r="X225" s="399"/>
      <c r="Y225" s="399"/>
      <c r="Z225" s="399"/>
      <c r="AA225" s="398" t="str">
        <f>IF(P225="","Fixed",VLOOKUP(P225,'5.1.2 CPA Formulae'!$B$9:$E$20,2,FALSE))</f>
        <v>Fixed</v>
      </c>
    </row>
    <row r="226" spans="1:27" s="30" customFormat="1" ht="25" customHeight="1" x14ac:dyDescent="0.3">
      <c r="A226" s="397" t="s">
        <v>647</v>
      </c>
      <c r="B226" s="403" t="s">
        <v>353</v>
      </c>
      <c r="C226" s="459" t="s">
        <v>360</v>
      </c>
      <c r="D226" s="401" t="s">
        <v>354</v>
      </c>
      <c r="E226" s="401">
        <v>1</v>
      </c>
      <c r="F226" s="442"/>
      <c r="G226" s="439">
        <f t="shared" si="55"/>
        <v>0</v>
      </c>
      <c r="H226" s="402" t="s">
        <v>197</v>
      </c>
      <c r="I226" s="449">
        <f>IF(H226&lt;&gt;"",VLOOKUP(H226,'5.1.4 Exchange Rates'!$C$23:$D$37,2,FALSE),"")</f>
        <v>1</v>
      </c>
      <c r="J226" s="438"/>
      <c r="K226" s="454">
        <f t="shared" si="56"/>
        <v>0</v>
      </c>
      <c r="L226" s="454">
        <f t="shared" si="57"/>
        <v>0</v>
      </c>
      <c r="M226" s="455">
        <f t="shared" si="58"/>
        <v>0</v>
      </c>
      <c r="N226" s="438">
        <f t="shared" si="59"/>
        <v>0</v>
      </c>
      <c r="O226" s="439">
        <f t="shared" si="60"/>
        <v>0</v>
      </c>
      <c r="P226" s="399"/>
      <c r="Q226" s="399"/>
      <c r="R226" s="399"/>
      <c r="S226" s="399"/>
      <c r="T226" s="399"/>
      <c r="U226" s="399"/>
      <c r="V226" s="399"/>
      <c r="W226" s="399"/>
      <c r="X226" s="399"/>
      <c r="Y226" s="399"/>
      <c r="Z226" s="399"/>
      <c r="AA226" s="398" t="str">
        <f>IF(P226="","Fixed",VLOOKUP(P226,'5.1.2 CPA Formulae'!$B$9:$E$20,2,FALSE))</f>
        <v>Fixed</v>
      </c>
    </row>
    <row r="227" spans="1:27" s="30" customFormat="1" ht="25" customHeight="1" x14ac:dyDescent="0.3">
      <c r="A227" s="420"/>
      <c r="B227" s="425" t="s">
        <v>320</v>
      </c>
      <c r="C227" s="465"/>
      <c r="D227" s="421"/>
      <c r="E227" s="421"/>
      <c r="F227" s="440"/>
      <c r="G227" s="441">
        <f>SUM(G209:G226)</f>
        <v>0</v>
      </c>
      <c r="H227" s="423"/>
      <c r="I227" s="450"/>
      <c r="J227" s="440"/>
      <c r="K227" s="441">
        <f>SUM(K209:K226)</f>
        <v>0</v>
      </c>
      <c r="L227" s="441">
        <f t="shared" ref="L227:O227" si="61">SUM(L209:L226)</f>
        <v>0</v>
      </c>
      <c r="M227" s="441">
        <f t="shared" si="61"/>
        <v>0</v>
      </c>
      <c r="N227" s="441">
        <f t="shared" si="61"/>
        <v>0</v>
      </c>
      <c r="O227" s="441">
        <f t="shared" si="61"/>
        <v>0</v>
      </c>
      <c r="P227" s="422"/>
      <c r="Q227" s="422"/>
      <c r="R227" s="422"/>
      <c r="S227" s="422"/>
      <c r="T227" s="422"/>
      <c r="U227" s="422"/>
      <c r="V227" s="422"/>
      <c r="W227" s="422"/>
      <c r="X227" s="422"/>
      <c r="Y227" s="422"/>
      <c r="Z227" s="422"/>
      <c r="AA227" s="424"/>
    </row>
    <row r="228" spans="1:27" s="30" customFormat="1" ht="25" customHeight="1" x14ac:dyDescent="0.3">
      <c r="A228" s="397"/>
      <c r="B228" s="403"/>
      <c r="C228" s="459"/>
      <c r="D228" s="401"/>
      <c r="E228" s="401"/>
      <c r="F228" s="442"/>
      <c r="G228" s="439"/>
      <c r="H228" s="402"/>
      <c r="I228" s="449"/>
      <c r="J228" s="438"/>
      <c r="K228" s="454"/>
      <c r="L228" s="454"/>
      <c r="M228" s="455"/>
      <c r="N228" s="438"/>
      <c r="O228" s="439"/>
      <c r="P228" s="399"/>
      <c r="Q228" s="399"/>
      <c r="R228" s="399"/>
      <c r="S228" s="399"/>
      <c r="T228" s="399"/>
      <c r="U228" s="399"/>
      <c r="V228" s="399"/>
      <c r="W228" s="399"/>
      <c r="X228" s="399"/>
      <c r="Y228" s="399"/>
      <c r="Z228" s="399"/>
      <c r="AA228" s="398"/>
    </row>
    <row r="229" spans="1:27" s="30" customFormat="1" ht="25" customHeight="1" x14ac:dyDescent="0.3">
      <c r="A229" s="468" t="s">
        <v>650</v>
      </c>
      <c r="B229" s="406" t="s">
        <v>651</v>
      </c>
      <c r="C229" s="459"/>
      <c r="D229" s="401"/>
      <c r="E229" s="401"/>
      <c r="F229" s="442"/>
      <c r="G229" s="439"/>
      <c r="H229" s="402"/>
      <c r="I229" s="449"/>
      <c r="J229" s="438"/>
      <c r="K229" s="454"/>
      <c r="L229" s="454"/>
      <c r="M229" s="455"/>
      <c r="N229" s="438"/>
      <c r="O229" s="439"/>
      <c r="P229" s="399"/>
      <c r="Q229" s="399"/>
      <c r="R229" s="399"/>
      <c r="S229" s="399"/>
      <c r="T229" s="399"/>
      <c r="U229" s="399"/>
      <c r="V229" s="399"/>
      <c r="W229" s="399"/>
      <c r="X229" s="399"/>
      <c r="Y229" s="399"/>
      <c r="Z229" s="399"/>
      <c r="AA229" s="398"/>
    </row>
    <row r="230" spans="1:27" s="30" customFormat="1" ht="25" customHeight="1" x14ac:dyDescent="0.3">
      <c r="A230" s="397" t="s">
        <v>652</v>
      </c>
      <c r="B230" s="403" t="s">
        <v>653</v>
      </c>
      <c r="C230" s="459"/>
      <c r="D230" s="401" t="s">
        <v>354</v>
      </c>
      <c r="E230" s="401">
        <v>1</v>
      </c>
      <c r="F230" s="442"/>
      <c r="G230" s="439">
        <f>F230*E230</f>
        <v>0</v>
      </c>
      <c r="H230" s="402" t="s">
        <v>197</v>
      </c>
      <c r="I230" s="449">
        <f>IF(H230&lt;&gt;"",VLOOKUP(H230,'5.1.4 Exchange Rates'!$C$23:$D$37,2,FALSE),"")</f>
        <v>1</v>
      </c>
      <c r="J230" s="438"/>
      <c r="K230" s="454">
        <f>E230*J230</f>
        <v>0</v>
      </c>
      <c r="L230" s="454">
        <f>E230*I230*J230</f>
        <v>0</v>
      </c>
      <c r="M230" s="455">
        <f t="shared" ref="M230:M242" si="62">L230+G230</f>
        <v>0</v>
      </c>
      <c r="N230" s="438">
        <f t="shared" ref="N230:N242" si="63">M230*15%</f>
        <v>0</v>
      </c>
      <c r="O230" s="439">
        <f t="shared" ref="O230:O242" si="64">M230+N230</f>
        <v>0</v>
      </c>
      <c r="P230" s="399"/>
      <c r="Q230" s="399"/>
      <c r="R230" s="399"/>
      <c r="S230" s="399"/>
      <c r="T230" s="399"/>
      <c r="U230" s="399"/>
      <c r="V230" s="399"/>
      <c r="W230" s="399"/>
      <c r="X230" s="399"/>
      <c r="Y230" s="399"/>
      <c r="Z230" s="399"/>
      <c r="AA230" s="398" t="str">
        <f>IF(P230="","Fixed",VLOOKUP(P230,'5.1.2 CPA Formulae'!$B$9:$E$20,2,FALSE))</f>
        <v>Fixed</v>
      </c>
    </row>
    <row r="231" spans="1:27" s="30" customFormat="1" ht="25" customHeight="1" x14ac:dyDescent="0.3">
      <c r="A231" s="397" t="s">
        <v>654</v>
      </c>
      <c r="B231" s="403" t="s">
        <v>655</v>
      </c>
      <c r="C231" s="459" t="s">
        <v>672</v>
      </c>
      <c r="D231" s="401" t="s">
        <v>354</v>
      </c>
      <c r="E231" s="401">
        <v>1</v>
      </c>
      <c r="F231" s="442"/>
      <c r="G231" s="439">
        <f t="shared" ref="G231:G234" si="65">F231*E231</f>
        <v>0</v>
      </c>
      <c r="H231" s="402" t="s">
        <v>197</v>
      </c>
      <c r="I231" s="449">
        <f>IF(H231&lt;&gt;"",VLOOKUP(H231,'5.1.4 Exchange Rates'!$C$23:$D$37,2,FALSE),"")</f>
        <v>1</v>
      </c>
      <c r="J231" s="438"/>
      <c r="K231" s="454">
        <f t="shared" ref="K231:K234" si="66">E231*J231</f>
        <v>0</v>
      </c>
      <c r="L231" s="454">
        <f t="shared" ref="L231:L234" si="67">E231*I231*J231</f>
        <v>0</v>
      </c>
      <c r="M231" s="455">
        <f t="shared" si="62"/>
        <v>0</v>
      </c>
      <c r="N231" s="438">
        <f t="shared" si="63"/>
        <v>0</v>
      </c>
      <c r="O231" s="439">
        <f t="shared" si="64"/>
        <v>0</v>
      </c>
      <c r="P231" s="399"/>
      <c r="Q231" s="399"/>
      <c r="R231" s="399"/>
      <c r="S231" s="399"/>
      <c r="T231" s="399"/>
      <c r="U231" s="399"/>
      <c r="V231" s="399"/>
      <c r="W231" s="399"/>
      <c r="X231" s="399"/>
      <c r="Y231" s="399"/>
      <c r="Z231" s="399"/>
      <c r="AA231" s="398" t="str">
        <f>IF(P231="","Fixed",VLOOKUP(P231,'5.1.2 CPA Formulae'!$B$9:$E$20,2,FALSE))</f>
        <v>Fixed</v>
      </c>
    </row>
    <row r="232" spans="1:27" s="30" customFormat="1" ht="25" customHeight="1" x14ac:dyDescent="0.3">
      <c r="A232" s="397" t="s">
        <v>656</v>
      </c>
      <c r="B232" s="403" t="s">
        <v>657</v>
      </c>
      <c r="C232" s="459" t="s">
        <v>673</v>
      </c>
      <c r="D232" s="401" t="s">
        <v>354</v>
      </c>
      <c r="E232" s="401">
        <v>1</v>
      </c>
      <c r="F232" s="442"/>
      <c r="G232" s="439">
        <f t="shared" si="65"/>
        <v>0</v>
      </c>
      <c r="H232" s="402" t="s">
        <v>197</v>
      </c>
      <c r="I232" s="449">
        <f>IF(H232&lt;&gt;"",VLOOKUP(H232,'5.1.4 Exchange Rates'!$C$23:$D$37,2,FALSE),"")</f>
        <v>1</v>
      </c>
      <c r="J232" s="438"/>
      <c r="K232" s="454">
        <f t="shared" si="66"/>
        <v>0</v>
      </c>
      <c r="L232" s="454">
        <f t="shared" si="67"/>
        <v>0</v>
      </c>
      <c r="M232" s="455">
        <f t="shared" si="62"/>
        <v>0</v>
      </c>
      <c r="N232" s="438">
        <f t="shared" si="63"/>
        <v>0</v>
      </c>
      <c r="O232" s="439">
        <f t="shared" si="64"/>
        <v>0</v>
      </c>
      <c r="P232" s="399"/>
      <c r="Q232" s="399"/>
      <c r="R232" s="399"/>
      <c r="S232" s="399"/>
      <c r="T232" s="399"/>
      <c r="U232" s="399"/>
      <c r="V232" s="399"/>
      <c r="W232" s="399"/>
      <c r="X232" s="399"/>
      <c r="Y232" s="399"/>
      <c r="Z232" s="399"/>
      <c r="AA232" s="398" t="str">
        <f>IF(P232="","Fixed",VLOOKUP(P232,'5.1.2 CPA Formulae'!$B$9:$E$20,2,FALSE))</f>
        <v>Fixed</v>
      </c>
    </row>
    <row r="233" spans="1:27" s="30" customFormat="1" ht="25" customHeight="1" x14ac:dyDescent="0.3">
      <c r="A233" s="397" t="s">
        <v>658</v>
      </c>
      <c r="B233" s="403" t="s">
        <v>659</v>
      </c>
      <c r="C233" s="459" t="s">
        <v>674</v>
      </c>
      <c r="D233" s="401" t="s">
        <v>354</v>
      </c>
      <c r="E233" s="401">
        <v>1</v>
      </c>
      <c r="F233" s="442"/>
      <c r="G233" s="439">
        <f t="shared" si="65"/>
        <v>0</v>
      </c>
      <c r="H233" s="402" t="s">
        <v>197</v>
      </c>
      <c r="I233" s="449">
        <f>IF(H233&lt;&gt;"",VLOOKUP(H233,'5.1.4 Exchange Rates'!$C$23:$D$37,2,FALSE),"")</f>
        <v>1</v>
      </c>
      <c r="J233" s="438"/>
      <c r="K233" s="454">
        <f t="shared" si="66"/>
        <v>0</v>
      </c>
      <c r="L233" s="454">
        <f t="shared" si="67"/>
        <v>0</v>
      </c>
      <c r="M233" s="455">
        <f t="shared" si="62"/>
        <v>0</v>
      </c>
      <c r="N233" s="438">
        <f t="shared" si="63"/>
        <v>0</v>
      </c>
      <c r="O233" s="439">
        <f t="shared" si="64"/>
        <v>0</v>
      </c>
      <c r="P233" s="399"/>
      <c r="Q233" s="399"/>
      <c r="R233" s="399"/>
      <c r="S233" s="399"/>
      <c r="T233" s="399"/>
      <c r="U233" s="399"/>
      <c r="V233" s="399"/>
      <c r="W233" s="399"/>
      <c r="X233" s="399"/>
      <c r="Y233" s="399"/>
      <c r="Z233" s="399"/>
      <c r="AA233" s="398" t="str">
        <f>IF(P233="","Fixed",VLOOKUP(P233,'5.1.2 CPA Formulae'!$B$9:$E$20,2,FALSE))</f>
        <v>Fixed</v>
      </c>
    </row>
    <row r="234" spans="1:27" s="30" customFormat="1" ht="25" customHeight="1" x14ac:dyDescent="0.3">
      <c r="A234" s="397" t="s">
        <v>660</v>
      </c>
      <c r="B234" s="403" t="s">
        <v>661</v>
      </c>
      <c r="C234" s="459" t="s">
        <v>675</v>
      </c>
      <c r="D234" s="401" t="s">
        <v>354</v>
      </c>
      <c r="E234" s="401">
        <v>1</v>
      </c>
      <c r="F234" s="442"/>
      <c r="G234" s="439">
        <f t="shared" si="65"/>
        <v>0</v>
      </c>
      <c r="H234" s="402" t="s">
        <v>197</v>
      </c>
      <c r="I234" s="449">
        <f>IF(H234&lt;&gt;"",VLOOKUP(H234,'5.1.4 Exchange Rates'!$C$23:$D$37,2,FALSE),"")</f>
        <v>1</v>
      </c>
      <c r="J234" s="438"/>
      <c r="K234" s="454">
        <f t="shared" si="66"/>
        <v>0</v>
      </c>
      <c r="L234" s="454">
        <f t="shared" si="67"/>
        <v>0</v>
      </c>
      <c r="M234" s="455">
        <f t="shared" si="62"/>
        <v>0</v>
      </c>
      <c r="N234" s="438">
        <f t="shared" si="63"/>
        <v>0</v>
      </c>
      <c r="O234" s="439">
        <f t="shared" si="64"/>
        <v>0</v>
      </c>
      <c r="P234" s="399"/>
      <c r="Q234" s="399"/>
      <c r="R234" s="399"/>
      <c r="S234" s="399"/>
      <c r="T234" s="399"/>
      <c r="U234" s="399"/>
      <c r="V234" s="399"/>
      <c r="W234" s="399"/>
      <c r="X234" s="399"/>
      <c r="Y234" s="399"/>
      <c r="Z234" s="399"/>
      <c r="AA234" s="398" t="str">
        <f>IF(P234="","Fixed",VLOOKUP(P234,'5.1.2 CPA Formulae'!$B$9:$E$20,2,FALSE))</f>
        <v>Fixed</v>
      </c>
    </row>
    <row r="235" spans="1:27" s="30" customFormat="1" ht="25" customHeight="1" x14ac:dyDescent="0.3">
      <c r="A235" s="397" t="s">
        <v>662</v>
      </c>
      <c r="B235" s="403" t="s">
        <v>663</v>
      </c>
      <c r="C235" s="459" t="s">
        <v>676</v>
      </c>
      <c r="D235" s="401" t="s">
        <v>354</v>
      </c>
      <c r="E235" s="401">
        <v>1</v>
      </c>
      <c r="F235" s="442"/>
      <c r="G235" s="439">
        <f>F235*E235</f>
        <v>0</v>
      </c>
      <c r="H235" s="402" t="s">
        <v>197</v>
      </c>
      <c r="I235" s="449">
        <f>IF(H235&lt;&gt;"",VLOOKUP(H235,'5.1.4 Exchange Rates'!$C$23:$D$37,2,FALSE),"")</f>
        <v>1</v>
      </c>
      <c r="J235" s="438"/>
      <c r="K235" s="454">
        <f>E235*J235</f>
        <v>0</v>
      </c>
      <c r="L235" s="454">
        <f>E235*I235*J235</f>
        <v>0</v>
      </c>
      <c r="M235" s="455">
        <f t="shared" si="62"/>
        <v>0</v>
      </c>
      <c r="N235" s="438">
        <f t="shared" si="63"/>
        <v>0</v>
      </c>
      <c r="O235" s="439">
        <f t="shared" si="64"/>
        <v>0</v>
      </c>
      <c r="P235" s="399"/>
      <c r="Q235" s="399"/>
      <c r="R235" s="399"/>
      <c r="S235" s="399"/>
      <c r="T235" s="399"/>
      <c r="U235" s="399"/>
      <c r="V235" s="399"/>
      <c r="W235" s="399"/>
      <c r="X235" s="399"/>
      <c r="Y235" s="399"/>
      <c r="Z235" s="399"/>
      <c r="AA235" s="398" t="str">
        <f>IF(P235="","Fixed",VLOOKUP(P235,'5.1.2 CPA Formulae'!$B$9:$E$20,2,FALSE))</f>
        <v>Fixed</v>
      </c>
    </row>
    <row r="236" spans="1:27" s="30" customFormat="1" ht="25" customHeight="1" x14ac:dyDescent="0.3">
      <c r="A236" s="397" t="s">
        <v>664</v>
      </c>
      <c r="B236" s="403" t="s">
        <v>665</v>
      </c>
      <c r="C236" s="459" t="s">
        <v>677</v>
      </c>
      <c r="D236" s="401" t="s">
        <v>354</v>
      </c>
      <c r="E236" s="401">
        <v>1</v>
      </c>
      <c r="F236" s="442"/>
      <c r="G236" s="439">
        <f t="shared" ref="G236:G239" si="68">F236*E236</f>
        <v>0</v>
      </c>
      <c r="H236" s="402" t="s">
        <v>197</v>
      </c>
      <c r="I236" s="449">
        <f>IF(H236&lt;&gt;"",VLOOKUP(H236,'5.1.4 Exchange Rates'!$C$23:$D$37,2,FALSE),"")</f>
        <v>1</v>
      </c>
      <c r="J236" s="438"/>
      <c r="K236" s="454">
        <f t="shared" ref="K236:K239" si="69">E236*J236</f>
        <v>0</v>
      </c>
      <c r="L236" s="454">
        <f t="shared" ref="L236:L239" si="70">E236*I236*J236</f>
        <v>0</v>
      </c>
      <c r="M236" s="455">
        <f t="shared" si="62"/>
        <v>0</v>
      </c>
      <c r="N236" s="438">
        <f t="shared" si="63"/>
        <v>0</v>
      </c>
      <c r="O236" s="439">
        <f t="shared" si="64"/>
        <v>0</v>
      </c>
      <c r="P236" s="399"/>
      <c r="Q236" s="399"/>
      <c r="R236" s="399"/>
      <c r="S236" s="399"/>
      <c r="T236" s="399"/>
      <c r="U236" s="399"/>
      <c r="V236" s="399"/>
      <c r="W236" s="399"/>
      <c r="X236" s="399"/>
      <c r="Y236" s="399"/>
      <c r="Z236" s="399"/>
      <c r="AA236" s="398" t="str">
        <f>IF(P236="","Fixed",VLOOKUP(P236,'5.1.2 CPA Formulae'!$B$9:$E$20,2,FALSE))</f>
        <v>Fixed</v>
      </c>
    </row>
    <row r="237" spans="1:27" s="30" customFormat="1" ht="25" customHeight="1" x14ac:dyDescent="0.3">
      <c r="A237" s="397" t="s">
        <v>666</v>
      </c>
      <c r="B237" s="403" t="s">
        <v>577</v>
      </c>
      <c r="C237" s="459"/>
      <c r="D237" s="401" t="s">
        <v>354</v>
      </c>
      <c r="E237" s="401">
        <v>1</v>
      </c>
      <c r="F237" s="442"/>
      <c r="G237" s="439">
        <f t="shared" si="68"/>
        <v>0</v>
      </c>
      <c r="H237" s="402" t="s">
        <v>197</v>
      </c>
      <c r="I237" s="449">
        <f>IF(H237&lt;&gt;"",VLOOKUP(H237,'5.1.4 Exchange Rates'!$C$23:$D$37,2,FALSE),"")</f>
        <v>1</v>
      </c>
      <c r="J237" s="438"/>
      <c r="K237" s="454">
        <f t="shared" si="69"/>
        <v>0</v>
      </c>
      <c r="L237" s="454">
        <f t="shared" si="70"/>
        <v>0</v>
      </c>
      <c r="M237" s="455">
        <f t="shared" si="62"/>
        <v>0</v>
      </c>
      <c r="N237" s="438">
        <f t="shared" si="63"/>
        <v>0</v>
      </c>
      <c r="O237" s="439">
        <f t="shared" si="64"/>
        <v>0</v>
      </c>
      <c r="P237" s="399"/>
      <c r="Q237" s="399"/>
      <c r="R237" s="399"/>
      <c r="S237" s="399"/>
      <c r="T237" s="399"/>
      <c r="U237" s="399"/>
      <c r="V237" s="399"/>
      <c r="W237" s="399"/>
      <c r="X237" s="399"/>
      <c r="Y237" s="399"/>
      <c r="Z237" s="399"/>
      <c r="AA237" s="398" t="str">
        <f>IF(P237="","Fixed",VLOOKUP(P237,'5.1.2 CPA Formulae'!$B$9:$E$20,2,FALSE))</f>
        <v>Fixed</v>
      </c>
    </row>
    <row r="238" spans="1:27" s="30" customFormat="1" ht="25" customHeight="1" x14ac:dyDescent="0.3">
      <c r="A238" s="397" t="s">
        <v>667</v>
      </c>
      <c r="B238" s="403" t="s">
        <v>345</v>
      </c>
      <c r="C238" s="459" t="s">
        <v>359</v>
      </c>
      <c r="D238" s="401" t="s">
        <v>354</v>
      </c>
      <c r="E238" s="401">
        <v>1</v>
      </c>
      <c r="F238" s="442"/>
      <c r="G238" s="439">
        <f t="shared" si="68"/>
        <v>0</v>
      </c>
      <c r="H238" s="402" t="s">
        <v>197</v>
      </c>
      <c r="I238" s="449">
        <f>IF(H238&lt;&gt;"",VLOOKUP(H238,'5.1.4 Exchange Rates'!$C$23:$D$37,2,FALSE),"")</f>
        <v>1</v>
      </c>
      <c r="J238" s="438"/>
      <c r="K238" s="454">
        <f t="shared" si="69"/>
        <v>0</v>
      </c>
      <c r="L238" s="454">
        <f t="shared" si="70"/>
        <v>0</v>
      </c>
      <c r="M238" s="455">
        <f t="shared" si="62"/>
        <v>0</v>
      </c>
      <c r="N238" s="438">
        <f t="shared" si="63"/>
        <v>0</v>
      </c>
      <c r="O238" s="439">
        <f t="shared" si="64"/>
        <v>0</v>
      </c>
      <c r="P238" s="399"/>
      <c r="Q238" s="399"/>
      <c r="R238" s="399"/>
      <c r="S238" s="399"/>
      <c r="T238" s="399"/>
      <c r="U238" s="399"/>
      <c r="V238" s="399"/>
      <c r="W238" s="399"/>
      <c r="X238" s="399"/>
      <c r="Y238" s="399"/>
      <c r="Z238" s="399"/>
      <c r="AA238" s="398" t="str">
        <f>IF(P238="","Fixed",VLOOKUP(P238,'5.1.2 CPA Formulae'!$B$9:$E$20,2,FALSE))</f>
        <v>Fixed</v>
      </c>
    </row>
    <row r="239" spans="1:27" s="30" customFormat="1" ht="25" customHeight="1" x14ac:dyDescent="0.3">
      <c r="A239" s="397" t="s">
        <v>668</v>
      </c>
      <c r="B239" s="403" t="s">
        <v>347</v>
      </c>
      <c r="C239" s="459"/>
      <c r="D239" s="401" t="s">
        <v>354</v>
      </c>
      <c r="E239" s="401">
        <v>1</v>
      </c>
      <c r="F239" s="442"/>
      <c r="G239" s="439">
        <f t="shared" si="68"/>
        <v>0</v>
      </c>
      <c r="H239" s="402" t="s">
        <v>197</v>
      </c>
      <c r="I239" s="449">
        <f>IF(H239&lt;&gt;"",VLOOKUP(H239,'5.1.4 Exchange Rates'!$C$23:$D$37,2,FALSE),"")</f>
        <v>1</v>
      </c>
      <c r="J239" s="438"/>
      <c r="K239" s="454">
        <f t="shared" si="69"/>
        <v>0</v>
      </c>
      <c r="L239" s="454">
        <f t="shared" si="70"/>
        <v>0</v>
      </c>
      <c r="M239" s="455">
        <f t="shared" si="62"/>
        <v>0</v>
      </c>
      <c r="N239" s="438">
        <f t="shared" si="63"/>
        <v>0</v>
      </c>
      <c r="O239" s="439">
        <f t="shared" si="64"/>
        <v>0</v>
      </c>
      <c r="P239" s="399"/>
      <c r="Q239" s="399"/>
      <c r="R239" s="399"/>
      <c r="S239" s="399"/>
      <c r="T239" s="399"/>
      <c r="U239" s="399"/>
      <c r="V239" s="399"/>
      <c r="W239" s="399"/>
      <c r="X239" s="399"/>
      <c r="Y239" s="399"/>
      <c r="Z239" s="399"/>
      <c r="AA239" s="398" t="str">
        <f>IF(P239="","Fixed",VLOOKUP(P239,'5.1.2 CPA Formulae'!$B$9:$E$20,2,FALSE))</f>
        <v>Fixed</v>
      </c>
    </row>
    <row r="240" spans="1:27" s="30" customFormat="1" ht="25" customHeight="1" x14ac:dyDescent="0.3">
      <c r="A240" s="397" t="s">
        <v>669</v>
      </c>
      <c r="B240" s="403" t="s">
        <v>349</v>
      </c>
      <c r="C240" s="459"/>
      <c r="D240" s="401" t="s">
        <v>354</v>
      </c>
      <c r="E240" s="401">
        <v>1</v>
      </c>
      <c r="F240" s="442"/>
      <c r="G240" s="439">
        <f>F240*E240</f>
        <v>0</v>
      </c>
      <c r="H240" s="402" t="s">
        <v>197</v>
      </c>
      <c r="I240" s="449">
        <f>IF(H240&lt;&gt;"",VLOOKUP(H240,'5.1.4 Exchange Rates'!$C$23:$D$37,2,FALSE),"")</f>
        <v>1</v>
      </c>
      <c r="J240" s="438"/>
      <c r="K240" s="454">
        <f>E240*J240</f>
        <v>0</v>
      </c>
      <c r="L240" s="454">
        <f>E240*I240*J240</f>
        <v>0</v>
      </c>
      <c r="M240" s="455">
        <f t="shared" si="62"/>
        <v>0</v>
      </c>
      <c r="N240" s="438">
        <f t="shared" si="63"/>
        <v>0</v>
      </c>
      <c r="O240" s="439">
        <f t="shared" si="64"/>
        <v>0</v>
      </c>
      <c r="P240" s="399"/>
      <c r="Q240" s="399"/>
      <c r="R240" s="399"/>
      <c r="S240" s="399"/>
      <c r="T240" s="399"/>
      <c r="U240" s="399"/>
      <c r="V240" s="399"/>
      <c r="W240" s="399"/>
      <c r="X240" s="399"/>
      <c r="Y240" s="399"/>
      <c r="Z240" s="399"/>
      <c r="AA240" s="398" t="str">
        <f>IF(P240="","Fixed",VLOOKUP(P240,'5.1.2 CPA Formulae'!$B$9:$E$20,2,FALSE))</f>
        <v>Fixed</v>
      </c>
    </row>
    <row r="241" spans="1:27" s="30" customFormat="1" ht="25" customHeight="1" x14ac:dyDescent="0.3">
      <c r="A241" s="397" t="s">
        <v>670</v>
      </c>
      <c r="B241" s="403" t="s">
        <v>351</v>
      </c>
      <c r="C241" s="459"/>
      <c r="D241" s="401" t="s">
        <v>354</v>
      </c>
      <c r="E241" s="401">
        <v>1</v>
      </c>
      <c r="F241" s="442"/>
      <c r="G241" s="439">
        <f t="shared" ref="G241:G242" si="71">F241*E241</f>
        <v>0</v>
      </c>
      <c r="H241" s="402" t="s">
        <v>197</v>
      </c>
      <c r="I241" s="449">
        <f>IF(H241&lt;&gt;"",VLOOKUP(H241,'5.1.4 Exchange Rates'!$C$23:$D$37,2,FALSE),"")</f>
        <v>1</v>
      </c>
      <c r="J241" s="438"/>
      <c r="K241" s="454">
        <f t="shared" ref="K241:K242" si="72">E241*J241</f>
        <v>0</v>
      </c>
      <c r="L241" s="454">
        <f t="shared" ref="L241:L242" si="73">E241*I241*J241</f>
        <v>0</v>
      </c>
      <c r="M241" s="455">
        <f t="shared" si="62"/>
        <v>0</v>
      </c>
      <c r="N241" s="438">
        <f t="shared" si="63"/>
        <v>0</v>
      </c>
      <c r="O241" s="439">
        <f t="shared" si="64"/>
        <v>0</v>
      </c>
      <c r="P241" s="399"/>
      <c r="Q241" s="399"/>
      <c r="R241" s="399"/>
      <c r="S241" s="399"/>
      <c r="T241" s="399"/>
      <c r="U241" s="399"/>
      <c r="V241" s="399"/>
      <c r="W241" s="399"/>
      <c r="X241" s="399"/>
      <c r="Y241" s="399"/>
      <c r="Z241" s="399"/>
      <c r="AA241" s="398" t="str">
        <f>IF(P241="","Fixed",VLOOKUP(P241,'5.1.2 CPA Formulae'!$B$9:$E$20,2,FALSE))</f>
        <v>Fixed</v>
      </c>
    </row>
    <row r="242" spans="1:27" s="30" customFormat="1" ht="25" customHeight="1" x14ac:dyDescent="0.3">
      <c r="A242" s="397" t="s">
        <v>671</v>
      </c>
      <c r="B242" s="403" t="s">
        <v>353</v>
      </c>
      <c r="C242" s="459" t="s">
        <v>360</v>
      </c>
      <c r="D242" s="401" t="s">
        <v>354</v>
      </c>
      <c r="E242" s="401">
        <v>1</v>
      </c>
      <c r="F242" s="442"/>
      <c r="G242" s="439">
        <f t="shared" si="71"/>
        <v>0</v>
      </c>
      <c r="H242" s="402" t="s">
        <v>197</v>
      </c>
      <c r="I242" s="449">
        <f>IF(H242&lt;&gt;"",VLOOKUP(H242,'5.1.4 Exchange Rates'!$C$23:$D$37,2,FALSE),"")</f>
        <v>1</v>
      </c>
      <c r="J242" s="438"/>
      <c r="K242" s="454">
        <f t="shared" si="72"/>
        <v>0</v>
      </c>
      <c r="L242" s="454">
        <f t="shared" si="73"/>
        <v>0</v>
      </c>
      <c r="M242" s="455">
        <f t="shared" si="62"/>
        <v>0</v>
      </c>
      <c r="N242" s="438">
        <f t="shared" si="63"/>
        <v>0</v>
      </c>
      <c r="O242" s="439">
        <f t="shared" si="64"/>
        <v>0</v>
      </c>
      <c r="P242" s="399"/>
      <c r="Q242" s="399"/>
      <c r="R242" s="399"/>
      <c r="S242" s="399"/>
      <c r="T242" s="399"/>
      <c r="U242" s="399"/>
      <c r="V242" s="399"/>
      <c r="W242" s="399"/>
      <c r="X242" s="399"/>
      <c r="Y242" s="399"/>
      <c r="Z242" s="399"/>
      <c r="AA242" s="398" t="str">
        <f>IF(P242="","Fixed",VLOOKUP(P242,'5.1.2 CPA Formulae'!$B$9:$E$20,2,FALSE))</f>
        <v>Fixed</v>
      </c>
    </row>
    <row r="243" spans="1:27" s="30" customFormat="1" ht="25" customHeight="1" x14ac:dyDescent="0.3">
      <c r="A243" s="420"/>
      <c r="B243" s="425" t="s">
        <v>320</v>
      </c>
      <c r="C243" s="465"/>
      <c r="D243" s="421"/>
      <c r="E243" s="421"/>
      <c r="F243" s="440"/>
      <c r="G243" s="441">
        <f>SUM(G230:G242)</f>
        <v>0</v>
      </c>
      <c r="H243" s="423"/>
      <c r="I243" s="450"/>
      <c r="J243" s="440"/>
      <c r="K243" s="441">
        <f>SUM(K230:K242)</f>
        <v>0</v>
      </c>
      <c r="L243" s="441">
        <f t="shared" ref="L243:O243" si="74">SUM(L230:L242)</f>
        <v>0</v>
      </c>
      <c r="M243" s="441">
        <f t="shared" si="74"/>
        <v>0</v>
      </c>
      <c r="N243" s="441">
        <f t="shared" si="74"/>
        <v>0</v>
      </c>
      <c r="O243" s="441">
        <f t="shared" si="74"/>
        <v>0</v>
      </c>
      <c r="P243" s="422"/>
      <c r="Q243" s="422"/>
      <c r="R243" s="422"/>
      <c r="S243" s="422"/>
      <c r="T243" s="422"/>
      <c r="U243" s="422"/>
      <c r="V243" s="422"/>
      <c r="W243" s="422"/>
      <c r="X243" s="422"/>
      <c r="Y243" s="422"/>
      <c r="Z243" s="422"/>
      <c r="AA243" s="424"/>
    </row>
    <row r="244" spans="1:27" s="30" customFormat="1" ht="25" customHeight="1" x14ac:dyDescent="0.3">
      <c r="A244" s="397"/>
      <c r="B244" s="403"/>
      <c r="C244" s="459"/>
      <c r="D244" s="401"/>
      <c r="E244" s="401"/>
      <c r="F244" s="442"/>
      <c r="G244" s="439"/>
      <c r="H244" s="402"/>
      <c r="I244" s="449"/>
      <c r="J244" s="438"/>
      <c r="K244" s="454"/>
      <c r="L244" s="454"/>
      <c r="M244" s="455"/>
      <c r="N244" s="438"/>
      <c r="O244" s="439"/>
      <c r="P244" s="399"/>
      <c r="Q244" s="399"/>
      <c r="R244" s="399"/>
      <c r="S244" s="399"/>
      <c r="T244" s="399"/>
      <c r="U244" s="399"/>
      <c r="V244" s="399"/>
      <c r="W244" s="399"/>
      <c r="X244" s="399"/>
      <c r="Y244" s="399"/>
      <c r="Z244" s="399"/>
      <c r="AA244" s="398"/>
    </row>
    <row r="245" spans="1:27" s="30" customFormat="1" ht="25" customHeight="1" x14ac:dyDescent="0.3">
      <c r="A245" s="468" t="s">
        <v>678</v>
      </c>
      <c r="B245" s="406" t="s">
        <v>679</v>
      </c>
      <c r="C245" s="459"/>
      <c r="D245" s="401"/>
      <c r="E245" s="401"/>
      <c r="F245" s="442"/>
      <c r="G245" s="439"/>
      <c r="H245" s="402"/>
      <c r="I245" s="449"/>
      <c r="J245" s="438"/>
      <c r="K245" s="454"/>
      <c r="L245" s="454"/>
      <c r="M245" s="455"/>
      <c r="N245" s="438"/>
      <c r="O245" s="439"/>
      <c r="P245" s="399"/>
      <c r="Q245" s="399"/>
      <c r="R245" s="399"/>
      <c r="S245" s="399"/>
      <c r="T245" s="399"/>
      <c r="U245" s="399"/>
      <c r="V245" s="399"/>
      <c r="W245" s="399"/>
      <c r="X245" s="399"/>
      <c r="Y245" s="399"/>
      <c r="Z245" s="399"/>
      <c r="AA245" s="398"/>
    </row>
    <row r="246" spans="1:27" s="30" customFormat="1" ht="25" customHeight="1" x14ac:dyDescent="0.3">
      <c r="A246" s="397" t="s">
        <v>680</v>
      </c>
      <c r="B246" s="403" t="s">
        <v>681</v>
      </c>
      <c r="C246" s="459"/>
      <c r="D246" s="401" t="s">
        <v>354</v>
      </c>
      <c r="E246" s="401">
        <v>1</v>
      </c>
      <c r="F246" s="442"/>
      <c r="G246" s="439">
        <f>F246*E246</f>
        <v>0</v>
      </c>
      <c r="H246" s="402" t="s">
        <v>197</v>
      </c>
      <c r="I246" s="449">
        <f>IF(H246&lt;&gt;"",VLOOKUP(H246,'5.1.4 Exchange Rates'!$C$23:$D$37,2,FALSE),"")</f>
        <v>1</v>
      </c>
      <c r="J246" s="438"/>
      <c r="K246" s="454">
        <f>E246*J246</f>
        <v>0</v>
      </c>
      <c r="L246" s="454">
        <f>E246*I246*J246</f>
        <v>0</v>
      </c>
      <c r="M246" s="455">
        <f t="shared" ref="M246:M258" si="75">L246+G246</f>
        <v>0</v>
      </c>
      <c r="N246" s="438">
        <f t="shared" ref="N246:N258" si="76">M246*15%</f>
        <v>0</v>
      </c>
      <c r="O246" s="439">
        <f t="shared" ref="O246:O258" si="77">M246+N246</f>
        <v>0</v>
      </c>
      <c r="P246" s="399"/>
      <c r="Q246" s="399"/>
      <c r="R246" s="399"/>
      <c r="S246" s="399"/>
      <c r="T246" s="399"/>
      <c r="U246" s="399"/>
      <c r="V246" s="399"/>
      <c r="W246" s="399"/>
      <c r="X246" s="399"/>
      <c r="Y246" s="399"/>
      <c r="Z246" s="399"/>
      <c r="AA246" s="398" t="str">
        <f>IF(P246="","Fixed",VLOOKUP(P246,'5.1.2 CPA Formulae'!$B$9:$E$20,2,FALSE))</f>
        <v>Fixed</v>
      </c>
    </row>
    <row r="247" spans="1:27" s="30" customFormat="1" ht="25" customHeight="1" x14ac:dyDescent="0.3">
      <c r="A247" s="397" t="s">
        <v>682</v>
      </c>
      <c r="B247" s="403" t="s">
        <v>683</v>
      </c>
      <c r="C247" s="459" t="s">
        <v>672</v>
      </c>
      <c r="D247" s="401" t="s">
        <v>354</v>
      </c>
      <c r="E247" s="401">
        <v>1</v>
      </c>
      <c r="F247" s="442"/>
      <c r="G247" s="439">
        <f t="shared" ref="G247:G250" si="78">F247*E247</f>
        <v>0</v>
      </c>
      <c r="H247" s="402" t="s">
        <v>197</v>
      </c>
      <c r="I247" s="449">
        <f>IF(H247&lt;&gt;"",VLOOKUP(H247,'5.1.4 Exchange Rates'!$C$23:$D$37,2,FALSE),"")</f>
        <v>1</v>
      </c>
      <c r="J247" s="438"/>
      <c r="K247" s="454">
        <f t="shared" ref="K247:K250" si="79">E247*J247</f>
        <v>0</v>
      </c>
      <c r="L247" s="454">
        <f t="shared" ref="L247:L250" si="80">E247*I247*J247</f>
        <v>0</v>
      </c>
      <c r="M247" s="455">
        <f t="shared" si="75"/>
        <v>0</v>
      </c>
      <c r="N247" s="438">
        <f t="shared" si="76"/>
        <v>0</v>
      </c>
      <c r="O247" s="439">
        <f t="shared" si="77"/>
        <v>0</v>
      </c>
      <c r="P247" s="399"/>
      <c r="Q247" s="399"/>
      <c r="R247" s="399"/>
      <c r="S247" s="399"/>
      <c r="T247" s="399"/>
      <c r="U247" s="399"/>
      <c r="V247" s="399"/>
      <c r="W247" s="399"/>
      <c r="X247" s="399"/>
      <c r="Y247" s="399"/>
      <c r="Z247" s="399"/>
      <c r="AA247" s="398" t="str">
        <f>IF(P247="","Fixed",VLOOKUP(P247,'5.1.2 CPA Formulae'!$B$9:$E$20,2,FALSE))</f>
        <v>Fixed</v>
      </c>
    </row>
    <row r="248" spans="1:27" s="30" customFormat="1" ht="25" customHeight="1" x14ac:dyDescent="0.3">
      <c r="A248" s="397" t="s">
        <v>684</v>
      </c>
      <c r="B248" s="403" t="s">
        <v>657</v>
      </c>
      <c r="C248" s="459" t="s">
        <v>673</v>
      </c>
      <c r="D248" s="401" t="s">
        <v>354</v>
      </c>
      <c r="E248" s="401">
        <v>1</v>
      </c>
      <c r="F248" s="442"/>
      <c r="G248" s="439">
        <f t="shared" si="78"/>
        <v>0</v>
      </c>
      <c r="H248" s="402" t="s">
        <v>197</v>
      </c>
      <c r="I248" s="449">
        <f>IF(H248&lt;&gt;"",VLOOKUP(H248,'5.1.4 Exchange Rates'!$C$23:$D$37,2,FALSE),"")</f>
        <v>1</v>
      </c>
      <c r="J248" s="438"/>
      <c r="K248" s="454">
        <f t="shared" si="79"/>
        <v>0</v>
      </c>
      <c r="L248" s="454">
        <f t="shared" si="80"/>
        <v>0</v>
      </c>
      <c r="M248" s="455">
        <f t="shared" si="75"/>
        <v>0</v>
      </c>
      <c r="N248" s="438">
        <f t="shared" si="76"/>
        <v>0</v>
      </c>
      <c r="O248" s="439">
        <f t="shared" si="77"/>
        <v>0</v>
      </c>
      <c r="P248" s="399"/>
      <c r="Q248" s="399"/>
      <c r="R248" s="399"/>
      <c r="S248" s="399"/>
      <c r="T248" s="399"/>
      <c r="U248" s="399"/>
      <c r="V248" s="399"/>
      <c r="W248" s="399"/>
      <c r="X248" s="399"/>
      <c r="Y248" s="399"/>
      <c r="Z248" s="399"/>
      <c r="AA248" s="398" t="str">
        <f>IF(P248="","Fixed",VLOOKUP(P248,'5.1.2 CPA Formulae'!$B$9:$E$20,2,FALSE))</f>
        <v>Fixed</v>
      </c>
    </row>
    <row r="249" spans="1:27" s="30" customFormat="1" ht="25" customHeight="1" x14ac:dyDescent="0.3">
      <c r="A249" s="397" t="s">
        <v>685</v>
      </c>
      <c r="B249" s="403" t="s">
        <v>659</v>
      </c>
      <c r="C249" s="459" t="s">
        <v>674</v>
      </c>
      <c r="D249" s="401" t="s">
        <v>354</v>
      </c>
      <c r="E249" s="401">
        <v>1</v>
      </c>
      <c r="F249" s="442"/>
      <c r="G249" s="439">
        <f t="shared" si="78"/>
        <v>0</v>
      </c>
      <c r="H249" s="402" t="s">
        <v>197</v>
      </c>
      <c r="I249" s="449">
        <f>IF(H249&lt;&gt;"",VLOOKUP(H249,'5.1.4 Exchange Rates'!$C$23:$D$37,2,FALSE),"")</f>
        <v>1</v>
      </c>
      <c r="J249" s="438"/>
      <c r="K249" s="454">
        <f t="shared" si="79"/>
        <v>0</v>
      </c>
      <c r="L249" s="454">
        <f t="shared" si="80"/>
        <v>0</v>
      </c>
      <c r="M249" s="455">
        <f t="shared" si="75"/>
        <v>0</v>
      </c>
      <c r="N249" s="438">
        <f t="shared" si="76"/>
        <v>0</v>
      </c>
      <c r="O249" s="439">
        <f t="shared" si="77"/>
        <v>0</v>
      </c>
      <c r="P249" s="399"/>
      <c r="Q249" s="399"/>
      <c r="R249" s="399"/>
      <c r="S249" s="399"/>
      <c r="T249" s="399"/>
      <c r="U249" s="399"/>
      <c r="V249" s="399"/>
      <c r="W249" s="399"/>
      <c r="X249" s="399"/>
      <c r="Y249" s="399"/>
      <c r="Z249" s="399"/>
      <c r="AA249" s="398" t="str">
        <f>IF(P249="","Fixed",VLOOKUP(P249,'5.1.2 CPA Formulae'!$B$9:$E$20,2,FALSE))</f>
        <v>Fixed</v>
      </c>
    </row>
    <row r="250" spans="1:27" s="30" customFormat="1" ht="25" customHeight="1" x14ac:dyDescent="0.3">
      <c r="A250" s="397" t="s">
        <v>686</v>
      </c>
      <c r="B250" s="403" t="s">
        <v>661</v>
      </c>
      <c r="C250" s="459" t="s">
        <v>675</v>
      </c>
      <c r="D250" s="401" t="s">
        <v>354</v>
      </c>
      <c r="E250" s="401">
        <v>1</v>
      </c>
      <c r="F250" s="442"/>
      <c r="G250" s="439">
        <f t="shared" si="78"/>
        <v>0</v>
      </c>
      <c r="H250" s="402" t="s">
        <v>197</v>
      </c>
      <c r="I250" s="449">
        <f>IF(H250&lt;&gt;"",VLOOKUP(H250,'5.1.4 Exchange Rates'!$C$23:$D$37,2,FALSE),"")</f>
        <v>1</v>
      </c>
      <c r="J250" s="438"/>
      <c r="K250" s="454">
        <f t="shared" si="79"/>
        <v>0</v>
      </c>
      <c r="L250" s="454">
        <f t="shared" si="80"/>
        <v>0</v>
      </c>
      <c r="M250" s="455">
        <f t="shared" si="75"/>
        <v>0</v>
      </c>
      <c r="N250" s="438">
        <f t="shared" si="76"/>
        <v>0</v>
      </c>
      <c r="O250" s="439">
        <f t="shared" si="77"/>
        <v>0</v>
      </c>
      <c r="P250" s="399"/>
      <c r="Q250" s="399"/>
      <c r="R250" s="399"/>
      <c r="S250" s="399"/>
      <c r="T250" s="399"/>
      <c r="U250" s="399"/>
      <c r="V250" s="399"/>
      <c r="W250" s="399"/>
      <c r="X250" s="399"/>
      <c r="Y250" s="399"/>
      <c r="Z250" s="399"/>
      <c r="AA250" s="398" t="str">
        <f>IF(P250="","Fixed",VLOOKUP(P250,'5.1.2 CPA Formulae'!$B$9:$E$20,2,FALSE))</f>
        <v>Fixed</v>
      </c>
    </row>
    <row r="251" spans="1:27" s="30" customFormat="1" ht="25" customHeight="1" x14ac:dyDescent="0.3">
      <c r="A251" s="397" t="s">
        <v>687</v>
      </c>
      <c r="B251" s="403" t="s">
        <v>663</v>
      </c>
      <c r="C251" s="459" t="s">
        <v>676</v>
      </c>
      <c r="D251" s="401" t="s">
        <v>354</v>
      </c>
      <c r="E251" s="401">
        <v>1</v>
      </c>
      <c r="F251" s="442"/>
      <c r="G251" s="439">
        <f>F251*E251</f>
        <v>0</v>
      </c>
      <c r="H251" s="402" t="s">
        <v>197</v>
      </c>
      <c r="I251" s="449">
        <f>IF(H251&lt;&gt;"",VLOOKUP(H251,'5.1.4 Exchange Rates'!$C$23:$D$37,2,FALSE),"")</f>
        <v>1</v>
      </c>
      <c r="J251" s="438"/>
      <c r="K251" s="454">
        <f>E251*J251</f>
        <v>0</v>
      </c>
      <c r="L251" s="454">
        <f>E251*I251*J251</f>
        <v>0</v>
      </c>
      <c r="M251" s="455">
        <f t="shared" si="75"/>
        <v>0</v>
      </c>
      <c r="N251" s="438">
        <f t="shared" si="76"/>
        <v>0</v>
      </c>
      <c r="O251" s="439">
        <f t="shared" si="77"/>
        <v>0</v>
      </c>
      <c r="P251" s="399"/>
      <c r="Q251" s="399"/>
      <c r="R251" s="399"/>
      <c r="S251" s="399"/>
      <c r="T251" s="399"/>
      <c r="U251" s="399"/>
      <c r="V251" s="399"/>
      <c r="W251" s="399"/>
      <c r="X251" s="399"/>
      <c r="Y251" s="399"/>
      <c r="Z251" s="399"/>
      <c r="AA251" s="398" t="str">
        <f>IF(P251="","Fixed",VLOOKUP(P251,'5.1.2 CPA Formulae'!$B$9:$E$20,2,FALSE))</f>
        <v>Fixed</v>
      </c>
    </row>
    <row r="252" spans="1:27" s="30" customFormat="1" ht="25" customHeight="1" x14ac:dyDescent="0.3">
      <c r="A252" s="397" t="s">
        <v>688</v>
      </c>
      <c r="B252" s="403" t="s">
        <v>689</v>
      </c>
      <c r="C252" s="459"/>
      <c r="D252" s="401" t="s">
        <v>354</v>
      </c>
      <c r="E252" s="401">
        <v>1</v>
      </c>
      <c r="F252" s="442"/>
      <c r="G252" s="439">
        <f t="shared" ref="G252:G255" si="81">F252*E252</f>
        <v>0</v>
      </c>
      <c r="H252" s="402" t="s">
        <v>197</v>
      </c>
      <c r="I252" s="449">
        <f>IF(H252&lt;&gt;"",VLOOKUP(H252,'5.1.4 Exchange Rates'!$C$23:$D$37,2,FALSE),"")</f>
        <v>1</v>
      </c>
      <c r="J252" s="438"/>
      <c r="K252" s="454">
        <f t="shared" ref="K252:K255" si="82">E252*J252</f>
        <v>0</v>
      </c>
      <c r="L252" s="454">
        <f t="shared" ref="L252:L255" si="83">E252*I252*J252</f>
        <v>0</v>
      </c>
      <c r="M252" s="455">
        <f t="shared" si="75"/>
        <v>0</v>
      </c>
      <c r="N252" s="438">
        <f t="shared" si="76"/>
        <v>0</v>
      </c>
      <c r="O252" s="439">
        <f t="shared" si="77"/>
        <v>0</v>
      </c>
      <c r="P252" s="399"/>
      <c r="Q252" s="399"/>
      <c r="R252" s="399"/>
      <c r="S252" s="399"/>
      <c r="T252" s="399"/>
      <c r="U252" s="399"/>
      <c r="V252" s="399"/>
      <c r="W252" s="399"/>
      <c r="X252" s="399"/>
      <c r="Y252" s="399"/>
      <c r="Z252" s="399"/>
      <c r="AA252" s="398" t="str">
        <f>IF(P252="","Fixed",VLOOKUP(P252,'5.1.2 CPA Formulae'!$B$9:$E$20,2,FALSE))</f>
        <v>Fixed</v>
      </c>
    </row>
    <row r="253" spans="1:27" s="30" customFormat="1" ht="25" customHeight="1" x14ac:dyDescent="0.3">
      <c r="A253" s="397" t="s">
        <v>690</v>
      </c>
      <c r="B253" s="403" t="s">
        <v>665</v>
      </c>
      <c r="C253" s="459" t="s">
        <v>677</v>
      </c>
      <c r="D253" s="401" t="s">
        <v>354</v>
      </c>
      <c r="E253" s="401">
        <v>1</v>
      </c>
      <c r="F253" s="442"/>
      <c r="G253" s="439">
        <f t="shared" si="81"/>
        <v>0</v>
      </c>
      <c r="H253" s="402" t="s">
        <v>197</v>
      </c>
      <c r="I253" s="449">
        <f>IF(H253&lt;&gt;"",VLOOKUP(H253,'5.1.4 Exchange Rates'!$C$23:$D$37,2,FALSE),"")</f>
        <v>1</v>
      </c>
      <c r="J253" s="438"/>
      <c r="K253" s="454">
        <f t="shared" si="82"/>
        <v>0</v>
      </c>
      <c r="L253" s="454">
        <f t="shared" si="83"/>
        <v>0</v>
      </c>
      <c r="M253" s="455">
        <f t="shared" si="75"/>
        <v>0</v>
      </c>
      <c r="N253" s="438">
        <f t="shared" si="76"/>
        <v>0</v>
      </c>
      <c r="O253" s="439">
        <f t="shared" si="77"/>
        <v>0</v>
      </c>
      <c r="P253" s="399"/>
      <c r="Q253" s="399"/>
      <c r="R253" s="399"/>
      <c r="S253" s="399"/>
      <c r="T253" s="399"/>
      <c r="U253" s="399"/>
      <c r="V253" s="399"/>
      <c r="W253" s="399"/>
      <c r="X253" s="399"/>
      <c r="Y253" s="399"/>
      <c r="Z253" s="399"/>
      <c r="AA253" s="398" t="str">
        <f>IF(P253="","Fixed",VLOOKUP(P253,'5.1.2 CPA Formulae'!$B$9:$E$20,2,FALSE))</f>
        <v>Fixed</v>
      </c>
    </row>
    <row r="254" spans="1:27" s="30" customFormat="1" ht="25" customHeight="1" x14ac:dyDescent="0.3">
      <c r="A254" s="397" t="s">
        <v>691</v>
      </c>
      <c r="B254" s="403" t="s">
        <v>345</v>
      </c>
      <c r="C254" s="459" t="s">
        <v>359</v>
      </c>
      <c r="D254" s="401" t="s">
        <v>354</v>
      </c>
      <c r="E254" s="401">
        <v>1</v>
      </c>
      <c r="F254" s="442"/>
      <c r="G254" s="439">
        <f t="shared" si="81"/>
        <v>0</v>
      </c>
      <c r="H254" s="402" t="s">
        <v>197</v>
      </c>
      <c r="I254" s="449">
        <f>IF(H254&lt;&gt;"",VLOOKUP(H254,'5.1.4 Exchange Rates'!$C$23:$D$37,2,FALSE),"")</f>
        <v>1</v>
      </c>
      <c r="J254" s="438"/>
      <c r="K254" s="454">
        <f t="shared" si="82"/>
        <v>0</v>
      </c>
      <c r="L254" s="454">
        <f t="shared" si="83"/>
        <v>0</v>
      </c>
      <c r="M254" s="455">
        <f t="shared" si="75"/>
        <v>0</v>
      </c>
      <c r="N254" s="438">
        <f t="shared" si="76"/>
        <v>0</v>
      </c>
      <c r="O254" s="439">
        <f t="shared" si="77"/>
        <v>0</v>
      </c>
      <c r="P254" s="399"/>
      <c r="Q254" s="399"/>
      <c r="R254" s="399"/>
      <c r="S254" s="399"/>
      <c r="T254" s="399"/>
      <c r="U254" s="399"/>
      <c r="V254" s="399"/>
      <c r="W254" s="399"/>
      <c r="X254" s="399"/>
      <c r="Y254" s="399"/>
      <c r="Z254" s="399"/>
      <c r="AA254" s="398" t="str">
        <f>IF(P254="","Fixed",VLOOKUP(P254,'5.1.2 CPA Formulae'!$B$9:$E$20,2,FALSE))</f>
        <v>Fixed</v>
      </c>
    </row>
    <row r="255" spans="1:27" s="30" customFormat="1" ht="25" customHeight="1" x14ac:dyDescent="0.3">
      <c r="A255" s="397" t="s">
        <v>692</v>
      </c>
      <c r="B255" s="403" t="s">
        <v>347</v>
      </c>
      <c r="C255" s="459"/>
      <c r="D255" s="401" t="s">
        <v>354</v>
      </c>
      <c r="E255" s="401">
        <v>1</v>
      </c>
      <c r="F255" s="442"/>
      <c r="G255" s="439">
        <f t="shared" si="81"/>
        <v>0</v>
      </c>
      <c r="H255" s="402" t="s">
        <v>197</v>
      </c>
      <c r="I255" s="449">
        <f>IF(H255&lt;&gt;"",VLOOKUP(H255,'5.1.4 Exchange Rates'!$C$23:$D$37,2,FALSE),"")</f>
        <v>1</v>
      </c>
      <c r="J255" s="438"/>
      <c r="K255" s="454">
        <f t="shared" si="82"/>
        <v>0</v>
      </c>
      <c r="L255" s="454">
        <f t="shared" si="83"/>
        <v>0</v>
      </c>
      <c r="M255" s="455">
        <f t="shared" si="75"/>
        <v>0</v>
      </c>
      <c r="N255" s="438">
        <f t="shared" si="76"/>
        <v>0</v>
      </c>
      <c r="O255" s="439">
        <f t="shared" si="77"/>
        <v>0</v>
      </c>
      <c r="P255" s="399"/>
      <c r="Q255" s="399"/>
      <c r="R255" s="399"/>
      <c r="S255" s="399"/>
      <c r="T255" s="399"/>
      <c r="U255" s="399"/>
      <c r="V255" s="399"/>
      <c r="W255" s="399"/>
      <c r="X255" s="399"/>
      <c r="Y255" s="399"/>
      <c r="Z255" s="399"/>
      <c r="AA255" s="398" t="str">
        <f>IF(P255="","Fixed",VLOOKUP(P255,'5.1.2 CPA Formulae'!$B$9:$E$20,2,FALSE))</f>
        <v>Fixed</v>
      </c>
    </row>
    <row r="256" spans="1:27" s="30" customFormat="1" ht="25" customHeight="1" x14ac:dyDescent="0.3">
      <c r="A256" s="397" t="s">
        <v>693</v>
      </c>
      <c r="B256" s="403" t="s">
        <v>349</v>
      </c>
      <c r="C256" s="459"/>
      <c r="D256" s="401" t="s">
        <v>354</v>
      </c>
      <c r="E256" s="401">
        <v>1</v>
      </c>
      <c r="F256" s="442"/>
      <c r="G256" s="439">
        <f>F256*E256</f>
        <v>0</v>
      </c>
      <c r="H256" s="402" t="s">
        <v>197</v>
      </c>
      <c r="I256" s="449">
        <f>IF(H256&lt;&gt;"",VLOOKUP(H256,'5.1.4 Exchange Rates'!$C$23:$D$37,2,FALSE),"")</f>
        <v>1</v>
      </c>
      <c r="J256" s="438"/>
      <c r="K256" s="454">
        <f>E256*J256</f>
        <v>0</v>
      </c>
      <c r="L256" s="454">
        <f>E256*I256*J256</f>
        <v>0</v>
      </c>
      <c r="M256" s="455">
        <f t="shared" si="75"/>
        <v>0</v>
      </c>
      <c r="N256" s="438">
        <f t="shared" si="76"/>
        <v>0</v>
      </c>
      <c r="O256" s="439">
        <f t="shared" si="77"/>
        <v>0</v>
      </c>
      <c r="P256" s="399"/>
      <c r="Q256" s="399"/>
      <c r="R256" s="399"/>
      <c r="S256" s="399"/>
      <c r="T256" s="399"/>
      <c r="U256" s="399"/>
      <c r="V256" s="399"/>
      <c r="W256" s="399"/>
      <c r="X256" s="399"/>
      <c r="Y256" s="399"/>
      <c r="Z256" s="399"/>
      <c r="AA256" s="398" t="str">
        <f>IF(P256="","Fixed",VLOOKUP(P256,'5.1.2 CPA Formulae'!$B$9:$E$20,2,FALSE))</f>
        <v>Fixed</v>
      </c>
    </row>
    <row r="257" spans="1:27" s="30" customFormat="1" ht="25" customHeight="1" x14ac:dyDescent="0.3">
      <c r="A257" s="397" t="s">
        <v>694</v>
      </c>
      <c r="B257" s="403" t="s">
        <v>351</v>
      </c>
      <c r="C257" s="459"/>
      <c r="D257" s="401" t="s">
        <v>354</v>
      </c>
      <c r="E257" s="401">
        <v>1</v>
      </c>
      <c r="F257" s="442"/>
      <c r="G257" s="439">
        <f t="shared" ref="G257:G258" si="84">F257*E257</f>
        <v>0</v>
      </c>
      <c r="H257" s="402" t="s">
        <v>197</v>
      </c>
      <c r="I257" s="449">
        <f>IF(H257&lt;&gt;"",VLOOKUP(H257,'5.1.4 Exchange Rates'!$C$23:$D$37,2,FALSE),"")</f>
        <v>1</v>
      </c>
      <c r="J257" s="438"/>
      <c r="K257" s="454">
        <f t="shared" ref="K257:K258" si="85">E257*J257</f>
        <v>0</v>
      </c>
      <c r="L257" s="454">
        <f t="shared" ref="L257:L258" si="86">E257*I257*J257</f>
        <v>0</v>
      </c>
      <c r="M257" s="455">
        <f t="shared" si="75"/>
        <v>0</v>
      </c>
      <c r="N257" s="438">
        <f t="shared" si="76"/>
        <v>0</v>
      </c>
      <c r="O257" s="439">
        <f t="shared" si="77"/>
        <v>0</v>
      </c>
      <c r="P257" s="399"/>
      <c r="Q257" s="399"/>
      <c r="R257" s="399"/>
      <c r="S257" s="399"/>
      <c r="T257" s="399"/>
      <c r="U257" s="399"/>
      <c r="V257" s="399"/>
      <c r="W257" s="399"/>
      <c r="X257" s="399"/>
      <c r="Y257" s="399"/>
      <c r="Z257" s="399"/>
      <c r="AA257" s="398" t="str">
        <f>IF(P257="","Fixed",VLOOKUP(P257,'5.1.2 CPA Formulae'!$B$9:$E$20,2,FALSE))</f>
        <v>Fixed</v>
      </c>
    </row>
    <row r="258" spans="1:27" s="30" customFormat="1" ht="25" customHeight="1" x14ac:dyDescent="0.3">
      <c r="A258" s="397" t="s">
        <v>695</v>
      </c>
      <c r="B258" s="403" t="s">
        <v>353</v>
      </c>
      <c r="C258" s="459" t="s">
        <v>360</v>
      </c>
      <c r="D258" s="401" t="s">
        <v>354</v>
      </c>
      <c r="E258" s="401">
        <v>1</v>
      </c>
      <c r="F258" s="442"/>
      <c r="G258" s="439">
        <f t="shared" si="84"/>
        <v>0</v>
      </c>
      <c r="H258" s="402" t="s">
        <v>197</v>
      </c>
      <c r="I258" s="449">
        <f>IF(H258&lt;&gt;"",VLOOKUP(H258,'5.1.4 Exchange Rates'!$C$23:$D$37,2,FALSE),"")</f>
        <v>1</v>
      </c>
      <c r="J258" s="438"/>
      <c r="K258" s="454">
        <f t="shared" si="85"/>
        <v>0</v>
      </c>
      <c r="L258" s="454">
        <f t="shared" si="86"/>
        <v>0</v>
      </c>
      <c r="M258" s="455">
        <f t="shared" si="75"/>
        <v>0</v>
      </c>
      <c r="N258" s="438">
        <f t="shared" si="76"/>
        <v>0</v>
      </c>
      <c r="O258" s="439">
        <f t="shared" si="77"/>
        <v>0</v>
      </c>
      <c r="P258" s="399"/>
      <c r="Q258" s="399"/>
      <c r="R258" s="399"/>
      <c r="S258" s="399"/>
      <c r="T258" s="399"/>
      <c r="U258" s="399"/>
      <c r="V258" s="399"/>
      <c r="W258" s="399"/>
      <c r="X258" s="399"/>
      <c r="Y258" s="399"/>
      <c r="Z258" s="399"/>
      <c r="AA258" s="398" t="str">
        <f>IF(P258="","Fixed",VLOOKUP(P258,'5.1.2 CPA Formulae'!$B$9:$E$20,2,FALSE))</f>
        <v>Fixed</v>
      </c>
    </row>
    <row r="259" spans="1:27" s="30" customFormat="1" ht="25" customHeight="1" x14ac:dyDescent="0.3">
      <c r="A259" s="420"/>
      <c r="B259" s="425" t="s">
        <v>320</v>
      </c>
      <c r="C259" s="465"/>
      <c r="D259" s="421"/>
      <c r="E259" s="421"/>
      <c r="F259" s="440"/>
      <c r="G259" s="441">
        <f>SUM(G246:G258)</f>
        <v>0</v>
      </c>
      <c r="H259" s="423"/>
      <c r="I259" s="450"/>
      <c r="J259" s="440"/>
      <c r="K259" s="441">
        <f>SUM(K246:K258)</f>
        <v>0</v>
      </c>
      <c r="L259" s="441">
        <f t="shared" ref="L259:O259" si="87">SUM(L246:L258)</f>
        <v>0</v>
      </c>
      <c r="M259" s="441">
        <f t="shared" si="87"/>
        <v>0</v>
      </c>
      <c r="N259" s="441">
        <f t="shared" si="87"/>
        <v>0</v>
      </c>
      <c r="O259" s="441">
        <f t="shared" si="87"/>
        <v>0</v>
      </c>
      <c r="P259" s="422"/>
      <c r="Q259" s="422"/>
      <c r="R259" s="422"/>
      <c r="S259" s="422"/>
      <c r="T259" s="422"/>
      <c r="U259" s="422"/>
      <c r="V259" s="422"/>
      <c r="W259" s="422"/>
      <c r="X259" s="422"/>
      <c r="Y259" s="422"/>
      <c r="Z259" s="422"/>
      <c r="AA259" s="424"/>
    </row>
    <row r="260" spans="1:27" s="30" customFormat="1" ht="25" customHeight="1" x14ac:dyDescent="0.3">
      <c r="A260" s="397"/>
      <c r="B260" s="403"/>
      <c r="C260" s="459"/>
      <c r="D260" s="401"/>
      <c r="E260" s="401"/>
      <c r="F260" s="442"/>
      <c r="G260" s="439"/>
      <c r="H260" s="402"/>
      <c r="I260" s="449"/>
      <c r="J260" s="438"/>
      <c r="K260" s="454"/>
      <c r="L260" s="454"/>
      <c r="M260" s="455"/>
      <c r="N260" s="438"/>
      <c r="O260" s="439"/>
      <c r="P260" s="399"/>
      <c r="Q260" s="399"/>
      <c r="R260" s="399"/>
      <c r="S260" s="399"/>
      <c r="T260" s="399"/>
      <c r="U260" s="399"/>
      <c r="V260" s="399"/>
      <c r="W260" s="399"/>
      <c r="X260" s="399"/>
      <c r="Y260" s="399"/>
      <c r="Z260" s="399"/>
      <c r="AA260" s="398"/>
    </row>
    <row r="261" spans="1:27" s="30" customFormat="1" ht="25" customHeight="1" x14ac:dyDescent="0.3">
      <c r="A261" s="468" t="s">
        <v>696</v>
      </c>
      <c r="B261" s="406" t="s">
        <v>697</v>
      </c>
      <c r="C261" s="459"/>
      <c r="D261" s="401"/>
      <c r="E261" s="401"/>
      <c r="F261" s="442"/>
      <c r="G261" s="439"/>
      <c r="H261" s="402"/>
      <c r="I261" s="449"/>
      <c r="J261" s="438"/>
      <c r="K261" s="454"/>
      <c r="L261" s="454"/>
      <c r="M261" s="455"/>
      <c r="N261" s="438"/>
      <c r="O261" s="439"/>
      <c r="P261" s="399"/>
      <c r="Q261" s="399"/>
      <c r="R261" s="399"/>
      <c r="S261" s="399"/>
      <c r="T261" s="399"/>
      <c r="U261" s="399"/>
      <c r="V261" s="399"/>
      <c r="W261" s="399"/>
      <c r="X261" s="399"/>
      <c r="Y261" s="399"/>
      <c r="Z261" s="399"/>
      <c r="AA261" s="398"/>
    </row>
    <row r="262" spans="1:27" s="30" customFormat="1" ht="25" customHeight="1" x14ac:dyDescent="0.3">
      <c r="A262" s="397" t="s">
        <v>698</v>
      </c>
      <c r="B262" s="403" t="s">
        <v>653</v>
      </c>
      <c r="C262" s="459"/>
      <c r="D262" s="401" t="s">
        <v>354</v>
      </c>
      <c r="E262" s="401">
        <v>1</v>
      </c>
      <c r="F262" s="442"/>
      <c r="G262" s="439">
        <f>F262*E262</f>
        <v>0</v>
      </c>
      <c r="H262" s="402" t="s">
        <v>197</v>
      </c>
      <c r="I262" s="449">
        <f>IF(H262&lt;&gt;"",VLOOKUP(H262,'5.1.4 Exchange Rates'!$C$23:$D$37,2,FALSE),"")</f>
        <v>1</v>
      </c>
      <c r="J262" s="438"/>
      <c r="K262" s="454">
        <f>E262*J262</f>
        <v>0</v>
      </c>
      <c r="L262" s="454">
        <f>E262*I262*J262</f>
        <v>0</v>
      </c>
      <c r="M262" s="455">
        <f t="shared" ref="M262:M273" si="88">L262+G262</f>
        <v>0</v>
      </c>
      <c r="N262" s="438">
        <f t="shared" ref="N262:N273" si="89">M262*15%</f>
        <v>0</v>
      </c>
      <c r="O262" s="439">
        <f t="shared" ref="O262:O273" si="90">M262+N262</f>
        <v>0</v>
      </c>
      <c r="P262" s="399"/>
      <c r="Q262" s="399"/>
      <c r="R262" s="399"/>
      <c r="S262" s="399"/>
      <c r="T262" s="399"/>
      <c r="U262" s="399"/>
      <c r="V262" s="399"/>
      <c r="W262" s="399"/>
      <c r="X262" s="399"/>
      <c r="Y262" s="399"/>
      <c r="Z262" s="399"/>
      <c r="AA262" s="398" t="str">
        <f>IF(P262="","Fixed",VLOOKUP(P262,'5.1.2 CPA Formulae'!$B$9:$E$20,2,FALSE))</f>
        <v>Fixed</v>
      </c>
    </row>
    <row r="263" spans="1:27" s="30" customFormat="1" ht="25" customHeight="1" x14ac:dyDescent="0.3">
      <c r="A263" s="397" t="s">
        <v>699</v>
      </c>
      <c r="B263" s="403" t="s">
        <v>655</v>
      </c>
      <c r="C263" s="459" t="s">
        <v>672</v>
      </c>
      <c r="D263" s="401" t="s">
        <v>354</v>
      </c>
      <c r="E263" s="401">
        <v>1</v>
      </c>
      <c r="F263" s="442"/>
      <c r="G263" s="439">
        <f t="shared" ref="G263:G266" si="91">F263*E263</f>
        <v>0</v>
      </c>
      <c r="H263" s="402" t="s">
        <v>197</v>
      </c>
      <c r="I263" s="449">
        <f>IF(H263&lt;&gt;"",VLOOKUP(H263,'5.1.4 Exchange Rates'!$C$23:$D$37,2,FALSE),"")</f>
        <v>1</v>
      </c>
      <c r="J263" s="438"/>
      <c r="K263" s="454">
        <f t="shared" ref="K263:K266" si="92">E263*J263</f>
        <v>0</v>
      </c>
      <c r="L263" s="454">
        <f t="shared" ref="L263:L266" si="93">E263*I263*J263</f>
        <v>0</v>
      </c>
      <c r="M263" s="455">
        <f t="shared" si="88"/>
        <v>0</v>
      </c>
      <c r="N263" s="438">
        <f t="shared" si="89"/>
        <v>0</v>
      </c>
      <c r="O263" s="439">
        <f t="shared" si="90"/>
        <v>0</v>
      </c>
      <c r="P263" s="399"/>
      <c r="Q263" s="399"/>
      <c r="R263" s="399"/>
      <c r="S263" s="399"/>
      <c r="T263" s="399"/>
      <c r="U263" s="399"/>
      <c r="V263" s="399"/>
      <c r="W263" s="399"/>
      <c r="X263" s="399"/>
      <c r="Y263" s="399"/>
      <c r="Z263" s="399"/>
      <c r="AA263" s="398" t="str">
        <f>IF(P263="","Fixed",VLOOKUP(P263,'5.1.2 CPA Formulae'!$B$9:$E$20,2,FALSE))</f>
        <v>Fixed</v>
      </c>
    </row>
    <row r="264" spans="1:27" s="30" customFormat="1" ht="25" customHeight="1" x14ac:dyDescent="0.3">
      <c r="A264" s="397" t="s">
        <v>700</v>
      </c>
      <c r="B264" s="403" t="s">
        <v>657</v>
      </c>
      <c r="C264" s="459" t="s">
        <v>673</v>
      </c>
      <c r="D264" s="401" t="s">
        <v>354</v>
      </c>
      <c r="E264" s="401">
        <v>1</v>
      </c>
      <c r="F264" s="442"/>
      <c r="G264" s="439">
        <f t="shared" si="91"/>
        <v>0</v>
      </c>
      <c r="H264" s="402" t="s">
        <v>197</v>
      </c>
      <c r="I264" s="449">
        <f>IF(H264&lt;&gt;"",VLOOKUP(H264,'5.1.4 Exchange Rates'!$C$23:$D$37,2,FALSE),"")</f>
        <v>1</v>
      </c>
      <c r="J264" s="438"/>
      <c r="K264" s="454">
        <f t="shared" si="92"/>
        <v>0</v>
      </c>
      <c r="L264" s="454">
        <f t="shared" si="93"/>
        <v>0</v>
      </c>
      <c r="M264" s="455">
        <f t="shared" si="88"/>
        <v>0</v>
      </c>
      <c r="N264" s="438">
        <f t="shared" si="89"/>
        <v>0</v>
      </c>
      <c r="O264" s="439">
        <f t="shared" si="90"/>
        <v>0</v>
      </c>
      <c r="P264" s="399"/>
      <c r="Q264" s="399"/>
      <c r="R264" s="399"/>
      <c r="S264" s="399"/>
      <c r="T264" s="399"/>
      <c r="U264" s="399"/>
      <c r="V264" s="399"/>
      <c r="W264" s="399"/>
      <c r="X264" s="399"/>
      <c r="Y264" s="399"/>
      <c r="Z264" s="399"/>
      <c r="AA264" s="398" t="str">
        <f>IF(P264="","Fixed",VLOOKUP(P264,'5.1.2 CPA Formulae'!$B$9:$E$20,2,FALSE))</f>
        <v>Fixed</v>
      </c>
    </row>
    <row r="265" spans="1:27" s="30" customFormat="1" ht="25" customHeight="1" x14ac:dyDescent="0.3">
      <c r="A265" s="397" t="s">
        <v>701</v>
      </c>
      <c r="B265" s="403" t="s">
        <v>659</v>
      </c>
      <c r="C265" s="459" t="s">
        <v>674</v>
      </c>
      <c r="D265" s="401" t="s">
        <v>354</v>
      </c>
      <c r="E265" s="401">
        <v>1</v>
      </c>
      <c r="F265" s="442"/>
      <c r="G265" s="439">
        <f t="shared" si="91"/>
        <v>0</v>
      </c>
      <c r="H265" s="402" t="s">
        <v>197</v>
      </c>
      <c r="I265" s="449">
        <f>IF(H265&lt;&gt;"",VLOOKUP(H265,'5.1.4 Exchange Rates'!$C$23:$D$37,2,FALSE),"")</f>
        <v>1</v>
      </c>
      <c r="J265" s="438"/>
      <c r="K265" s="454">
        <f t="shared" si="92"/>
        <v>0</v>
      </c>
      <c r="L265" s="454">
        <f t="shared" si="93"/>
        <v>0</v>
      </c>
      <c r="M265" s="455">
        <f t="shared" si="88"/>
        <v>0</v>
      </c>
      <c r="N265" s="438">
        <f t="shared" si="89"/>
        <v>0</v>
      </c>
      <c r="O265" s="439">
        <f t="shared" si="90"/>
        <v>0</v>
      </c>
      <c r="P265" s="399"/>
      <c r="Q265" s="399"/>
      <c r="R265" s="399"/>
      <c r="S265" s="399"/>
      <c r="T265" s="399"/>
      <c r="U265" s="399"/>
      <c r="V265" s="399"/>
      <c r="W265" s="399"/>
      <c r="X265" s="399"/>
      <c r="Y265" s="399"/>
      <c r="Z265" s="399"/>
      <c r="AA265" s="398" t="str">
        <f>IF(P265="","Fixed",VLOOKUP(P265,'5.1.2 CPA Formulae'!$B$9:$E$20,2,FALSE))</f>
        <v>Fixed</v>
      </c>
    </row>
    <row r="266" spans="1:27" s="30" customFormat="1" ht="25" customHeight="1" x14ac:dyDescent="0.3">
      <c r="A266" s="397" t="s">
        <v>702</v>
      </c>
      <c r="B266" s="403" t="s">
        <v>661</v>
      </c>
      <c r="C266" s="459" t="s">
        <v>675</v>
      </c>
      <c r="D266" s="401" t="s">
        <v>354</v>
      </c>
      <c r="E266" s="401">
        <v>1</v>
      </c>
      <c r="F266" s="442"/>
      <c r="G266" s="439">
        <f t="shared" si="91"/>
        <v>0</v>
      </c>
      <c r="H266" s="402" t="s">
        <v>197</v>
      </c>
      <c r="I266" s="449">
        <f>IF(H266&lt;&gt;"",VLOOKUP(H266,'5.1.4 Exchange Rates'!$C$23:$D$37,2,FALSE),"")</f>
        <v>1</v>
      </c>
      <c r="J266" s="438"/>
      <c r="K266" s="454">
        <f t="shared" si="92"/>
        <v>0</v>
      </c>
      <c r="L266" s="454">
        <f t="shared" si="93"/>
        <v>0</v>
      </c>
      <c r="M266" s="455">
        <f t="shared" si="88"/>
        <v>0</v>
      </c>
      <c r="N266" s="438">
        <f t="shared" si="89"/>
        <v>0</v>
      </c>
      <c r="O266" s="439">
        <f t="shared" si="90"/>
        <v>0</v>
      </c>
      <c r="P266" s="399"/>
      <c r="Q266" s="399"/>
      <c r="R266" s="399"/>
      <c r="S266" s="399"/>
      <c r="T266" s="399"/>
      <c r="U266" s="399"/>
      <c r="V266" s="399"/>
      <c r="W266" s="399"/>
      <c r="X266" s="399"/>
      <c r="Y266" s="399"/>
      <c r="Z266" s="399"/>
      <c r="AA266" s="398" t="str">
        <f>IF(P266="","Fixed",VLOOKUP(P266,'5.1.2 CPA Formulae'!$B$9:$E$20,2,FALSE))</f>
        <v>Fixed</v>
      </c>
    </row>
    <row r="267" spans="1:27" s="30" customFormat="1" ht="25" customHeight="1" x14ac:dyDescent="0.3">
      <c r="A267" s="397" t="s">
        <v>703</v>
      </c>
      <c r="B267" s="403" t="s">
        <v>663</v>
      </c>
      <c r="C267" s="459" t="s">
        <v>676</v>
      </c>
      <c r="D267" s="401" t="s">
        <v>354</v>
      </c>
      <c r="E267" s="401">
        <v>1</v>
      </c>
      <c r="F267" s="442"/>
      <c r="G267" s="439">
        <f>F267*E267</f>
        <v>0</v>
      </c>
      <c r="H267" s="402" t="s">
        <v>197</v>
      </c>
      <c r="I267" s="449">
        <f>IF(H267&lt;&gt;"",VLOOKUP(H267,'5.1.4 Exchange Rates'!$C$23:$D$37,2,FALSE),"")</f>
        <v>1</v>
      </c>
      <c r="J267" s="438"/>
      <c r="K267" s="454">
        <f>E267*J267</f>
        <v>0</v>
      </c>
      <c r="L267" s="454">
        <f>E267*I267*J267</f>
        <v>0</v>
      </c>
      <c r="M267" s="455">
        <f t="shared" si="88"/>
        <v>0</v>
      </c>
      <c r="N267" s="438">
        <f t="shared" si="89"/>
        <v>0</v>
      </c>
      <c r="O267" s="439">
        <f t="shared" si="90"/>
        <v>0</v>
      </c>
      <c r="P267" s="399"/>
      <c r="Q267" s="399"/>
      <c r="R267" s="399"/>
      <c r="S267" s="399"/>
      <c r="T267" s="399"/>
      <c r="U267" s="399"/>
      <c r="V267" s="399"/>
      <c r="W267" s="399"/>
      <c r="X267" s="399"/>
      <c r="Y267" s="399"/>
      <c r="Z267" s="399"/>
      <c r="AA267" s="398" t="str">
        <f>IF(P267="","Fixed",VLOOKUP(P267,'5.1.2 CPA Formulae'!$B$9:$E$20,2,FALSE))</f>
        <v>Fixed</v>
      </c>
    </row>
    <row r="268" spans="1:27" s="30" customFormat="1" ht="25" customHeight="1" x14ac:dyDescent="0.3">
      <c r="A268" s="397" t="s">
        <v>704</v>
      </c>
      <c r="B268" s="403" t="s">
        <v>665</v>
      </c>
      <c r="C268" s="459" t="s">
        <v>677</v>
      </c>
      <c r="D268" s="401" t="s">
        <v>354</v>
      </c>
      <c r="E268" s="401">
        <v>1</v>
      </c>
      <c r="F268" s="442"/>
      <c r="G268" s="439">
        <f t="shared" ref="G268:G271" si="94">F268*E268</f>
        <v>0</v>
      </c>
      <c r="H268" s="402" t="s">
        <v>197</v>
      </c>
      <c r="I268" s="449">
        <f>IF(H268&lt;&gt;"",VLOOKUP(H268,'5.1.4 Exchange Rates'!$C$23:$D$37,2,FALSE),"")</f>
        <v>1</v>
      </c>
      <c r="J268" s="438"/>
      <c r="K268" s="454">
        <f t="shared" ref="K268:K271" si="95">E268*J268</f>
        <v>0</v>
      </c>
      <c r="L268" s="454">
        <f t="shared" ref="L268:L271" si="96">E268*I268*J268</f>
        <v>0</v>
      </c>
      <c r="M268" s="455">
        <f t="shared" si="88"/>
        <v>0</v>
      </c>
      <c r="N268" s="438">
        <f t="shared" si="89"/>
        <v>0</v>
      </c>
      <c r="O268" s="439">
        <f t="shared" si="90"/>
        <v>0</v>
      </c>
      <c r="P268" s="399"/>
      <c r="Q268" s="399"/>
      <c r="R268" s="399"/>
      <c r="S268" s="399"/>
      <c r="T268" s="399"/>
      <c r="U268" s="399"/>
      <c r="V268" s="399"/>
      <c r="W268" s="399"/>
      <c r="X268" s="399"/>
      <c r="Y268" s="399"/>
      <c r="Z268" s="399"/>
      <c r="AA268" s="398" t="str">
        <f>IF(P268="","Fixed",VLOOKUP(P268,'5.1.2 CPA Formulae'!$B$9:$E$20,2,FALSE))</f>
        <v>Fixed</v>
      </c>
    </row>
    <row r="269" spans="1:27" s="30" customFormat="1" ht="25" customHeight="1" x14ac:dyDescent="0.3">
      <c r="A269" s="397" t="s">
        <v>705</v>
      </c>
      <c r="B269" s="403" t="s">
        <v>345</v>
      </c>
      <c r="C269" s="459" t="s">
        <v>359</v>
      </c>
      <c r="D269" s="401" t="s">
        <v>354</v>
      </c>
      <c r="E269" s="401">
        <v>1</v>
      </c>
      <c r="F269" s="442"/>
      <c r="G269" s="439">
        <f t="shared" si="94"/>
        <v>0</v>
      </c>
      <c r="H269" s="402" t="s">
        <v>197</v>
      </c>
      <c r="I269" s="449">
        <f>IF(H269&lt;&gt;"",VLOOKUP(H269,'5.1.4 Exchange Rates'!$C$23:$D$37,2,FALSE),"")</f>
        <v>1</v>
      </c>
      <c r="J269" s="438"/>
      <c r="K269" s="454">
        <f t="shared" si="95"/>
        <v>0</v>
      </c>
      <c r="L269" s="454">
        <f t="shared" si="96"/>
        <v>0</v>
      </c>
      <c r="M269" s="455">
        <f t="shared" si="88"/>
        <v>0</v>
      </c>
      <c r="N269" s="438">
        <f t="shared" si="89"/>
        <v>0</v>
      </c>
      <c r="O269" s="439">
        <f t="shared" si="90"/>
        <v>0</v>
      </c>
      <c r="P269" s="399"/>
      <c r="Q269" s="399"/>
      <c r="R269" s="399"/>
      <c r="S269" s="399"/>
      <c r="T269" s="399"/>
      <c r="U269" s="399"/>
      <c r="V269" s="399"/>
      <c r="W269" s="399"/>
      <c r="X269" s="399"/>
      <c r="Y269" s="399"/>
      <c r="Z269" s="399"/>
      <c r="AA269" s="398" t="str">
        <f>IF(P269="","Fixed",VLOOKUP(P269,'5.1.2 CPA Formulae'!$B$9:$E$20,2,FALSE))</f>
        <v>Fixed</v>
      </c>
    </row>
    <row r="270" spans="1:27" s="30" customFormat="1" ht="25" customHeight="1" x14ac:dyDescent="0.3">
      <c r="A270" s="397" t="s">
        <v>706</v>
      </c>
      <c r="B270" s="403" t="s">
        <v>347</v>
      </c>
      <c r="C270" s="459"/>
      <c r="D270" s="401" t="s">
        <v>354</v>
      </c>
      <c r="E270" s="401">
        <v>1</v>
      </c>
      <c r="F270" s="442"/>
      <c r="G270" s="439">
        <f t="shared" si="94"/>
        <v>0</v>
      </c>
      <c r="H270" s="402" t="s">
        <v>197</v>
      </c>
      <c r="I270" s="449">
        <f>IF(H270&lt;&gt;"",VLOOKUP(H270,'5.1.4 Exchange Rates'!$C$23:$D$37,2,FALSE),"")</f>
        <v>1</v>
      </c>
      <c r="J270" s="438"/>
      <c r="K270" s="454">
        <f t="shared" si="95"/>
        <v>0</v>
      </c>
      <c r="L270" s="454">
        <f t="shared" si="96"/>
        <v>0</v>
      </c>
      <c r="M270" s="455">
        <f t="shared" si="88"/>
        <v>0</v>
      </c>
      <c r="N270" s="438">
        <f t="shared" si="89"/>
        <v>0</v>
      </c>
      <c r="O270" s="439">
        <f t="shared" si="90"/>
        <v>0</v>
      </c>
      <c r="P270" s="399"/>
      <c r="Q270" s="399"/>
      <c r="R270" s="399"/>
      <c r="S270" s="399"/>
      <c r="T270" s="399"/>
      <c r="U270" s="399"/>
      <c r="V270" s="399"/>
      <c r="W270" s="399"/>
      <c r="X270" s="399"/>
      <c r="Y270" s="399"/>
      <c r="Z270" s="399"/>
      <c r="AA270" s="398" t="str">
        <f>IF(P270="","Fixed",VLOOKUP(P270,'5.1.2 CPA Formulae'!$B$9:$E$20,2,FALSE))</f>
        <v>Fixed</v>
      </c>
    </row>
    <row r="271" spans="1:27" s="30" customFormat="1" ht="25" customHeight="1" x14ac:dyDescent="0.3">
      <c r="A271" s="397" t="s">
        <v>707</v>
      </c>
      <c r="B271" s="403" t="s">
        <v>349</v>
      </c>
      <c r="C271" s="459"/>
      <c r="D271" s="401" t="s">
        <v>354</v>
      </c>
      <c r="E271" s="401">
        <v>1</v>
      </c>
      <c r="F271" s="442"/>
      <c r="G271" s="439">
        <f t="shared" si="94"/>
        <v>0</v>
      </c>
      <c r="H271" s="402" t="s">
        <v>197</v>
      </c>
      <c r="I271" s="449">
        <f>IF(H271&lt;&gt;"",VLOOKUP(H271,'5.1.4 Exchange Rates'!$C$23:$D$37,2,FALSE),"")</f>
        <v>1</v>
      </c>
      <c r="J271" s="438"/>
      <c r="K271" s="454">
        <f t="shared" si="95"/>
        <v>0</v>
      </c>
      <c r="L271" s="454">
        <f t="shared" si="96"/>
        <v>0</v>
      </c>
      <c r="M271" s="455">
        <f t="shared" si="88"/>
        <v>0</v>
      </c>
      <c r="N271" s="438">
        <f t="shared" si="89"/>
        <v>0</v>
      </c>
      <c r="O271" s="439">
        <f t="shared" si="90"/>
        <v>0</v>
      </c>
      <c r="P271" s="399"/>
      <c r="Q271" s="399"/>
      <c r="R271" s="399"/>
      <c r="S271" s="399"/>
      <c r="T271" s="399"/>
      <c r="U271" s="399"/>
      <c r="V271" s="399"/>
      <c r="W271" s="399"/>
      <c r="X271" s="399"/>
      <c r="Y271" s="399"/>
      <c r="Z271" s="399"/>
      <c r="AA271" s="398" t="str">
        <f>IF(P271="","Fixed",VLOOKUP(P271,'5.1.2 CPA Formulae'!$B$9:$E$20,2,FALSE))</f>
        <v>Fixed</v>
      </c>
    </row>
    <row r="272" spans="1:27" s="30" customFormat="1" ht="25" customHeight="1" x14ac:dyDescent="0.3">
      <c r="A272" s="397" t="s">
        <v>708</v>
      </c>
      <c r="B272" s="403" t="s">
        <v>351</v>
      </c>
      <c r="C272" s="459"/>
      <c r="D272" s="401" t="s">
        <v>354</v>
      </c>
      <c r="E272" s="401">
        <v>1</v>
      </c>
      <c r="F272" s="442"/>
      <c r="G272" s="439">
        <f>F272*E272</f>
        <v>0</v>
      </c>
      <c r="H272" s="402" t="s">
        <v>197</v>
      </c>
      <c r="I272" s="449">
        <f>IF(H272&lt;&gt;"",VLOOKUP(H272,'5.1.4 Exchange Rates'!$C$23:$D$37,2,FALSE),"")</f>
        <v>1</v>
      </c>
      <c r="J272" s="438"/>
      <c r="K272" s="454">
        <f>E272*J272</f>
        <v>0</v>
      </c>
      <c r="L272" s="454">
        <f>E272*I272*J272</f>
        <v>0</v>
      </c>
      <c r="M272" s="455">
        <f t="shared" si="88"/>
        <v>0</v>
      </c>
      <c r="N272" s="438">
        <f t="shared" si="89"/>
        <v>0</v>
      </c>
      <c r="O272" s="439">
        <f t="shared" si="90"/>
        <v>0</v>
      </c>
      <c r="P272" s="399"/>
      <c r="Q272" s="399"/>
      <c r="R272" s="399"/>
      <c r="S272" s="399"/>
      <c r="T272" s="399"/>
      <c r="U272" s="399"/>
      <c r="V272" s="399"/>
      <c r="W272" s="399"/>
      <c r="X272" s="399"/>
      <c r="Y272" s="399"/>
      <c r="Z272" s="399"/>
      <c r="AA272" s="398" t="str">
        <f>IF(P272="","Fixed",VLOOKUP(P272,'5.1.2 CPA Formulae'!$B$9:$E$20,2,FALSE))</f>
        <v>Fixed</v>
      </c>
    </row>
    <row r="273" spans="1:27" s="30" customFormat="1" ht="25" customHeight="1" x14ac:dyDescent="0.3">
      <c r="A273" s="397" t="s">
        <v>709</v>
      </c>
      <c r="B273" s="403" t="s">
        <v>353</v>
      </c>
      <c r="C273" s="459" t="s">
        <v>360</v>
      </c>
      <c r="D273" s="401" t="s">
        <v>354</v>
      </c>
      <c r="E273" s="401">
        <v>1</v>
      </c>
      <c r="F273" s="442"/>
      <c r="G273" s="439">
        <f t="shared" ref="G273" si="97">F273*E273</f>
        <v>0</v>
      </c>
      <c r="H273" s="402" t="s">
        <v>197</v>
      </c>
      <c r="I273" s="449">
        <f>IF(H273&lt;&gt;"",VLOOKUP(H273,'5.1.4 Exchange Rates'!$C$23:$D$37,2,FALSE),"")</f>
        <v>1</v>
      </c>
      <c r="J273" s="438"/>
      <c r="K273" s="454">
        <f t="shared" ref="K273" si="98">E273*J273</f>
        <v>0</v>
      </c>
      <c r="L273" s="454">
        <f t="shared" ref="L273" si="99">E273*I273*J273</f>
        <v>0</v>
      </c>
      <c r="M273" s="455">
        <f t="shared" si="88"/>
        <v>0</v>
      </c>
      <c r="N273" s="438">
        <f t="shared" si="89"/>
        <v>0</v>
      </c>
      <c r="O273" s="439">
        <f t="shared" si="90"/>
        <v>0</v>
      </c>
      <c r="P273" s="399"/>
      <c r="Q273" s="399"/>
      <c r="R273" s="399"/>
      <c r="S273" s="399"/>
      <c r="T273" s="399"/>
      <c r="U273" s="399"/>
      <c r="V273" s="399"/>
      <c r="W273" s="399"/>
      <c r="X273" s="399"/>
      <c r="Y273" s="399"/>
      <c r="Z273" s="399"/>
      <c r="AA273" s="398" t="str">
        <f>IF(P273="","Fixed",VLOOKUP(P273,'5.1.2 CPA Formulae'!$B$9:$E$20,2,FALSE))</f>
        <v>Fixed</v>
      </c>
    </row>
    <row r="274" spans="1:27" s="30" customFormat="1" ht="25" customHeight="1" x14ac:dyDescent="0.3">
      <c r="A274" s="420"/>
      <c r="B274" s="425" t="s">
        <v>320</v>
      </c>
      <c r="C274" s="465"/>
      <c r="D274" s="421"/>
      <c r="E274" s="421"/>
      <c r="F274" s="440"/>
      <c r="G274" s="441">
        <f>SUM(G262:G273)</f>
        <v>0</v>
      </c>
      <c r="H274" s="423"/>
      <c r="I274" s="450"/>
      <c r="J274" s="440"/>
      <c r="K274" s="441">
        <f>SUM(K262:K273)</f>
        <v>0</v>
      </c>
      <c r="L274" s="441">
        <f t="shared" ref="L274:O274" si="100">SUM(L262:L273)</f>
        <v>0</v>
      </c>
      <c r="M274" s="441">
        <f t="shared" si="100"/>
        <v>0</v>
      </c>
      <c r="N274" s="441">
        <f t="shared" si="100"/>
        <v>0</v>
      </c>
      <c r="O274" s="441">
        <f t="shared" si="100"/>
        <v>0</v>
      </c>
      <c r="P274" s="422"/>
      <c r="Q274" s="422"/>
      <c r="R274" s="422"/>
      <c r="S274" s="422"/>
      <c r="T274" s="422"/>
      <c r="U274" s="422"/>
      <c r="V274" s="422"/>
      <c r="W274" s="422"/>
      <c r="X274" s="422"/>
      <c r="Y274" s="422"/>
      <c r="Z274" s="422"/>
      <c r="AA274" s="424"/>
    </row>
    <row r="275" spans="1:27" s="30" customFormat="1" ht="25" customHeight="1" x14ac:dyDescent="0.3">
      <c r="A275" s="397"/>
      <c r="B275" s="403"/>
      <c r="C275" s="459"/>
      <c r="D275" s="401"/>
      <c r="E275" s="401"/>
      <c r="F275" s="442"/>
      <c r="G275" s="439"/>
      <c r="H275" s="402"/>
      <c r="I275" s="449"/>
      <c r="J275" s="438"/>
      <c r="K275" s="454"/>
      <c r="L275" s="454"/>
      <c r="M275" s="455"/>
      <c r="N275" s="438"/>
      <c r="O275" s="439"/>
      <c r="P275" s="399"/>
      <c r="Q275" s="399"/>
      <c r="R275" s="399"/>
      <c r="S275" s="399"/>
      <c r="T275" s="399"/>
      <c r="U275" s="399"/>
      <c r="V275" s="399"/>
      <c r="W275" s="399"/>
      <c r="X275" s="399"/>
      <c r="Y275" s="399"/>
      <c r="Z275" s="399"/>
      <c r="AA275" s="398"/>
    </row>
    <row r="276" spans="1:27" s="30" customFormat="1" ht="25" customHeight="1" x14ac:dyDescent="0.3">
      <c r="A276" s="468" t="s">
        <v>710</v>
      </c>
      <c r="B276" s="406" t="s">
        <v>711</v>
      </c>
      <c r="C276" s="459"/>
      <c r="D276" s="401"/>
      <c r="E276" s="401"/>
      <c r="F276" s="442"/>
      <c r="G276" s="439"/>
      <c r="H276" s="402"/>
      <c r="I276" s="449"/>
      <c r="J276" s="438"/>
      <c r="K276" s="454"/>
      <c r="L276" s="454"/>
      <c r="M276" s="455"/>
      <c r="N276" s="438"/>
      <c r="O276" s="439"/>
      <c r="P276" s="399"/>
      <c r="Q276" s="399"/>
      <c r="R276" s="399"/>
      <c r="S276" s="399"/>
      <c r="T276" s="399"/>
      <c r="U276" s="399"/>
      <c r="V276" s="399"/>
      <c r="W276" s="399"/>
      <c r="X276" s="399"/>
      <c r="Y276" s="399"/>
      <c r="Z276" s="399"/>
      <c r="AA276" s="398"/>
    </row>
    <row r="277" spans="1:27" s="30" customFormat="1" ht="25" customHeight="1" x14ac:dyDescent="0.3">
      <c r="A277" s="397" t="s">
        <v>712</v>
      </c>
      <c r="B277" s="403" t="s">
        <v>713</v>
      </c>
      <c r="C277" s="459" t="s">
        <v>730</v>
      </c>
      <c r="D277" s="401" t="s">
        <v>354</v>
      </c>
      <c r="E277" s="401">
        <v>1</v>
      </c>
      <c r="F277" s="442"/>
      <c r="G277" s="439">
        <f>F277*E277</f>
        <v>0</v>
      </c>
      <c r="H277" s="402" t="s">
        <v>197</v>
      </c>
      <c r="I277" s="449">
        <f>IF(H277&lt;&gt;"",VLOOKUP(H277,'5.1.4 Exchange Rates'!$C$23:$D$37,2,FALSE),"")</f>
        <v>1</v>
      </c>
      <c r="J277" s="438"/>
      <c r="K277" s="454">
        <f>E277*J277</f>
        <v>0</v>
      </c>
      <c r="L277" s="454">
        <f>E277*I277*J277</f>
        <v>0</v>
      </c>
      <c r="M277" s="455">
        <f t="shared" ref="M277:M288" si="101">L277+G277</f>
        <v>0</v>
      </c>
      <c r="N277" s="438">
        <f t="shared" ref="N277:N288" si="102">M277*15%</f>
        <v>0</v>
      </c>
      <c r="O277" s="439">
        <f t="shared" ref="O277:O288" si="103">M277+N277</f>
        <v>0</v>
      </c>
      <c r="P277" s="399"/>
      <c r="Q277" s="399"/>
      <c r="R277" s="399"/>
      <c r="S277" s="399"/>
      <c r="T277" s="399"/>
      <c r="U277" s="399"/>
      <c r="V277" s="399"/>
      <c r="W277" s="399"/>
      <c r="X277" s="399"/>
      <c r="Y277" s="399"/>
      <c r="Z277" s="399"/>
      <c r="AA277" s="398" t="str">
        <f>IF(P277="","Fixed",VLOOKUP(P277,'5.1.2 CPA Formulae'!$B$9:$E$20,2,FALSE))</f>
        <v>Fixed</v>
      </c>
    </row>
    <row r="278" spans="1:27" s="30" customFormat="1" ht="25" customHeight="1" x14ac:dyDescent="0.3">
      <c r="A278" s="397" t="s">
        <v>714</v>
      </c>
      <c r="B278" s="403" t="s">
        <v>715</v>
      </c>
      <c r="C278" s="459" t="s">
        <v>550</v>
      </c>
      <c r="D278" s="401" t="s">
        <v>354</v>
      </c>
      <c r="E278" s="401">
        <v>1</v>
      </c>
      <c r="F278" s="442"/>
      <c r="G278" s="439">
        <f t="shared" ref="G278:G281" si="104">F278*E278</f>
        <v>0</v>
      </c>
      <c r="H278" s="402" t="s">
        <v>197</v>
      </c>
      <c r="I278" s="449">
        <f>IF(H278&lt;&gt;"",VLOOKUP(H278,'5.1.4 Exchange Rates'!$C$23:$D$37,2,FALSE),"")</f>
        <v>1</v>
      </c>
      <c r="J278" s="438"/>
      <c r="K278" s="454">
        <f t="shared" ref="K278:K281" si="105">E278*J278</f>
        <v>0</v>
      </c>
      <c r="L278" s="454">
        <f t="shared" ref="L278:L281" si="106">E278*I278*J278</f>
        <v>0</v>
      </c>
      <c r="M278" s="455">
        <f t="shared" si="101"/>
        <v>0</v>
      </c>
      <c r="N278" s="438">
        <f t="shared" si="102"/>
        <v>0</v>
      </c>
      <c r="O278" s="439">
        <f t="shared" si="103"/>
        <v>0</v>
      </c>
      <c r="P278" s="399"/>
      <c r="Q278" s="399"/>
      <c r="R278" s="399"/>
      <c r="S278" s="399"/>
      <c r="T278" s="399"/>
      <c r="U278" s="399"/>
      <c r="V278" s="399"/>
      <c r="W278" s="399"/>
      <c r="X278" s="399"/>
      <c r="Y278" s="399"/>
      <c r="Z278" s="399"/>
      <c r="AA278" s="398" t="str">
        <f>IF(P278="","Fixed",VLOOKUP(P278,'5.1.2 CPA Formulae'!$B$9:$E$20,2,FALSE))</f>
        <v>Fixed</v>
      </c>
    </row>
    <row r="279" spans="1:27" s="30" customFormat="1" ht="25" customHeight="1" x14ac:dyDescent="0.3">
      <c r="A279" s="397" t="s">
        <v>716</v>
      </c>
      <c r="B279" s="403" t="s">
        <v>717</v>
      </c>
      <c r="C279" s="459" t="s">
        <v>551</v>
      </c>
      <c r="D279" s="401" t="s">
        <v>354</v>
      </c>
      <c r="E279" s="401">
        <v>1</v>
      </c>
      <c r="F279" s="442"/>
      <c r="G279" s="439">
        <f t="shared" si="104"/>
        <v>0</v>
      </c>
      <c r="H279" s="402" t="s">
        <v>197</v>
      </c>
      <c r="I279" s="449">
        <f>IF(H279&lt;&gt;"",VLOOKUP(H279,'5.1.4 Exchange Rates'!$C$23:$D$37,2,FALSE),"")</f>
        <v>1</v>
      </c>
      <c r="J279" s="438"/>
      <c r="K279" s="454">
        <f t="shared" si="105"/>
        <v>0</v>
      </c>
      <c r="L279" s="454">
        <f t="shared" si="106"/>
        <v>0</v>
      </c>
      <c r="M279" s="455">
        <f t="shared" si="101"/>
        <v>0</v>
      </c>
      <c r="N279" s="438">
        <f t="shared" si="102"/>
        <v>0</v>
      </c>
      <c r="O279" s="439">
        <f t="shared" si="103"/>
        <v>0</v>
      </c>
      <c r="P279" s="399"/>
      <c r="Q279" s="399"/>
      <c r="R279" s="399"/>
      <c r="S279" s="399"/>
      <c r="T279" s="399"/>
      <c r="U279" s="399"/>
      <c r="V279" s="399"/>
      <c r="W279" s="399"/>
      <c r="X279" s="399"/>
      <c r="Y279" s="399"/>
      <c r="Z279" s="399"/>
      <c r="AA279" s="398" t="str">
        <f>IF(P279="","Fixed",VLOOKUP(P279,'5.1.2 CPA Formulae'!$B$9:$E$20,2,FALSE))</f>
        <v>Fixed</v>
      </c>
    </row>
    <row r="280" spans="1:27" s="30" customFormat="1" ht="25" customHeight="1" x14ac:dyDescent="0.3">
      <c r="A280" s="397" t="s">
        <v>718</v>
      </c>
      <c r="B280" s="403" t="s">
        <v>719</v>
      </c>
      <c r="C280" s="459" t="s">
        <v>552</v>
      </c>
      <c r="D280" s="401" t="s">
        <v>354</v>
      </c>
      <c r="E280" s="401">
        <v>1</v>
      </c>
      <c r="F280" s="442"/>
      <c r="G280" s="439">
        <f t="shared" si="104"/>
        <v>0</v>
      </c>
      <c r="H280" s="402" t="s">
        <v>197</v>
      </c>
      <c r="I280" s="449">
        <f>IF(H280&lt;&gt;"",VLOOKUP(H280,'5.1.4 Exchange Rates'!$C$23:$D$37,2,FALSE),"")</f>
        <v>1</v>
      </c>
      <c r="J280" s="438"/>
      <c r="K280" s="454">
        <f t="shared" si="105"/>
        <v>0</v>
      </c>
      <c r="L280" s="454">
        <f t="shared" si="106"/>
        <v>0</v>
      </c>
      <c r="M280" s="455">
        <f t="shared" si="101"/>
        <v>0</v>
      </c>
      <c r="N280" s="438">
        <f t="shared" si="102"/>
        <v>0</v>
      </c>
      <c r="O280" s="439">
        <f t="shared" si="103"/>
        <v>0</v>
      </c>
      <c r="P280" s="399"/>
      <c r="Q280" s="399"/>
      <c r="R280" s="399"/>
      <c r="S280" s="399"/>
      <c r="T280" s="399"/>
      <c r="U280" s="399"/>
      <c r="V280" s="399"/>
      <c r="W280" s="399"/>
      <c r="X280" s="399"/>
      <c r="Y280" s="399"/>
      <c r="Z280" s="399"/>
      <c r="AA280" s="398" t="str">
        <f>IF(P280="","Fixed",VLOOKUP(P280,'5.1.2 CPA Formulae'!$B$9:$E$20,2,FALSE))</f>
        <v>Fixed</v>
      </c>
    </row>
    <row r="281" spans="1:27" s="30" customFormat="1" ht="25" customHeight="1" x14ac:dyDescent="0.3">
      <c r="A281" s="397" t="s">
        <v>720</v>
      </c>
      <c r="B281" s="403" t="s">
        <v>721</v>
      </c>
      <c r="C281" s="459" t="s">
        <v>553</v>
      </c>
      <c r="D281" s="401" t="s">
        <v>354</v>
      </c>
      <c r="E281" s="401">
        <v>1</v>
      </c>
      <c r="F281" s="442"/>
      <c r="G281" s="439">
        <f t="shared" si="104"/>
        <v>0</v>
      </c>
      <c r="H281" s="402" t="s">
        <v>197</v>
      </c>
      <c r="I281" s="449">
        <f>IF(H281&lt;&gt;"",VLOOKUP(H281,'5.1.4 Exchange Rates'!$C$23:$D$37,2,FALSE),"")</f>
        <v>1</v>
      </c>
      <c r="J281" s="438"/>
      <c r="K281" s="454">
        <f t="shared" si="105"/>
        <v>0</v>
      </c>
      <c r="L281" s="454">
        <f t="shared" si="106"/>
        <v>0</v>
      </c>
      <c r="M281" s="455">
        <f t="shared" si="101"/>
        <v>0</v>
      </c>
      <c r="N281" s="438">
        <f t="shared" si="102"/>
        <v>0</v>
      </c>
      <c r="O281" s="439">
        <f t="shared" si="103"/>
        <v>0</v>
      </c>
      <c r="P281" s="399"/>
      <c r="Q281" s="399"/>
      <c r="R281" s="399"/>
      <c r="S281" s="399"/>
      <c r="T281" s="399"/>
      <c r="U281" s="399"/>
      <c r="V281" s="399"/>
      <c r="W281" s="399"/>
      <c r="X281" s="399"/>
      <c r="Y281" s="399"/>
      <c r="Z281" s="399"/>
      <c r="AA281" s="398" t="str">
        <f>IF(P281="","Fixed",VLOOKUP(P281,'5.1.2 CPA Formulae'!$B$9:$E$20,2,FALSE))</f>
        <v>Fixed</v>
      </c>
    </row>
    <row r="282" spans="1:27" s="30" customFormat="1" ht="25" customHeight="1" x14ac:dyDescent="0.3">
      <c r="A282" s="397" t="s">
        <v>722</v>
      </c>
      <c r="B282" s="403" t="s">
        <v>723</v>
      </c>
      <c r="C282" s="459" t="s">
        <v>554</v>
      </c>
      <c r="D282" s="401" t="s">
        <v>354</v>
      </c>
      <c r="E282" s="401">
        <v>1</v>
      </c>
      <c r="F282" s="442"/>
      <c r="G282" s="439">
        <f>F282*E282</f>
        <v>0</v>
      </c>
      <c r="H282" s="402" t="s">
        <v>197</v>
      </c>
      <c r="I282" s="449">
        <f>IF(H282&lt;&gt;"",VLOOKUP(H282,'5.1.4 Exchange Rates'!$C$23:$D$37,2,FALSE),"")</f>
        <v>1</v>
      </c>
      <c r="J282" s="438"/>
      <c r="K282" s="454">
        <f>E282*J282</f>
        <v>0</v>
      </c>
      <c r="L282" s="454">
        <f>E282*I282*J282</f>
        <v>0</v>
      </c>
      <c r="M282" s="455">
        <f t="shared" si="101"/>
        <v>0</v>
      </c>
      <c r="N282" s="438">
        <f t="shared" si="102"/>
        <v>0</v>
      </c>
      <c r="O282" s="439">
        <f t="shared" si="103"/>
        <v>0</v>
      </c>
      <c r="P282" s="399"/>
      <c r="Q282" s="399"/>
      <c r="R282" s="399"/>
      <c r="S282" s="399"/>
      <c r="T282" s="399"/>
      <c r="U282" s="399"/>
      <c r="V282" s="399"/>
      <c r="W282" s="399"/>
      <c r="X282" s="399"/>
      <c r="Y282" s="399"/>
      <c r="Z282" s="399"/>
      <c r="AA282" s="398" t="str">
        <f>IF(P282="","Fixed",VLOOKUP(P282,'5.1.2 CPA Formulae'!$B$9:$E$20,2,FALSE))</f>
        <v>Fixed</v>
      </c>
    </row>
    <row r="283" spans="1:27" s="30" customFormat="1" ht="25" customHeight="1" x14ac:dyDescent="0.3">
      <c r="A283" s="397" t="s">
        <v>724</v>
      </c>
      <c r="B283" s="403" t="s">
        <v>544</v>
      </c>
      <c r="C283" s="459" t="s">
        <v>555</v>
      </c>
      <c r="D283" s="401" t="s">
        <v>354</v>
      </c>
      <c r="E283" s="401">
        <v>1</v>
      </c>
      <c r="F283" s="442"/>
      <c r="G283" s="439">
        <f t="shared" ref="G283:G286" si="107">F283*E283</f>
        <v>0</v>
      </c>
      <c r="H283" s="402" t="s">
        <v>197</v>
      </c>
      <c r="I283" s="449">
        <f>IF(H283&lt;&gt;"",VLOOKUP(H283,'5.1.4 Exchange Rates'!$C$23:$D$37,2,FALSE),"")</f>
        <v>1</v>
      </c>
      <c r="J283" s="438"/>
      <c r="K283" s="454">
        <f t="shared" ref="K283:K286" si="108">E283*J283</f>
        <v>0</v>
      </c>
      <c r="L283" s="454">
        <f t="shared" ref="L283:L286" si="109">E283*I283*J283</f>
        <v>0</v>
      </c>
      <c r="M283" s="455">
        <f t="shared" si="101"/>
        <v>0</v>
      </c>
      <c r="N283" s="438">
        <f t="shared" si="102"/>
        <v>0</v>
      </c>
      <c r="O283" s="439">
        <f t="shared" si="103"/>
        <v>0</v>
      </c>
      <c r="P283" s="399"/>
      <c r="Q283" s="399"/>
      <c r="R283" s="399"/>
      <c r="S283" s="399"/>
      <c r="T283" s="399"/>
      <c r="U283" s="399"/>
      <c r="V283" s="399"/>
      <c r="W283" s="399"/>
      <c r="X283" s="399"/>
      <c r="Y283" s="399"/>
      <c r="Z283" s="399"/>
      <c r="AA283" s="398" t="str">
        <f>IF(P283="","Fixed",VLOOKUP(P283,'5.1.2 CPA Formulae'!$B$9:$E$20,2,FALSE))</f>
        <v>Fixed</v>
      </c>
    </row>
    <row r="284" spans="1:27" s="30" customFormat="1" ht="25" customHeight="1" x14ac:dyDescent="0.3">
      <c r="A284" s="397" t="s">
        <v>725</v>
      </c>
      <c r="B284" s="403" t="s">
        <v>345</v>
      </c>
      <c r="C284" s="459" t="s">
        <v>359</v>
      </c>
      <c r="D284" s="401" t="s">
        <v>354</v>
      </c>
      <c r="E284" s="401">
        <v>1</v>
      </c>
      <c r="F284" s="442"/>
      <c r="G284" s="439">
        <f t="shared" si="107"/>
        <v>0</v>
      </c>
      <c r="H284" s="402" t="s">
        <v>197</v>
      </c>
      <c r="I284" s="449">
        <f>IF(H284&lt;&gt;"",VLOOKUP(H284,'5.1.4 Exchange Rates'!$C$23:$D$37,2,FALSE),"")</f>
        <v>1</v>
      </c>
      <c r="J284" s="438"/>
      <c r="K284" s="454">
        <f t="shared" si="108"/>
        <v>0</v>
      </c>
      <c r="L284" s="454">
        <f t="shared" si="109"/>
        <v>0</v>
      </c>
      <c r="M284" s="455">
        <f t="shared" si="101"/>
        <v>0</v>
      </c>
      <c r="N284" s="438">
        <f t="shared" si="102"/>
        <v>0</v>
      </c>
      <c r="O284" s="439">
        <f t="shared" si="103"/>
        <v>0</v>
      </c>
      <c r="P284" s="399"/>
      <c r="Q284" s="399"/>
      <c r="R284" s="399"/>
      <c r="S284" s="399"/>
      <c r="T284" s="399"/>
      <c r="U284" s="399"/>
      <c r="V284" s="399"/>
      <c r="W284" s="399"/>
      <c r="X284" s="399"/>
      <c r="Y284" s="399"/>
      <c r="Z284" s="399"/>
      <c r="AA284" s="398" t="str">
        <f>IF(P284="","Fixed",VLOOKUP(P284,'5.1.2 CPA Formulae'!$B$9:$E$20,2,FALSE))</f>
        <v>Fixed</v>
      </c>
    </row>
    <row r="285" spans="1:27" s="30" customFormat="1" ht="25" customHeight="1" x14ac:dyDescent="0.3">
      <c r="A285" s="397" t="s">
        <v>726</v>
      </c>
      <c r="B285" s="403" t="s">
        <v>347</v>
      </c>
      <c r="C285" s="459"/>
      <c r="D285" s="401" t="s">
        <v>354</v>
      </c>
      <c r="E285" s="401">
        <v>1</v>
      </c>
      <c r="F285" s="442"/>
      <c r="G285" s="439">
        <f t="shared" si="107"/>
        <v>0</v>
      </c>
      <c r="H285" s="402" t="s">
        <v>197</v>
      </c>
      <c r="I285" s="449">
        <f>IF(H285&lt;&gt;"",VLOOKUP(H285,'5.1.4 Exchange Rates'!$C$23:$D$37,2,FALSE),"")</f>
        <v>1</v>
      </c>
      <c r="J285" s="438"/>
      <c r="K285" s="454">
        <f t="shared" si="108"/>
        <v>0</v>
      </c>
      <c r="L285" s="454">
        <f t="shared" si="109"/>
        <v>0</v>
      </c>
      <c r="M285" s="455">
        <f t="shared" si="101"/>
        <v>0</v>
      </c>
      <c r="N285" s="438">
        <f t="shared" si="102"/>
        <v>0</v>
      </c>
      <c r="O285" s="439">
        <f t="shared" si="103"/>
        <v>0</v>
      </c>
      <c r="P285" s="399"/>
      <c r="Q285" s="399"/>
      <c r="R285" s="399"/>
      <c r="S285" s="399"/>
      <c r="T285" s="399"/>
      <c r="U285" s="399"/>
      <c r="V285" s="399"/>
      <c r="W285" s="399"/>
      <c r="X285" s="399"/>
      <c r="Y285" s="399"/>
      <c r="Z285" s="399"/>
      <c r="AA285" s="398" t="str">
        <f>IF(P285="","Fixed",VLOOKUP(P285,'5.1.2 CPA Formulae'!$B$9:$E$20,2,FALSE))</f>
        <v>Fixed</v>
      </c>
    </row>
    <row r="286" spans="1:27" s="30" customFormat="1" ht="25" customHeight="1" x14ac:dyDescent="0.3">
      <c r="A286" s="397" t="s">
        <v>727</v>
      </c>
      <c r="B286" s="403" t="s">
        <v>349</v>
      </c>
      <c r="C286" s="459"/>
      <c r="D286" s="401" t="s">
        <v>354</v>
      </c>
      <c r="E286" s="401">
        <v>1</v>
      </c>
      <c r="F286" s="442"/>
      <c r="G286" s="439">
        <f t="shared" si="107"/>
        <v>0</v>
      </c>
      <c r="H286" s="402" t="s">
        <v>197</v>
      </c>
      <c r="I286" s="449">
        <f>IF(H286&lt;&gt;"",VLOOKUP(H286,'5.1.4 Exchange Rates'!$C$23:$D$37,2,FALSE),"")</f>
        <v>1</v>
      </c>
      <c r="J286" s="438"/>
      <c r="K286" s="454">
        <f t="shared" si="108"/>
        <v>0</v>
      </c>
      <c r="L286" s="454">
        <f t="shared" si="109"/>
        <v>0</v>
      </c>
      <c r="M286" s="455">
        <f t="shared" si="101"/>
        <v>0</v>
      </c>
      <c r="N286" s="438">
        <f t="shared" si="102"/>
        <v>0</v>
      </c>
      <c r="O286" s="439">
        <f t="shared" si="103"/>
        <v>0</v>
      </c>
      <c r="P286" s="399"/>
      <c r="Q286" s="399"/>
      <c r="R286" s="399"/>
      <c r="S286" s="399"/>
      <c r="T286" s="399"/>
      <c r="U286" s="399"/>
      <c r="V286" s="399"/>
      <c r="W286" s="399"/>
      <c r="X286" s="399"/>
      <c r="Y286" s="399"/>
      <c r="Z286" s="399"/>
      <c r="AA286" s="398" t="str">
        <f>IF(P286="","Fixed",VLOOKUP(P286,'5.1.2 CPA Formulae'!$B$9:$E$20,2,FALSE))</f>
        <v>Fixed</v>
      </c>
    </row>
    <row r="287" spans="1:27" s="30" customFormat="1" ht="25" customHeight="1" x14ac:dyDescent="0.3">
      <c r="A287" s="397" t="s">
        <v>728</v>
      </c>
      <c r="B287" s="403" t="s">
        <v>351</v>
      </c>
      <c r="C287" s="459"/>
      <c r="D287" s="401" t="s">
        <v>354</v>
      </c>
      <c r="E287" s="401">
        <v>1</v>
      </c>
      <c r="F287" s="442"/>
      <c r="G287" s="439">
        <f>F287*E287</f>
        <v>0</v>
      </c>
      <c r="H287" s="402" t="s">
        <v>197</v>
      </c>
      <c r="I287" s="449">
        <f>IF(H287&lt;&gt;"",VLOOKUP(H287,'5.1.4 Exchange Rates'!$C$23:$D$37,2,FALSE),"")</f>
        <v>1</v>
      </c>
      <c r="J287" s="438"/>
      <c r="K287" s="454">
        <f>E287*J287</f>
        <v>0</v>
      </c>
      <c r="L287" s="454">
        <f>E287*I287*J287</f>
        <v>0</v>
      </c>
      <c r="M287" s="455">
        <f t="shared" si="101"/>
        <v>0</v>
      </c>
      <c r="N287" s="438">
        <f t="shared" si="102"/>
        <v>0</v>
      </c>
      <c r="O287" s="439">
        <f t="shared" si="103"/>
        <v>0</v>
      </c>
      <c r="P287" s="399"/>
      <c r="Q287" s="399"/>
      <c r="R287" s="399"/>
      <c r="S287" s="399"/>
      <c r="T287" s="399"/>
      <c r="U287" s="399"/>
      <c r="V287" s="399"/>
      <c r="W287" s="399"/>
      <c r="X287" s="399"/>
      <c r="Y287" s="399"/>
      <c r="Z287" s="399"/>
      <c r="AA287" s="398" t="str">
        <f>IF(P287="","Fixed",VLOOKUP(P287,'5.1.2 CPA Formulae'!$B$9:$E$20,2,FALSE))</f>
        <v>Fixed</v>
      </c>
    </row>
    <row r="288" spans="1:27" s="30" customFormat="1" ht="25" customHeight="1" x14ac:dyDescent="0.3">
      <c r="A288" s="397" t="s">
        <v>729</v>
      </c>
      <c r="B288" s="403" t="s">
        <v>353</v>
      </c>
      <c r="C288" s="459" t="s">
        <v>360</v>
      </c>
      <c r="D288" s="401" t="s">
        <v>354</v>
      </c>
      <c r="E288" s="401">
        <v>1</v>
      </c>
      <c r="F288" s="442"/>
      <c r="G288" s="439">
        <f t="shared" ref="G288" si="110">F288*E288</f>
        <v>0</v>
      </c>
      <c r="H288" s="402" t="s">
        <v>197</v>
      </c>
      <c r="I288" s="449">
        <f>IF(H288&lt;&gt;"",VLOOKUP(H288,'5.1.4 Exchange Rates'!$C$23:$D$37,2,FALSE),"")</f>
        <v>1</v>
      </c>
      <c r="J288" s="438"/>
      <c r="K288" s="454">
        <f t="shared" ref="K288" si="111">E288*J288</f>
        <v>0</v>
      </c>
      <c r="L288" s="454">
        <f t="shared" ref="L288" si="112">E288*I288*J288</f>
        <v>0</v>
      </c>
      <c r="M288" s="455">
        <f t="shared" si="101"/>
        <v>0</v>
      </c>
      <c r="N288" s="438">
        <f t="shared" si="102"/>
        <v>0</v>
      </c>
      <c r="O288" s="439">
        <f t="shared" si="103"/>
        <v>0</v>
      </c>
      <c r="P288" s="399"/>
      <c r="Q288" s="399"/>
      <c r="R288" s="399"/>
      <c r="S288" s="399"/>
      <c r="T288" s="399"/>
      <c r="U288" s="399"/>
      <c r="V288" s="399"/>
      <c r="W288" s="399"/>
      <c r="X288" s="399"/>
      <c r="Y288" s="399"/>
      <c r="Z288" s="399"/>
      <c r="AA288" s="398" t="str">
        <f>IF(P288="","Fixed",VLOOKUP(P288,'5.1.2 CPA Formulae'!$B$9:$E$20,2,FALSE))</f>
        <v>Fixed</v>
      </c>
    </row>
    <row r="289" spans="1:27" s="30" customFormat="1" ht="25" customHeight="1" x14ac:dyDescent="0.3">
      <c r="A289" s="420"/>
      <c r="B289" s="425" t="s">
        <v>320</v>
      </c>
      <c r="C289" s="465"/>
      <c r="D289" s="421"/>
      <c r="E289" s="421"/>
      <c r="F289" s="440"/>
      <c r="G289" s="441">
        <f>SUM(G277:G288)</f>
        <v>0</v>
      </c>
      <c r="H289" s="423"/>
      <c r="I289" s="450"/>
      <c r="J289" s="440"/>
      <c r="K289" s="441">
        <f>SUM(K277:K288)</f>
        <v>0</v>
      </c>
      <c r="L289" s="441">
        <f t="shared" ref="L289:O289" si="113">SUM(L277:L288)</f>
        <v>0</v>
      </c>
      <c r="M289" s="441">
        <f t="shared" si="113"/>
        <v>0</v>
      </c>
      <c r="N289" s="441">
        <f t="shared" si="113"/>
        <v>0</v>
      </c>
      <c r="O289" s="441">
        <f t="shared" si="113"/>
        <v>0</v>
      </c>
      <c r="P289" s="422"/>
      <c r="Q289" s="422"/>
      <c r="R289" s="422"/>
      <c r="S289" s="422"/>
      <c r="T289" s="422"/>
      <c r="U289" s="422"/>
      <c r="V289" s="422"/>
      <c r="W289" s="422"/>
      <c r="X289" s="422"/>
      <c r="Y289" s="422"/>
      <c r="Z289" s="422"/>
      <c r="AA289" s="424"/>
    </row>
    <row r="290" spans="1:27" s="30" customFormat="1" ht="25" customHeight="1" x14ac:dyDescent="0.3">
      <c r="A290" s="397"/>
      <c r="B290" s="403"/>
      <c r="C290" s="459"/>
      <c r="D290" s="401"/>
      <c r="E290" s="401"/>
      <c r="F290" s="442"/>
      <c r="G290" s="439"/>
      <c r="H290" s="402"/>
      <c r="I290" s="449"/>
      <c r="J290" s="438"/>
      <c r="K290" s="454"/>
      <c r="L290" s="454"/>
      <c r="M290" s="455"/>
      <c r="N290" s="438"/>
      <c r="O290" s="439"/>
      <c r="P290" s="399"/>
      <c r="Q290" s="399"/>
      <c r="R290" s="399"/>
      <c r="S290" s="399"/>
      <c r="T290" s="399"/>
      <c r="U290" s="399"/>
      <c r="V290" s="399"/>
      <c r="W290" s="399"/>
      <c r="X290" s="399"/>
      <c r="Y290" s="399"/>
      <c r="Z290" s="399"/>
      <c r="AA290" s="398"/>
    </row>
    <row r="291" spans="1:27" s="30" customFormat="1" ht="25" customHeight="1" x14ac:dyDescent="0.3">
      <c r="A291" s="468" t="s">
        <v>731</v>
      </c>
      <c r="B291" s="406" t="s">
        <v>732</v>
      </c>
      <c r="C291" s="459"/>
      <c r="D291" s="401"/>
      <c r="E291" s="401"/>
      <c r="F291" s="442"/>
      <c r="G291" s="439"/>
      <c r="H291" s="402"/>
      <c r="I291" s="449"/>
      <c r="J291" s="438"/>
      <c r="K291" s="454"/>
      <c r="L291" s="454"/>
      <c r="M291" s="455"/>
      <c r="N291" s="438"/>
      <c r="O291" s="439"/>
      <c r="P291" s="399"/>
      <c r="Q291" s="399"/>
      <c r="R291" s="399"/>
      <c r="S291" s="399"/>
      <c r="T291" s="399"/>
      <c r="U291" s="399"/>
      <c r="V291" s="399"/>
      <c r="W291" s="399"/>
      <c r="X291" s="399"/>
      <c r="Y291" s="399"/>
      <c r="Z291" s="399"/>
      <c r="AA291" s="398"/>
    </row>
    <row r="292" spans="1:27" s="30" customFormat="1" ht="25" customHeight="1" x14ac:dyDescent="0.3">
      <c r="A292" s="397" t="s">
        <v>733</v>
      </c>
      <c r="B292" s="403" t="s">
        <v>734</v>
      </c>
      <c r="C292" s="459"/>
      <c r="D292" s="401" t="s">
        <v>354</v>
      </c>
      <c r="E292" s="401">
        <v>1</v>
      </c>
      <c r="F292" s="442"/>
      <c r="G292" s="439">
        <f>F292*E292</f>
        <v>0</v>
      </c>
      <c r="H292" s="402" t="s">
        <v>197</v>
      </c>
      <c r="I292" s="449">
        <f>IF(H292&lt;&gt;"",VLOOKUP(H292,'5.1.4 Exchange Rates'!$C$23:$D$37,2,FALSE),"")</f>
        <v>1</v>
      </c>
      <c r="J292" s="438"/>
      <c r="K292" s="454">
        <f>E292*J292</f>
        <v>0</v>
      </c>
      <c r="L292" s="454">
        <f>E292*I292*J292</f>
        <v>0</v>
      </c>
      <c r="M292" s="455">
        <f t="shared" ref="M292:M298" si="114">L292+G292</f>
        <v>0</v>
      </c>
      <c r="N292" s="438">
        <f t="shared" ref="N292:N298" si="115">M292*15%</f>
        <v>0</v>
      </c>
      <c r="O292" s="439">
        <f t="shared" ref="O292:O298" si="116">M292+N292</f>
        <v>0</v>
      </c>
      <c r="P292" s="399"/>
      <c r="Q292" s="399"/>
      <c r="R292" s="399"/>
      <c r="S292" s="399"/>
      <c r="T292" s="399"/>
      <c r="U292" s="399"/>
      <c r="V292" s="399"/>
      <c r="W292" s="399"/>
      <c r="X292" s="399"/>
      <c r="Y292" s="399"/>
      <c r="Z292" s="399"/>
      <c r="AA292" s="398" t="str">
        <f>IF(P292="","Fixed",VLOOKUP(P292,'5.1.2 CPA Formulae'!$B$9:$E$20,2,FALSE))</f>
        <v>Fixed</v>
      </c>
    </row>
    <row r="293" spans="1:27" s="30" customFormat="1" ht="25" customHeight="1" x14ac:dyDescent="0.3">
      <c r="A293" s="397" t="s">
        <v>735</v>
      </c>
      <c r="B293" s="403" t="s">
        <v>736</v>
      </c>
      <c r="C293" s="459"/>
      <c r="D293" s="401" t="s">
        <v>354</v>
      </c>
      <c r="E293" s="401">
        <v>1</v>
      </c>
      <c r="F293" s="442"/>
      <c r="G293" s="439">
        <f t="shared" ref="G293:G296" si="117">F293*E293</f>
        <v>0</v>
      </c>
      <c r="H293" s="402" t="s">
        <v>197</v>
      </c>
      <c r="I293" s="449">
        <f>IF(H293&lt;&gt;"",VLOOKUP(H293,'5.1.4 Exchange Rates'!$C$23:$D$37,2,FALSE),"")</f>
        <v>1</v>
      </c>
      <c r="J293" s="438"/>
      <c r="K293" s="454">
        <f t="shared" ref="K293:K296" si="118">E293*J293</f>
        <v>0</v>
      </c>
      <c r="L293" s="454">
        <f t="shared" ref="L293:L296" si="119">E293*I293*J293</f>
        <v>0</v>
      </c>
      <c r="M293" s="455">
        <f t="shared" si="114"/>
        <v>0</v>
      </c>
      <c r="N293" s="438">
        <f t="shared" si="115"/>
        <v>0</v>
      </c>
      <c r="O293" s="439">
        <f t="shared" si="116"/>
        <v>0</v>
      </c>
      <c r="P293" s="399"/>
      <c r="Q293" s="399"/>
      <c r="R293" s="399"/>
      <c r="S293" s="399"/>
      <c r="T293" s="399"/>
      <c r="U293" s="399"/>
      <c r="V293" s="399"/>
      <c r="W293" s="399"/>
      <c r="X293" s="399"/>
      <c r="Y293" s="399"/>
      <c r="Z293" s="399"/>
      <c r="AA293" s="398" t="str">
        <f>IF(P293="","Fixed",VLOOKUP(P293,'5.1.2 CPA Formulae'!$B$9:$E$20,2,FALSE))</f>
        <v>Fixed</v>
      </c>
    </row>
    <row r="294" spans="1:27" s="30" customFormat="1" ht="25" customHeight="1" x14ac:dyDescent="0.3">
      <c r="A294" s="397" t="s">
        <v>737</v>
      </c>
      <c r="B294" s="403" t="s">
        <v>738</v>
      </c>
      <c r="C294" s="459"/>
      <c r="D294" s="401" t="s">
        <v>354</v>
      </c>
      <c r="E294" s="401">
        <v>1</v>
      </c>
      <c r="F294" s="442"/>
      <c r="G294" s="439">
        <f t="shared" si="117"/>
        <v>0</v>
      </c>
      <c r="H294" s="402" t="s">
        <v>197</v>
      </c>
      <c r="I294" s="449">
        <f>IF(H294&lt;&gt;"",VLOOKUP(H294,'5.1.4 Exchange Rates'!$C$23:$D$37,2,FALSE),"")</f>
        <v>1</v>
      </c>
      <c r="J294" s="438"/>
      <c r="K294" s="454">
        <f t="shared" si="118"/>
        <v>0</v>
      </c>
      <c r="L294" s="454">
        <f t="shared" si="119"/>
        <v>0</v>
      </c>
      <c r="M294" s="455">
        <f t="shared" si="114"/>
        <v>0</v>
      </c>
      <c r="N294" s="438">
        <f t="shared" si="115"/>
        <v>0</v>
      </c>
      <c r="O294" s="439">
        <f t="shared" si="116"/>
        <v>0</v>
      </c>
      <c r="P294" s="399"/>
      <c r="Q294" s="399"/>
      <c r="R294" s="399"/>
      <c r="S294" s="399"/>
      <c r="T294" s="399"/>
      <c r="U294" s="399"/>
      <c r="V294" s="399"/>
      <c r="W294" s="399"/>
      <c r="X294" s="399"/>
      <c r="Y294" s="399"/>
      <c r="Z294" s="399"/>
      <c r="AA294" s="398" t="str">
        <f>IF(P294="","Fixed",VLOOKUP(P294,'5.1.2 CPA Formulae'!$B$9:$E$20,2,FALSE))</f>
        <v>Fixed</v>
      </c>
    </row>
    <row r="295" spans="1:27" s="30" customFormat="1" ht="25" customHeight="1" x14ac:dyDescent="0.3">
      <c r="A295" s="397" t="s">
        <v>739</v>
      </c>
      <c r="B295" s="403" t="s">
        <v>740</v>
      </c>
      <c r="C295" s="459"/>
      <c r="D295" s="401" t="s">
        <v>354</v>
      </c>
      <c r="E295" s="401">
        <v>1</v>
      </c>
      <c r="F295" s="442"/>
      <c r="G295" s="439">
        <f t="shared" si="117"/>
        <v>0</v>
      </c>
      <c r="H295" s="402" t="s">
        <v>197</v>
      </c>
      <c r="I295" s="449">
        <f>IF(H295&lt;&gt;"",VLOOKUP(H295,'5.1.4 Exchange Rates'!$C$23:$D$37,2,FALSE),"")</f>
        <v>1</v>
      </c>
      <c r="J295" s="438"/>
      <c r="K295" s="454">
        <f t="shared" si="118"/>
        <v>0</v>
      </c>
      <c r="L295" s="454">
        <f t="shared" si="119"/>
        <v>0</v>
      </c>
      <c r="M295" s="455">
        <f t="shared" si="114"/>
        <v>0</v>
      </c>
      <c r="N295" s="438">
        <f t="shared" si="115"/>
        <v>0</v>
      </c>
      <c r="O295" s="439">
        <f t="shared" si="116"/>
        <v>0</v>
      </c>
      <c r="P295" s="399"/>
      <c r="Q295" s="399"/>
      <c r="R295" s="399"/>
      <c r="S295" s="399"/>
      <c r="T295" s="399"/>
      <c r="U295" s="399"/>
      <c r="V295" s="399"/>
      <c r="W295" s="399"/>
      <c r="X295" s="399"/>
      <c r="Y295" s="399"/>
      <c r="Z295" s="399"/>
      <c r="AA295" s="398" t="str">
        <f>IF(P295="","Fixed",VLOOKUP(P295,'5.1.2 CPA Formulae'!$B$9:$E$20,2,FALSE))</f>
        <v>Fixed</v>
      </c>
    </row>
    <row r="296" spans="1:27" s="30" customFormat="1" ht="25" customHeight="1" x14ac:dyDescent="0.3">
      <c r="A296" s="397" t="s">
        <v>741</v>
      </c>
      <c r="B296" s="403" t="s">
        <v>742</v>
      </c>
      <c r="C296" s="459"/>
      <c r="D296" s="401" t="s">
        <v>354</v>
      </c>
      <c r="E296" s="401">
        <v>1</v>
      </c>
      <c r="F296" s="442"/>
      <c r="G296" s="439">
        <f t="shared" si="117"/>
        <v>0</v>
      </c>
      <c r="H296" s="402" t="s">
        <v>197</v>
      </c>
      <c r="I296" s="449">
        <f>IF(H296&lt;&gt;"",VLOOKUP(H296,'5.1.4 Exchange Rates'!$C$23:$D$37,2,FALSE),"")</f>
        <v>1</v>
      </c>
      <c r="J296" s="438"/>
      <c r="K296" s="454">
        <f t="shared" si="118"/>
        <v>0</v>
      </c>
      <c r="L296" s="454">
        <f t="shared" si="119"/>
        <v>0</v>
      </c>
      <c r="M296" s="455">
        <f t="shared" si="114"/>
        <v>0</v>
      </c>
      <c r="N296" s="438">
        <f t="shared" si="115"/>
        <v>0</v>
      </c>
      <c r="O296" s="439">
        <f t="shared" si="116"/>
        <v>0</v>
      </c>
      <c r="P296" s="399"/>
      <c r="Q296" s="399"/>
      <c r="R296" s="399"/>
      <c r="S296" s="399"/>
      <c r="T296" s="399"/>
      <c r="U296" s="399"/>
      <c r="V296" s="399"/>
      <c r="W296" s="399"/>
      <c r="X296" s="399"/>
      <c r="Y296" s="399"/>
      <c r="Z296" s="399"/>
      <c r="AA296" s="398" t="str">
        <f>IF(P296="","Fixed",VLOOKUP(P296,'5.1.2 CPA Formulae'!$B$9:$E$20,2,FALSE))</f>
        <v>Fixed</v>
      </c>
    </row>
    <row r="297" spans="1:27" s="30" customFormat="1" ht="25" customHeight="1" x14ac:dyDescent="0.3">
      <c r="A297" s="397" t="s">
        <v>743</v>
      </c>
      <c r="B297" s="403" t="s">
        <v>744</v>
      </c>
      <c r="C297" s="459"/>
      <c r="D297" s="401" t="s">
        <v>354</v>
      </c>
      <c r="E297" s="401">
        <v>1</v>
      </c>
      <c r="F297" s="442"/>
      <c r="G297" s="439">
        <f>F297*E297</f>
        <v>0</v>
      </c>
      <c r="H297" s="402" t="s">
        <v>197</v>
      </c>
      <c r="I297" s="449">
        <f>IF(H297&lt;&gt;"",VLOOKUP(H297,'5.1.4 Exchange Rates'!$C$23:$D$37,2,FALSE),"")</f>
        <v>1</v>
      </c>
      <c r="J297" s="438"/>
      <c r="K297" s="454">
        <f>E297*J297</f>
        <v>0</v>
      </c>
      <c r="L297" s="454">
        <f>E297*I297*J297</f>
        <v>0</v>
      </c>
      <c r="M297" s="455">
        <f t="shared" si="114"/>
        <v>0</v>
      </c>
      <c r="N297" s="438">
        <f t="shared" si="115"/>
        <v>0</v>
      </c>
      <c r="O297" s="439">
        <f t="shared" si="116"/>
        <v>0</v>
      </c>
      <c r="P297" s="399"/>
      <c r="Q297" s="399"/>
      <c r="R297" s="399"/>
      <c r="S297" s="399"/>
      <c r="T297" s="399"/>
      <c r="U297" s="399"/>
      <c r="V297" s="399"/>
      <c r="W297" s="399"/>
      <c r="X297" s="399"/>
      <c r="Y297" s="399"/>
      <c r="Z297" s="399"/>
      <c r="AA297" s="398" t="str">
        <f>IF(P297="","Fixed",VLOOKUP(P297,'5.1.2 CPA Formulae'!$B$9:$E$20,2,FALSE))</f>
        <v>Fixed</v>
      </c>
    </row>
    <row r="298" spans="1:27" s="30" customFormat="1" ht="25" customHeight="1" x14ac:dyDescent="0.3">
      <c r="A298" s="397" t="s">
        <v>745</v>
      </c>
      <c r="B298" s="403" t="s">
        <v>746</v>
      </c>
      <c r="C298" s="459"/>
      <c r="D298" s="401" t="s">
        <v>354</v>
      </c>
      <c r="E298" s="401">
        <v>1</v>
      </c>
      <c r="F298" s="442"/>
      <c r="G298" s="439">
        <f t="shared" ref="G298" si="120">F298*E298</f>
        <v>0</v>
      </c>
      <c r="H298" s="402" t="s">
        <v>197</v>
      </c>
      <c r="I298" s="449">
        <f>IF(H298&lt;&gt;"",VLOOKUP(H298,'5.1.4 Exchange Rates'!$C$23:$D$37,2,FALSE),"")</f>
        <v>1</v>
      </c>
      <c r="J298" s="438"/>
      <c r="K298" s="454">
        <f t="shared" ref="K298" si="121">E298*J298</f>
        <v>0</v>
      </c>
      <c r="L298" s="454">
        <f t="shared" ref="L298" si="122">E298*I298*J298</f>
        <v>0</v>
      </c>
      <c r="M298" s="455">
        <f t="shared" si="114"/>
        <v>0</v>
      </c>
      <c r="N298" s="438">
        <f t="shared" si="115"/>
        <v>0</v>
      </c>
      <c r="O298" s="439">
        <f t="shared" si="116"/>
        <v>0</v>
      </c>
      <c r="P298" s="399"/>
      <c r="Q298" s="399"/>
      <c r="R298" s="399"/>
      <c r="S298" s="399"/>
      <c r="T298" s="399"/>
      <c r="U298" s="399"/>
      <c r="V298" s="399"/>
      <c r="W298" s="399"/>
      <c r="X298" s="399"/>
      <c r="Y298" s="399"/>
      <c r="Z298" s="399"/>
      <c r="AA298" s="398" t="str">
        <f>IF(P298="","Fixed",VLOOKUP(P298,'5.1.2 CPA Formulae'!$B$9:$E$20,2,FALSE))</f>
        <v>Fixed</v>
      </c>
    </row>
    <row r="299" spans="1:27" s="30" customFormat="1" ht="25" customHeight="1" x14ac:dyDescent="0.3">
      <c r="A299" s="397"/>
      <c r="B299" s="403"/>
      <c r="C299" s="459"/>
      <c r="D299" s="401"/>
      <c r="E299" s="401"/>
      <c r="F299" s="442"/>
      <c r="G299" s="439"/>
      <c r="H299" s="402"/>
      <c r="I299" s="449"/>
      <c r="J299" s="438"/>
      <c r="K299" s="454"/>
      <c r="L299" s="454"/>
      <c r="M299" s="455"/>
      <c r="N299" s="438"/>
      <c r="O299" s="439"/>
      <c r="P299" s="399"/>
      <c r="Q299" s="399"/>
      <c r="R299" s="399"/>
      <c r="S299" s="399"/>
      <c r="T299" s="399"/>
      <c r="U299" s="399"/>
      <c r="V299" s="399"/>
      <c r="W299" s="399"/>
      <c r="X299" s="399"/>
      <c r="Y299" s="399"/>
      <c r="Z299" s="399"/>
      <c r="AA299" s="398"/>
    </row>
    <row r="300" spans="1:27" s="30" customFormat="1" ht="25" customHeight="1" x14ac:dyDescent="0.3">
      <c r="A300" s="420"/>
      <c r="B300" s="425" t="s">
        <v>320</v>
      </c>
      <c r="C300" s="465"/>
      <c r="D300" s="421"/>
      <c r="E300" s="421"/>
      <c r="F300" s="440"/>
      <c r="G300" s="441">
        <f>SUM(G291:G299)</f>
        <v>0</v>
      </c>
      <c r="H300" s="423"/>
      <c r="I300" s="450"/>
      <c r="J300" s="440"/>
      <c r="K300" s="441">
        <f>SUM(K291:K299)</f>
        <v>0</v>
      </c>
      <c r="L300" s="441">
        <f>SUM(L291:L299)</f>
        <v>0</v>
      </c>
      <c r="M300" s="441">
        <f>SUM(M291:M299)</f>
        <v>0</v>
      </c>
      <c r="N300" s="441">
        <f>SUM(N291:N299)</f>
        <v>0</v>
      </c>
      <c r="O300" s="441">
        <f>SUM(O291:O299)</f>
        <v>0</v>
      </c>
      <c r="P300" s="422"/>
      <c r="Q300" s="422"/>
      <c r="R300" s="422"/>
      <c r="S300" s="422"/>
      <c r="T300" s="422"/>
      <c r="U300" s="422"/>
      <c r="V300" s="422"/>
      <c r="W300" s="422"/>
      <c r="X300" s="422"/>
      <c r="Y300" s="422"/>
      <c r="Z300" s="422"/>
      <c r="AA300" s="424"/>
    </row>
    <row r="301" spans="1:27" s="30" customFormat="1" ht="25" customHeight="1" thickBot="1" x14ac:dyDescent="0.35">
      <c r="A301" s="400"/>
      <c r="B301" s="410"/>
      <c r="C301" s="459"/>
      <c r="D301" s="401"/>
      <c r="E301" s="401"/>
      <c r="F301" s="438"/>
      <c r="G301" s="439"/>
      <c r="H301" s="402"/>
      <c r="I301" s="449"/>
      <c r="J301" s="438"/>
      <c r="K301" s="454"/>
      <c r="L301" s="454"/>
      <c r="M301" s="455"/>
      <c r="N301" s="438"/>
      <c r="O301" s="439"/>
      <c r="P301" s="399"/>
      <c r="Q301" s="399"/>
      <c r="R301" s="399"/>
      <c r="S301" s="399"/>
      <c r="T301" s="399"/>
      <c r="U301" s="399"/>
      <c r="V301" s="399"/>
      <c r="W301" s="399"/>
      <c r="X301" s="399"/>
      <c r="Y301" s="399"/>
      <c r="Z301" s="399"/>
      <c r="AA301" s="398"/>
    </row>
    <row r="302" spans="1:27" s="30" customFormat="1" ht="31.4" customHeight="1" thickBot="1" x14ac:dyDescent="0.4">
      <c r="A302" s="348"/>
      <c r="B302" s="411" t="s">
        <v>747</v>
      </c>
      <c r="C302" s="467"/>
      <c r="D302" s="412"/>
      <c r="E302" s="412"/>
      <c r="F302" s="443"/>
      <c r="G302" s="444">
        <f>G32+G50+G67+G81+G96+G114+G132+G150+G174+G192+G206+G227+G243+G259+G274+G289+G300</f>
        <v>0</v>
      </c>
      <c r="H302" s="477"/>
      <c r="I302" s="478"/>
      <c r="J302" s="479"/>
      <c r="K302" s="444">
        <f>K32+K50+K67+K81+K96+K114+K132+K150+K174+K192+K206+K227+K243+K259+K274+K289+K300</f>
        <v>0</v>
      </c>
      <c r="L302" s="444">
        <f>L32+L50+L67+L81+L96+L114+L132+L150+L174+L192+L206+L227+L243+L259+L274+L289+L300</f>
        <v>0</v>
      </c>
      <c r="M302" s="444">
        <f>M32+M50+M67+M81+M96+M114+M132+M150+M174+M192+M206+M227+M243+M259+M274+M289+M300</f>
        <v>0</v>
      </c>
      <c r="N302" s="444">
        <f>N32+N50+N67+N81+N96+N114+N132+N150+N174+N192+N206+N227+N243+N259+N274+N289+N300</f>
        <v>0</v>
      </c>
      <c r="O302" s="444">
        <f>O32+O50+O67+O81+O96+O114+O132+O150+O174+O192+O206+O227+O243+O259+O274+O289+O300</f>
        <v>0</v>
      </c>
      <c r="P302" s="346"/>
      <c r="Q302" s="456"/>
      <c r="R302" s="456"/>
      <c r="S302" s="456"/>
      <c r="T302" s="456"/>
      <c r="U302" s="456"/>
      <c r="V302" s="456"/>
      <c r="W302" s="456"/>
      <c r="X302" s="456"/>
      <c r="Y302" s="456"/>
      <c r="Z302" s="456"/>
      <c r="AA302" s="345"/>
    </row>
    <row r="303" spans="1:27" ht="52" x14ac:dyDescent="0.25">
      <c r="M303" s="470" t="s">
        <v>749</v>
      </c>
      <c r="O303" s="470" t="s">
        <v>748</v>
      </c>
    </row>
  </sheetData>
  <dataConsolidate/>
  <mergeCells count="25">
    <mergeCell ref="B9:D9"/>
    <mergeCell ref="B10:D10"/>
    <mergeCell ref="P12:AA12"/>
    <mergeCell ref="P13:P14"/>
    <mergeCell ref="AA13:AA14"/>
    <mergeCell ref="E13:E14"/>
    <mergeCell ref="F13:F14"/>
    <mergeCell ref="F12:G12"/>
    <mergeCell ref="N13:N14"/>
    <mergeCell ref="M12:O12"/>
    <mergeCell ref="O13:O14"/>
    <mergeCell ref="B13:B14"/>
    <mergeCell ref="H13:H14"/>
    <mergeCell ref="I13:I14"/>
    <mergeCell ref="M13:M14"/>
    <mergeCell ref="H12:L12"/>
    <mergeCell ref="H302:J302"/>
    <mergeCell ref="L13:L14"/>
    <mergeCell ref="G13:G14"/>
    <mergeCell ref="A13:A14"/>
    <mergeCell ref="Q13:Z14"/>
    <mergeCell ref="K13:K14"/>
    <mergeCell ref="J13:J14"/>
    <mergeCell ref="C13:C14"/>
    <mergeCell ref="D13:D14"/>
  </mergeCells>
  <phoneticPr fontId="3"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'5.1.4 Exchange Rates'!$C$24:$C$37</xm:f>
          </x14:formula1>
          <xm:sqref>H16:H301</xm:sqref>
        </x14:dataValidation>
        <x14:dataValidation type="list" allowBlank="1" showInputMessage="1" showErrorMessage="1" xr:uid="{00000000-0002-0000-0300-000001000000}">
          <x14:formula1>
            <xm:f>'5.1.2 CPA Formulae'!$B$9:$B$20</xm:f>
          </x14:formula1>
          <xm:sqref>P16:Z301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85"/>
  <sheetViews>
    <sheetView view="pageBreakPreview" zoomScale="80" zoomScaleNormal="90" zoomScaleSheetLayoutView="80" workbookViewId="0">
      <selection activeCell="C2" sqref="C2"/>
    </sheetView>
  </sheetViews>
  <sheetFormatPr defaultColWidth="9.1796875" defaultRowHeight="12.5" x14ac:dyDescent="0.25"/>
  <cols>
    <col min="1" max="1" width="20.81640625" style="264"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1796875" style="12" customWidth="1"/>
    <col min="8" max="8" width="14.81640625" style="12" customWidth="1"/>
    <col min="9" max="9" width="11.453125" style="12" customWidth="1"/>
    <col min="10" max="10" width="9.453125" style="12" bestFit="1" customWidth="1"/>
    <col min="11" max="11" width="10.453125" style="12" bestFit="1" customWidth="1"/>
    <col min="12" max="12" width="10.1796875" style="12" bestFit="1" customWidth="1"/>
    <col min="13" max="13" width="10" style="12" bestFit="1" customWidth="1"/>
    <col min="14" max="14" width="10.54296875" style="12" bestFit="1" customWidth="1"/>
    <col min="15" max="16" width="10.453125" style="12" bestFit="1" customWidth="1"/>
    <col min="17" max="19" width="10.1796875" style="12" bestFit="1" customWidth="1"/>
    <col min="20" max="20" width="10.453125" style="12" bestFit="1" customWidth="1"/>
    <col min="21" max="21" width="10.179687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179687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1796875" style="12" bestFit="1" customWidth="1"/>
    <col min="37" max="37" width="10" style="12" bestFit="1" customWidth="1"/>
    <col min="38" max="38" width="10.453125" style="12" bestFit="1" customWidth="1"/>
    <col min="39" max="39" width="10.1796875" style="12" bestFit="1" customWidth="1"/>
    <col min="40" max="40" width="9.81640625" style="12" bestFit="1" customWidth="1"/>
    <col min="41" max="41" width="10.1796875" style="12" bestFit="1" customWidth="1"/>
    <col min="42" max="42" width="10.453125" style="12" bestFit="1" customWidth="1"/>
    <col min="43" max="43" width="10.179687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1796875" style="12" bestFit="1" customWidth="1"/>
    <col min="49" max="49" width="10" style="12" bestFit="1" customWidth="1"/>
    <col min="50" max="50" width="10.453125" style="12" bestFit="1" customWidth="1"/>
    <col min="51" max="51" width="10.1796875" style="12" bestFit="1" customWidth="1"/>
    <col min="52" max="52" width="9.81640625" style="12" bestFit="1" customWidth="1"/>
    <col min="53" max="53" width="10.1796875" style="12" bestFit="1" customWidth="1"/>
    <col min="54" max="54" width="10.453125" style="12" bestFit="1" customWidth="1"/>
    <col min="55" max="55" width="10.179687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1796875" style="12" bestFit="1" customWidth="1"/>
    <col min="61" max="61" width="10" style="12" bestFit="1" customWidth="1"/>
    <col min="62" max="62" width="10.453125" style="12" bestFit="1" customWidth="1"/>
    <col min="63" max="63" width="10.1796875" style="12" bestFit="1" customWidth="1"/>
    <col min="64" max="64" width="9.81640625" style="12" bestFit="1" customWidth="1"/>
    <col min="65" max="16384" width="9.1796875" style="12"/>
  </cols>
  <sheetData>
    <row r="1" spans="1:45" s="6" customFormat="1" ht="15.5" x14ac:dyDescent="0.25">
      <c r="A1" s="475" t="s">
        <v>79</v>
      </c>
      <c r="B1" s="476"/>
      <c r="C1" s="352" t="str">
        <f>'RFI Cover Sheet'!C12</f>
        <v>E2396NTCSAMWP</v>
      </c>
      <c r="D1" s="3"/>
      <c r="G1" s="35"/>
      <c r="I1" s="35"/>
      <c r="J1" s="10"/>
      <c r="K1" s="37"/>
      <c r="L1" s="7"/>
      <c r="N1" s="38"/>
      <c r="O1" s="7"/>
      <c r="P1" s="9"/>
    </row>
    <row r="2" spans="1:45" s="6" customFormat="1" ht="140.15" customHeight="1" x14ac:dyDescent="0.25">
      <c r="A2" s="475" t="s">
        <v>80</v>
      </c>
      <c r="B2" s="476"/>
      <c r="C2" s="353" t="str">
        <f>'RFI Cover Sheet'!C14</f>
        <v>Supply, Delivery, Design, Installation, Commissioning, Support and Training on Environmental Racks with Built-in Air Conditioning, Noise Reduction Solutions, Heat Management Systems and Security Access Control for Substation Environments, on an as and when required basis</v>
      </c>
      <c r="G2" s="35"/>
      <c r="H2" s="8"/>
      <c r="I2" s="36"/>
      <c r="J2" s="11"/>
      <c r="K2" s="37"/>
      <c r="L2" s="7"/>
      <c r="N2" s="38"/>
      <c r="O2" s="7"/>
      <c r="P2" s="9"/>
    </row>
    <row r="3" spans="1:45" s="6" customFormat="1" ht="15.5" x14ac:dyDescent="0.25">
      <c r="A3" s="475" t="s">
        <v>750</v>
      </c>
      <c r="B3" s="476"/>
      <c r="C3" s="352">
        <f>'RFI Cover Sheet'!C16</f>
        <v>0</v>
      </c>
      <c r="G3" s="35"/>
      <c r="H3" s="8"/>
      <c r="I3" s="36"/>
      <c r="J3" s="11"/>
      <c r="K3" s="37"/>
      <c r="L3" s="7"/>
      <c r="N3" s="38"/>
      <c r="O3" s="7"/>
      <c r="P3" s="9"/>
    </row>
    <row r="4" spans="1:45" s="6" customFormat="1" ht="15.5" x14ac:dyDescent="0.25">
      <c r="A4" s="475" t="s">
        <v>83</v>
      </c>
      <c r="B4" s="476"/>
      <c r="C4" s="352" t="s">
        <v>763</v>
      </c>
      <c r="G4" s="35"/>
      <c r="H4" s="8"/>
      <c r="I4" s="36"/>
      <c r="J4" s="11"/>
      <c r="K4" s="37"/>
      <c r="L4" s="7"/>
      <c r="N4" s="38"/>
      <c r="O4" s="7"/>
      <c r="P4" s="9"/>
    </row>
    <row r="5" spans="1:45" ht="15.5" x14ac:dyDescent="0.25">
      <c r="A5" s="208"/>
      <c r="B5" s="6"/>
      <c r="C5" s="39"/>
      <c r="N5" s="1"/>
      <c r="O5" s="1"/>
      <c r="P5" s="41"/>
      <c r="Q5" s="1"/>
    </row>
    <row r="6" spans="1:45" ht="48" customHeight="1" x14ac:dyDescent="0.25">
      <c r="A6" s="541" t="s">
        <v>227</v>
      </c>
      <c r="B6" s="541"/>
      <c r="C6" s="541"/>
      <c r="D6" s="541"/>
      <c r="E6" s="541"/>
      <c r="N6" s="1"/>
      <c r="O6" s="1"/>
      <c r="P6" s="1"/>
      <c r="Q6" s="41"/>
    </row>
    <row r="7" spans="1:45" ht="13.5" thickBot="1" x14ac:dyDescent="0.3">
      <c r="A7" s="257"/>
    </row>
    <row r="8" spans="1:45" ht="16" thickBot="1" x14ac:dyDescent="0.3">
      <c r="A8" s="258" t="s">
        <v>111</v>
      </c>
      <c r="B8" s="205" t="s">
        <v>109</v>
      </c>
      <c r="C8" s="206" t="s">
        <v>110</v>
      </c>
      <c r="D8" s="206"/>
      <c r="E8" s="207"/>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row>
    <row r="9" spans="1:45" ht="30.75" customHeight="1" thickBot="1" x14ac:dyDescent="0.3">
      <c r="A9" s="259">
        <v>1</v>
      </c>
      <c r="B9" s="365" t="s">
        <v>306</v>
      </c>
      <c r="C9" s="542" t="s">
        <v>308</v>
      </c>
      <c r="D9" s="542"/>
      <c r="E9" s="356"/>
      <c r="F9" s="536" t="s">
        <v>307</v>
      </c>
      <c r="G9" s="537"/>
      <c r="H9" s="538"/>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30.75" customHeight="1" thickBot="1" x14ac:dyDescent="0.3">
      <c r="A10" s="457">
        <v>2</v>
      </c>
      <c r="B10" s="458" t="s">
        <v>17</v>
      </c>
      <c r="C10" s="515" t="s">
        <v>323</v>
      </c>
      <c r="D10" s="513"/>
      <c r="E10" s="514"/>
      <c r="F10" s="527" t="s">
        <v>86</v>
      </c>
      <c r="G10" s="528"/>
      <c r="H10" s="529"/>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4" x14ac:dyDescent="0.25">
      <c r="A11" s="259">
        <v>3</v>
      </c>
      <c r="B11" s="93" t="s">
        <v>1</v>
      </c>
      <c r="C11" s="515" t="str">
        <f>B42</f>
        <v>Tenderer's description of Formula A</v>
      </c>
      <c r="D11" s="513"/>
      <c r="E11" s="514"/>
      <c r="F11" s="530"/>
      <c r="G11" s="531"/>
      <c r="H11" s="532"/>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4.5" thickBot="1" x14ac:dyDescent="0.3">
      <c r="A12" s="457">
        <v>4</v>
      </c>
      <c r="B12" s="93" t="s">
        <v>2</v>
      </c>
      <c r="C12" s="515" t="str">
        <f>B53</f>
        <v>Tenderer's description of Formula B</v>
      </c>
      <c r="D12" s="513"/>
      <c r="E12" s="514"/>
      <c r="F12" s="530"/>
      <c r="G12" s="531"/>
      <c r="H12" s="532"/>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4" x14ac:dyDescent="0.25">
      <c r="A13" s="259">
        <v>5</v>
      </c>
      <c r="B13" s="93" t="s">
        <v>3</v>
      </c>
      <c r="C13" s="513" t="str">
        <f>B64</f>
        <v>Tenderer's description of Formula C</v>
      </c>
      <c r="D13" s="513"/>
      <c r="E13" s="514"/>
      <c r="F13" s="530"/>
      <c r="G13" s="531"/>
      <c r="H13" s="532"/>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5" ht="14.5" thickBot="1" x14ac:dyDescent="0.3">
      <c r="A14" s="457">
        <v>6</v>
      </c>
      <c r="B14" s="93" t="s">
        <v>4</v>
      </c>
      <c r="C14" s="513" t="str">
        <f>B75</f>
        <v>Tenderer's description of Formula D</v>
      </c>
      <c r="D14" s="513"/>
      <c r="E14" s="514"/>
      <c r="F14" s="530"/>
      <c r="G14" s="531"/>
      <c r="H14" s="532"/>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14" x14ac:dyDescent="0.25">
      <c r="A15" s="259">
        <v>7</v>
      </c>
      <c r="B15" s="93" t="s">
        <v>5</v>
      </c>
      <c r="C15" s="513" t="str">
        <f>B86</f>
        <v>Tenderer's description of Formula E</v>
      </c>
      <c r="D15" s="513"/>
      <c r="E15" s="514"/>
      <c r="F15" s="530"/>
      <c r="G15" s="531"/>
      <c r="H15" s="532"/>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ht="14.5" thickBot="1" x14ac:dyDescent="0.3">
      <c r="A16" s="457">
        <v>8</v>
      </c>
      <c r="B16" s="93" t="s">
        <v>6</v>
      </c>
      <c r="C16" s="513" t="str">
        <f>B97</f>
        <v>Tenderer's description of Formula F</v>
      </c>
      <c r="D16" s="513"/>
      <c r="E16" s="514"/>
      <c r="F16" s="530"/>
      <c r="G16" s="531"/>
      <c r="H16" s="532"/>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ht="14" x14ac:dyDescent="0.25">
      <c r="A17" s="259">
        <v>9</v>
      </c>
      <c r="B17" s="93" t="s">
        <v>7</v>
      </c>
      <c r="C17" s="513" t="str">
        <f>B108</f>
        <v>Tenderer's description of Formula G</v>
      </c>
      <c r="D17" s="513"/>
      <c r="E17" s="514"/>
      <c r="F17" s="530"/>
      <c r="G17" s="531"/>
      <c r="H17" s="532"/>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14.5" thickBot="1" x14ac:dyDescent="0.3">
      <c r="A18" s="457">
        <v>10</v>
      </c>
      <c r="B18" s="93" t="s">
        <v>8</v>
      </c>
      <c r="C18" s="513" t="str">
        <f>B119</f>
        <v>Tenderer's description of Formula H</v>
      </c>
      <c r="D18" s="513"/>
      <c r="E18" s="514"/>
      <c r="F18" s="530"/>
      <c r="G18" s="531"/>
      <c r="H18" s="532"/>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14" x14ac:dyDescent="0.25">
      <c r="A19" s="259">
        <v>11</v>
      </c>
      <c r="B19" s="93" t="s">
        <v>9</v>
      </c>
      <c r="C19" s="513" t="str">
        <f>B130</f>
        <v>Tenderer's description of Formula I</v>
      </c>
      <c r="D19" s="513"/>
      <c r="E19" s="514"/>
      <c r="F19" s="530"/>
      <c r="G19" s="531"/>
      <c r="H19" s="532"/>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4.5" thickBot="1" x14ac:dyDescent="0.3">
      <c r="A20" s="457">
        <v>12</v>
      </c>
      <c r="B20" s="94" t="s">
        <v>10</v>
      </c>
      <c r="C20" s="539" t="str">
        <f>B141</f>
        <v>Tenderer's description of Formula J</v>
      </c>
      <c r="D20" s="539"/>
      <c r="E20" s="540"/>
      <c r="F20" s="533"/>
      <c r="G20" s="534"/>
      <c r="H20" s="535"/>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ht="13" x14ac:dyDescent="0.25">
      <c r="A21" s="257"/>
      <c r="B21" s="76"/>
      <c r="C21" s="76"/>
      <c r="D21" s="76"/>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5" ht="54" x14ac:dyDescent="0.4">
      <c r="A22" s="260" t="s">
        <v>117</v>
      </c>
      <c r="B22" s="92"/>
      <c r="C22" s="76"/>
      <c r="D22" s="76"/>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5" ht="36.75" customHeight="1" x14ac:dyDescent="0.3">
      <c r="A23" s="261">
        <v>1</v>
      </c>
      <c r="B23" s="517" t="s">
        <v>230</v>
      </c>
      <c r="C23" s="518"/>
      <c r="D23" s="518"/>
      <c r="E23" s="518"/>
      <c r="F23" s="518"/>
      <c r="G23" s="519"/>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5" ht="14" x14ac:dyDescent="0.3">
      <c r="A24" s="261">
        <v>2</v>
      </c>
      <c r="B24" s="520" t="s">
        <v>229</v>
      </c>
      <c r="C24" s="521"/>
      <c r="D24" s="521"/>
      <c r="E24" s="521"/>
      <c r="F24" s="521"/>
      <c r="G24" s="521"/>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5" ht="14" x14ac:dyDescent="0.3">
      <c r="A25" s="262"/>
      <c r="B25" s="357"/>
      <c r="C25" s="76"/>
      <c r="D25" s="76"/>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5" ht="18" customHeight="1" x14ac:dyDescent="0.25">
      <c r="A26" s="203" t="s">
        <v>11</v>
      </c>
      <c r="B26" s="15"/>
      <c r="C26" s="15"/>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5" s="6" customFormat="1" ht="15" customHeight="1" x14ac:dyDescent="0.25">
      <c r="A27" s="256">
        <v>1</v>
      </c>
      <c r="B27" s="512" t="s">
        <v>87</v>
      </c>
      <c r="C27" s="512"/>
      <c r="D27" s="512"/>
      <c r="E27" s="512"/>
      <c r="F27" s="512"/>
      <c r="G27" s="512"/>
    </row>
    <row r="28" spans="1:45" s="6" customFormat="1" ht="48" customHeight="1" x14ac:dyDescent="0.25">
      <c r="A28" s="256">
        <v>2</v>
      </c>
      <c r="B28" s="512" t="s">
        <v>88</v>
      </c>
      <c r="C28" s="512"/>
      <c r="D28" s="512"/>
      <c r="E28" s="512"/>
      <c r="F28" s="512"/>
      <c r="G28" s="512"/>
      <c r="H28" s="68"/>
      <c r="I28" s="68"/>
    </row>
    <row r="29" spans="1:45" s="6" customFormat="1" ht="72.75" customHeight="1" x14ac:dyDescent="0.25">
      <c r="A29" s="263">
        <v>3</v>
      </c>
      <c r="B29" s="512" t="s">
        <v>314</v>
      </c>
      <c r="C29" s="512"/>
      <c r="D29" s="512"/>
      <c r="E29" s="512"/>
      <c r="F29" s="512"/>
      <c r="G29" s="512"/>
    </row>
    <row r="30" spans="1:45" s="6" customFormat="1" ht="80.25" customHeight="1" x14ac:dyDescent="0.25">
      <c r="A30" s="263">
        <v>4</v>
      </c>
      <c r="B30" s="512" t="s">
        <v>304</v>
      </c>
      <c r="C30" s="512"/>
      <c r="D30" s="512"/>
      <c r="E30" s="512"/>
      <c r="F30" s="512"/>
      <c r="G30" s="512"/>
      <c r="H30" s="322"/>
    </row>
    <row r="31" spans="1:45" s="6" customFormat="1" ht="51" customHeight="1" x14ac:dyDescent="0.25">
      <c r="A31" s="263">
        <v>5</v>
      </c>
      <c r="B31" s="516" t="s">
        <v>322</v>
      </c>
      <c r="C31" s="516"/>
      <c r="D31" s="516"/>
      <c r="E31" s="516"/>
      <c r="F31" s="516"/>
      <c r="G31" s="516"/>
    </row>
    <row r="32" spans="1:45" s="6" customFormat="1" ht="51" customHeight="1" x14ac:dyDescent="0.25">
      <c r="A32" s="263">
        <v>6</v>
      </c>
      <c r="B32" s="512" t="s">
        <v>234</v>
      </c>
      <c r="C32" s="512"/>
      <c r="D32" s="512"/>
      <c r="E32" s="512"/>
      <c r="F32" s="512"/>
      <c r="G32" s="512"/>
    </row>
    <row r="33" spans="1:75" ht="64.5" customHeight="1" x14ac:dyDescent="0.25">
      <c r="A33" s="203" t="s">
        <v>104</v>
      </c>
      <c r="B33" s="358"/>
      <c r="C33" s="1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75" s="79" customFormat="1" ht="63" customHeight="1" x14ac:dyDescent="0.35">
      <c r="A34" s="256">
        <v>1</v>
      </c>
      <c r="B34" s="522" t="s">
        <v>114</v>
      </c>
      <c r="C34" s="522"/>
      <c r="D34" s="522"/>
      <c r="E34" s="522"/>
      <c r="F34" s="522"/>
      <c r="G34" s="522"/>
      <c r="H34" s="77"/>
      <c r="I34" s="77"/>
      <c r="J34" s="77"/>
      <c r="K34" s="77"/>
      <c r="L34" s="77"/>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row>
    <row r="35" spans="1:75" s="79" customFormat="1" ht="51.75" customHeight="1" x14ac:dyDescent="0.35">
      <c r="A35" s="256">
        <v>2</v>
      </c>
      <c r="B35" s="522" t="s">
        <v>115</v>
      </c>
      <c r="C35" s="522"/>
      <c r="D35" s="522"/>
      <c r="E35" s="522"/>
      <c r="F35" s="522"/>
      <c r="G35" s="522"/>
      <c r="H35" s="77"/>
      <c r="I35" s="77"/>
      <c r="J35" s="77"/>
      <c r="K35" s="77"/>
      <c r="L35" s="77"/>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row>
    <row r="36" spans="1:75" s="79" customFormat="1" ht="66" customHeight="1" x14ac:dyDescent="0.35">
      <c r="A36" s="104">
        <v>3</v>
      </c>
      <c r="B36" s="526" t="s">
        <v>112</v>
      </c>
      <c r="C36" s="526"/>
      <c r="D36" s="526"/>
      <c r="E36" s="526"/>
      <c r="F36" s="526"/>
      <c r="G36" s="526"/>
      <c r="H36" s="77"/>
      <c r="I36" s="77"/>
      <c r="J36" s="77"/>
      <c r="K36" s="77"/>
      <c r="L36" s="77"/>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row>
    <row r="37" spans="1:75" s="79" customFormat="1" ht="87.75" customHeight="1" x14ac:dyDescent="0.35">
      <c r="A37" s="256">
        <v>4</v>
      </c>
      <c r="B37" s="522" t="s">
        <v>118</v>
      </c>
      <c r="C37" s="522"/>
      <c r="D37" s="522"/>
      <c r="E37" s="522"/>
      <c r="F37" s="522"/>
      <c r="G37" s="522"/>
      <c r="H37" s="77"/>
      <c r="I37" s="77"/>
      <c r="J37" s="77"/>
      <c r="K37" s="77"/>
      <c r="L37" s="77"/>
      <c r="M37" s="78" t="s">
        <v>77</v>
      </c>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row>
    <row r="38" spans="1:75" s="79" customFormat="1" ht="42" customHeight="1" x14ac:dyDescent="0.35">
      <c r="A38" s="105">
        <v>5</v>
      </c>
      <c r="B38" s="523" t="s">
        <v>113</v>
      </c>
      <c r="C38" s="523"/>
      <c r="D38" s="523"/>
      <c r="E38" s="523"/>
      <c r="F38" s="523"/>
      <c r="G38" s="523"/>
      <c r="H38" s="77"/>
      <c r="I38" s="77"/>
      <c r="J38" s="77"/>
      <c r="K38" s="77"/>
      <c r="L38" s="77"/>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row>
    <row r="39" spans="1:75" s="79" customFormat="1" ht="14" x14ac:dyDescent="0.25">
      <c r="A39" s="80" t="s">
        <v>77</v>
      </c>
      <c r="B39" s="81" t="s">
        <v>77</v>
      </c>
      <c r="C39" s="82"/>
      <c r="D39" s="83"/>
      <c r="E39" s="83"/>
      <c r="F39" s="83"/>
      <c r="G39" s="83"/>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row>
    <row r="40" spans="1:75" ht="14" x14ac:dyDescent="0.25">
      <c r="C40" s="15"/>
      <c r="D40" s="15"/>
      <c r="E40" s="15"/>
      <c r="F40" s="15"/>
      <c r="G40" s="15"/>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75" ht="13" x14ac:dyDescent="0.25">
      <c r="A41" s="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row>
    <row r="42" spans="1:75" ht="34.4" customHeight="1" x14ac:dyDescent="0.25">
      <c r="A42" s="265" t="s">
        <v>90</v>
      </c>
      <c r="B42" s="524" t="s">
        <v>303</v>
      </c>
      <c r="C42" s="525"/>
      <c r="D42" s="525"/>
      <c r="E42" s="525"/>
      <c r="F42" s="525"/>
      <c r="G42" s="525"/>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4"/>
    </row>
    <row r="43" spans="1:75" ht="81" customHeight="1" x14ac:dyDescent="0.25">
      <c r="A43" s="85" t="s">
        <v>98</v>
      </c>
      <c r="B43" s="84" t="s">
        <v>103</v>
      </c>
      <c r="C43" s="85" t="s">
        <v>100</v>
      </c>
      <c r="D43" s="85" t="s">
        <v>313</v>
      </c>
      <c r="E43" s="84" t="s">
        <v>101</v>
      </c>
      <c r="F43" s="84" t="s">
        <v>107</v>
      </c>
      <c r="G43" s="85" t="s">
        <v>106</v>
      </c>
      <c r="H43" s="86" t="s">
        <v>108</v>
      </c>
      <c r="I43" s="364" t="s">
        <v>305</v>
      </c>
      <c r="J43" s="364" t="s">
        <v>305</v>
      </c>
      <c r="K43" s="364" t="s">
        <v>305</v>
      </c>
      <c r="L43" s="364" t="s">
        <v>305</v>
      </c>
      <c r="M43" s="364" t="s">
        <v>305</v>
      </c>
      <c r="N43" s="364" t="s">
        <v>305</v>
      </c>
      <c r="O43" s="364" t="s">
        <v>305</v>
      </c>
      <c r="P43" s="364" t="s">
        <v>305</v>
      </c>
      <c r="Q43" s="364" t="s">
        <v>305</v>
      </c>
      <c r="R43" s="364" t="s">
        <v>305</v>
      </c>
      <c r="S43" s="364" t="s">
        <v>305</v>
      </c>
      <c r="T43" s="364" t="s">
        <v>305</v>
      </c>
      <c r="U43" s="364" t="s">
        <v>305</v>
      </c>
      <c r="V43" s="364" t="s">
        <v>305</v>
      </c>
      <c r="W43" s="364" t="s">
        <v>305</v>
      </c>
      <c r="X43" s="364" t="s">
        <v>305</v>
      </c>
      <c r="Y43" s="364" t="s">
        <v>305</v>
      </c>
      <c r="Z43" s="364" t="s">
        <v>305</v>
      </c>
      <c r="AA43" s="364" t="s">
        <v>305</v>
      </c>
      <c r="AB43" s="364" t="s">
        <v>305</v>
      </c>
      <c r="AC43" s="364" t="s">
        <v>305</v>
      </c>
      <c r="AD43" s="364" t="s">
        <v>305</v>
      </c>
      <c r="AE43" s="364" t="s">
        <v>305</v>
      </c>
      <c r="AF43" s="364" t="s">
        <v>305</v>
      </c>
      <c r="AG43" s="364" t="s">
        <v>305</v>
      </c>
      <c r="AH43" s="364" t="s">
        <v>305</v>
      </c>
      <c r="AI43" s="364" t="s">
        <v>305</v>
      </c>
      <c r="AJ43" s="364" t="s">
        <v>305</v>
      </c>
      <c r="AK43" s="364" t="s">
        <v>305</v>
      </c>
      <c r="AL43" s="364" t="s">
        <v>305</v>
      </c>
      <c r="AM43" s="364" t="s">
        <v>305</v>
      </c>
      <c r="AN43" s="364" t="s">
        <v>305</v>
      </c>
      <c r="AO43" s="364" t="s">
        <v>305</v>
      </c>
      <c r="AP43" s="364" t="s">
        <v>305</v>
      </c>
      <c r="AQ43" s="364" t="s">
        <v>305</v>
      </c>
      <c r="AR43" s="364" t="s">
        <v>305</v>
      </c>
      <c r="AS43" s="364" t="s">
        <v>305</v>
      </c>
      <c r="AT43" s="364" t="s">
        <v>305</v>
      </c>
      <c r="AU43" s="364" t="s">
        <v>305</v>
      </c>
      <c r="AV43" s="364" t="s">
        <v>305</v>
      </c>
      <c r="AW43" s="364" t="s">
        <v>305</v>
      </c>
      <c r="AX43" s="364" t="s">
        <v>305</v>
      </c>
      <c r="AY43" s="364" t="s">
        <v>305</v>
      </c>
      <c r="AZ43" s="364" t="s">
        <v>305</v>
      </c>
      <c r="BA43" s="364" t="s">
        <v>305</v>
      </c>
      <c r="BB43" s="364" t="s">
        <v>305</v>
      </c>
      <c r="BC43" s="364" t="s">
        <v>305</v>
      </c>
      <c r="BD43" s="364" t="s">
        <v>305</v>
      </c>
      <c r="BE43" s="364" t="s">
        <v>305</v>
      </c>
      <c r="BF43" s="364" t="s">
        <v>305</v>
      </c>
      <c r="BG43" s="364" t="s">
        <v>305</v>
      </c>
      <c r="BH43" s="364" t="s">
        <v>305</v>
      </c>
      <c r="BI43" s="364" t="s">
        <v>305</v>
      </c>
      <c r="BJ43" s="364" t="s">
        <v>305</v>
      </c>
      <c r="BK43" s="364" t="s">
        <v>305</v>
      </c>
      <c r="BL43" s="364" t="s">
        <v>305</v>
      </c>
      <c r="BM43" s="364" t="s">
        <v>305</v>
      </c>
      <c r="BN43" s="364" t="s">
        <v>305</v>
      </c>
      <c r="BO43" s="364" t="s">
        <v>305</v>
      </c>
      <c r="BP43" s="45"/>
      <c r="BQ43" s="45"/>
      <c r="BR43" s="45"/>
      <c r="BS43" s="45"/>
      <c r="BT43" s="45"/>
      <c r="BU43" s="45"/>
      <c r="BV43" s="45"/>
      <c r="BW43" s="45"/>
    </row>
    <row r="44" spans="1:75" x14ac:dyDescent="0.25">
      <c r="A44" s="266" t="s">
        <v>17</v>
      </c>
      <c r="B44" s="254"/>
      <c r="C44" s="59"/>
      <c r="D44" s="59"/>
      <c r="E44" s="60"/>
      <c r="F44" s="61"/>
      <c r="G44" s="62"/>
      <c r="H44" s="64"/>
      <c r="I44" s="55"/>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8"/>
      <c r="BQ44" s="58"/>
      <c r="BR44" s="58"/>
      <c r="BS44" s="58"/>
      <c r="BT44" s="58"/>
      <c r="BU44" s="58"/>
      <c r="BV44" s="58"/>
      <c r="BW44" s="58"/>
    </row>
    <row r="45" spans="1:75" x14ac:dyDescent="0.25">
      <c r="A45" s="266" t="s">
        <v>18</v>
      </c>
      <c r="B45" s="252"/>
      <c r="C45" s="63"/>
      <c r="D45" s="59"/>
      <c r="E45" s="60"/>
      <c r="F45" s="61"/>
      <c r="G45" s="62"/>
      <c r="H45" s="64"/>
      <c r="I45" s="55"/>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8"/>
      <c r="BQ45" s="58"/>
      <c r="BR45" s="58"/>
      <c r="BS45" s="58"/>
      <c r="BT45" s="58"/>
      <c r="BU45" s="58"/>
      <c r="BV45" s="58"/>
      <c r="BW45" s="58"/>
    </row>
    <row r="46" spans="1:75" x14ac:dyDescent="0.25">
      <c r="A46" s="266" t="s">
        <v>19</v>
      </c>
      <c r="B46" s="252"/>
      <c r="C46" s="63"/>
      <c r="D46" s="59"/>
      <c r="E46" s="60"/>
      <c r="F46" s="61"/>
      <c r="G46" s="62"/>
      <c r="H46" s="64"/>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8"/>
      <c r="BQ46" s="58"/>
      <c r="BR46" s="58"/>
      <c r="BS46" s="58"/>
      <c r="BT46" s="58"/>
      <c r="BU46" s="58"/>
      <c r="BV46" s="58"/>
      <c r="BW46" s="58"/>
    </row>
    <row r="47" spans="1:75" x14ac:dyDescent="0.25">
      <c r="A47" s="266" t="s">
        <v>20</v>
      </c>
      <c r="B47" s="252" t="s">
        <v>77</v>
      </c>
      <c r="C47" s="56"/>
      <c r="D47" s="56"/>
      <c r="E47" s="56"/>
      <c r="F47" s="57"/>
      <c r="G47" s="57"/>
      <c r="H47" s="56"/>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8"/>
      <c r="BQ47" s="58"/>
      <c r="BR47" s="58"/>
      <c r="BS47" s="58"/>
      <c r="BT47" s="58"/>
      <c r="BU47" s="58"/>
      <c r="BV47" s="58"/>
      <c r="BW47" s="58"/>
    </row>
    <row r="48" spans="1:75" x14ac:dyDescent="0.25">
      <c r="A48" s="266" t="s">
        <v>21</v>
      </c>
      <c r="B48" s="252"/>
      <c r="C48" s="56"/>
      <c r="D48" s="56"/>
      <c r="E48" s="56"/>
      <c r="F48" s="57"/>
      <c r="G48" s="57"/>
      <c r="H48" s="56"/>
      <c r="I48" s="55"/>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8"/>
      <c r="BQ48" s="58"/>
      <c r="BR48" s="58"/>
      <c r="BS48" s="58"/>
      <c r="BT48" s="58"/>
      <c r="BU48" s="58"/>
      <c r="BV48" s="58"/>
      <c r="BW48" s="58"/>
    </row>
    <row r="49" spans="1:67" ht="13" x14ac:dyDescent="0.25">
      <c r="A49" s="266" t="s">
        <v>22</v>
      </c>
      <c r="B49" s="253">
        <v>0.15</v>
      </c>
      <c r="C49" s="51" t="s">
        <v>99</v>
      </c>
      <c r="D49" s="16"/>
      <c r="E49" s="17"/>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7" ht="13" x14ac:dyDescent="0.25">
      <c r="A50" s="267"/>
      <c r="B50" s="253">
        <f>SUM(B44:B49)</f>
        <v>0.15</v>
      </c>
      <c r="C50" s="18" t="s">
        <v>0</v>
      </c>
      <c r="D50" s="269" t="s">
        <v>231</v>
      </c>
      <c r="E50" s="269"/>
      <c r="F50" s="269"/>
      <c r="G50" s="269"/>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1:67" x14ac:dyDescent="0.25">
      <c r="A51" s="25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1:67" ht="13" x14ac:dyDescent="0.25">
      <c r="A52" s="48"/>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1:67" ht="42.65" customHeight="1" x14ac:dyDescent="0.25">
      <c r="A53" s="265" t="s">
        <v>89</v>
      </c>
      <c r="B53" s="524" t="s">
        <v>302</v>
      </c>
      <c r="C53" s="525"/>
      <c r="D53" s="525"/>
      <c r="E53" s="525"/>
      <c r="F53" s="525"/>
      <c r="G53" s="525"/>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4"/>
    </row>
    <row r="54" spans="1:67" ht="78.75" customHeight="1" x14ac:dyDescent="0.25">
      <c r="A54" s="85" t="s">
        <v>98</v>
      </c>
      <c r="B54" s="84" t="s">
        <v>103</v>
      </c>
      <c r="C54" s="85" t="s">
        <v>100</v>
      </c>
      <c r="D54" s="85" t="s">
        <v>313</v>
      </c>
      <c r="E54" s="84" t="s">
        <v>101</v>
      </c>
      <c r="F54" s="84" t="s">
        <v>107</v>
      </c>
      <c r="G54" s="85" t="s">
        <v>106</v>
      </c>
      <c r="H54" s="86" t="s">
        <v>102</v>
      </c>
      <c r="I54" s="364" t="s">
        <v>305</v>
      </c>
      <c r="J54" s="364" t="s">
        <v>305</v>
      </c>
      <c r="K54" s="364" t="s">
        <v>305</v>
      </c>
      <c r="L54" s="364" t="s">
        <v>305</v>
      </c>
      <c r="M54" s="364" t="s">
        <v>305</v>
      </c>
      <c r="N54" s="364" t="s">
        <v>305</v>
      </c>
      <c r="O54" s="364" t="s">
        <v>305</v>
      </c>
      <c r="P54" s="364" t="s">
        <v>305</v>
      </c>
      <c r="Q54" s="364" t="s">
        <v>305</v>
      </c>
      <c r="R54" s="364" t="s">
        <v>305</v>
      </c>
      <c r="S54" s="364" t="s">
        <v>305</v>
      </c>
      <c r="T54" s="364" t="s">
        <v>305</v>
      </c>
      <c r="U54" s="364" t="s">
        <v>305</v>
      </c>
      <c r="V54" s="364" t="s">
        <v>305</v>
      </c>
      <c r="W54" s="364" t="s">
        <v>305</v>
      </c>
      <c r="X54" s="364" t="s">
        <v>305</v>
      </c>
      <c r="Y54" s="364" t="s">
        <v>305</v>
      </c>
      <c r="Z54" s="364" t="s">
        <v>305</v>
      </c>
      <c r="AA54" s="364" t="s">
        <v>305</v>
      </c>
      <c r="AB54" s="364" t="s">
        <v>305</v>
      </c>
      <c r="AC54" s="364" t="s">
        <v>305</v>
      </c>
      <c r="AD54" s="364" t="s">
        <v>305</v>
      </c>
      <c r="AE54" s="364" t="s">
        <v>305</v>
      </c>
      <c r="AF54" s="364" t="s">
        <v>305</v>
      </c>
      <c r="AG54" s="364" t="s">
        <v>305</v>
      </c>
      <c r="AH54" s="364" t="s">
        <v>305</v>
      </c>
      <c r="AI54" s="364" t="s">
        <v>305</v>
      </c>
      <c r="AJ54" s="364" t="s">
        <v>305</v>
      </c>
      <c r="AK54" s="364" t="s">
        <v>305</v>
      </c>
      <c r="AL54" s="364" t="s">
        <v>305</v>
      </c>
      <c r="AM54" s="364" t="s">
        <v>305</v>
      </c>
      <c r="AN54" s="364" t="s">
        <v>305</v>
      </c>
      <c r="AO54" s="364" t="s">
        <v>305</v>
      </c>
      <c r="AP54" s="364" t="s">
        <v>305</v>
      </c>
      <c r="AQ54" s="364" t="s">
        <v>305</v>
      </c>
      <c r="AR54" s="364" t="s">
        <v>305</v>
      </c>
      <c r="AS54" s="364" t="s">
        <v>305</v>
      </c>
      <c r="AT54" s="364" t="s">
        <v>305</v>
      </c>
      <c r="AU54" s="364" t="s">
        <v>305</v>
      </c>
      <c r="AV54" s="364" t="s">
        <v>305</v>
      </c>
      <c r="AW54" s="364" t="s">
        <v>305</v>
      </c>
      <c r="AX54" s="364" t="s">
        <v>305</v>
      </c>
      <c r="AY54" s="364" t="s">
        <v>305</v>
      </c>
      <c r="AZ54" s="364" t="s">
        <v>305</v>
      </c>
      <c r="BA54" s="364" t="s">
        <v>305</v>
      </c>
      <c r="BB54" s="364" t="s">
        <v>305</v>
      </c>
      <c r="BC54" s="364" t="s">
        <v>305</v>
      </c>
      <c r="BD54" s="364" t="s">
        <v>305</v>
      </c>
      <c r="BE54" s="364" t="s">
        <v>305</v>
      </c>
      <c r="BF54" s="364" t="s">
        <v>305</v>
      </c>
      <c r="BG54" s="364" t="s">
        <v>305</v>
      </c>
      <c r="BH54" s="364" t="s">
        <v>305</v>
      </c>
      <c r="BI54" s="364" t="s">
        <v>305</v>
      </c>
      <c r="BJ54" s="364" t="s">
        <v>305</v>
      </c>
      <c r="BK54" s="364" t="s">
        <v>305</v>
      </c>
      <c r="BL54" s="364" t="s">
        <v>305</v>
      </c>
      <c r="BM54" s="364" t="s">
        <v>305</v>
      </c>
      <c r="BN54" s="364" t="s">
        <v>305</v>
      </c>
      <c r="BO54" s="364" t="s">
        <v>305</v>
      </c>
    </row>
    <row r="55" spans="1:67" x14ac:dyDescent="0.25">
      <c r="A55" s="266" t="s">
        <v>23</v>
      </c>
      <c r="B55" s="254"/>
      <c r="C55" s="59"/>
      <c r="D55" s="59"/>
      <c r="E55" s="59"/>
      <c r="F55" s="61"/>
      <c r="G55" s="62"/>
      <c r="H55" s="64"/>
      <c r="I55" s="55"/>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row>
    <row r="56" spans="1:67" x14ac:dyDescent="0.25">
      <c r="A56" s="266" t="s">
        <v>24</v>
      </c>
      <c r="B56" s="252" t="s">
        <v>77</v>
      </c>
      <c r="C56" s="63"/>
      <c r="D56" s="59"/>
      <c r="E56" s="59"/>
      <c r="F56" s="61"/>
      <c r="G56" s="62"/>
      <c r="H56" s="64"/>
      <c r="I56" s="55"/>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row>
    <row r="57" spans="1:67" x14ac:dyDescent="0.25">
      <c r="A57" s="266" t="s">
        <v>25</v>
      </c>
      <c r="B57" s="252"/>
      <c r="C57" s="63"/>
      <c r="D57" s="59"/>
      <c r="E57" s="59"/>
      <c r="F57" s="61"/>
      <c r="G57" s="62"/>
      <c r="H57" s="64"/>
      <c r="I57" s="55"/>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row>
    <row r="58" spans="1:67" x14ac:dyDescent="0.25">
      <c r="A58" s="266" t="s">
        <v>26</v>
      </c>
      <c r="B58" s="252" t="s">
        <v>77</v>
      </c>
      <c r="C58" s="56"/>
      <c r="D58" s="56"/>
      <c r="E58" s="56"/>
      <c r="F58" s="57"/>
      <c r="G58" s="57"/>
      <c r="H58" s="56"/>
      <c r="I58" s="55"/>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row>
    <row r="59" spans="1:67" x14ac:dyDescent="0.25">
      <c r="A59" s="266" t="s">
        <v>27</v>
      </c>
      <c r="B59" s="252" t="s">
        <v>77</v>
      </c>
      <c r="C59" s="56"/>
      <c r="D59" s="56"/>
      <c r="E59" s="56"/>
      <c r="F59" s="57"/>
      <c r="G59" s="57"/>
      <c r="H59" s="56"/>
      <c r="I59" s="55"/>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row>
    <row r="60" spans="1:67" ht="13" x14ac:dyDescent="0.25">
      <c r="A60" s="266" t="s">
        <v>28</v>
      </c>
      <c r="B60" s="253">
        <v>0.15</v>
      </c>
      <c r="C60" s="51" t="s">
        <v>99</v>
      </c>
      <c r="D60" s="16"/>
      <c r="E60" s="17"/>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1:67" ht="13" x14ac:dyDescent="0.25">
      <c r="A61" s="267"/>
      <c r="B61" s="253">
        <f>SUM(B55:B60)</f>
        <v>0.15</v>
      </c>
      <c r="C61" s="18" t="s">
        <v>0</v>
      </c>
      <c r="D61" s="269" t="s">
        <v>231</v>
      </c>
      <c r="E61" s="269"/>
      <c r="F61" s="269"/>
      <c r="G61" s="269"/>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1:67" x14ac:dyDescent="0.25">
      <c r="A62" s="255"/>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1:67" ht="13" x14ac:dyDescent="0.25">
      <c r="A63" s="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1:67" ht="31.4" customHeight="1" x14ac:dyDescent="0.25">
      <c r="A64" s="265" t="s">
        <v>219</v>
      </c>
      <c r="B64" s="524" t="s">
        <v>301</v>
      </c>
      <c r="C64" s="525"/>
      <c r="D64" s="525"/>
      <c r="E64" s="525"/>
      <c r="F64" s="525"/>
      <c r="G64" s="525"/>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4"/>
    </row>
    <row r="65" spans="1:74" ht="82.5" customHeight="1" x14ac:dyDescent="0.25">
      <c r="A65" s="85" t="s">
        <v>98</v>
      </c>
      <c r="B65" s="84" t="s">
        <v>103</v>
      </c>
      <c r="C65" s="85" t="s">
        <v>100</v>
      </c>
      <c r="D65" s="85" t="s">
        <v>313</v>
      </c>
      <c r="E65" s="84" t="s">
        <v>101</v>
      </c>
      <c r="F65" s="84" t="s">
        <v>107</v>
      </c>
      <c r="G65" s="85" t="s">
        <v>106</v>
      </c>
      <c r="H65" s="86" t="s">
        <v>102</v>
      </c>
      <c r="I65" s="364" t="s">
        <v>305</v>
      </c>
      <c r="J65" s="364" t="s">
        <v>305</v>
      </c>
      <c r="K65" s="364" t="s">
        <v>305</v>
      </c>
      <c r="L65" s="364" t="s">
        <v>305</v>
      </c>
      <c r="M65" s="364" t="s">
        <v>305</v>
      </c>
      <c r="N65" s="364" t="s">
        <v>305</v>
      </c>
      <c r="O65" s="364" t="s">
        <v>305</v>
      </c>
      <c r="P65" s="364" t="s">
        <v>305</v>
      </c>
      <c r="Q65" s="364" t="s">
        <v>305</v>
      </c>
      <c r="R65" s="364" t="s">
        <v>305</v>
      </c>
      <c r="S65" s="364" t="s">
        <v>305</v>
      </c>
      <c r="T65" s="364" t="s">
        <v>305</v>
      </c>
      <c r="U65" s="364" t="s">
        <v>305</v>
      </c>
      <c r="V65" s="364" t="s">
        <v>305</v>
      </c>
      <c r="W65" s="364" t="s">
        <v>305</v>
      </c>
      <c r="X65" s="364" t="s">
        <v>305</v>
      </c>
      <c r="Y65" s="364" t="s">
        <v>305</v>
      </c>
      <c r="Z65" s="364" t="s">
        <v>305</v>
      </c>
      <c r="AA65" s="364" t="s">
        <v>305</v>
      </c>
      <c r="AB65" s="364" t="s">
        <v>305</v>
      </c>
      <c r="AC65" s="364" t="s">
        <v>305</v>
      </c>
      <c r="AD65" s="364" t="s">
        <v>305</v>
      </c>
      <c r="AE65" s="364" t="s">
        <v>305</v>
      </c>
      <c r="AF65" s="364" t="s">
        <v>305</v>
      </c>
      <c r="AG65" s="364" t="s">
        <v>305</v>
      </c>
      <c r="AH65" s="364" t="s">
        <v>305</v>
      </c>
      <c r="AI65" s="364" t="s">
        <v>305</v>
      </c>
      <c r="AJ65" s="364" t="s">
        <v>305</v>
      </c>
      <c r="AK65" s="364" t="s">
        <v>305</v>
      </c>
      <c r="AL65" s="364" t="s">
        <v>305</v>
      </c>
      <c r="AM65" s="364" t="s">
        <v>305</v>
      </c>
      <c r="AN65" s="364" t="s">
        <v>305</v>
      </c>
      <c r="AO65" s="364" t="s">
        <v>305</v>
      </c>
      <c r="AP65" s="364" t="s">
        <v>305</v>
      </c>
      <c r="AQ65" s="364" t="s">
        <v>305</v>
      </c>
      <c r="AR65" s="364" t="s">
        <v>305</v>
      </c>
      <c r="AS65" s="364" t="s">
        <v>305</v>
      </c>
      <c r="AT65" s="364" t="s">
        <v>305</v>
      </c>
      <c r="AU65" s="364" t="s">
        <v>305</v>
      </c>
      <c r="AV65" s="364" t="s">
        <v>305</v>
      </c>
      <c r="AW65" s="364" t="s">
        <v>305</v>
      </c>
      <c r="AX65" s="364" t="s">
        <v>305</v>
      </c>
      <c r="AY65" s="364" t="s">
        <v>305</v>
      </c>
      <c r="AZ65" s="364" t="s">
        <v>305</v>
      </c>
      <c r="BA65" s="364" t="s">
        <v>305</v>
      </c>
      <c r="BB65" s="364" t="s">
        <v>305</v>
      </c>
      <c r="BC65" s="364" t="s">
        <v>305</v>
      </c>
      <c r="BD65" s="364" t="s">
        <v>305</v>
      </c>
      <c r="BE65" s="364" t="s">
        <v>305</v>
      </c>
      <c r="BF65" s="364" t="s">
        <v>305</v>
      </c>
      <c r="BG65" s="364" t="s">
        <v>305</v>
      </c>
      <c r="BH65" s="364" t="s">
        <v>305</v>
      </c>
      <c r="BI65" s="364" t="s">
        <v>305</v>
      </c>
      <c r="BJ65" s="364" t="s">
        <v>305</v>
      </c>
      <c r="BK65" s="364" t="s">
        <v>305</v>
      </c>
      <c r="BL65" s="364" t="s">
        <v>305</v>
      </c>
      <c r="BM65" s="364" t="s">
        <v>305</v>
      </c>
      <c r="BN65" s="364" t="s">
        <v>305</v>
      </c>
      <c r="BO65" s="364" t="s">
        <v>305</v>
      </c>
    </row>
    <row r="66" spans="1:74" x14ac:dyDescent="0.25">
      <c r="A66" s="266" t="s">
        <v>29</v>
      </c>
      <c r="B66" s="254"/>
      <c r="C66" s="59"/>
      <c r="D66" s="59"/>
      <c r="E66" s="60"/>
      <c r="F66" s="61" t="s">
        <v>77</v>
      </c>
      <c r="G66" s="62" t="s">
        <v>77</v>
      </c>
      <c r="H66" s="64" t="s">
        <v>77</v>
      </c>
      <c r="I66" s="55"/>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8"/>
      <c r="BQ66" s="58"/>
      <c r="BR66" s="58"/>
      <c r="BS66" s="58"/>
      <c r="BT66" s="58"/>
      <c r="BU66" s="58"/>
      <c r="BV66" s="58"/>
    </row>
    <row r="67" spans="1:74" x14ac:dyDescent="0.25">
      <c r="A67" s="266" t="s">
        <v>30</v>
      </c>
      <c r="B67" s="252" t="s">
        <v>77</v>
      </c>
      <c r="C67" s="56"/>
      <c r="D67" s="56"/>
      <c r="E67" s="56"/>
      <c r="F67" s="57"/>
      <c r="G67" s="57"/>
      <c r="H67" s="56"/>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8"/>
      <c r="BQ67" s="58"/>
      <c r="BR67" s="58"/>
      <c r="BS67" s="58"/>
      <c r="BT67" s="58"/>
      <c r="BU67" s="58"/>
      <c r="BV67" s="58"/>
    </row>
    <row r="68" spans="1:74" x14ac:dyDescent="0.25">
      <c r="A68" s="266" t="s">
        <v>31</v>
      </c>
      <c r="B68" s="252"/>
      <c r="C68" s="56"/>
      <c r="D68" s="56"/>
      <c r="E68" s="56"/>
      <c r="F68" s="57"/>
      <c r="G68" s="57"/>
      <c r="H68" s="56"/>
      <c r="I68" s="55"/>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8"/>
      <c r="BQ68" s="58"/>
      <c r="BR68" s="58"/>
      <c r="BS68" s="58"/>
      <c r="BT68" s="58"/>
      <c r="BU68" s="58"/>
      <c r="BV68" s="58"/>
    </row>
    <row r="69" spans="1:74" x14ac:dyDescent="0.25">
      <c r="A69" s="266" t="s">
        <v>32</v>
      </c>
      <c r="B69" s="252" t="s">
        <v>77</v>
      </c>
      <c r="C69" s="56"/>
      <c r="D69" s="56"/>
      <c r="E69" s="56"/>
      <c r="F69" s="57"/>
      <c r="G69" s="57"/>
      <c r="H69" s="56"/>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8"/>
      <c r="BQ69" s="58"/>
      <c r="BR69" s="58"/>
      <c r="BS69" s="58"/>
      <c r="BT69" s="58"/>
      <c r="BU69" s="58"/>
      <c r="BV69" s="58"/>
    </row>
    <row r="70" spans="1:74" x14ac:dyDescent="0.25">
      <c r="A70" s="266" t="s">
        <v>33</v>
      </c>
      <c r="B70" s="252" t="s">
        <v>77</v>
      </c>
      <c r="C70" s="56"/>
      <c r="D70" s="56"/>
      <c r="E70" s="56"/>
      <c r="F70" s="57"/>
      <c r="G70" s="57"/>
      <c r="H70" s="56"/>
      <c r="I70" s="55"/>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8"/>
      <c r="BQ70" s="58"/>
      <c r="BR70" s="58"/>
      <c r="BS70" s="58"/>
      <c r="BT70" s="58"/>
      <c r="BU70" s="58"/>
      <c r="BV70" s="58"/>
    </row>
    <row r="71" spans="1:74" ht="13" x14ac:dyDescent="0.25">
      <c r="A71" s="266" t="s">
        <v>34</v>
      </c>
      <c r="B71" s="253">
        <v>0.15</v>
      </c>
      <c r="C71" s="51" t="s">
        <v>99</v>
      </c>
      <c r="D71" s="16"/>
      <c r="E71" s="17"/>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1:74" ht="13" x14ac:dyDescent="0.25">
      <c r="A72" s="267"/>
      <c r="B72" s="253">
        <f>SUM(B66:B71)</f>
        <v>0.15</v>
      </c>
      <c r="C72" s="18" t="s">
        <v>0</v>
      </c>
      <c r="D72" s="269" t="s">
        <v>231</v>
      </c>
      <c r="E72" s="269"/>
      <c r="F72" s="269"/>
      <c r="G72" s="269"/>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1:74" x14ac:dyDescent="0.25">
      <c r="A73" s="255"/>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1:74" ht="13" x14ac:dyDescent="0.25">
      <c r="A74" s="48"/>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1:74" ht="36.65" customHeight="1" x14ac:dyDescent="0.25">
      <c r="A75" s="265" t="s">
        <v>220</v>
      </c>
      <c r="B75" s="524" t="s">
        <v>91</v>
      </c>
      <c r="C75" s="525"/>
      <c r="D75" s="525"/>
      <c r="E75" s="525"/>
      <c r="F75" s="525"/>
      <c r="G75" s="525"/>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4"/>
    </row>
    <row r="76" spans="1:74" ht="87" customHeight="1" x14ac:dyDescent="0.25">
      <c r="A76" s="85" t="s">
        <v>98</v>
      </c>
      <c r="B76" s="84" t="s">
        <v>103</v>
      </c>
      <c r="C76" s="85" t="s">
        <v>100</v>
      </c>
      <c r="D76" s="85" t="s">
        <v>313</v>
      </c>
      <c r="E76" s="84" t="s">
        <v>101</v>
      </c>
      <c r="F76" s="84" t="s">
        <v>107</v>
      </c>
      <c r="G76" s="85" t="s">
        <v>106</v>
      </c>
      <c r="H76" s="86" t="s">
        <v>102</v>
      </c>
      <c r="I76" s="364" t="s">
        <v>305</v>
      </c>
      <c r="J76" s="364" t="s">
        <v>305</v>
      </c>
      <c r="K76" s="364" t="s">
        <v>305</v>
      </c>
      <c r="L76" s="364" t="s">
        <v>305</v>
      </c>
      <c r="M76" s="364" t="s">
        <v>305</v>
      </c>
      <c r="N76" s="364" t="s">
        <v>305</v>
      </c>
      <c r="O76" s="364" t="s">
        <v>305</v>
      </c>
      <c r="P76" s="364" t="s">
        <v>305</v>
      </c>
      <c r="Q76" s="364" t="s">
        <v>305</v>
      </c>
      <c r="R76" s="364" t="s">
        <v>305</v>
      </c>
      <c r="S76" s="364" t="s">
        <v>305</v>
      </c>
      <c r="T76" s="364" t="s">
        <v>305</v>
      </c>
      <c r="U76" s="364" t="s">
        <v>305</v>
      </c>
      <c r="V76" s="364" t="s">
        <v>305</v>
      </c>
      <c r="W76" s="364" t="s">
        <v>305</v>
      </c>
      <c r="X76" s="364" t="s">
        <v>305</v>
      </c>
      <c r="Y76" s="364" t="s">
        <v>305</v>
      </c>
      <c r="Z76" s="364" t="s">
        <v>305</v>
      </c>
      <c r="AA76" s="364" t="s">
        <v>305</v>
      </c>
      <c r="AB76" s="364" t="s">
        <v>305</v>
      </c>
      <c r="AC76" s="364" t="s">
        <v>305</v>
      </c>
      <c r="AD76" s="364" t="s">
        <v>305</v>
      </c>
      <c r="AE76" s="364" t="s">
        <v>305</v>
      </c>
      <c r="AF76" s="364" t="s">
        <v>305</v>
      </c>
      <c r="AG76" s="364" t="s">
        <v>305</v>
      </c>
      <c r="AH76" s="364" t="s">
        <v>305</v>
      </c>
      <c r="AI76" s="364" t="s">
        <v>305</v>
      </c>
      <c r="AJ76" s="364" t="s">
        <v>305</v>
      </c>
      <c r="AK76" s="364" t="s">
        <v>305</v>
      </c>
      <c r="AL76" s="364" t="s">
        <v>305</v>
      </c>
      <c r="AM76" s="364" t="s">
        <v>305</v>
      </c>
      <c r="AN76" s="364" t="s">
        <v>305</v>
      </c>
      <c r="AO76" s="364" t="s">
        <v>305</v>
      </c>
      <c r="AP76" s="364" t="s">
        <v>305</v>
      </c>
      <c r="AQ76" s="364" t="s">
        <v>305</v>
      </c>
      <c r="AR76" s="364" t="s">
        <v>305</v>
      </c>
      <c r="AS76" s="364" t="s">
        <v>305</v>
      </c>
      <c r="AT76" s="364" t="s">
        <v>305</v>
      </c>
      <c r="AU76" s="364" t="s">
        <v>305</v>
      </c>
      <c r="AV76" s="364" t="s">
        <v>305</v>
      </c>
      <c r="AW76" s="364" t="s">
        <v>305</v>
      </c>
      <c r="AX76" s="364" t="s">
        <v>305</v>
      </c>
      <c r="AY76" s="364" t="s">
        <v>305</v>
      </c>
      <c r="AZ76" s="364" t="s">
        <v>305</v>
      </c>
      <c r="BA76" s="364" t="s">
        <v>305</v>
      </c>
      <c r="BB76" s="364" t="s">
        <v>305</v>
      </c>
      <c r="BC76" s="364" t="s">
        <v>305</v>
      </c>
      <c r="BD76" s="364" t="s">
        <v>305</v>
      </c>
      <c r="BE76" s="364" t="s">
        <v>305</v>
      </c>
      <c r="BF76" s="364" t="s">
        <v>305</v>
      </c>
      <c r="BG76" s="364" t="s">
        <v>305</v>
      </c>
      <c r="BH76" s="364" t="s">
        <v>305</v>
      </c>
      <c r="BI76" s="364" t="s">
        <v>305</v>
      </c>
      <c r="BJ76" s="364" t="s">
        <v>305</v>
      </c>
      <c r="BK76" s="364" t="s">
        <v>305</v>
      </c>
      <c r="BL76" s="364" t="s">
        <v>305</v>
      </c>
      <c r="BM76" s="364" t="s">
        <v>305</v>
      </c>
      <c r="BN76" s="364" t="s">
        <v>305</v>
      </c>
      <c r="BO76" s="364" t="s">
        <v>305</v>
      </c>
    </row>
    <row r="77" spans="1:74" x14ac:dyDescent="0.25">
      <c r="A77" s="266" t="s">
        <v>35</v>
      </c>
      <c r="B77" s="254" t="s">
        <v>77</v>
      </c>
      <c r="C77" s="52"/>
      <c r="D77" s="52"/>
      <c r="E77" s="53"/>
      <c r="F77" s="54"/>
      <c r="G77" s="54"/>
      <c r="H77" s="53"/>
      <c r="I77" s="55"/>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8"/>
      <c r="BQ77" s="58"/>
      <c r="BR77" s="58"/>
      <c r="BS77" s="58"/>
      <c r="BT77" s="58"/>
      <c r="BU77" s="58"/>
    </row>
    <row r="78" spans="1:74" x14ac:dyDescent="0.25">
      <c r="A78" s="266" t="s">
        <v>36</v>
      </c>
      <c r="B78" s="252" t="s">
        <v>77</v>
      </c>
      <c r="C78" s="56"/>
      <c r="D78" s="56"/>
      <c r="E78" s="56"/>
      <c r="F78" s="57"/>
      <c r="G78" s="57"/>
      <c r="H78" s="56"/>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8"/>
      <c r="BQ78" s="58"/>
      <c r="BR78" s="58"/>
      <c r="BS78" s="58"/>
      <c r="BT78" s="58"/>
      <c r="BU78" s="58"/>
    </row>
    <row r="79" spans="1:74" x14ac:dyDescent="0.25">
      <c r="A79" s="266" t="s">
        <v>37</v>
      </c>
      <c r="B79" s="252"/>
      <c r="C79" s="56"/>
      <c r="D79" s="56"/>
      <c r="E79" s="56"/>
      <c r="F79" s="57"/>
      <c r="G79" s="57"/>
      <c r="H79" s="56"/>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8"/>
      <c r="BQ79" s="58"/>
      <c r="BR79" s="58"/>
      <c r="BS79" s="58"/>
      <c r="BT79" s="58"/>
      <c r="BU79" s="58"/>
    </row>
    <row r="80" spans="1:74" x14ac:dyDescent="0.25">
      <c r="A80" s="266" t="s">
        <v>38</v>
      </c>
      <c r="B80" s="252" t="s">
        <v>77</v>
      </c>
      <c r="C80" s="56"/>
      <c r="D80" s="56"/>
      <c r="E80" s="56"/>
      <c r="F80" s="57"/>
      <c r="G80" s="57"/>
      <c r="H80" s="56"/>
      <c r="I80" s="5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8"/>
      <c r="BQ80" s="58"/>
      <c r="BR80" s="58"/>
      <c r="BS80" s="58"/>
      <c r="BT80" s="58"/>
      <c r="BU80" s="58"/>
    </row>
    <row r="81" spans="1:75" x14ac:dyDescent="0.25">
      <c r="A81" s="266" t="s">
        <v>39</v>
      </c>
      <c r="B81" s="252" t="s">
        <v>77</v>
      </c>
      <c r="C81" s="56"/>
      <c r="D81" s="56"/>
      <c r="E81" s="56"/>
      <c r="F81" s="57"/>
      <c r="G81" s="57"/>
      <c r="H81" s="56"/>
      <c r="I81" s="55"/>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8"/>
      <c r="BQ81" s="58"/>
      <c r="BR81" s="58"/>
      <c r="BS81" s="58"/>
      <c r="BT81" s="58"/>
      <c r="BU81" s="58"/>
    </row>
    <row r="82" spans="1:75" ht="13" x14ac:dyDescent="0.25">
      <c r="A82" s="266" t="s">
        <v>40</v>
      </c>
      <c r="B82" s="253">
        <v>0.15</v>
      </c>
      <c r="C82" s="51" t="s">
        <v>99</v>
      </c>
      <c r="D82" s="16"/>
      <c r="E82" s="17"/>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1:75" ht="13" x14ac:dyDescent="0.25">
      <c r="A83" s="267"/>
      <c r="B83" s="253">
        <f>SUM(B77:B82)</f>
        <v>0.15</v>
      </c>
      <c r="C83" s="18" t="s">
        <v>0</v>
      </c>
      <c r="D83" s="269" t="s">
        <v>231</v>
      </c>
      <c r="E83" s="269"/>
      <c r="F83" s="269"/>
      <c r="G83" s="269"/>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1:75" x14ac:dyDescent="0.25">
      <c r="A84" s="255"/>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1:75" ht="13" x14ac:dyDescent="0.25">
      <c r="A85" s="48"/>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1:75" ht="37.4" customHeight="1" x14ac:dyDescent="0.25">
      <c r="A86" s="265" t="s">
        <v>221</v>
      </c>
      <c r="B86" s="524" t="s">
        <v>92</v>
      </c>
      <c r="C86" s="525"/>
      <c r="D86" s="525"/>
      <c r="E86" s="525"/>
      <c r="F86" s="525"/>
      <c r="G86" s="525"/>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4"/>
    </row>
    <row r="87" spans="1:75" ht="81.75" customHeight="1" x14ac:dyDescent="0.25">
      <c r="A87" s="85" t="s">
        <v>98</v>
      </c>
      <c r="B87" s="84" t="s">
        <v>103</v>
      </c>
      <c r="C87" s="85" t="s">
        <v>100</v>
      </c>
      <c r="D87" s="85" t="s">
        <v>313</v>
      </c>
      <c r="E87" s="84" t="s">
        <v>101</v>
      </c>
      <c r="F87" s="84" t="s">
        <v>107</v>
      </c>
      <c r="G87" s="85" t="s">
        <v>106</v>
      </c>
      <c r="H87" s="86" t="s">
        <v>102</v>
      </c>
      <c r="I87" s="364" t="s">
        <v>305</v>
      </c>
      <c r="J87" s="364" t="s">
        <v>305</v>
      </c>
      <c r="K87" s="364" t="s">
        <v>305</v>
      </c>
      <c r="L87" s="364" t="s">
        <v>305</v>
      </c>
      <c r="M87" s="364" t="s">
        <v>305</v>
      </c>
      <c r="N87" s="364" t="s">
        <v>305</v>
      </c>
      <c r="O87" s="364" t="s">
        <v>305</v>
      </c>
      <c r="P87" s="364" t="s">
        <v>305</v>
      </c>
      <c r="Q87" s="364" t="s">
        <v>305</v>
      </c>
      <c r="R87" s="364" t="s">
        <v>305</v>
      </c>
      <c r="S87" s="364" t="s">
        <v>305</v>
      </c>
      <c r="T87" s="364" t="s">
        <v>305</v>
      </c>
      <c r="U87" s="364" t="s">
        <v>305</v>
      </c>
      <c r="V87" s="364" t="s">
        <v>305</v>
      </c>
      <c r="W87" s="364" t="s">
        <v>305</v>
      </c>
      <c r="X87" s="364" t="s">
        <v>305</v>
      </c>
      <c r="Y87" s="364" t="s">
        <v>305</v>
      </c>
      <c r="Z87" s="364" t="s">
        <v>305</v>
      </c>
      <c r="AA87" s="364" t="s">
        <v>305</v>
      </c>
      <c r="AB87" s="364" t="s">
        <v>305</v>
      </c>
      <c r="AC87" s="364" t="s">
        <v>305</v>
      </c>
      <c r="AD87" s="364" t="s">
        <v>305</v>
      </c>
      <c r="AE87" s="364" t="s">
        <v>305</v>
      </c>
      <c r="AF87" s="364" t="s">
        <v>305</v>
      </c>
      <c r="AG87" s="364" t="s">
        <v>305</v>
      </c>
      <c r="AH87" s="364" t="s">
        <v>305</v>
      </c>
      <c r="AI87" s="364" t="s">
        <v>305</v>
      </c>
      <c r="AJ87" s="364" t="s">
        <v>305</v>
      </c>
      <c r="AK87" s="364" t="s">
        <v>305</v>
      </c>
      <c r="AL87" s="364" t="s">
        <v>305</v>
      </c>
      <c r="AM87" s="364" t="s">
        <v>305</v>
      </c>
      <c r="AN87" s="364" t="s">
        <v>305</v>
      </c>
      <c r="AO87" s="364" t="s">
        <v>305</v>
      </c>
      <c r="AP87" s="364" t="s">
        <v>305</v>
      </c>
      <c r="AQ87" s="364" t="s">
        <v>305</v>
      </c>
      <c r="AR87" s="364" t="s">
        <v>305</v>
      </c>
      <c r="AS87" s="364" t="s">
        <v>305</v>
      </c>
      <c r="AT87" s="364" t="s">
        <v>305</v>
      </c>
      <c r="AU87" s="364" t="s">
        <v>305</v>
      </c>
      <c r="AV87" s="364" t="s">
        <v>305</v>
      </c>
      <c r="AW87" s="364" t="s">
        <v>305</v>
      </c>
      <c r="AX87" s="364" t="s">
        <v>305</v>
      </c>
      <c r="AY87" s="364" t="s">
        <v>305</v>
      </c>
      <c r="AZ87" s="364" t="s">
        <v>305</v>
      </c>
      <c r="BA87" s="364" t="s">
        <v>305</v>
      </c>
      <c r="BB87" s="364" t="s">
        <v>305</v>
      </c>
      <c r="BC87" s="364" t="s">
        <v>305</v>
      </c>
      <c r="BD87" s="364" t="s">
        <v>305</v>
      </c>
      <c r="BE87" s="364" t="s">
        <v>305</v>
      </c>
      <c r="BF87" s="364" t="s">
        <v>305</v>
      </c>
      <c r="BG87" s="364" t="s">
        <v>305</v>
      </c>
      <c r="BH87" s="364" t="s">
        <v>305</v>
      </c>
      <c r="BI87" s="364" t="s">
        <v>305</v>
      </c>
      <c r="BJ87" s="364" t="s">
        <v>305</v>
      </c>
      <c r="BK87" s="364" t="s">
        <v>305</v>
      </c>
      <c r="BL87" s="364" t="s">
        <v>305</v>
      </c>
      <c r="BM87" s="364" t="s">
        <v>305</v>
      </c>
      <c r="BN87" s="364" t="s">
        <v>305</v>
      </c>
      <c r="BO87" s="364" t="s">
        <v>305</v>
      </c>
    </row>
    <row r="88" spans="1:75" x14ac:dyDescent="0.25">
      <c r="A88" s="266" t="s">
        <v>41</v>
      </c>
      <c r="B88" s="254" t="s">
        <v>77</v>
      </c>
      <c r="C88" s="52"/>
      <c r="D88" s="52"/>
      <c r="E88" s="53"/>
      <c r="F88" s="54"/>
      <c r="G88" s="54"/>
      <c r="H88" s="53"/>
      <c r="I88" s="5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8"/>
      <c r="BQ88" s="58"/>
      <c r="BR88" s="58"/>
      <c r="BS88" s="58"/>
      <c r="BT88" s="58"/>
      <c r="BU88" s="58"/>
      <c r="BV88" s="58"/>
      <c r="BW88" s="58"/>
    </row>
    <row r="89" spans="1:75" x14ac:dyDescent="0.25">
      <c r="A89" s="266" t="s">
        <v>42</v>
      </c>
      <c r="B89" s="252" t="s">
        <v>77</v>
      </c>
      <c r="C89" s="56"/>
      <c r="D89" s="56"/>
      <c r="E89" s="56"/>
      <c r="F89" s="57"/>
      <c r="G89" s="57"/>
      <c r="H89" s="56"/>
      <c r="I89" s="5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8"/>
      <c r="BQ89" s="58"/>
      <c r="BR89" s="58"/>
      <c r="BS89" s="58"/>
      <c r="BT89" s="58"/>
      <c r="BU89" s="58"/>
      <c r="BV89" s="58"/>
      <c r="BW89" s="58"/>
    </row>
    <row r="90" spans="1:75" x14ac:dyDescent="0.25">
      <c r="A90" s="266" t="s">
        <v>43</v>
      </c>
      <c r="B90" s="252"/>
      <c r="C90" s="56"/>
      <c r="D90" s="56"/>
      <c r="E90" s="56"/>
      <c r="F90" s="57"/>
      <c r="G90" s="57"/>
      <c r="H90" s="56"/>
      <c r="I90" s="55"/>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8"/>
      <c r="BQ90" s="58"/>
      <c r="BR90" s="58"/>
      <c r="BS90" s="58"/>
      <c r="BT90" s="58"/>
      <c r="BU90" s="58"/>
      <c r="BV90" s="58"/>
      <c r="BW90" s="58"/>
    </row>
    <row r="91" spans="1:75" x14ac:dyDescent="0.25">
      <c r="A91" s="266" t="s">
        <v>44</v>
      </c>
      <c r="B91" s="252" t="s">
        <v>77</v>
      </c>
      <c r="C91" s="56"/>
      <c r="D91" s="56"/>
      <c r="E91" s="56"/>
      <c r="F91" s="57"/>
      <c r="G91" s="57"/>
      <c r="H91" s="56"/>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8"/>
      <c r="BQ91" s="58"/>
      <c r="BR91" s="58"/>
      <c r="BS91" s="58"/>
      <c r="BT91" s="58"/>
      <c r="BU91" s="58"/>
      <c r="BV91" s="58"/>
      <c r="BW91" s="58"/>
    </row>
    <row r="92" spans="1:75" x14ac:dyDescent="0.25">
      <c r="A92" s="266" t="s">
        <v>45</v>
      </c>
      <c r="B92" s="252" t="s">
        <v>77</v>
      </c>
      <c r="C92" s="56"/>
      <c r="D92" s="56"/>
      <c r="E92" s="56"/>
      <c r="F92" s="57"/>
      <c r="G92" s="57"/>
      <c r="H92" s="56"/>
      <c r="I92" s="55"/>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8"/>
      <c r="BQ92" s="58"/>
      <c r="BR92" s="58"/>
      <c r="BS92" s="58"/>
      <c r="BT92" s="58"/>
      <c r="BU92" s="58"/>
      <c r="BV92" s="58"/>
      <c r="BW92" s="58"/>
    </row>
    <row r="93" spans="1:75" ht="13" x14ac:dyDescent="0.25">
      <c r="A93" s="266" t="s">
        <v>46</v>
      </c>
      <c r="B93" s="253">
        <v>0.15</v>
      </c>
      <c r="C93" s="51" t="s">
        <v>99</v>
      </c>
      <c r="D93" s="16"/>
      <c r="E93" s="17"/>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75" ht="13" x14ac:dyDescent="0.25">
      <c r="A94" s="267"/>
      <c r="B94" s="253">
        <f>SUM(B88:B93)</f>
        <v>0.15</v>
      </c>
      <c r="C94" s="18" t="s">
        <v>0</v>
      </c>
      <c r="D94" s="269" t="s">
        <v>231</v>
      </c>
      <c r="E94" s="269"/>
      <c r="F94" s="269"/>
      <c r="G94" s="269"/>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1:75" x14ac:dyDescent="0.25">
      <c r="A95" s="255"/>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1:75" ht="13" x14ac:dyDescent="0.25">
      <c r="A96" s="48"/>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1:74" ht="41.5" customHeight="1" x14ac:dyDescent="0.25">
      <c r="A97" s="265" t="s">
        <v>222</v>
      </c>
      <c r="B97" s="524" t="s">
        <v>93</v>
      </c>
      <c r="C97" s="525"/>
      <c r="D97" s="525"/>
      <c r="E97" s="525"/>
      <c r="F97" s="525"/>
      <c r="G97" s="525"/>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4"/>
    </row>
    <row r="98" spans="1:74" ht="83.25" customHeight="1" x14ac:dyDescent="0.25">
      <c r="A98" s="85" t="s">
        <v>98</v>
      </c>
      <c r="B98" s="84" t="s">
        <v>103</v>
      </c>
      <c r="C98" s="85" t="s">
        <v>100</v>
      </c>
      <c r="D98" s="85" t="s">
        <v>313</v>
      </c>
      <c r="E98" s="84" t="s">
        <v>101</v>
      </c>
      <c r="F98" s="84" t="s">
        <v>107</v>
      </c>
      <c r="G98" s="85" t="s">
        <v>106</v>
      </c>
      <c r="H98" s="86" t="s">
        <v>102</v>
      </c>
      <c r="I98" s="364" t="s">
        <v>305</v>
      </c>
      <c r="J98" s="364" t="s">
        <v>305</v>
      </c>
      <c r="K98" s="364" t="s">
        <v>305</v>
      </c>
      <c r="L98" s="364" t="s">
        <v>305</v>
      </c>
      <c r="M98" s="364" t="s">
        <v>305</v>
      </c>
      <c r="N98" s="364" t="s">
        <v>305</v>
      </c>
      <c r="O98" s="364" t="s">
        <v>305</v>
      </c>
      <c r="P98" s="364" t="s">
        <v>305</v>
      </c>
      <c r="Q98" s="364" t="s">
        <v>305</v>
      </c>
      <c r="R98" s="364" t="s">
        <v>305</v>
      </c>
      <c r="S98" s="364" t="s">
        <v>305</v>
      </c>
      <c r="T98" s="364" t="s">
        <v>305</v>
      </c>
      <c r="U98" s="364" t="s">
        <v>305</v>
      </c>
      <c r="V98" s="364" t="s">
        <v>305</v>
      </c>
      <c r="W98" s="364" t="s">
        <v>305</v>
      </c>
      <c r="X98" s="364" t="s">
        <v>305</v>
      </c>
      <c r="Y98" s="364" t="s">
        <v>305</v>
      </c>
      <c r="Z98" s="364" t="s">
        <v>305</v>
      </c>
      <c r="AA98" s="364" t="s">
        <v>305</v>
      </c>
      <c r="AB98" s="364" t="s">
        <v>305</v>
      </c>
      <c r="AC98" s="364" t="s">
        <v>305</v>
      </c>
      <c r="AD98" s="364" t="s">
        <v>305</v>
      </c>
      <c r="AE98" s="364" t="s">
        <v>305</v>
      </c>
      <c r="AF98" s="364" t="s">
        <v>305</v>
      </c>
      <c r="AG98" s="364" t="s">
        <v>305</v>
      </c>
      <c r="AH98" s="364" t="s">
        <v>305</v>
      </c>
      <c r="AI98" s="364" t="s">
        <v>305</v>
      </c>
      <c r="AJ98" s="364" t="s">
        <v>305</v>
      </c>
      <c r="AK98" s="364" t="s">
        <v>305</v>
      </c>
      <c r="AL98" s="364" t="s">
        <v>305</v>
      </c>
      <c r="AM98" s="364" t="s">
        <v>305</v>
      </c>
      <c r="AN98" s="364" t="s">
        <v>305</v>
      </c>
      <c r="AO98" s="364" t="s">
        <v>305</v>
      </c>
      <c r="AP98" s="364" t="s">
        <v>305</v>
      </c>
      <c r="AQ98" s="364" t="s">
        <v>305</v>
      </c>
      <c r="AR98" s="364" t="s">
        <v>305</v>
      </c>
      <c r="AS98" s="364" t="s">
        <v>305</v>
      </c>
      <c r="AT98" s="364" t="s">
        <v>305</v>
      </c>
      <c r="AU98" s="364" t="s">
        <v>305</v>
      </c>
      <c r="AV98" s="364" t="s">
        <v>305</v>
      </c>
      <c r="AW98" s="364" t="s">
        <v>305</v>
      </c>
      <c r="AX98" s="364" t="s">
        <v>305</v>
      </c>
      <c r="AY98" s="364" t="s">
        <v>305</v>
      </c>
      <c r="AZ98" s="364" t="s">
        <v>305</v>
      </c>
      <c r="BA98" s="364" t="s">
        <v>305</v>
      </c>
      <c r="BB98" s="364" t="s">
        <v>305</v>
      </c>
      <c r="BC98" s="364" t="s">
        <v>305</v>
      </c>
      <c r="BD98" s="364" t="s">
        <v>305</v>
      </c>
      <c r="BE98" s="364" t="s">
        <v>305</v>
      </c>
      <c r="BF98" s="364" t="s">
        <v>305</v>
      </c>
      <c r="BG98" s="364" t="s">
        <v>305</v>
      </c>
      <c r="BH98" s="364" t="s">
        <v>305</v>
      </c>
      <c r="BI98" s="364" t="s">
        <v>305</v>
      </c>
      <c r="BJ98" s="364" t="s">
        <v>305</v>
      </c>
      <c r="BK98" s="364" t="s">
        <v>305</v>
      </c>
      <c r="BL98" s="364" t="s">
        <v>305</v>
      </c>
      <c r="BM98" s="364" t="s">
        <v>305</v>
      </c>
      <c r="BN98" s="364" t="s">
        <v>305</v>
      </c>
      <c r="BO98" s="364" t="s">
        <v>305</v>
      </c>
    </row>
    <row r="99" spans="1:74" x14ac:dyDescent="0.25">
      <c r="A99" s="266" t="s">
        <v>47</v>
      </c>
      <c r="B99" s="254"/>
      <c r="C99" s="52"/>
      <c r="D99" s="52"/>
      <c r="E99" s="53"/>
      <c r="F99" s="54"/>
      <c r="G99" s="54"/>
      <c r="H99" s="53"/>
      <c r="I99" s="55"/>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8"/>
      <c r="BQ99" s="58"/>
      <c r="BR99" s="58"/>
      <c r="BS99" s="58"/>
      <c r="BT99" s="58"/>
      <c r="BU99" s="58"/>
      <c r="BV99" s="58"/>
    </row>
    <row r="100" spans="1:74" x14ac:dyDescent="0.25">
      <c r="A100" s="266" t="s">
        <v>48</v>
      </c>
      <c r="B100" s="252"/>
      <c r="C100" s="56"/>
      <c r="D100" s="56"/>
      <c r="E100" s="56"/>
      <c r="F100" s="57"/>
      <c r="G100" s="57"/>
      <c r="H100" s="56"/>
      <c r="I100" s="55"/>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8"/>
      <c r="BQ100" s="58"/>
      <c r="BR100" s="58"/>
      <c r="BS100" s="58"/>
      <c r="BT100" s="58"/>
      <c r="BU100" s="58"/>
      <c r="BV100" s="58"/>
    </row>
    <row r="101" spans="1:74" x14ac:dyDescent="0.25">
      <c r="A101" s="266" t="s">
        <v>49</v>
      </c>
      <c r="B101" s="252"/>
      <c r="C101" s="56"/>
      <c r="D101" s="56"/>
      <c r="E101" s="56"/>
      <c r="F101" s="57"/>
      <c r="G101" s="57"/>
      <c r="H101" s="56"/>
      <c r="I101" s="55"/>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8"/>
      <c r="BQ101" s="58"/>
      <c r="BR101" s="58"/>
      <c r="BS101" s="58"/>
      <c r="BT101" s="58"/>
      <c r="BU101" s="58"/>
      <c r="BV101" s="58"/>
    </row>
    <row r="102" spans="1:74" x14ac:dyDescent="0.25">
      <c r="A102" s="266" t="s">
        <v>50</v>
      </c>
      <c r="B102" s="252"/>
      <c r="C102" s="56"/>
      <c r="D102" s="56"/>
      <c r="E102" s="56"/>
      <c r="F102" s="57"/>
      <c r="G102" s="57"/>
      <c r="H102" s="56"/>
      <c r="I102" s="55"/>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8"/>
      <c r="BQ102" s="58"/>
      <c r="BR102" s="58"/>
      <c r="BS102" s="58"/>
      <c r="BT102" s="58"/>
      <c r="BU102" s="58"/>
      <c r="BV102" s="58"/>
    </row>
    <row r="103" spans="1:74" x14ac:dyDescent="0.25">
      <c r="A103" s="266" t="s">
        <v>51</v>
      </c>
      <c r="B103" s="252"/>
      <c r="C103" s="56"/>
      <c r="D103" s="56"/>
      <c r="E103" s="56"/>
      <c r="F103" s="57"/>
      <c r="G103" s="57"/>
      <c r="H103" s="56"/>
      <c r="I103" s="55"/>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8"/>
      <c r="BQ103" s="58"/>
      <c r="BR103" s="58"/>
      <c r="BS103" s="58"/>
      <c r="BT103" s="58"/>
      <c r="BU103" s="58"/>
      <c r="BV103" s="58"/>
    </row>
    <row r="104" spans="1:74" ht="13" x14ac:dyDescent="0.25">
      <c r="A104" s="266" t="s">
        <v>52</v>
      </c>
      <c r="B104" s="253">
        <v>0.15</v>
      </c>
      <c r="C104" s="51" t="s">
        <v>99</v>
      </c>
      <c r="D104" s="16"/>
      <c r="E104" s="17"/>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74" ht="13" x14ac:dyDescent="0.25">
      <c r="A105" s="267"/>
      <c r="B105" s="253">
        <f>SUM(B99:B104)</f>
        <v>0.15</v>
      </c>
      <c r="C105" s="18" t="s">
        <v>0</v>
      </c>
      <c r="D105" s="269" t="s">
        <v>231</v>
      </c>
      <c r="E105" s="269"/>
      <c r="F105" s="269"/>
      <c r="G105" s="269"/>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1:74" x14ac:dyDescent="0.25">
      <c r="A106" s="25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1:74" ht="13" x14ac:dyDescent="0.25">
      <c r="A107" s="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1:74" ht="40.4" customHeight="1" x14ac:dyDescent="0.25">
      <c r="A108" s="265" t="s">
        <v>223</v>
      </c>
      <c r="B108" s="524" t="s">
        <v>94</v>
      </c>
      <c r="C108" s="525"/>
      <c r="D108" s="525"/>
      <c r="E108" s="525"/>
      <c r="F108" s="525"/>
      <c r="G108" s="525"/>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4"/>
    </row>
    <row r="109" spans="1:74" ht="79.5" customHeight="1" x14ac:dyDescent="0.25">
      <c r="A109" s="85" t="s">
        <v>98</v>
      </c>
      <c r="B109" s="84" t="s">
        <v>103</v>
      </c>
      <c r="C109" s="85" t="s">
        <v>100</v>
      </c>
      <c r="D109" s="85" t="s">
        <v>313</v>
      </c>
      <c r="E109" s="84" t="s">
        <v>101</v>
      </c>
      <c r="F109" s="84" t="s">
        <v>107</v>
      </c>
      <c r="G109" s="85" t="s">
        <v>106</v>
      </c>
      <c r="H109" s="86" t="s">
        <v>102</v>
      </c>
      <c r="I109" s="364" t="s">
        <v>305</v>
      </c>
      <c r="J109" s="364" t="s">
        <v>305</v>
      </c>
      <c r="K109" s="364" t="s">
        <v>305</v>
      </c>
      <c r="L109" s="364" t="s">
        <v>305</v>
      </c>
      <c r="M109" s="364" t="s">
        <v>305</v>
      </c>
      <c r="N109" s="364" t="s">
        <v>305</v>
      </c>
      <c r="O109" s="364" t="s">
        <v>305</v>
      </c>
      <c r="P109" s="364" t="s">
        <v>305</v>
      </c>
      <c r="Q109" s="364" t="s">
        <v>305</v>
      </c>
      <c r="R109" s="364" t="s">
        <v>305</v>
      </c>
      <c r="S109" s="364" t="s">
        <v>305</v>
      </c>
      <c r="T109" s="364" t="s">
        <v>305</v>
      </c>
      <c r="U109" s="364" t="s">
        <v>305</v>
      </c>
      <c r="V109" s="364" t="s">
        <v>305</v>
      </c>
      <c r="W109" s="364" t="s">
        <v>305</v>
      </c>
      <c r="X109" s="364" t="s">
        <v>305</v>
      </c>
      <c r="Y109" s="364" t="s">
        <v>305</v>
      </c>
      <c r="Z109" s="364" t="s">
        <v>305</v>
      </c>
      <c r="AA109" s="364" t="s">
        <v>305</v>
      </c>
      <c r="AB109" s="364" t="s">
        <v>305</v>
      </c>
      <c r="AC109" s="364" t="s">
        <v>305</v>
      </c>
      <c r="AD109" s="364" t="s">
        <v>305</v>
      </c>
      <c r="AE109" s="364" t="s">
        <v>305</v>
      </c>
      <c r="AF109" s="364" t="s">
        <v>305</v>
      </c>
      <c r="AG109" s="364" t="s">
        <v>305</v>
      </c>
      <c r="AH109" s="364" t="s">
        <v>305</v>
      </c>
      <c r="AI109" s="364" t="s">
        <v>305</v>
      </c>
      <c r="AJ109" s="364" t="s">
        <v>305</v>
      </c>
      <c r="AK109" s="364" t="s">
        <v>305</v>
      </c>
      <c r="AL109" s="364" t="s">
        <v>305</v>
      </c>
      <c r="AM109" s="364" t="s">
        <v>305</v>
      </c>
      <c r="AN109" s="364" t="s">
        <v>305</v>
      </c>
      <c r="AO109" s="364" t="s">
        <v>305</v>
      </c>
      <c r="AP109" s="364" t="s">
        <v>305</v>
      </c>
      <c r="AQ109" s="364" t="s">
        <v>305</v>
      </c>
      <c r="AR109" s="364" t="s">
        <v>305</v>
      </c>
      <c r="AS109" s="364" t="s">
        <v>305</v>
      </c>
      <c r="AT109" s="364" t="s">
        <v>305</v>
      </c>
      <c r="AU109" s="364" t="s">
        <v>305</v>
      </c>
      <c r="AV109" s="364" t="s">
        <v>305</v>
      </c>
      <c r="AW109" s="364" t="s">
        <v>305</v>
      </c>
      <c r="AX109" s="364" t="s">
        <v>305</v>
      </c>
      <c r="AY109" s="364" t="s">
        <v>305</v>
      </c>
      <c r="AZ109" s="364" t="s">
        <v>305</v>
      </c>
      <c r="BA109" s="364" t="s">
        <v>305</v>
      </c>
      <c r="BB109" s="364" t="s">
        <v>305</v>
      </c>
      <c r="BC109" s="364" t="s">
        <v>305</v>
      </c>
      <c r="BD109" s="364" t="s">
        <v>305</v>
      </c>
      <c r="BE109" s="364" t="s">
        <v>305</v>
      </c>
      <c r="BF109" s="364" t="s">
        <v>305</v>
      </c>
      <c r="BG109" s="364" t="s">
        <v>305</v>
      </c>
      <c r="BH109" s="364" t="s">
        <v>305</v>
      </c>
      <c r="BI109" s="364" t="s">
        <v>305</v>
      </c>
      <c r="BJ109" s="364" t="s">
        <v>305</v>
      </c>
      <c r="BK109" s="364" t="s">
        <v>305</v>
      </c>
      <c r="BL109" s="364" t="s">
        <v>305</v>
      </c>
      <c r="BM109" s="364" t="s">
        <v>305</v>
      </c>
      <c r="BN109" s="364" t="s">
        <v>305</v>
      </c>
      <c r="BO109" s="364" t="s">
        <v>305</v>
      </c>
    </row>
    <row r="110" spans="1:74" x14ac:dyDescent="0.25">
      <c r="A110" s="266" t="s">
        <v>53</v>
      </c>
      <c r="B110" s="254" t="s">
        <v>77</v>
      </c>
      <c r="C110" s="52"/>
      <c r="D110" s="52"/>
      <c r="E110" s="53"/>
      <c r="F110" s="54"/>
      <c r="G110" s="54"/>
      <c r="H110" s="53"/>
      <c r="I110" s="55"/>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8"/>
      <c r="BQ110" s="58"/>
      <c r="BR110" s="58"/>
      <c r="BS110" s="58"/>
      <c r="BT110" s="58"/>
      <c r="BU110" s="58"/>
      <c r="BV110" s="58"/>
    </row>
    <row r="111" spans="1:74" x14ac:dyDescent="0.25">
      <c r="A111" s="266" t="s">
        <v>54</v>
      </c>
      <c r="B111" s="252" t="s">
        <v>77</v>
      </c>
      <c r="C111" s="56"/>
      <c r="D111" s="56"/>
      <c r="E111" s="56"/>
      <c r="F111" s="57"/>
      <c r="G111" s="57"/>
      <c r="H111" s="56"/>
      <c r="I111" s="55"/>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8"/>
      <c r="BQ111" s="58"/>
      <c r="BR111" s="58"/>
      <c r="BS111" s="58"/>
      <c r="BT111" s="58"/>
      <c r="BU111" s="58"/>
      <c r="BV111" s="58"/>
    </row>
    <row r="112" spans="1:74" x14ac:dyDescent="0.25">
      <c r="A112" s="266" t="s">
        <v>55</v>
      </c>
      <c r="B112" s="252" t="s">
        <v>77</v>
      </c>
      <c r="C112" s="56"/>
      <c r="D112" s="56"/>
      <c r="E112" s="56"/>
      <c r="F112" s="57"/>
      <c r="G112" s="57"/>
      <c r="H112" s="56"/>
      <c r="I112" s="55"/>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8"/>
      <c r="BQ112" s="58"/>
      <c r="BR112" s="58"/>
      <c r="BS112" s="58"/>
      <c r="BT112" s="58"/>
      <c r="BU112" s="58"/>
      <c r="BV112" s="58"/>
    </row>
    <row r="113" spans="1:75" x14ac:dyDescent="0.25">
      <c r="A113" s="266" t="s">
        <v>56</v>
      </c>
      <c r="B113" s="252"/>
      <c r="C113" s="56"/>
      <c r="D113" s="56"/>
      <c r="E113" s="56"/>
      <c r="F113" s="57"/>
      <c r="G113" s="57"/>
      <c r="H113" s="56"/>
      <c r="I113" s="55"/>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8"/>
      <c r="BQ113" s="58"/>
      <c r="BR113" s="58"/>
      <c r="BS113" s="58"/>
      <c r="BT113" s="58"/>
      <c r="BU113" s="58"/>
      <c r="BV113" s="58"/>
    </row>
    <row r="114" spans="1:75" x14ac:dyDescent="0.25">
      <c r="A114" s="266" t="s">
        <v>57</v>
      </c>
      <c r="B114" s="252" t="s">
        <v>77</v>
      </c>
      <c r="C114" s="56"/>
      <c r="D114" s="56"/>
      <c r="E114" s="56"/>
      <c r="F114" s="57"/>
      <c r="G114" s="57"/>
      <c r="H114" s="56"/>
      <c r="I114" s="55"/>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8"/>
      <c r="BQ114" s="58"/>
      <c r="BR114" s="58"/>
      <c r="BS114" s="58"/>
      <c r="BT114" s="58"/>
      <c r="BU114" s="58"/>
      <c r="BV114" s="58"/>
    </row>
    <row r="115" spans="1:75" ht="13" x14ac:dyDescent="0.25">
      <c r="A115" s="266" t="s">
        <v>58</v>
      </c>
      <c r="B115" s="253">
        <v>0.15</v>
      </c>
      <c r="C115" s="51" t="s">
        <v>99</v>
      </c>
      <c r="D115" s="16"/>
      <c r="E115" s="17"/>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1:75" ht="13" x14ac:dyDescent="0.25">
      <c r="A116" s="267"/>
      <c r="B116" s="253">
        <f>SUM(B110:B115)</f>
        <v>0.15</v>
      </c>
      <c r="C116" s="18" t="s">
        <v>0</v>
      </c>
      <c r="D116" s="269" t="s">
        <v>231</v>
      </c>
      <c r="E116" s="269"/>
      <c r="F116" s="269"/>
      <c r="G116" s="269"/>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1:75" x14ac:dyDescent="0.25">
      <c r="A117" s="25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1:75" ht="13" x14ac:dyDescent="0.25">
      <c r="A118" s="48"/>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1:75" ht="35.15" customHeight="1" x14ac:dyDescent="0.25">
      <c r="A119" s="265" t="s">
        <v>224</v>
      </c>
      <c r="B119" s="524" t="s">
        <v>95</v>
      </c>
      <c r="C119" s="525"/>
      <c r="D119" s="525"/>
      <c r="E119" s="525"/>
      <c r="F119" s="525"/>
      <c r="G119" s="525"/>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4"/>
    </row>
    <row r="120" spans="1:75" ht="78" customHeight="1" x14ac:dyDescent="0.25">
      <c r="A120" s="85" t="s">
        <v>98</v>
      </c>
      <c r="B120" s="84" t="s">
        <v>103</v>
      </c>
      <c r="C120" s="85" t="s">
        <v>100</v>
      </c>
      <c r="D120" s="85" t="s">
        <v>313</v>
      </c>
      <c r="E120" s="84" t="s">
        <v>101</v>
      </c>
      <c r="F120" s="84" t="s">
        <v>107</v>
      </c>
      <c r="G120" s="85" t="s">
        <v>106</v>
      </c>
      <c r="H120" s="86" t="s">
        <v>102</v>
      </c>
      <c r="I120" s="364" t="s">
        <v>305</v>
      </c>
      <c r="J120" s="364" t="s">
        <v>305</v>
      </c>
      <c r="K120" s="364" t="s">
        <v>305</v>
      </c>
      <c r="L120" s="364" t="s">
        <v>305</v>
      </c>
      <c r="M120" s="364" t="s">
        <v>305</v>
      </c>
      <c r="N120" s="364" t="s">
        <v>305</v>
      </c>
      <c r="O120" s="364" t="s">
        <v>305</v>
      </c>
      <c r="P120" s="364" t="s">
        <v>305</v>
      </c>
      <c r="Q120" s="364" t="s">
        <v>305</v>
      </c>
      <c r="R120" s="364" t="s">
        <v>305</v>
      </c>
      <c r="S120" s="364" t="s">
        <v>305</v>
      </c>
      <c r="T120" s="364" t="s">
        <v>305</v>
      </c>
      <c r="U120" s="364" t="s">
        <v>305</v>
      </c>
      <c r="V120" s="364" t="s">
        <v>305</v>
      </c>
      <c r="W120" s="364" t="s">
        <v>305</v>
      </c>
      <c r="X120" s="364" t="s">
        <v>305</v>
      </c>
      <c r="Y120" s="364" t="s">
        <v>305</v>
      </c>
      <c r="Z120" s="364" t="s">
        <v>305</v>
      </c>
      <c r="AA120" s="364" t="s">
        <v>305</v>
      </c>
      <c r="AB120" s="364" t="s">
        <v>305</v>
      </c>
      <c r="AC120" s="364" t="s">
        <v>305</v>
      </c>
      <c r="AD120" s="364" t="s">
        <v>305</v>
      </c>
      <c r="AE120" s="364" t="s">
        <v>305</v>
      </c>
      <c r="AF120" s="364" t="s">
        <v>305</v>
      </c>
      <c r="AG120" s="364" t="s">
        <v>305</v>
      </c>
      <c r="AH120" s="364" t="s">
        <v>305</v>
      </c>
      <c r="AI120" s="364" t="s">
        <v>305</v>
      </c>
      <c r="AJ120" s="364" t="s">
        <v>305</v>
      </c>
      <c r="AK120" s="364" t="s">
        <v>305</v>
      </c>
      <c r="AL120" s="364" t="s">
        <v>305</v>
      </c>
      <c r="AM120" s="364" t="s">
        <v>305</v>
      </c>
      <c r="AN120" s="364" t="s">
        <v>305</v>
      </c>
      <c r="AO120" s="364" t="s">
        <v>305</v>
      </c>
      <c r="AP120" s="364" t="s">
        <v>305</v>
      </c>
      <c r="AQ120" s="364" t="s">
        <v>305</v>
      </c>
      <c r="AR120" s="364" t="s">
        <v>305</v>
      </c>
      <c r="AS120" s="364" t="s">
        <v>305</v>
      </c>
      <c r="AT120" s="364" t="s">
        <v>305</v>
      </c>
      <c r="AU120" s="364" t="s">
        <v>305</v>
      </c>
      <c r="AV120" s="364" t="s">
        <v>305</v>
      </c>
      <c r="AW120" s="364" t="s">
        <v>305</v>
      </c>
      <c r="AX120" s="364" t="s">
        <v>305</v>
      </c>
      <c r="AY120" s="364" t="s">
        <v>305</v>
      </c>
      <c r="AZ120" s="364" t="s">
        <v>305</v>
      </c>
      <c r="BA120" s="364" t="s">
        <v>305</v>
      </c>
      <c r="BB120" s="364" t="s">
        <v>305</v>
      </c>
      <c r="BC120" s="364" t="s">
        <v>305</v>
      </c>
      <c r="BD120" s="364" t="s">
        <v>305</v>
      </c>
      <c r="BE120" s="364" t="s">
        <v>305</v>
      </c>
      <c r="BF120" s="364" t="s">
        <v>305</v>
      </c>
      <c r="BG120" s="364" t="s">
        <v>305</v>
      </c>
      <c r="BH120" s="364" t="s">
        <v>305</v>
      </c>
      <c r="BI120" s="364" t="s">
        <v>305</v>
      </c>
      <c r="BJ120" s="364" t="s">
        <v>305</v>
      </c>
      <c r="BK120" s="364" t="s">
        <v>305</v>
      </c>
      <c r="BL120" s="364" t="s">
        <v>305</v>
      </c>
      <c r="BM120" s="364" t="s">
        <v>305</v>
      </c>
      <c r="BN120" s="364" t="s">
        <v>305</v>
      </c>
      <c r="BO120" s="364" t="s">
        <v>305</v>
      </c>
    </row>
    <row r="121" spans="1:75" x14ac:dyDescent="0.25">
      <c r="A121" s="266" t="s">
        <v>59</v>
      </c>
      <c r="B121" s="254" t="s">
        <v>77</v>
      </c>
      <c r="C121" s="52"/>
      <c r="D121" s="52"/>
      <c r="E121" s="53"/>
      <c r="F121" s="54"/>
      <c r="G121" s="54"/>
      <c r="H121" s="53"/>
      <c r="I121" s="55"/>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8"/>
      <c r="BQ121" s="58"/>
      <c r="BR121" s="58"/>
      <c r="BS121" s="58"/>
      <c r="BT121" s="58"/>
      <c r="BU121" s="58"/>
      <c r="BV121" s="58"/>
      <c r="BW121" s="58"/>
    </row>
    <row r="122" spans="1:75" x14ac:dyDescent="0.25">
      <c r="A122" s="266" t="s">
        <v>60</v>
      </c>
      <c r="B122" s="252" t="s">
        <v>77</v>
      </c>
      <c r="C122" s="56"/>
      <c r="D122" s="56"/>
      <c r="E122" s="56"/>
      <c r="F122" s="57"/>
      <c r="G122" s="57"/>
      <c r="H122" s="56"/>
      <c r="I122" s="55"/>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8"/>
      <c r="BQ122" s="58"/>
      <c r="BR122" s="58"/>
      <c r="BS122" s="58"/>
      <c r="BT122" s="58"/>
      <c r="BU122" s="58"/>
      <c r="BV122" s="58"/>
      <c r="BW122" s="58"/>
    </row>
    <row r="123" spans="1:75" x14ac:dyDescent="0.25">
      <c r="A123" s="266" t="s">
        <v>61</v>
      </c>
      <c r="B123" s="252" t="s">
        <v>77</v>
      </c>
      <c r="C123" s="56"/>
      <c r="D123" s="56"/>
      <c r="E123" s="56"/>
      <c r="F123" s="57"/>
      <c r="G123" s="57"/>
      <c r="H123" s="56"/>
      <c r="I123" s="55"/>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8"/>
      <c r="BQ123" s="58"/>
      <c r="BR123" s="58"/>
      <c r="BS123" s="58"/>
      <c r="BT123" s="58"/>
      <c r="BU123" s="58"/>
      <c r="BV123" s="58"/>
      <c r="BW123" s="58"/>
    </row>
    <row r="124" spans="1:75" x14ac:dyDescent="0.25">
      <c r="A124" s="266" t="s">
        <v>62</v>
      </c>
      <c r="B124" s="252" t="s">
        <v>77</v>
      </c>
      <c r="C124" s="56"/>
      <c r="D124" s="56"/>
      <c r="E124" s="56"/>
      <c r="F124" s="57"/>
      <c r="G124" s="57"/>
      <c r="H124" s="56"/>
      <c r="I124" s="55"/>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8"/>
      <c r="BQ124" s="58"/>
      <c r="BR124" s="58"/>
      <c r="BS124" s="58"/>
      <c r="BT124" s="58"/>
      <c r="BU124" s="58"/>
      <c r="BV124" s="58"/>
      <c r="BW124" s="58"/>
    </row>
    <row r="125" spans="1:75" x14ac:dyDescent="0.25">
      <c r="A125" s="266" t="s">
        <v>63</v>
      </c>
      <c r="B125" s="252" t="s">
        <v>77</v>
      </c>
      <c r="C125" s="56"/>
      <c r="D125" s="56"/>
      <c r="E125" s="56"/>
      <c r="F125" s="57"/>
      <c r="G125" s="57"/>
      <c r="H125" s="56"/>
      <c r="I125" s="55"/>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8"/>
      <c r="BQ125" s="58"/>
      <c r="BR125" s="58"/>
      <c r="BS125" s="58"/>
      <c r="BT125" s="58"/>
      <c r="BU125" s="58"/>
      <c r="BV125" s="58"/>
      <c r="BW125" s="58"/>
    </row>
    <row r="126" spans="1:75" ht="13" x14ac:dyDescent="0.25">
      <c r="A126" s="266" t="s">
        <v>64</v>
      </c>
      <c r="B126" s="253">
        <v>0.15</v>
      </c>
      <c r="C126" s="51" t="s">
        <v>99</v>
      </c>
      <c r="D126" s="16"/>
      <c r="E126" s="17"/>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1:75" ht="13" x14ac:dyDescent="0.25">
      <c r="A127" s="267"/>
      <c r="B127" s="253">
        <f>SUM(B121:B126)</f>
        <v>0.15</v>
      </c>
      <c r="C127" s="18" t="s">
        <v>0</v>
      </c>
      <c r="D127" s="269" t="s">
        <v>231</v>
      </c>
      <c r="E127" s="269"/>
      <c r="F127" s="269"/>
      <c r="G127" s="269"/>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75" x14ac:dyDescent="0.25">
      <c r="A128" s="25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74" ht="13" x14ac:dyDescent="0.25">
      <c r="A129" s="48"/>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1:74" ht="29.5" customHeight="1" x14ac:dyDescent="0.25">
      <c r="A130" s="265" t="s">
        <v>225</v>
      </c>
      <c r="B130" s="524" t="s">
        <v>96</v>
      </c>
      <c r="C130" s="525"/>
      <c r="D130" s="525"/>
      <c r="E130" s="525"/>
      <c r="F130" s="525"/>
      <c r="G130" s="525"/>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4"/>
    </row>
    <row r="131" spans="1:74" ht="78" customHeight="1" x14ac:dyDescent="0.25">
      <c r="A131" s="85" t="s">
        <v>98</v>
      </c>
      <c r="B131" s="84" t="s">
        <v>103</v>
      </c>
      <c r="C131" s="85" t="s">
        <v>100</v>
      </c>
      <c r="D131" s="85" t="s">
        <v>313</v>
      </c>
      <c r="E131" s="84" t="s">
        <v>101</v>
      </c>
      <c r="F131" s="84" t="s">
        <v>107</v>
      </c>
      <c r="G131" s="85" t="s">
        <v>106</v>
      </c>
      <c r="H131" s="86" t="s">
        <v>102</v>
      </c>
      <c r="I131" s="364" t="s">
        <v>305</v>
      </c>
      <c r="J131" s="364" t="s">
        <v>305</v>
      </c>
      <c r="K131" s="364" t="s">
        <v>305</v>
      </c>
      <c r="L131" s="364" t="s">
        <v>305</v>
      </c>
      <c r="M131" s="364" t="s">
        <v>305</v>
      </c>
      <c r="N131" s="364" t="s">
        <v>305</v>
      </c>
      <c r="O131" s="364" t="s">
        <v>305</v>
      </c>
      <c r="P131" s="364" t="s">
        <v>305</v>
      </c>
      <c r="Q131" s="364" t="s">
        <v>305</v>
      </c>
      <c r="R131" s="364" t="s">
        <v>305</v>
      </c>
      <c r="S131" s="364" t="s">
        <v>305</v>
      </c>
      <c r="T131" s="364" t="s">
        <v>305</v>
      </c>
      <c r="U131" s="364" t="s">
        <v>305</v>
      </c>
      <c r="V131" s="364" t="s">
        <v>305</v>
      </c>
      <c r="W131" s="364" t="s">
        <v>305</v>
      </c>
      <c r="X131" s="364" t="s">
        <v>305</v>
      </c>
      <c r="Y131" s="364" t="s">
        <v>305</v>
      </c>
      <c r="Z131" s="364" t="s">
        <v>305</v>
      </c>
      <c r="AA131" s="364" t="s">
        <v>305</v>
      </c>
      <c r="AB131" s="364" t="s">
        <v>305</v>
      </c>
      <c r="AC131" s="364" t="s">
        <v>305</v>
      </c>
      <c r="AD131" s="364" t="s">
        <v>305</v>
      </c>
      <c r="AE131" s="364" t="s">
        <v>305</v>
      </c>
      <c r="AF131" s="364" t="s">
        <v>305</v>
      </c>
      <c r="AG131" s="364" t="s">
        <v>305</v>
      </c>
      <c r="AH131" s="364" t="s">
        <v>305</v>
      </c>
      <c r="AI131" s="364" t="s">
        <v>305</v>
      </c>
      <c r="AJ131" s="364" t="s">
        <v>305</v>
      </c>
      <c r="AK131" s="364" t="s">
        <v>305</v>
      </c>
      <c r="AL131" s="364" t="s">
        <v>305</v>
      </c>
      <c r="AM131" s="364" t="s">
        <v>305</v>
      </c>
      <c r="AN131" s="364" t="s">
        <v>305</v>
      </c>
      <c r="AO131" s="364" t="s">
        <v>305</v>
      </c>
      <c r="AP131" s="364" t="s">
        <v>305</v>
      </c>
      <c r="AQ131" s="364" t="s">
        <v>305</v>
      </c>
      <c r="AR131" s="364" t="s">
        <v>305</v>
      </c>
      <c r="AS131" s="364" t="s">
        <v>305</v>
      </c>
      <c r="AT131" s="364" t="s">
        <v>305</v>
      </c>
      <c r="AU131" s="364" t="s">
        <v>305</v>
      </c>
      <c r="AV131" s="364" t="s">
        <v>305</v>
      </c>
      <c r="AW131" s="364" t="s">
        <v>305</v>
      </c>
      <c r="AX131" s="364" t="s">
        <v>305</v>
      </c>
      <c r="AY131" s="364" t="s">
        <v>305</v>
      </c>
      <c r="AZ131" s="364" t="s">
        <v>305</v>
      </c>
      <c r="BA131" s="364" t="s">
        <v>305</v>
      </c>
      <c r="BB131" s="364" t="s">
        <v>305</v>
      </c>
      <c r="BC131" s="364" t="s">
        <v>305</v>
      </c>
      <c r="BD131" s="364" t="s">
        <v>305</v>
      </c>
      <c r="BE131" s="364" t="s">
        <v>305</v>
      </c>
      <c r="BF131" s="364" t="s">
        <v>305</v>
      </c>
      <c r="BG131" s="364" t="s">
        <v>305</v>
      </c>
      <c r="BH131" s="364" t="s">
        <v>305</v>
      </c>
      <c r="BI131" s="364" t="s">
        <v>305</v>
      </c>
      <c r="BJ131" s="364" t="s">
        <v>305</v>
      </c>
      <c r="BK131" s="364" t="s">
        <v>305</v>
      </c>
      <c r="BL131" s="364" t="s">
        <v>305</v>
      </c>
      <c r="BM131" s="364" t="s">
        <v>305</v>
      </c>
      <c r="BN131" s="364" t="s">
        <v>305</v>
      </c>
      <c r="BO131" s="364" t="s">
        <v>305</v>
      </c>
    </row>
    <row r="132" spans="1:74" x14ac:dyDescent="0.25">
      <c r="A132" s="266" t="s">
        <v>65</v>
      </c>
      <c r="B132" s="254" t="s">
        <v>77</v>
      </c>
      <c r="C132" s="52"/>
      <c r="D132" s="52"/>
      <c r="E132" s="53"/>
      <c r="F132" s="54"/>
      <c r="G132" s="54"/>
      <c r="H132" s="53"/>
      <c r="I132" s="55"/>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8"/>
      <c r="BQ132" s="58"/>
      <c r="BR132" s="58"/>
      <c r="BS132" s="58"/>
      <c r="BT132" s="58"/>
      <c r="BU132" s="58"/>
      <c r="BV132" s="58"/>
    </row>
    <row r="133" spans="1:74" x14ac:dyDescent="0.25">
      <c r="A133" s="266" t="s">
        <v>66</v>
      </c>
      <c r="B133" s="252" t="s">
        <v>77</v>
      </c>
      <c r="C133" s="56"/>
      <c r="D133" s="56"/>
      <c r="E133" s="56"/>
      <c r="F133" s="57"/>
      <c r="G133" s="57"/>
      <c r="H133" s="56"/>
      <c r="I133" s="55"/>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8"/>
      <c r="BQ133" s="58"/>
      <c r="BR133" s="58"/>
      <c r="BS133" s="58"/>
      <c r="BT133" s="58"/>
      <c r="BU133" s="58"/>
      <c r="BV133" s="58"/>
    </row>
    <row r="134" spans="1:74" x14ac:dyDescent="0.25">
      <c r="A134" s="266" t="s">
        <v>67</v>
      </c>
      <c r="B134" s="252" t="s">
        <v>77</v>
      </c>
      <c r="C134" s="56"/>
      <c r="D134" s="56"/>
      <c r="E134" s="56"/>
      <c r="F134" s="57"/>
      <c r="G134" s="57"/>
      <c r="H134" s="56"/>
      <c r="I134" s="55"/>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8"/>
      <c r="BQ134" s="58"/>
      <c r="BR134" s="58"/>
      <c r="BS134" s="58"/>
      <c r="BT134" s="58"/>
      <c r="BU134" s="58"/>
      <c r="BV134" s="58"/>
    </row>
    <row r="135" spans="1:74" x14ac:dyDescent="0.25">
      <c r="A135" s="266" t="s">
        <v>68</v>
      </c>
      <c r="B135" s="252"/>
      <c r="C135" s="56"/>
      <c r="D135" s="56"/>
      <c r="E135" s="56"/>
      <c r="F135" s="57"/>
      <c r="G135" s="57"/>
      <c r="H135" s="56"/>
      <c r="I135" s="55"/>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8"/>
      <c r="BQ135" s="58"/>
      <c r="BR135" s="58"/>
      <c r="BS135" s="58"/>
      <c r="BT135" s="58"/>
      <c r="BU135" s="58"/>
      <c r="BV135" s="58"/>
    </row>
    <row r="136" spans="1:74" x14ac:dyDescent="0.25">
      <c r="A136" s="266" t="s">
        <v>69</v>
      </c>
      <c r="B136" s="252" t="s">
        <v>77</v>
      </c>
      <c r="C136" s="56"/>
      <c r="D136" s="56"/>
      <c r="E136" s="56"/>
      <c r="F136" s="57"/>
      <c r="G136" s="57"/>
      <c r="H136" s="56"/>
      <c r="I136" s="55"/>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8"/>
      <c r="BQ136" s="58"/>
      <c r="BR136" s="58"/>
      <c r="BS136" s="58"/>
      <c r="BT136" s="58"/>
      <c r="BU136" s="58"/>
      <c r="BV136" s="58"/>
    </row>
    <row r="137" spans="1:74" ht="13" x14ac:dyDescent="0.25">
      <c r="A137" s="266" t="s">
        <v>70</v>
      </c>
      <c r="B137" s="253">
        <v>0.15</v>
      </c>
      <c r="C137" s="51" t="s">
        <v>99</v>
      </c>
      <c r="D137" s="16"/>
      <c r="E137" s="17"/>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1:74" ht="13" x14ac:dyDescent="0.25">
      <c r="A138" s="267"/>
      <c r="B138" s="253">
        <f>SUM(B132:B137)</f>
        <v>0.15</v>
      </c>
      <c r="C138" s="18" t="s">
        <v>0</v>
      </c>
      <c r="D138" s="269" t="s">
        <v>231</v>
      </c>
      <c r="E138" s="269"/>
      <c r="F138" s="269"/>
      <c r="G138" s="269"/>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1:74" x14ac:dyDescent="0.25">
      <c r="A139" s="25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1:74" ht="13" x14ac:dyDescent="0.25">
      <c r="A140" s="48"/>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1:74" ht="30" customHeight="1" x14ac:dyDescent="0.25">
      <c r="A141" s="265" t="s">
        <v>226</v>
      </c>
      <c r="B141" s="524" t="s">
        <v>97</v>
      </c>
      <c r="C141" s="525"/>
      <c r="D141" s="525"/>
      <c r="E141" s="525"/>
      <c r="F141" s="525"/>
      <c r="G141" s="525"/>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4"/>
    </row>
    <row r="142" spans="1:74" ht="79.5" customHeight="1" x14ac:dyDescent="0.25">
      <c r="A142" s="85" t="s">
        <v>98</v>
      </c>
      <c r="B142" s="84" t="s">
        <v>103</v>
      </c>
      <c r="C142" s="85" t="s">
        <v>100</v>
      </c>
      <c r="D142" s="85" t="s">
        <v>313</v>
      </c>
      <c r="E142" s="84" t="s">
        <v>101</v>
      </c>
      <c r="F142" s="84" t="s">
        <v>107</v>
      </c>
      <c r="G142" s="85" t="s">
        <v>106</v>
      </c>
      <c r="H142" s="86" t="s">
        <v>102</v>
      </c>
      <c r="I142" s="364" t="s">
        <v>305</v>
      </c>
      <c r="J142" s="364" t="s">
        <v>305</v>
      </c>
      <c r="K142" s="364" t="s">
        <v>305</v>
      </c>
      <c r="L142" s="364" t="s">
        <v>305</v>
      </c>
      <c r="M142" s="364" t="s">
        <v>305</v>
      </c>
      <c r="N142" s="364" t="s">
        <v>305</v>
      </c>
      <c r="O142" s="364" t="s">
        <v>305</v>
      </c>
      <c r="P142" s="364" t="s">
        <v>305</v>
      </c>
      <c r="Q142" s="364" t="s">
        <v>305</v>
      </c>
      <c r="R142" s="364" t="s">
        <v>305</v>
      </c>
      <c r="S142" s="364" t="s">
        <v>305</v>
      </c>
      <c r="T142" s="364" t="s">
        <v>305</v>
      </c>
      <c r="U142" s="364" t="s">
        <v>305</v>
      </c>
      <c r="V142" s="364" t="s">
        <v>305</v>
      </c>
      <c r="W142" s="364" t="s">
        <v>305</v>
      </c>
      <c r="X142" s="364" t="s">
        <v>305</v>
      </c>
      <c r="Y142" s="364" t="s">
        <v>305</v>
      </c>
      <c r="Z142" s="364" t="s">
        <v>305</v>
      </c>
      <c r="AA142" s="364" t="s">
        <v>305</v>
      </c>
      <c r="AB142" s="364" t="s">
        <v>305</v>
      </c>
      <c r="AC142" s="364" t="s">
        <v>305</v>
      </c>
      <c r="AD142" s="364" t="s">
        <v>305</v>
      </c>
      <c r="AE142" s="364" t="s">
        <v>305</v>
      </c>
      <c r="AF142" s="364" t="s">
        <v>305</v>
      </c>
      <c r="AG142" s="364" t="s">
        <v>305</v>
      </c>
      <c r="AH142" s="364" t="s">
        <v>305</v>
      </c>
      <c r="AI142" s="364" t="s">
        <v>305</v>
      </c>
      <c r="AJ142" s="364" t="s">
        <v>305</v>
      </c>
      <c r="AK142" s="364" t="s">
        <v>305</v>
      </c>
      <c r="AL142" s="364" t="s">
        <v>305</v>
      </c>
      <c r="AM142" s="364" t="s">
        <v>305</v>
      </c>
      <c r="AN142" s="364" t="s">
        <v>305</v>
      </c>
      <c r="AO142" s="364" t="s">
        <v>305</v>
      </c>
      <c r="AP142" s="364" t="s">
        <v>305</v>
      </c>
      <c r="AQ142" s="364" t="s">
        <v>305</v>
      </c>
      <c r="AR142" s="364" t="s">
        <v>305</v>
      </c>
      <c r="AS142" s="364" t="s">
        <v>305</v>
      </c>
      <c r="AT142" s="364" t="s">
        <v>305</v>
      </c>
      <c r="AU142" s="364" t="s">
        <v>305</v>
      </c>
      <c r="AV142" s="364" t="s">
        <v>305</v>
      </c>
      <c r="AW142" s="364" t="s">
        <v>305</v>
      </c>
      <c r="AX142" s="364" t="s">
        <v>305</v>
      </c>
      <c r="AY142" s="364" t="s">
        <v>305</v>
      </c>
      <c r="AZ142" s="364" t="s">
        <v>305</v>
      </c>
      <c r="BA142" s="364" t="s">
        <v>305</v>
      </c>
      <c r="BB142" s="364" t="s">
        <v>305</v>
      </c>
      <c r="BC142" s="364" t="s">
        <v>305</v>
      </c>
      <c r="BD142" s="364" t="s">
        <v>305</v>
      </c>
      <c r="BE142" s="364" t="s">
        <v>305</v>
      </c>
      <c r="BF142" s="364" t="s">
        <v>305</v>
      </c>
      <c r="BG142" s="364" t="s">
        <v>305</v>
      </c>
      <c r="BH142" s="364" t="s">
        <v>305</v>
      </c>
      <c r="BI142" s="364" t="s">
        <v>305</v>
      </c>
      <c r="BJ142" s="364" t="s">
        <v>305</v>
      </c>
      <c r="BK142" s="364" t="s">
        <v>305</v>
      </c>
      <c r="BL142" s="364" t="s">
        <v>305</v>
      </c>
      <c r="BM142" s="364" t="s">
        <v>305</v>
      </c>
      <c r="BN142" s="364" t="s">
        <v>305</v>
      </c>
      <c r="BO142" s="364" t="s">
        <v>305</v>
      </c>
    </row>
    <row r="143" spans="1:74" x14ac:dyDescent="0.25">
      <c r="A143" s="266" t="s">
        <v>71</v>
      </c>
      <c r="B143" s="254" t="s">
        <v>77</v>
      </c>
      <c r="C143" s="52"/>
      <c r="D143" s="52"/>
      <c r="E143" s="53"/>
      <c r="F143" s="54"/>
      <c r="G143" s="54"/>
      <c r="H143" s="53"/>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8"/>
      <c r="BQ143" s="58"/>
      <c r="BR143" s="58"/>
      <c r="BS143" s="58"/>
      <c r="BT143" s="58"/>
      <c r="BU143" s="58"/>
      <c r="BV143" s="58"/>
    </row>
    <row r="144" spans="1:74" x14ac:dyDescent="0.25">
      <c r="A144" s="266" t="s">
        <v>72</v>
      </c>
      <c r="B144" s="252"/>
      <c r="C144" s="56"/>
      <c r="D144" s="56"/>
      <c r="E144" s="56"/>
      <c r="F144" s="57"/>
      <c r="G144" s="57"/>
      <c r="H144" s="56"/>
      <c r="I144" s="55"/>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8"/>
      <c r="BQ144" s="58"/>
      <c r="BR144" s="58"/>
      <c r="BS144" s="58"/>
      <c r="BT144" s="58"/>
      <c r="BU144" s="58"/>
      <c r="BV144" s="58"/>
    </row>
    <row r="145" spans="1:74" x14ac:dyDescent="0.25">
      <c r="A145" s="266" t="s">
        <v>73</v>
      </c>
      <c r="B145" s="252" t="s">
        <v>77</v>
      </c>
      <c r="C145" s="56"/>
      <c r="D145" s="56"/>
      <c r="E145" s="56"/>
      <c r="F145" s="57"/>
      <c r="G145" s="57"/>
      <c r="H145" s="56"/>
      <c r="I145" s="55"/>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8"/>
      <c r="BQ145" s="58"/>
      <c r="BR145" s="58"/>
      <c r="BS145" s="58"/>
      <c r="BT145" s="58"/>
      <c r="BU145" s="58"/>
      <c r="BV145" s="58"/>
    </row>
    <row r="146" spans="1:74" x14ac:dyDescent="0.25">
      <c r="A146" s="266" t="s">
        <v>74</v>
      </c>
      <c r="B146" s="252" t="s">
        <v>77</v>
      </c>
      <c r="C146" s="56"/>
      <c r="D146" s="56"/>
      <c r="E146" s="56"/>
      <c r="F146" s="57"/>
      <c r="G146" s="57"/>
      <c r="H146" s="56"/>
      <c r="I146" s="55"/>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8"/>
      <c r="BQ146" s="58"/>
      <c r="BR146" s="58"/>
      <c r="BS146" s="58"/>
      <c r="BT146" s="58"/>
      <c r="BU146" s="58"/>
      <c r="BV146" s="58"/>
    </row>
    <row r="147" spans="1:74" x14ac:dyDescent="0.25">
      <c r="A147" s="266" t="s">
        <v>75</v>
      </c>
      <c r="B147" s="252" t="s">
        <v>77</v>
      </c>
      <c r="C147" s="56"/>
      <c r="D147" s="56"/>
      <c r="E147" s="56"/>
      <c r="F147" s="57"/>
      <c r="G147" s="57"/>
      <c r="H147" s="56"/>
      <c r="I147" s="55"/>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8"/>
      <c r="BQ147" s="58"/>
      <c r="BR147" s="58"/>
      <c r="BS147" s="58"/>
      <c r="BT147" s="58"/>
      <c r="BU147" s="58"/>
      <c r="BV147" s="58"/>
    </row>
    <row r="148" spans="1:74" ht="13" x14ac:dyDescent="0.25">
      <c r="A148" s="266" t="s">
        <v>76</v>
      </c>
      <c r="B148" s="253">
        <v>0.15</v>
      </c>
      <c r="C148" s="51" t="s">
        <v>99</v>
      </c>
      <c r="D148" s="16"/>
      <c r="E148" s="17"/>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1:74" ht="13" x14ac:dyDescent="0.25">
      <c r="A149" s="267"/>
      <c r="B149" s="253">
        <f>SUM(B143:B148)</f>
        <v>0.15</v>
      </c>
      <c r="C149" s="18" t="s">
        <v>0</v>
      </c>
      <c r="D149" s="269" t="s">
        <v>231</v>
      </c>
      <c r="E149" s="269"/>
      <c r="F149" s="269"/>
      <c r="G149" s="269"/>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1:74" x14ac:dyDescent="0.25">
      <c r="A150" s="25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1:74" x14ac:dyDescent="0.25">
      <c r="A151" s="268"/>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74" x14ac:dyDescent="0.25">
      <c r="A152" s="268"/>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74" x14ac:dyDescent="0.25">
      <c r="A153" s="268"/>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74" x14ac:dyDescent="0.25">
      <c r="A154" s="268"/>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74" x14ac:dyDescent="0.25">
      <c r="A155" s="268"/>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74" x14ac:dyDescent="0.25">
      <c r="A156" s="268"/>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74" x14ac:dyDescent="0.25">
      <c r="A157" s="268"/>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74" x14ac:dyDescent="0.25">
      <c r="A158" s="268"/>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74" x14ac:dyDescent="0.25">
      <c r="A159" s="268"/>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74" x14ac:dyDescent="0.25">
      <c r="A160" s="268"/>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x14ac:dyDescent="0.25">
      <c r="A161" s="268"/>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x14ac:dyDescent="0.25">
      <c r="A162" s="268"/>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x14ac:dyDescent="0.25">
      <c r="A163" s="268"/>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x14ac:dyDescent="0.25">
      <c r="A164" s="268"/>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x14ac:dyDescent="0.25">
      <c r="A165" s="268"/>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x14ac:dyDescent="0.25">
      <c r="A166" s="268"/>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x14ac:dyDescent="0.25">
      <c r="A167" s="268"/>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x14ac:dyDescent="0.25">
      <c r="A168" s="268"/>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x14ac:dyDescent="0.25">
      <c r="A169" s="268"/>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x14ac:dyDescent="0.25">
      <c r="A170" s="268"/>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x14ac:dyDescent="0.25">
      <c r="A171" s="268"/>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x14ac:dyDescent="0.25">
      <c r="A172" s="268"/>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x14ac:dyDescent="0.25">
      <c r="A173" s="268"/>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x14ac:dyDescent="0.25">
      <c r="A174" s="268"/>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x14ac:dyDescent="0.25">
      <c r="A175" s="268"/>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x14ac:dyDescent="0.25">
      <c r="A176" s="268"/>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x14ac:dyDescent="0.25">
      <c r="A177" s="268"/>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x14ac:dyDescent="0.25">
      <c r="A178" s="268"/>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x14ac:dyDescent="0.25">
      <c r="A179" s="268"/>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x14ac:dyDescent="0.25">
      <c r="A180" s="268"/>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x14ac:dyDescent="0.25">
      <c r="A181" s="268"/>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x14ac:dyDescent="0.25">
      <c r="A182" s="268"/>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x14ac:dyDescent="0.25">
      <c r="A183" s="268"/>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x14ac:dyDescent="0.25">
      <c r="A184" s="268"/>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x14ac:dyDescent="0.25">
      <c r="A185" s="268"/>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sheetData>
  <mergeCells count="42">
    <mergeCell ref="F9:H9"/>
    <mergeCell ref="C20:E20"/>
    <mergeCell ref="C11:E11"/>
    <mergeCell ref="A1:B1"/>
    <mergeCell ref="A2:B2"/>
    <mergeCell ref="A3:B3"/>
    <mergeCell ref="A4:B4"/>
    <mergeCell ref="A6:E6"/>
    <mergeCell ref="C16:E16"/>
    <mergeCell ref="C17:E17"/>
    <mergeCell ref="C9:D9"/>
    <mergeCell ref="C18:E18"/>
    <mergeCell ref="C19:E19"/>
    <mergeCell ref="C12:E12"/>
    <mergeCell ref="C13:E13"/>
    <mergeCell ref="B37:G37"/>
    <mergeCell ref="B38:G38"/>
    <mergeCell ref="B34:G34"/>
    <mergeCell ref="B35:G35"/>
    <mergeCell ref="B141:G141"/>
    <mergeCell ref="B53:G53"/>
    <mergeCell ref="B64:G64"/>
    <mergeCell ref="B108:G108"/>
    <mergeCell ref="B119:G119"/>
    <mergeCell ref="B130:G130"/>
    <mergeCell ref="B75:G75"/>
    <mergeCell ref="B97:G97"/>
    <mergeCell ref="B86:G86"/>
    <mergeCell ref="B42:G42"/>
    <mergeCell ref="B36:G36"/>
    <mergeCell ref="C14:E14"/>
    <mergeCell ref="C15:E15"/>
    <mergeCell ref="C10:E10"/>
    <mergeCell ref="B31:G31"/>
    <mergeCell ref="B23:G23"/>
    <mergeCell ref="B24:G24"/>
    <mergeCell ref="F10:H20"/>
    <mergeCell ref="B32:G32"/>
    <mergeCell ref="B30:G30"/>
    <mergeCell ref="B27:G27"/>
    <mergeCell ref="B29:G29"/>
    <mergeCell ref="B28:G28"/>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8" max="6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30"/>
  <sheetViews>
    <sheetView view="pageBreakPreview" topLeftCell="A5" zoomScale="70" zoomScaleNormal="55" zoomScaleSheetLayoutView="70" workbookViewId="0">
      <selection activeCell="C4" sqref="C4"/>
    </sheetView>
  </sheetViews>
  <sheetFormatPr defaultRowHeight="12.5" x14ac:dyDescent="0.25"/>
  <cols>
    <col min="1" max="1" width="10.81640625" customWidth="1"/>
    <col min="2" max="2" width="34.81640625" customWidth="1"/>
    <col min="3" max="3" width="40.81640625" customWidth="1"/>
    <col min="4" max="4" width="30.81640625" customWidth="1"/>
    <col min="5" max="5" width="27.81640625" customWidth="1"/>
    <col min="6" max="6" width="30.81640625" customWidth="1"/>
    <col min="7" max="7" width="40" customWidth="1"/>
    <col min="8" max="8" width="18.81640625" bestFit="1" customWidth="1"/>
  </cols>
  <sheetData>
    <row r="1" spans="1:101" ht="20" x14ac:dyDescent="0.25">
      <c r="A1" s="547" t="s">
        <v>79</v>
      </c>
      <c r="B1" s="548"/>
      <c r="C1" s="390" t="str">
        <f>'RFI Cover Sheet'!C12</f>
        <v>E2396NTCSAMWP</v>
      </c>
      <c r="D1" s="39"/>
      <c r="E1" s="341"/>
      <c r="F1" s="337"/>
      <c r="G1" s="337"/>
      <c r="H1" s="325"/>
      <c r="I1" s="325"/>
      <c r="J1" s="330"/>
      <c r="K1" s="329"/>
      <c r="L1" s="332"/>
      <c r="M1" s="326"/>
      <c r="N1" s="325"/>
      <c r="O1" s="333"/>
      <c r="P1" s="326"/>
      <c r="Q1" s="328"/>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row>
    <row r="2" spans="1:101" ht="84" customHeight="1" x14ac:dyDescent="0.25">
      <c r="A2" s="547" t="s">
        <v>80</v>
      </c>
      <c r="B2" s="548"/>
      <c r="C2" s="391" t="str">
        <f>'RFI Cover Sheet'!C14</f>
        <v>Supply, Delivery, Design, Installation, Commissioning, Support and Training on Environmental Racks with Built-in Air Conditioning, Noise Reduction Solutions, Heat Management Systems and Security Access Control for Substation Environments, on an as and when required basis</v>
      </c>
      <c r="D2" s="344"/>
      <c r="E2" s="337"/>
      <c r="F2" s="337"/>
      <c r="G2" s="337"/>
      <c r="H2" s="325"/>
      <c r="I2" s="327"/>
      <c r="J2" s="331"/>
      <c r="K2" s="11"/>
      <c r="L2" s="332"/>
      <c r="M2" s="326"/>
      <c r="N2" s="325"/>
      <c r="O2" s="333"/>
      <c r="P2" s="326"/>
      <c r="Q2" s="328"/>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row>
    <row r="3" spans="1:101" ht="20" x14ac:dyDescent="0.25">
      <c r="A3" s="547" t="s">
        <v>750</v>
      </c>
      <c r="B3" s="548"/>
      <c r="C3" s="390">
        <f>'RFI Cover Sheet'!C16</f>
        <v>0</v>
      </c>
      <c r="D3" s="39"/>
      <c r="E3" s="337"/>
      <c r="F3" s="337"/>
      <c r="G3" s="337"/>
      <c r="H3" s="325"/>
      <c r="I3" s="327"/>
      <c r="J3" s="331"/>
      <c r="K3" s="11"/>
      <c r="L3" s="332"/>
      <c r="M3" s="326"/>
      <c r="N3" s="325"/>
      <c r="O3" s="333"/>
      <c r="P3" s="326"/>
      <c r="Q3" s="328"/>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row>
    <row r="4" spans="1:101" ht="20" x14ac:dyDescent="0.25">
      <c r="A4" s="547" t="s">
        <v>83</v>
      </c>
      <c r="B4" s="548"/>
      <c r="C4" s="390" t="s">
        <v>763</v>
      </c>
      <c r="D4" s="39"/>
      <c r="E4" s="337"/>
      <c r="F4" s="337"/>
      <c r="G4" s="337"/>
      <c r="H4" s="325"/>
      <c r="I4" s="327"/>
      <c r="J4" s="331"/>
      <c r="K4" s="11"/>
      <c r="L4" s="332"/>
      <c r="M4" s="326"/>
      <c r="N4" s="325"/>
      <c r="O4" s="333"/>
      <c r="P4" s="326"/>
      <c r="Q4" s="328"/>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row>
    <row r="5" spans="1:101" ht="15.5" x14ac:dyDescent="0.25">
      <c r="A5" s="324"/>
      <c r="B5" s="335"/>
      <c r="C5" s="334"/>
      <c r="D5" s="334"/>
      <c r="E5" s="337"/>
      <c r="F5" s="337"/>
      <c r="G5" s="337"/>
      <c r="H5" s="325"/>
      <c r="I5" s="327"/>
      <c r="J5" s="331"/>
      <c r="K5" s="11"/>
      <c r="L5" s="332"/>
      <c r="M5" s="326"/>
      <c r="N5" s="325"/>
      <c r="O5" s="333"/>
      <c r="P5" s="326"/>
      <c r="Q5" s="328"/>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row>
    <row r="6" spans="1:101" ht="20" x14ac:dyDescent="0.25">
      <c r="A6" s="366" t="s">
        <v>309</v>
      </c>
      <c r="B6" s="367"/>
      <c r="C6" s="368"/>
      <c r="D6" s="368"/>
      <c r="E6" s="369"/>
      <c r="F6" s="369"/>
      <c r="G6" s="384"/>
      <c r="H6" s="385" t="s">
        <v>284</v>
      </c>
      <c r="I6" s="385"/>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row>
    <row r="7" spans="1:101" ht="20.5" thickBot="1" x14ac:dyDescent="0.45">
      <c r="A7" s="294"/>
      <c r="B7" s="294"/>
      <c r="C7" s="294"/>
      <c r="D7" s="294"/>
      <c r="E7" s="370"/>
      <c r="F7" s="370"/>
      <c r="G7" s="370"/>
      <c r="H7" s="294"/>
      <c r="I7" s="294"/>
      <c r="J7" s="336"/>
      <c r="K7" s="336"/>
      <c r="L7" s="336"/>
      <c r="M7" s="336"/>
      <c r="N7" s="336"/>
      <c r="O7" s="336"/>
      <c r="P7" s="336"/>
      <c r="Q7" s="336"/>
      <c r="R7" s="336"/>
      <c r="S7" s="336"/>
      <c r="T7" s="336"/>
      <c r="U7" s="336"/>
      <c r="V7" s="336"/>
      <c r="W7" s="336"/>
      <c r="X7" s="336"/>
      <c r="Y7" s="336"/>
      <c r="Z7" s="336"/>
      <c r="AA7" s="336"/>
      <c r="AB7" s="336"/>
      <c r="AC7" s="336"/>
      <c r="AD7" s="336"/>
      <c r="AE7" s="336"/>
      <c r="AF7" s="336"/>
      <c r="AG7" s="336"/>
      <c r="AH7" s="336"/>
      <c r="AI7" s="336"/>
      <c r="AJ7" s="336"/>
      <c r="AK7" s="336"/>
      <c r="AL7" s="336"/>
      <c r="AM7" s="336"/>
      <c r="AN7" s="336"/>
      <c r="AO7" s="336"/>
      <c r="AP7" s="336"/>
      <c r="AQ7" s="336"/>
      <c r="AR7" s="336"/>
      <c r="AS7" s="336"/>
      <c r="AT7" s="336"/>
      <c r="AU7" s="336"/>
      <c r="AV7" s="336"/>
      <c r="AW7" s="336"/>
      <c r="AX7" s="336"/>
      <c r="AY7" s="336"/>
      <c r="AZ7" s="336"/>
      <c r="BA7" s="336"/>
      <c r="BB7" s="336"/>
      <c r="BC7" s="336"/>
      <c r="BD7" s="336"/>
      <c r="BE7" s="336"/>
      <c r="BF7" s="336"/>
      <c r="BG7" s="336"/>
      <c r="BH7" s="336"/>
      <c r="BI7" s="336"/>
      <c r="BJ7" s="336"/>
      <c r="BK7" s="336"/>
      <c r="BL7" s="336"/>
      <c r="BM7" s="336"/>
      <c r="BN7" s="336"/>
      <c r="BO7" s="336"/>
      <c r="BP7" s="336"/>
      <c r="BQ7" s="336"/>
      <c r="BR7" s="336"/>
      <c r="BS7" s="336"/>
      <c r="BT7" s="336"/>
      <c r="BU7" s="336"/>
      <c r="BV7" s="336"/>
      <c r="BW7" s="336"/>
      <c r="BX7" s="336"/>
      <c r="BY7" s="336"/>
      <c r="BZ7" s="336"/>
      <c r="CA7" s="336"/>
      <c r="CB7" s="336"/>
      <c r="CC7" s="336"/>
      <c r="CD7" s="336"/>
      <c r="CE7" s="336"/>
      <c r="CF7" s="336"/>
      <c r="CG7" s="336"/>
      <c r="CH7" s="336"/>
      <c r="CI7" s="336"/>
      <c r="CJ7" s="336"/>
      <c r="CK7" s="336"/>
      <c r="CL7" s="336"/>
      <c r="CM7" s="336"/>
      <c r="CN7" s="336"/>
      <c r="CO7" s="336"/>
      <c r="CP7" s="336"/>
      <c r="CQ7" s="336"/>
      <c r="CR7" s="336"/>
      <c r="CS7" s="336"/>
      <c r="CT7" s="336"/>
      <c r="CU7" s="336"/>
      <c r="CV7" s="336"/>
      <c r="CW7" s="336"/>
    </row>
    <row r="8" spans="1:101" ht="20.5" thickBot="1" x14ac:dyDescent="0.45">
      <c r="A8" s="371"/>
      <c r="B8" s="372"/>
      <c r="C8" s="373"/>
      <c r="D8" s="549" t="s">
        <v>285</v>
      </c>
      <c r="E8" s="550"/>
      <c r="F8" s="551"/>
      <c r="G8" s="407"/>
      <c r="H8" s="386"/>
      <c r="I8" s="38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c r="CD8" s="336"/>
      <c r="CE8" s="336"/>
      <c r="CF8" s="336"/>
      <c r="CG8" s="336"/>
      <c r="CH8" s="336"/>
      <c r="CI8" s="336"/>
      <c r="CJ8" s="336"/>
      <c r="CK8" s="336"/>
      <c r="CL8" s="336"/>
      <c r="CM8" s="336"/>
      <c r="CN8" s="336"/>
      <c r="CO8" s="336"/>
      <c r="CP8" s="336"/>
      <c r="CQ8" s="336"/>
      <c r="CR8" s="336"/>
      <c r="CS8" s="336"/>
      <c r="CT8" s="336"/>
      <c r="CU8" s="336"/>
      <c r="CV8" s="336"/>
      <c r="CW8" s="336"/>
    </row>
    <row r="9" spans="1:101" ht="40.5" customHeight="1" thickBot="1" x14ac:dyDescent="0.45">
      <c r="A9" s="374" t="s">
        <v>317</v>
      </c>
      <c r="B9" s="374" t="s">
        <v>286</v>
      </c>
      <c r="C9" s="374" t="s">
        <v>295</v>
      </c>
      <c r="D9" s="374" t="s">
        <v>296</v>
      </c>
      <c r="E9" s="374" t="s">
        <v>232</v>
      </c>
      <c r="F9" s="375" t="s">
        <v>760</v>
      </c>
      <c r="G9" s="387"/>
      <c r="H9" s="387"/>
      <c r="I9" s="294"/>
      <c r="J9" s="336"/>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6"/>
      <c r="AK9" s="336"/>
      <c r="AL9" s="336"/>
      <c r="AM9" s="336"/>
      <c r="AN9" s="336"/>
      <c r="AO9" s="336"/>
      <c r="AP9" s="336"/>
      <c r="AQ9" s="336"/>
      <c r="AR9" s="336"/>
      <c r="AS9" s="336"/>
      <c r="AT9" s="336"/>
      <c r="AU9" s="336"/>
      <c r="AV9" s="336"/>
      <c r="AW9" s="336"/>
      <c r="AX9" s="336"/>
      <c r="AY9" s="336"/>
      <c r="AZ9" s="336"/>
      <c r="BA9" s="336"/>
      <c r="BB9" s="336"/>
      <c r="BC9" s="336"/>
      <c r="BD9" s="336"/>
      <c r="BE9" s="336"/>
      <c r="BF9" s="336"/>
      <c r="BG9" s="336"/>
      <c r="BH9" s="336"/>
      <c r="BI9" s="336"/>
      <c r="BJ9" s="336"/>
      <c r="BK9" s="336"/>
      <c r="BL9" s="336"/>
      <c r="BM9" s="336"/>
      <c r="BN9" s="336"/>
      <c r="BO9" s="336"/>
      <c r="BP9" s="336"/>
      <c r="BQ9" s="336"/>
      <c r="BR9" s="336"/>
      <c r="BS9" s="336"/>
      <c r="BT9" s="336"/>
      <c r="BU9" s="336"/>
      <c r="BV9" s="336"/>
      <c r="BW9" s="336"/>
      <c r="BX9" s="336"/>
      <c r="BY9" s="336"/>
      <c r="BZ9" s="336"/>
      <c r="CA9" s="336"/>
      <c r="CB9" s="336"/>
      <c r="CC9" s="336"/>
      <c r="CD9" s="336"/>
      <c r="CE9" s="336"/>
      <c r="CF9" s="336"/>
      <c r="CG9" s="336"/>
      <c r="CH9" s="336"/>
      <c r="CI9" s="336"/>
      <c r="CJ9" s="336"/>
      <c r="CK9" s="336"/>
      <c r="CL9" s="336"/>
      <c r="CM9" s="336"/>
      <c r="CN9" s="336"/>
      <c r="CO9" s="336"/>
      <c r="CP9" s="336"/>
      <c r="CQ9" s="336"/>
      <c r="CR9" s="336"/>
      <c r="CS9" s="336"/>
      <c r="CT9" s="336"/>
      <c r="CU9" s="336"/>
      <c r="CV9" s="336"/>
    </row>
    <row r="10" spans="1:101" ht="20.5" thickBot="1" x14ac:dyDescent="0.45">
      <c r="A10" s="404">
        <v>1</v>
      </c>
      <c r="B10" s="413" t="str">
        <f>'5.1.1 Price Table 1-17'!A17</f>
        <v>Table 1</v>
      </c>
      <c r="C10" s="414">
        <f>'5.1.1 Price Table 1-17'!K32</f>
        <v>0</v>
      </c>
      <c r="D10" s="414">
        <f>'5.1.1 Price Table 1-17'!L32</f>
        <v>0</v>
      </c>
      <c r="E10" s="414">
        <f>'5.1.1 Price Table 1-17'!G32</f>
        <v>0</v>
      </c>
      <c r="F10" s="414">
        <f>'5.1.1 Price Table 1-17'!M32</f>
        <v>0</v>
      </c>
      <c r="G10" s="386"/>
      <c r="H10" s="386"/>
      <c r="I10" s="294"/>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6"/>
      <c r="AT10" s="336"/>
      <c r="AU10" s="336"/>
      <c r="AV10" s="336"/>
      <c r="AW10" s="336"/>
      <c r="AX10" s="336"/>
      <c r="AY10" s="336"/>
      <c r="AZ10" s="336"/>
      <c r="BA10" s="336"/>
      <c r="BB10" s="336"/>
      <c r="BC10" s="336"/>
      <c r="BD10" s="336"/>
      <c r="BE10" s="336"/>
      <c r="BF10" s="336"/>
      <c r="BG10" s="336"/>
      <c r="BH10" s="336"/>
      <c r="BI10" s="336"/>
      <c r="BJ10" s="336"/>
      <c r="BK10" s="336"/>
      <c r="BL10" s="336"/>
      <c r="BM10" s="336"/>
      <c r="BN10" s="336"/>
      <c r="BO10" s="336"/>
      <c r="BP10" s="336"/>
      <c r="BQ10" s="336"/>
      <c r="BR10" s="336"/>
      <c r="BS10" s="336"/>
      <c r="BT10" s="336"/>
      <c r="BU10" s="336"/>
      <c r="BV10" s="336"/>
      <c r="BW10" s="336"/>
      <c r="BX10" s="336"/>
      <c r="BY10" s="336"/>
      <c r="BZ10" s="336"/>
      <c r="CA10" s="336"/>
      <c r="CB10" s="336"/>
      <c r="CC10" s="336"/>
      <c r="CD10" s="336"/>
      <c r="CE10" s="336"/>
      <c r="CF10" s="336"/>
      <c r="CG10" s="336"/>
      <c r="CH10" s="336"/>
      <c r="CI10" s="336"/>
      <c r="CJ10" s="336"/>
      <c r="CK10" s="336"/>
      <c r="CL10" s="336"/>
      <c r="CM10" s="336"/>
      <c r="CN10" s="336"/>
      <c r="CO10" s="336"/>
      <c r="CP10" s="336"/>
      <c r="CQ10" s="336"/>
      <c r="CR10" s="336"/>
      <c r="CS10" s="336"/>
      <c r="CT10" s="336"/>
      <c r="CU10" s="336"/>
      <c r="CV10" s="336"/>
    </row>
    <row r="11" spans="1:101" ht="20.5" thickBot="1" x14ac:dyDescent="0.45">
      <c r="A11" s="404"/>
      <c r="B11" s="413" t="str">
        <f>'5.1.1 Price Table 1-17'!A34</f>
        <v>Table 2</v>
      </c>
      <c r="C11" s="414">
        <f>'5.1.1 Price Table 1-17'!K50</f>
        <v>0</v>
      </c>
      <c r="D11" s="414">
        <f>'5.1.1 Price Table 1-17'!L50</f>
        <v>0</v>
      </c>
      <c r="E11" s="414">
        <f>'5.1.1 Price Table 1-17'!G50</f>
        <v>0</v>
      </c>
      <c r="F11" s="414">
        <f>'5.1.1 Price Table 1-17'!M50</f>
        <v>0</v>
      </c>
      <c r="G11" s="386"/>
      <c r="H11" s="386"/>
      <c r="I11" s="294"/>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336"/>
      <c r="AT11" s="336"/>
      <c r="AU11" s="336"/>
      <c r="AV11" s="336"/>
      <c r="AW11" s="336"/>
      <c r="AX11" s="336"/>
      <c r="AY11" s="336"/>
      <c r="AZ11" s="336"/>
      <c r="BA11" s="336"/>
      <c r="BB11" s="336"/>
      <c r="BC11" s="336"/>
      <c r="BD11" s="336"/>
      <c r="BE11" s="336"/>
      <c r="BF11" s="336"/>
      <c r="BG11" s="336"/>
      <c r="BH11" s="336"/>
      <c r="BI11" s="336"/>
      <c r="BJ11" s="336"/>
      <c r="BK11" s="336"/>
      <c r="BL11" s="336"/>
      <c r="BM11" s="336"/>
      <c r="BN11" s="336"/>
      <c r="BO11" s="336"/>
      <c r="BP11" s="336"/>
      <c r="BQ11" s="336"/>
      <c r="BR11" s="336"/>
      <c r="BS11" s="336"/>
      <c r="BT11" s="336"/>
      <c r="BU11" s="336"/>
      <c r="BV11" s="336"/>
      <c r="BW11" s="336"/>
      <c r="BX11" s="336"/>
      <c r="BY11" s="336"/>
      <c r="BZ11" s="336"/>
      <c r="CA11" s="336"/>
      <c r="CB11" s="336"/>
      <c r="CC11" s="336"/>
      <c r="CD11" s="336"/>
      <c r="CE11" s="336"/>
      <c r="CF11" s="336"/>
      <c r="CG11" s="336"/>
      <c r="CH11" s="336"/>
      <c r="CI11" s="336"/>
      <c r="CJ11" s="336"/>
      <c r="CK11" s="336"/>
      <c r="CL11" s="336"/>
      <c r="CM11" s="336"/>
      <c r="CN11" s="336"/>
      <c r="CO11" s="336"/>
      <c r="CP11" s="336"/>
      <c r="CQ11" s="336"/>
      <c r="CR11" s="336"/>
      <c r="CS11" s="336"/>
      <c r="CT11" s="336"/>
      <c r="CU11" s="336"/>
      <c r="CV11" s="336"/>
    </row>
    <row r="12" spans="1:101" ht="20.5" thickBot="1" x14ac:dyDescent="0.45">
      <c r="A12" s="404"/>
      <c r="B12" s="413" t="str">
        <f>'5.1.1 Price Table 1-17'!A52</f>
        <v>Table 3</v>
      </c>
      <c r="C12" s="414">
        <f>'5.1.1 Price Table 1-17'!K67</f>
        <v>0</v>
      </c>
      <c r="D12" s="414">
        <f>'5.1.1 Price Table 1-17'!L67</f>
        <v>0</v>
      </c>
      <c r="E12" s="414">
        <f>'5.1.1 Price Table 1-17'!G67</f>
        <v>0</v>
      </c>
      <c r="F12" s="414">
        <f>'5.1.1 Price Table 1-17'!M67</f>
        <v>0</v>
      </c>
      <c r="G12" s="386"/>
      <c r="H12" s="386"/>
      <c r="I12" s="294"/>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6"/>
      <c r="AT12" s="336"/>
      <c r="AU12" s="336"/>
      <c r="AV12" s="336"/>
      <c r="AW12" s="336"/>
      <c r="AX12" s="336"/>
      <c r="AY12" s="336"/>
      <c r="AZ12" s="336"/>
      <c r="BA12" s="336"/>
      <c r="BB12" s="336"/>
      <c r="BC12" s="336"/>
      <c r="BD12" s="336"/>
      <c r="BE12" s="336"/>
      <c r="BF12" s="336"/>
      <c r="BG12" s="336"/>
      <c r="BH12" s="336"/>
      <c r="BI12" s="336"/>
      <c r="BJ12" s="336"/>
      <c r="BK12" s="336"/>
      <c r="BL12" s="336"/>
      <c r="BM12" s="336"/>
      <c r="BN12" s="336"/>
      <c r="BO12" s="336"/>
      <c r="BP12" s="336"/>
      <c r="BQ12" s="336"/>
      <c r="BR12" s="336"/>
      <c r="BS12" s="336"/>
      <c r="BT12" s="336"/>
      <c r="BU12" s="336"/>
      <c r="BV12" s="336"/>
      <c r="BW12" s="336"/>
      <c r="BX12" s="336"/>
      <c r="BY12" s="336"/>
      <c r="BZ12" s="336"/>
      <c r="CA12" s="336"/>
      <c r="CB12" s="336"/>
      <c r="CC12" s="336"/>
      <c r="CD12" s="336"/>
      <c r="CE12" s="336"/>
      <c r="CF12" s="336"/>
      <c r="CG12" s="336"/>
      <c r="CH12" s="336"/>
      <c r="CI12" s="336"/>
      <c r="CJ12" s="336"/>
      <c r="CK12" s="336"/>
      <c r="CL12" s="336"/>
      <c r="CM12" s="336"/>
      <c r="CN12" s="336"/>
      <c r="CO12" s="336"/>
      <c r="CP12" s="336"/>
      <c r="CQ12" s="336"/>
      <c r="CR12" s="336"/>
      <c r="CS12" s="336"/>
      <c r="CT12" s="336"/>
      <c r="CU12" s="336"/>
      <c r="CV12" s="336"/>
    </row>
    <row r="13" spans="1:101" ht="20.5" thickBot="1" x14ac:dyDescent="0.45">
      <c r="A13" s="404"/>
      <c r="B13" s="413" t="str">
        <f>'5.1.1 Price Table 1-17'!A69</f>
        <v>Table 4</v>
      </c>
      <c r="C13" s="414">
        <f>'5.1.1 Price Table 1-17'!K81</f>
        <v>0</v>
      </c>
      <c r="D13" s="414">
        <f>'5.1.1 Price Table 1-17'!L81</f>
        <v>0</v>
      </c>
      <c r="E13" s="414">
        <f>'5.1.1 Price Table 1-17'!G81</f>
        <v>0</v>
      </c>
      <c r="F13" s="414">
        <f>'5.1.1 Price Table 1-17'!M81</f>
        <v>0</v>
      </c>
      <c r="G13" s="386"/>
      <c r="H13" s="386"/>
      <c r="I13" s="294"/>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c r="BM13" s="336"/>
      <c r="BN13" s="336"/>
      <c r="BO13" s="336"/>
      <c r="BP13" s="336"/>
      <c r="BQ13" s="336"/>
      <c r="BR13" s="336"/>
      <c r="BS13" s="336"/>
      <c r="BT13" s="336"/>
      <c r="BU13" s="336"/>
      <c r="BV13" s="336"/>
      <c r="BW13" s="336"/>
      <c r="BX13" s="336"/>
      <c r="BY13" s="336"/>
      <c r="BZ13" s="336"/>
      <c r="CA13" s="336"/>
      <c r="CB13" s="336"/>
      <c r="CC13" s="336"/>
      <c r="CD13" s="336"/>
      <c r="CE13" s="336"/>
      <c r="CF13" s="336"/>
      <c r="CG13" s="336"/>
      <c r="CH13" s="336"/>
      <c r="CI13" s="336"/>
      <c r="CJ13" s="336"/>
      <c r="CK13" s="336"/>
      <c r="CL13" s="336"/>
      <c r="CM13" s="336"/>
      <c r="CN13" s="336"/>
      <c r="CO13" s="336"/>
      <c r="CP13" s="336"/>
      <c r="CQ13" s="336"/>
      <c r="CR13" s="336"/>
      <c r="CS13" s="336"/>
      <c r="CT13" s="336"/>
      <c r="CU13" s="336"/>
      <c r="CV13" s="336"/>
    </row>
    <row r="14" spans="1:101" ht="20.5" thickBot="1" x14ac:dyDescent="0.45">
      <c r="A14" s="404"/>
      <c r="B14" s="413" t="str">
        <f>'5.1.1 Price Table 1-17'!A83</f>
        <v>Table 5</v>
      </c>
      <c r="C14" s="414">
        <f>'5.1.1 Price Table 1-17'!K96</f>
        <v>0</v>
      </c>
      <c r="D14" s="414">
        <f>'5.1.1 Price Table 1-17'!L96</f>
        <v>0</v>
      </c>
      <c r="E14" s="414">
        <f>'5.1.1 Price Table 1-17'!G96</f>
        <v>0</v>
      </c>
      <c r="F14" s="414">
        <f>'5.1.1 Price Table 1-17'!M96</f>
        <v>0</v>
      </c>
      <c r="G14" s="386"/>
      <c r="H14" s="386"/>
      <c r="I14" s="294"/>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c r="AU14" s="336"/>
      <c r="AV14" s="336"/>
      <c r="AW14" s="336"/>
      <c r="AX14" s="336"/>
      <c r="AY14" s="336"/>
      <c r="AZ14" s="336"/>
      <c r="BA14" s="336"/>
      <c r="BB14" s="336"/>
      <c r="BC14" s="336"/>
      <c r="BD14" s="336"/>
      <c r="BE14" s="336"/>
      <c r="BF14" s="336"/>
      <c r="BG14" s="336"/>
      <c r="BH14" s="336"/>
      <c r="BI14" s="336"/>
      <c r="BJ14" s="336"/>
      <c r="BK14" s="336"/>
      <c r="BL14" s="336"/>
      <c r="BM14" s="336"/>
      <c r="BN14" s="336"/>
      <c r="BO14" s="336"/>
      <c r="BP14" s="336"/>
      <c r="BQ14" s="336"/>
      <c r="BR14" s="336"/>
      <c r="BS14" s="336"/>
      <c r="BT14" s="336"/>
      <c r="BU14" s="336"/>
      <c r="BV14" s="336"/>
      <c r="BW14" s="336"/>
      <c r="BX14" s="336"/>
      <c r="BY14" s="336"/>
      <c r="BZ14" s="336"/>
      <c r="CA14" s="336"/>
      <c r="CB14" s="336"/>
      <c r="CC14" s="336"/>
      <c r="CD14" s="336"/>
      <c r="CE14" s="336"/>
      <c r="CF14" s="336"/>
      <c r="CG14" s="336"/>
      <c r="CH14" s="336"/>
      <c r="CI14" s="336"/>
      <c r="CJ14" s="336"/>
      <c r="CK14" s="336"/>
      <c r="CL14" s="336"/>
      <c r="CM14" s="336"/>
      <c r="CN14" s="336"/>
      <c r="CO14" s="336"/>
      <c r="CP14" s="336"/>
      <c r="CQ14" s="336"/>
      <c r="CR14" s="336"/>
      <c r="CS14" s="336"/>
      <c r="CT14" s="336"/>
      <c r="CU14" s="336"/>
      <c r="CV14" s="336"/>
    </row>
    <row r="15" spans="1:101" ht="20.5" thickBot="1" x14ac:dyDescent="0.45">
      <c r="A15" s="404"/>
      <c r="B15" s="413" t="str">
        <f>'5.1.1 Price Table 1-17'!A98</f>
        <v>Table 6</v>
      </c>
      <c r="C15" s="414">
        <f>'5.1.1 Price Table 1-17'!K114</f>
        <v>0</v>
      </c>
      <c r="D15" s="414">
        <f>'5.1.1 Price Table 1-17'!L114</f>
        <v>0</v>
      </c>
      <c r="E15" s="414">
        <f>'5.1.1 Price Table 1-17'!G114</f>
        <v>0</v>
      </c>
      <c r="F15" s="414">
        <f>'5.1.1 Price Table 1-17'!M114</f>
        <v>0</v>
      </c>
      <c r="G15" s="386"/>
      <c r="H15" s="386"/>
      <c r="I15" s="294"/>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c r="AU15" s="336"/>
      <c r="AV15" s="336"/>
      <c r="AW15" s="336"/>
      <c r="AX15" s="336"/>
      <c r="AY15" s="336"/>
      <c r="AZ15" s="336"/>
      <c r="BA15" s="336"/>
      <c r="BB15" s="336"/>
      <c r="BC15" s="336"/>
      <c r="BD15" s="336"/>
      <c r="BE15" s="336"/>
      <c r="BF15" s="336"/>
      <c r="BG15" s="336"/>
      <c r="BH15" s="336"/>
      <c r="BI15" s="336"/>
      <c r="BJ15" s="336"/>
      <c r="BK15" s="336"/>
      <c r="BL15" s="336"/>
      <c r="BM15" s="336"/>
      <c r="BN15" s="336"/>
      <c r="BO15" s="336"/>
      <c r="BP15" s="336"/>
      <c r="BQ15" s="336"/>
      <c r="BR15" s="336"/>
      <c r="BS15" s="336"/>
      <c r="BT15" s="336"/>
      <c r="BU15" s="336"/>
      <c r="BV15" s="336"/>
      <c r="BW15" s="336"/>
      <c r="BX15" s="336"/>
      <c r="BY15" s="336"/>
      <c r="BZ15" s="336"/>
      <c r="CA15" s="336"/>
      <c r="CB15" s="336"/>
      <c r="CC15" s="336"/>
      <c r="CD15" s="336"/>
      <c r="CE15" s="336"/>
      <c r="CF15" s="336"/>
      <c r="CG15" s="336"/>
      <c r="CH15" s="336"/>
      <c r="CI15" s="336"/>
      <c r="CJ15" s="336"/>
      <c r="CK15" s="336"/>
      <c r="CL15" s="336"/>
      <c r="CM15" s="336"/>
      <c r="CN15" s="336"/>
      <c r="CO15" s="336"/>
      <c r="CP15" s="336"/>
      <c r="CQ15" s="336"/>
      <c r="CR15" s="336"/>
      <c r="CS15" s="336"/>
      <c r="CT15" s="336"/>
      <c r="CU15" s="336"/>
      <c r="CV15" s="336"/>
    </row>
    <row r="16" spans="1:101" ht="20.5" thickBot="1" x14ac:dyDescent="0.45">
      <c r="A16" s="404"/>
      <c r="B16" s="413" t="str">
        <f>'5.1.1 Price Table 1-17'!A116</f>
        <v>Table 7</v>
      </c>
      <c r="C16" s="414">
        <f>'5.1.1 Price Table 1-17'!K132</f>
        <v>0</v>
      </c>
      <c r="D16" s="414">
        <f>'5.1.1 Price Table 1-17'!L132</f>
        <v>0</v>
      </c>
      <c r="E16" s="414">
        <f>'5.1.1 Price Table 1-17'!G132</f>
        <v>0</v>
      </c>
      <c r="F16" s="414">
        <f>'5.1.1 Price Table 1-17'!M132</f>
        <v>0</v>
      </c>
      <c r="G16" s="386"/>
      <c r="H16" s="386"/>
      <c r="I16" s="294"/>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row>
    <row r="17" spans="1:100" ht="20.5" thickBot="1" x14ac:dyDescent="0.45">
      <c r="A17" s="404"/>
      <c r="B17" s="413" t="str">
        <f>'5.1.1 Price Table 1-17'!A134</f>
        <v>Table 8</v>
      </c>
      <c r="C17" s="414">
        <f>'5.1.1 Price Table 1-17'!K150</f>
        <v>0</v>
      </c>
      <c r="D17" s="414">
        <f>'5.1.1 Price Table 1-17'!L150</f>
        <v>0</v>
      </c>
      <c r="E17" s="414">
        <f>'5.1.1 Price Table 1-17'!G150</f>
        <v>0</v>
      </c>
      <c r="F17" s="414">
        <f>'5.1.1 Price Table 1-17'!M150</f>
        <v>0</v>
      </c>
      <c r="G17" s="386"/>
      <c r="H17" s="386"/>
      <c r="I17" s="294"/>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row>
    <row r="18" spans="1:100" ht="20.5" thickBot="1" x14ac:dyDescent="0.45">
      <c r="A18" s="404"/>
      <c r="B18" s="413" t="str">
        <f>'5.1.1 Price Table 1-17'!A152</f>
        <v>Table 9</v>
      </c>
      <c r="C18" s="414">
        <f>'5.1.1 Price Table 1-17'!K174</f>
        <v>0</v>
      </c>
      <c r="D18" s="414">
        <f>'5.1.1 Price Table 1-17'!L174</f>
        <v>0</v>
      </c>
      <c r="E18" s="414">
        <f>'5.1.1 Price Table 1-17'!G174</f>
        <v>0</v>
      </c>
      <c r="F18" s="414">
        <f>'5.1.1 Price Table 1-17'!M174</f>
        <v>0</v>
      </c>
      <c r="G18" s="386"/>
      <c r="H18" s="386"/>
      <c r="I18" s="294"/>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336"/>
      <c r="CG18" s="336"/>
      <c r="CH18" s="336"/>
      <c r="CI18" s="336"/>
      <c r="CJ18" s="336"/>
      <c r="CK18" s="336"/>
      <c r="CL18" s="336"/>
      <c r="CM18" s="336"/>
      <c r="CN18" s="336"/>
      <c r="CO18" s="336"/>
      <c r="CP18" s="336"/>
      <c r="CQ18" s="336"/>
      <c r="CR18" s="336"/>
      <c r="CS18" s="336"/>
      <c r="CT18" s="336"/>
      <c r="CU18" s="336"/>
      <c r="CV18" s="336"/>
    </row>
    <row r="19" spans="1:100" ht="20.5" thickBot="1" x14ac:dyDescent="0.45">
      <c r="A19" s="404"/>
      <c r="B19" s="413" t="str">
        <f>'5.1.1 Price Table 1-17'!A176</f>
        <v>Table 10</v>
      </c>
      <c r="C19" s="414">
        <f>'5.1.1 Price Table 1-17'!K192</f>
        <v>0</v>
      </c>
      <c r="D19" s="414">
        <f>'5.1.1 Price Table 1-17'!L192</f>
        <v>0</v>
      </c>
      <c r="E19" s="414">
        <f>'5.1.1 Price Table 1-17'!G192</f>
        <v>0</v>
      </c>
      <c r="F19" s="414">
        <f>'5.1.1 Price Table 1-17'!M192</f>
        <v>0</v>
      </c>
      <c r="G19" s="386"/>
      <c r="H19" s="386"/>
      <c r="I19" s="294"/>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6"/>
      <c r="BA19" s="336"/>
      <c r="BB19" s="336"/>
      <c r="BC19" s="336"/>
      <c r="BD19" s="336"/>
      <c r="BE19" s="336"/>
      <c r="BF19" s="336"/>
      <c r="BG19" s="336"/>
      <c r="BH19" s="336"/>
      <c r="BI19" s="336"/>
      <c r="BJ19" s="336"/>
      <c r="BK19" s="336"/>
      <c r="BL19" s="336"/>
      <c r="BM19" s="336"/>
      <c r="BN19" s="336"/>
      <c r="BO19" s="336"/>
      <c r="BP19" s="336"/>
      <c r="BQ19" s="336"/>
      <c r="BR19" s="336"/>
      <c r="BS19" s="336"/>
      <c r="BT19" s="336"/>
      <c r="BU19" s="336"/>
      <c r="BV19" s="336"/>
      <c r="BW19" s="336"/>
      <c r="BX19" s="336"/>
      <c r="BY19" s="336"/>
      <c r="BZ19" s="336"/>
      <c r="CA19" s="336"/>
      <c r="CB19" s="336"/>
      <c r="CC19" s="336"/>
      <c r="CD19" s="336"/>
      <c r="CE19" s="336"/>
      <c r="CF19" s="336"/>
      <c r="CG19" s="336"/>
      <c r="CH19" s="336"/>
      <c r="CI19" s="336"/>
      <c r="CJ19" s="336"/>
      <c r="CK19" s="336"/>
      <c r="CL19" s="336"/>
      <c r="CM19" s="336"/>
      <c r="CN19" s="336"/>
      <c r="CO19" s="336"/>
      <c r="CP19" s="336"/>
      <c r="CQ19" s="336"/>
      <c r="CR19" s="336"/>
      <c r="CS19" s="336"/>
      <c r="CT19" s="336"/>
      <c r="CU19" s="336"/>
      <c r="CV19" s="336"/>
    </row>
    <row r="20" spans="1:100" ht="20.5" thickBot="1" x14ac:dyDescent="0.45">
      <c r="A20" s="404"/>
      <c r="B20" s="413" t="str">
        <f>'5.1.1 Price Table 1-17'!A194</f>
        <v>Table 11</v>
      </c>
      <c r="C20" s="414">
        <f>'5.1.1 Price Table 1-17'!K206</f>
        <v>0</v>
      </c>
      <c r="D20" s="414">
        <f>'5.1.1 Price Table 1-17'!L206</f>
        <v>0</v>
      </c>
      <c r="E20" s="414">
        <f>'5.1.1 Price Table 1-17'!G206</f>
        <v>0</v>
      </c>
      <c r="F20" s="414">
        <f>'5.1.1 Price Table 1-17'!M206</f>
        <v>0</v>
      </c>
      <c r="G20" s="386"/>
      <c r="H20" s="386"/>
      <c r="I20" s="294"/>
      <c r="J20" s="336"/>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6"/>
      <c r="AL20" s="336"/>
      <c r="AM20" s="336"/>
      <c r="AN20" s="336"/>
      <c r="AO20" s="336"/>
      <c r="AP20" s="336"/>
      <c r="AQ20" s="336"/>
      <c r="AR20" s="336"/>
      <c r="AS20" s="336"/>
      <c r="AT20" s="336"/>
      <c r="AU20" s="336"/>
      <c r="AV20" s="336"/>
      <c r="AW20" s="336"/>
      <c r="AX20" s="336"/>
      <c r="AY20" s="336"/>
      <c r="AZ20" s="336"/>
      <c r="BA20" s="336"/>
      <c r="BB20" s="336"/>
      <c r="BC20" s="336"/>
      <c r="BD20" s="336"/>
      <c r="BE20" s="336"/>
      <c r="BF20" s="336"/>
      <c r="BG20" s="336"/>
      <c r="BH20" s="336"/>
      <c r="BI20" s="336"/>
      <c r="BJ20" s="336"/>
      <c r="BK20" s="336"/>
      <c r="BL20" s="336"/>
      <c r="BM20" s="336"/>
      <c r="BN20" s="336"/>
      <c r="BO20" s="336"/>
      <c r="BP20" s="336"/>
      <c r="BQ20" s="336"/>
      <c r="BR20" s="336"/>
      <c r="BS20" s="336"/>
      <c r="BT20" s="336"/>
      <c r="BU20" s="336"/>
      <c r="BV20" s="336"/>
      <c r="BW20" s="336"/>
      <c r="BX20" s="336"/>
      <c r="BY20" s="336"/>
      <c r="BZ20" s="336"/>
      <c r="CA20" s="336"/>
      <c r="CB20" s="336"/>
      <c r="CC20" s="336"/>
      <c r="CD20" s="336"/>
      <c r="CE20" s="336"/>
      <c r="CF20" s="336"/>
      <c r="CG20" s="336"/>
      <c r="CH20" s="336"/>
      <c r="CI20" s="336"/>
      <c r="CJ20" s="336"/>
      <c r="CK20" s="336"/>
      <c r="CL20" s="336"/>
      <c r="CM20" s="336"/>
      <c r="CN20" s="336"/>
      <c r="CO20" s="336"/>
      <c r="CP20" s="336"/>
      <c r="CQ20" s="336"/>
      <c r="CR20" s="336"/>
      <c r="CS20" s="336"/>
      <c r="CT20" s="336"/>
      <c r="CU20" s="336"/>
      <c r="CV20" s="336"/>
    </row>
    <row r="21" spans="1:100" ht="20.5" thickBot="1" x14ac:dyDescent="0.45">
      <c r="A21" s="404"/>
      <c r="B21" s="413" t="str">
        <f>'5.1.1 Price Table 1-17'!A208</f>
        <v>Table 12</v>
      </c>
      <c r="C21" s="414">
        <f>'5.1.1 Price Table 1-17'!K227</f>
        <v>0</v>
      </c>
      <c r="D21" s="414">
        <f>'5.1.1 Price Table 1-17'!L227</f>
        <v>0</v>
      </c>
      <c r="E21" s="414">
        <f>'5.1.1 Price Table 1-17'!G227</f>
        <v>0</v>
      </c>
      <c r="F21" s="414">
        <f>'5.1.1 Price Table 1-17'!M227</f>
        <v>0</v>
      </c>
      <c r="G21" s="386"/>
      <c r="H21" s="386"/>
      <c r="I21" s="294"/>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336"/>
      <c r="CG21" s="336"/>
      <c r="CH21" s="336"/>
      <c r="CI21" s="336"/>
      <c r="CJ21" s="336"/>
      <c r="CK21" s="336"/>
      <c r="CL21" s="336"/>
      <c r="CM21" s="336"/>
      <c r="CN21" s="336"/>
      <c r="CO21" s="336"/>
      <c r="CP21" s="336"/>
      <c r="CQ21" s="336"/>
      <c r="CR21" s="336"/>
      <c r="CS21" s="336"/>
      <c r="CT21" s="336"/>
      <c r="CU21" s="336"/>
      <c r="CV21" s="336"/>
    </row>
    <row r="22" spans="1:100" ht="20" x14ac:dyDescent="0.4">
      <c r="A22" s="404"/>
      <c r="B22" s="413" t="str">
        <f>'5.1.1 Price Table 1-17'!A229</f>
        <v>Table 13</v>
      </c>
      <c r="C22" s="414">
        <f>'5.1.1 Price Table 1-17'!K243</f>
        <v>0</v>
      </c>
      <c r="D22" s="414">
        <f>'5.1.1 Price Table 1-17'!L243</f>
        <v>0</v>
      </c>
      <c r="E22" s="414">
        <f>'5.1.1 Price Table 1-17'!G243</f>
        <v>0</v>
      </c>
      <c r="F22" s="414">
        <f>'5.1.1 Price Table 1-17'!M243</f>
        <v>0</v>
      </c>
      <c r="G22" s="386"/>
      <c r="H22" s="386"/>
      <c r="I22" s="294"/>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36"/>
      <c r="CI22" s="336"/>
      <c r="CJ22" s="336"/>
      <c r="CK22" s="336"/>
      <c r="CL22" s="336"/>
      <c r="CM22" s="336"/>
      <c r="CN22" s="336"/>
      <c r="CO22" s="336"/>
      <c r="CP22" s="336"/>
      <c r="CQ22" s="336"/>
      <c r="CR22" s="336"/>
      <c r="CS22" s="336"/>
      <c r="CT22" s="336"/>
      <c r="CU22" s="336"/>
      <c r="CV22" s="336"/>
    </row>
    <row r="23" spans="1:100" ht="20.149999999999999" customHeight="1" x14ac:dyDescent="0.4">
      <c r="A23" s="404">
        <v>2</v>
      </c>
      <c r="B23" s="413" t="str">
        <f>'5.1.1 Price Table 1-17'!A245</f>
        <v>Table 14</v>
      </c>
      <c r="C23" s="378">
        <f>'5.1.1 Price Table 1-17'!K259</f>
        <v>0</v>
      </c>
      <c r="D23" s="377">
        <f>'5.1.1 Price Table 1-17'!L259</f>
        <v>0</v>
      </c>
      <c r="E23" s="377">
        <f>'5.1.1 Price Table 1-17'!G259</f>
        <v>0</v>
      </c>
      <c r="F23" s="415">
        <f>'5.1.1 Price Table 1-17'!M259</f>
        <v>0</v>
      </c>
      <c r="G23" s="386"/>
      <c r="H23" s="386"/>
      <c r="I23" s="294"/>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336"/>
      <c r="BX23" s="336"/>
      <c r="BY23" s="336"/>
      <c r="BZ23" s="336"/>
      <c r="CA23" s="336"/>
      <c r="CB23" s="336"/>
      <c r="CC23" s="336"/>
      <c r="CD23" s="336"/>
      <c r="CE23" s="336"/>
      <c r="CF23" s="336"/>
      <c r="CG23" s="336"/>
      <c r="CH23" s="336"/>
      <c r="CI23" s="336"/>
      <c r="CJ23" s="336"/>
      <c r="CK23" s="336"/>
      <c r="CL23" s="336"/>
      <c r="CM23" s="336"/>
      <c r="CN23" s="336"/>
      <c r="CO23" s="336"/>
      <c r="CP23" s="336"/>
      <c r="CQ23" s="336"/>
      <c r="CR23" s="336"/>
      <c r="CS23" s="336"/>
      <c r="CT23" s="336"/>
      <c r="CU23" s="336"/>
      <c r="CV23" s="336"/>
    </row>
    <row r="24" spans="1:100" ht="20.149999999999999" customHeight="1" x14ac:dyDescent="0.4">
      <c r="A24" s="404"/>
      <c r="B24" s="405" t="str">
        <f>'5.1.1 Price Table 1-17'!A261</f>
        <v>Table 15</v>
      </c>
      <c r="C24" s="378">
        <f>'5.1.1 Price Table 1-17'!K274</f>
        <v>0</v>
      </c>
      <c r="D24" s="377">
        <f>'5.1.1 Price Table 1-17'!L274</f>
        <v>0</v>
      </c>
      <c r="E24" s="377">
        <f>'5.1.1 Price Table 1-17'!G274</f>
        <v>0</v>
      </c>
      <c r="F24" s="415">
        <f>'5.1.1 Price Table 1-17'!M274</f>
        <v>0</v>
      </c>
      <c r="G24" s="386"/>
      <c r="H24" s="386"/>
      <c r="I24" s="294"/>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c r="CD24" s="336"/>
      <c r="CE24" s="336"/>
      <c r="CF24" s="336"/>
      <c r="CG24" s="336"/>
      <c r="CH24" s="336"/>
      <c r="CI24" s="336"/>
      <c r="CJ24" s="336"/>
      <c r="CK24" s="336"/>
      <c r="CL24" s="336"/>
      <c r="CM24" s="336"/>
      <c r="CN24" s="336"/>
      <c r="CO24" s="336"/>
      <c r="CP24" s="336"/>
      <c r="CQ24" s="336"/>
      <c r="CR24" s="336"/>
      <c r="CS24" s="336"/>
      <c r="CT24" s="336"/>
      <c r="CU24" s="336"/>
      <c r="CV24" s="336"/>
    </row>
    <row r="25" spans="1:100" ht="20.149999999999999" customHeight="1" x14ac:dyDescent="0.4">
      <c r="A25" s="404"/>
      <c r="B25" s="405" t="str">
        <f>'5.1.1 Price Table 1-17'!A276</f>
        <v>Table 16</v>
      </c>
      <c r="C25" s="378">
        <f>'5.1.1 Price Table 1-17'!K289</f>
        <v>0</v>
      </c>
      <c r="D25" s="377">
        <f>'5.1.1 Price Table 1-17'!L289</f>
        <v>0</v>
      </c>
      <c r="E25" s="377">
        <f>'5.1.1 Price Table 1-17'!G289</f>
        <v>0</v>
      </c>
      <c r="F25" s="415">
        <f>'5.1.1 Price Table 1-17'!M289</f>
        <v>0</v>
      </c>
      <c r="G25" s="386"/>
      <c r="H25" s="386"/>
      <c r="I25" s="294"/>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c r="BM25" s="336"/>
      <c r="BN25" s="336"/>
      <c r="BO25" s="336"/>
      <c r="BP25" s="336"/>
      <c r="BQ25" s="336"/>
      <c r="BR25" s="336"/>
      <c r="BS25" s="336"/>
      <c r="BT25" s="336"/>
      <c r="BU25" s="336"/>
      <c r="BV25" s="336"/>
      <c r="BW25" s="336"/>
      <c r="BX25" s="336"/>
      <c r="BY25" s="336"/>
      <c r="BZ25" s="336"/>
      <c r="CA25" s="336"/>
      <c r="CB25" s="336"/>
      <c r="CC25" s="336"/>
      <c r="CD25" s="336"/>
      <c r="CE25" s="336"/>
      <c r="CF25" s="336"/>
      <c r="CG25" s="336"/>
      <c r="CH25" s="336"/>
      <c r="CI25" s="336"/>
      <c r="CJ25" s="336"/>
      <c r="CK25" s="336"/>
      <c r="CL25" s="336"/>
      <c r="CM25" s="336"/>
      <c r="CN25" s="336"/>
      <c r="CO25" s="336"/>
      <c r="CP25" s="336"/>
      <c r="CQ25" s="336"/>
      <c r="CR25" s="336"/>
      <c r="CS25" s="336"/>
      <c r="CT25" s="336"/>
      <c r="CU25" s="336"/>
      <c r="CV25" s="336"/>
    </row>
    <row r="26" spans="1:100" ht="20.149999999999999" customHeight="1" x14ac:dyDescent="0.4">
      <c r="A26" s="404"/>
      <c r="B26" s="405" t="str">
        <f>'5.1.1 Price Table 1-17'!A291</f>
        <v>Table 17</v>
      </c>
      <c r="C26" s="378">
        <f>'5.1.1 Price Table 1-17'!K300</f>
        <v>0</v>
      </c>
      <c r="D26" s="377">
        <f>'5.1.1 Price Table 1-17'!L300</f>
        <v>0</v>
      </c>
      <c r="E26" s="377">
        <f>'5.1.1 Price Table 1-17'!G300</f>
        <v>0</v>
      </c>
      <c r="F26" s="415">
        <f>'5.1.1 Price Table 1-17'!M300</f>
        <v>0</v>
      </c>
      <c r="G26" s="386"/>
      <c r="H26" s="386"/>
      <c r="I26" s="294"/>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336"/>
      <c r="AZ26" s="336"/>
      <c r="BA26" s="336"/>
      <c r="BB26" s="336"/>
      <c r="BC26" s="336"/>
      <c r="BD26" s="336"/>
      <c r="BE26" s="336"/>
      <c r="BF26" s="336"/>
      <c r="BG26" s="336"/>
      <c r="BH26" s="336"/>
      <c r="BI26" s="336"/>
      <c r="BJ26" s="336"/>
      <c r="BK26" s="336"/>
      <c r="BL26" s="336"/>
      <c r="BM26" s="336"/>
      <c r="BN26" s="336"/>
      <c r="BO26" s="336"/>
      <c r="BP26" s="336"/>
      <c r="BQ26" s="336"/>
      <c r="BR26" s="336"/>
      <c r="BS26" s="336"/>
      <c r="BT26" s="336"/>
      <c r="BU26" s="336"/>
      <c r="BV26" s="336"/>
      <c r="BW26" s="336"/>
      <c r="BX26" s="336"/>
      <c r="BY26" s="336"/>
      <c r="BZ26" s="336"/>
      <c r="CA26" s="336"/>
      <c r="CB26" s="336"/>
      <c r="CC26" s="336"/>
      <c r="CD26" s="336"/>
      <c r="CE26" s="336"/>
      <c r="CF26" s="336"/>
      <c r="CG26" s="336"/>
      <c r="CH26" s="336"/>
      <c r="CI26" s="336"/>
      <c r="CJ26" s="336"/>
      <c r="CK26" s="336"/>
      <c r="CL26" s="336"/>
      <c r="CM26" s="336"/>
      <c r="CN26" s="336"/>
      <c r="CO26" s="336"/>
      <c r="CP26" s="336"/>
      <c r="CQ26" s="336"/>
      <c r="CR26" s="336"/>
      <c r="CS26" s="336"/>
      <c r="CT26" s="336"/>
      <c r="CU26" s="336"/>
      <c r="CV26" s="336"/>
    </row>
    <row r="27" spans="1:100" ht="20.149999999999999" customHeight="1" thickBot="1" x14ac:dyDescent="0.45">
      <c r="A27" s="404"/>
      <c r="B27" s="405"/>
      <c r="C27" s="377"/>
      <c r="D27" s="408"/>
      <c r="E27" s="408"/>
      <c r="F27" s="409"/>
      <c r="G27" s="386"/>
      <c r="H27" s="386"/>
      <c r="I27" s="294"/>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Q27" s="336"/>
      <c r="BR27" s="336"/>
      <c r="BS27" s="336"/>
      <c r="BT27" s="336"/>
      <c r="BU27" s="336"/>
      <c r="BV27" s="336"/>
      <c r="BW27" s="336"/>
      <c r="BX27" s="336"/>
      <c r="BY27" s="336"/>
      <c r="BZ27" s="336"/>
      <c r="CA27" s="336"/>
      <c r="CB27" s="336"/>
      <c r="CC27" s="336"/>
      <c r="CD27" s="336"/>
      <c r="CE27" s="336"/>
      <c r="CF27" s="336"/>
      <c r="CG27" s="336"/>
      <c r="CH27" s="336"/>
      <c r="CI27" s="336"/>
      <c r="CJ27" s="336"/>
      <c r="CK27" s="336"/>
      <c r="CL27" s="336"/>
      <c r="CM27" s="336"/>
      <c r="CN27" s="336"/>
      <c r="CO27" s="336"/>
      <c r="CP27" s="336"/>
      <c r="CQ27" s="336"/>
      <c r="CR27" s="336"/>
      <c r="CS27" s="336"/>
      <c r="CT27" s="336"/>
      <c r="CU27" s="336"/>
      <c r="CV27" s="336"/>
    </row>
    <row r="28" spans="1:100" ht="41.15" customHeight="1" thickBot="1" x14ac:dyDescent="0.3">
      <c r="A28" s="376"/>
      <c r="B28" s="379" t="s">
        <v>287</v>
      </c>
      <c r="C28" s="380">
        <f>SUM(C10:C23)</f>
        <v>0</v>
      </c>
      <c r="D28" s="380">
        <f>SUM(D10:D23)</f>
        <v>0</v>
      </c>
      <c r="E28" s="380">
        <f>SUM(E10:E23)</f>
        <v>0</v>
      </c>
      <c r="F28" s="380">
        <f>SUM(F10:F23)</f>
        <v>0</v>
      </c>
      <c r="G28" s="543" t="s">
        <v>749</v>
      </c>
      <c r="H28" s="544"/>
      <c r="I28" s="544"/>
    </row>
    <row r="29" spans="1:100" ht="42.65" customHeight="1" thickBot="1" x14ac:dyDescent="0.45">
      <c r="A29" s="376"/>
      <c r="B29" s="379" t="s">
        <v>288</v>
      </c>
      <c r="C29" s="381">
        <f>C28*15%</f>
        <v>0</v>
      </c>
      <c r="D29" s="381">
        <f t="shared" ref="D29" si="0">D28*15%</f>
        <v>0</v>
      </c>
      <c r="E29" s="381">
        <f>E28*15%</f>
        <v>0</v>
      </c>
      <c r="F29" s="382">
        <f>F28*15%</f>
        <v>0</v>
      </c>
      <c r="G29" s="388" t="s">
        <v>77</v>
      </c>
      <c r="H29" s="389"/>
      <c r="I29" s="373"/>
    </row>
    <row r="30" spans="1:100" ht="40" customHeight="1" thickBot="1" x14ac:dyDescent="0.3">
      <c r="A30" s="376"/>
      <c r="B30" s="379" t="s">
        <v>289</v>
      </c>
      <c r="C30" s="383">
        <f>C28+C29</f>
        <v>0</v>
      </c>
      <c r="D30" s="383">
        <f>D28+D29</f>
        <v>0</v>
      </c>
      <c r="E30" s="383">
        <f>E28+E29</f>
        <v>0</v>
      </c>
      <c r="F30" s="383">
        <f>F28+F29</f>
        <v>0</v>
      </c>
      <c r="G30" s="545" t="s">
        <v>748</v>
      </c>
      <c r="H30" s="546"/>
      <c r="I30" s="546"/>
    </row>
    <row r="31" spans="1:100" x14ac:dyDescent="0.25">
      <c r="A31" s="336"/>
      <c r="B31" s="336"/>
      <c r="C31" s="417"/>
      <c r="D31" s="336"/>
      <c r="E31" s="336"/>
      <c r="F31" s="336"/>
      <c r="G31" s="343"/>
      <c r="H31" s="336"/>
      <c r="I31" s="336"/>
    </row>
    <row r="32" spans="1:100" ht="13" x14ac:dyDescent="0.3">
      <c r="A32" s="336"/>
      <c r="B32" s="336"/>
      <c r="C32" s="336"/>
      <c r="D32" s="336"/>
      <c r="E32" s="416"/>
      <c r="F32" s="416"/>
      <c r="G32" s="343"/>
      <c r="H32" s="336"/>
      <c r="I32" s="336"/>
    </row>
    <row r="33" spans="1:9" ht="18" x14ac:dyDescent="0.25">
      <c r="A33" s="339"/>
      <c r="B33" s="340"/>
      <c r="C33" s="338"/>
      <c r="D33" s="338"/>
      <c r="E33" s="336"/>
      <c r="F33" s="336"/>
      <c r="G33" s="336"/>
      <c r="H33" s="338"/>
      <c r="I33" s="338"/>
    </row>
    <row r="34" spans="1:9" x14ac:dyDescent="0.25">
      <c r="A34" s="336"/>
      <c r="B34" s="336"/>
      <c r="C34" s="336"/>
      <c r="D34" s="336"/>
      <c r="E34" s="343"/>
      <c r="F34" s="343"/>
      <c r="G34" s="343"/>
    </row>
    <row r="35" spans="1:9" x14ac:dyDescent="0.25">
      <c r="A35" s="336"/>
      <c r="B35" s="336"/>
      <c r="C35" s="336"/>
      <c r="D35" s="336"/>
      <c r="E35" s="343"/>
      <c r="F35" s="343"/>
      <c r="G35" s="343"/>
    </row>
    <row r="36" spans="1:9" x14ac:dyDescent="0.25">
      <c r="A36" s="336"/>
      <c r="B36" s="336"/>
      <c r="C36" s="336"/>
      <c r="D36" s="336"/>
      <c r="E36" s="343"/>
      <c r="F36" s="343"/>
      <c r="G36" s="343"/>
    </row>
    <row r="37" spans="1:9" x14ac:dyDescent="0.25">
      <c r="A37" s="336"/>
      <c r="B37" s="336"/>
      <c r="C37" s="336"/>
      <c r="D37" s="336"/>
      <c r="E37" s="343"/>
      <c r="F37" s="343"/>
      <c r="G37" s="343"/>
    </row>
    <row r="38" spans="1:9" x14ac:dyDescent="0.25">
      <c r="A38" s="336"/>
      <c r="B38" s="336"/>
      <c r="C38" s="336"/>
      <c r="D38" s="336"/>
      <c r="E38" s="343"/>
      <c r="F38" s="343"/>
      <c r="G38" s="343"/>
    </row>
    <row r="39" spans="1:9" x14ac:dyDescent="0.25">
      <c r="A39" s="336"/>
      <c r="B39" s="336"/>
      <c r="C39" s="336"/>
      <c r="D39" s="336"/>
      <c r="E39" s="343"/>
      <c r="F39" s="343"/>
      <c r="G39" s="343"/>
    </row>
    <row r="40" spans="1:9" x14ac:dyDescent="0.25">
      <c r="A40" s="336"/>
      <c r="B40" s="336"/>
      <c r="C40" s="336"/>
      <c r="D40" s="336"/>
      <c r="E40" s="343"/>
      <c r="F40" s="343"/>
      <c r="G40" s="343"/>
    </row>
    <row r="41" spans="1:9" x14ac:dyDescent="0.25">
      <c r="A41" s="336"/>
      <c r="B41" s="336"/>
      <c r="C41" s="336"/>
      <c r="D41" s="336"/>
      <c r="E41" s="343"/>
      <c r="F41" s="343"/>
      <c r="G41" s="343"/>
    </row>
    <row r="42" spans="1:9" x14ac:dyDescent="0.25">
      <c r="A42" s="336"/>
      <c r="B42" s="336"/>
      <c r="C42" s="336"/>
      <c r="D42" s="336"/>
      <c r="E42" s="343"/>
      <c r="F42" s="343"/>
      <c r="G42" s="343"/>
    </row>
    <row r="43" spans="1:9" x14ac:dyDescent="0.25">
      <c r="A43" s="336"/>
      <c r="B43" s="336"/>
      <c r="C43" s="336"/>
      <c r="D43" s="336"/>
      <c r="E43" s="343"/>
      <c r="F43" s="343"/>
      <c r="G43" s="343"/>
    </row>
    <row r="44" spans="1:9" x14ac:dyDescent="0.25">
      <c r="A44" s="336"/>
      <c r="B44" s="336"/>
      <c r="C44" s="336"/>
      <c r="D44" s="336"/>
      <c r="E44" s="343"/>
      <c r="F44" s="343"/>
      <c r="G44" s="343"/>
    </row>
    <row r="45" spans="1:9" x14ac:dyDescent="0.25">
      <c r="A45" s="336"/>
      <c r="B45" s="336"/>
      <c r="C45" s="336"/>
      <c r="D45" s="336"/>
      <c r="E45" s="343"/>
      <c r="F45" s="343"/>
      <c r="G45" s="343"/>
    </row>
    <row r="46" spans="1:9" x14ac:dyDescent="0.25">
      <c r="A46" s="336"/>
      <c r="B46" s="336"/>
      <c r="C46" s="336"/>
      <c r="D46" s="336"/>
      <c r="E46" s="343"/>
      <c r="F46" s="343"/>
      <c r="G46" s="343"/>
    </row>
    <row r="47" spans="1:9" x14ac:dyDescent="0.25">
      <c r="E47" s="343"/>
      <c r="F47" s="343"/>
      <c r="G47" s="343"/>
    </row>
    <row r="48" spans="1:9" x14ac:dyDescent="0.25">
      <c r="E48" s="343"/>
      <c r="F48" s="343"/>
      <c r="G48" s="343"/>
    </row>
    <row r="49" spans="5:7" x14ac:dyDescent="0.25">
      <c r="E49" s="343"/>
      <c r="F49" s="343"/>
      <c r="G49" s="343"/>
    </row>
    <row r="50" spans="5:7" x14ac:dyDescent="0.25">
      <c r="E50" s="343"/>
      <c r="F50" s="343"/>
      <c r="G50" s="343"/>
    </row>
    <row r="51" spans="5:7" x14ac:dyDescent="0.25">
      <c r="E51" s="343"/>
      <c r="F51" s="343"/>
      <c r="G51" s="343"/>
    </row>
    <row r="52" spans="5:7" x14ac:dyDescent="0.25">
      <c r="E52" s="343"/>
      <c r="F52" s="343"/>
      <c r="G52" s="343"/>
    </row>
    <row r="53" spans="5:7" x14ac:dyDescent="0.25">
      <c r="E53" s="343"/>
      <c r="F53" s="343"/>
      <c r="G53" s="343"/>
    </row>
    <row r="54" spans="5:7" x14ac:dyDescent="0.25">
      <c r="E54" s="343"/>
      <c r="F54" s="343"/>
      <c r="G54" s="343"/>
    </row>
    <row r="55" spans="5:7" x14ac:dyDescent="0.25">
      <c r="E55" s="343"/>
      <c r="F55" s="343"/>
      <c r="G55" s="343"/>
    </row>
    <row r="56" spans="5:7" x14ac:dyDescent="0.25">
      <c r="E56" s="343"/>
      <c r="F56" s="343"/>
      <c r="G56" s="343"/>
    </row>
    <row r="57" spans="5:7" x14ac:dyDescent="0.25">
      <c r="E57" s="343"/>
      <c r="F57" s="343"/>
      <c r="G57" s="343"/>
    </row>
    <row r="58" spans="5:7" x14ac:dyDescent="0.25">
      <c r="E58" s="343"/>
      <c r="F58" s="343"/>
      <c r="G58" s="343"/>
    </row>
    <row r="59" spans="5:7" x14ac:dyDescent="0.25">
      <c r="E59" s="343"/>
      <c r="F59" s="343"/>
      <c r="G59" s="343"/>
    </row>
    <row r="60" spans="5:7" x14ac:dyDescent="0.25">
      <c r="E60" s="343"/>
      <c r="F60" s="343"/>
      <c r="G60" s="343"/>
    </row>
    <row r="61" spans="5:7" x14ac:dyDescent="0.25">
      <c r="E61" s="343"/>
      <c r="F61" s="343"/>
      <c r="G61" s="343"/>
    </row>
    <row r="62" spans="5:7" x14ac:dyDescent="0.25">
      <c r="E62" s="343"/>
      <c r="F62" s="343"/>
      <c r="G62" s="343"/>
    </row>
    <row r="63" spans="5:7" x14ac:dyDescent="0.25">
      <c r="E63" s="343"/>
      <c r="F63" s="343"/>
      <c r="G63" s="343"/>
    </row>
    <row r="64" spans="5:7" x14ac:dyDescent="0.25">
      <c r="E64" s="343"/>
      <c r="F64" s="343"/>
      <c r="G64" s="343"/>
    </row>
    <row r="65" spans="5:7" x14ac:dyDescent="0.25">
      <c r="E65" s="343"/>
      <c r="F65" s="343"/>
      <c r="G65" s="343"/>
    </row>
    <row r="66" spans="5:7" x14ac:dyDescent="0.25">
      <c r="E66" s="343"/>
      <c r="F66" s="343"/>
      <c r="G66" s="343"/>
    </row>
    <row r="67" spans="5:7" x14ac:dyDescent="0.25">
      <c r="E67" s="343"/>
      <c r="F67" s="343"/>
      <c r="G67" s="343"/>
    </row>
    <row r="68" spans="5:7" x14ac:dyDescent="0.25">
      <c r="E68" s="343"/>
      <c r="F68" s="343"/>
      <c r="G68" s="343"/>
    </row>
    <row r="69" spans="5:7" x14ac:dyDescent="0.25">
      <c r="E69" s="343"/>
      <c r="F69" s="343"/>
      <c r="G69" s="343"/>
    </row>
    <row r="70" spans="5:7" x14ac:dyDescent="0.25">
      <c r="E70" s="343"/>
      <c r="F70" s="343"/>
      <c r="G70" s="343"/>
    </row>
    <row r="71" spans="5:7" x14ac:dyDescent="0.25">
      <c r="E71" s="343"/>
      <c r="F71" s="343"/>
      <c r="G71" s="343"/>
    </row>
    <row r="72" spans="5:7" x14ac:dyDescent="0.25">
      <c r="E72" s="343"/>
      <c r="F72" s="343"/>
      <c r="G72" s="343"/>
    </row>
    <row r="73" spans="5:7" x14ac:dyDescent="0.25">
      <c r="E73" s="343"/>
      <c r="F73" s="343"/>
      <c r="G73" s="343"/>
    </row>
    <row r="74" spans="5:7" x14ac:dyDescent="0.25">
      <c r="E74" s="343"/>
      <c r="F74" s="343"/>
      <c r="G74" s="343"/>
    </row>
    <row r="75" spans="5:7" x14ac:dyDescent="0.25">
      <c r="E75" s="343"/>
      <c r="F75" s="343"/>
      <c r="G75" s="343"/>
    </row>
    <row r="76" spans="5:7" x14ac:dyDescent="0.25">
      <c r="E76" s="343"/>
      <c r="F76" s="343"/>
      <c r="G76" s="343"/>
    </row>
    <row r="77" spans="5:7" x14ac:dyDescent="0.25">
      <c r="E77" s="343"/>
      <c r="F77" s="343"/>
      <c r="G77" s="343"/>
    </row>
    <row r="78" spans="5:7" x14ac:dyDescent="0.25">
      <c r="E78" s="343"/>
      <c r="F78" s="343"/>
      <c r="G78" s="343"/>
    </row>
    <row r="79" spans="5:7" x14ac:dyDescent="0.25">
      <c r="E79" s="343"/>
      <c r="F79" s="343"/>
      <c r="G79" s="343"/>
    </row>
    <row r="80" spans="5:7" x14ac:dyDescent="0.25">
      <c r="E80" s="343"/>
      <c r="F80" s="343"/>
      <c r="G80" s="343"/>
    </row>
    <row r="81" spans="5:7" x14ac:dyDescent="0.25">
      <c r="E81" s="343"/>
      <c r="F81" s="343"/>
      <c r="G81" s="343"/>
    </row>
    <row r="82" spans="5:7" x14ac:dyDescent="0.25">
      <c r="E82" s="343"/>
      <c r="F82" s="343"/>
      <c r="G82" s="343"/>
    </row>
    <row r="83" spans="5:7" x14ac:dyDescent="0.25">
      <c r="E83" s="343"/>
      <c r="F83" s="343"/>
      <c r="G83" s="343"/>
    </row>
    <row r="84" spans="5:7" x14ac:dyDescent="0.25">
      <c r="E84" s="343"/>
      <c r="F84" s="343"/>
      <c r="G84" s="343"/>
    </row>
    <row r="85" spans="5:7" x14ac:dyDescent="0.25">
      <c r="E85" s="343"/>
      <c r="F85" s="343"/>
      <c r="G85" s="343"/>
    </row>
    <row r="86" spans="5:7" x14ac:dyDescent="0.25">
      <c r="E86" s="343"/>
      <c r="F86" s="343"/>
      <c r="G86" s="343"/>
    </row>
    <row r="87" spans="5:7" x14ac:dyDescent="0.25">
      <c r="E87" s="343"/>
      <c r="F87" s="343"/>
      <c r="G87" s="343"/>
    </row>
    <row r="88" spans="5:7" x14ac:dyDescent="0.25">
      <c r="E88" s="343"/>
      <c r="F88" s="343"/>
      <c r="G88" s="343"/>
    </row>
    <row r="89" spans="5:7" x14ac:dyDescent="0.25">
      <c r="E89" s="343"/>
      <c r="F89" s="343"/>
      <c r="G89" s="343"/>
    </row>
    <row r="90" spans="5:7" x14ac:dyDescent="0.25">
      <c r="E90" s="343"/>
      <c r="F90" s="343"/>
      <c r="G90" s="343"/>
    </row>
    <row r="91" spans="5:7" x14ac:dyDescent="0.25">
      <c r="E91" s="343"/>
      <c r="F91" s="343"/>
      <c r="G91" s="343"/>
    </row>
    <row r="92" spans="5:7" x14ac:dyDescent="0.25">
      <c r="E92" s="343"/>
      <c r="F92" s="343"/>
      <c r="G92" s="343"/>
    </row>
    <row r="93" spans="5:7" x14ac:dyDescent="0.25">
      <c r="E93" s="343"/>
      <c r="F93" s="343"/>
      <c r="G93" s="343"/>
    </row>
    <row r="94" spans="5:7" x14ac:dyDescent="0.25">
      <c r="E94" s="343"/>
      <c r="F94" s="343"/>
      <c r="G94" s="343"/>
    </row>
    <row r="95" spans="5:7" x14ac:dyDescent="0.25">
      <c r="E95" s="343"/>
      <c r="F95" s="343"/>
      <c r="G95" s="343"/>
    </row>
    <row r="96" spans="5:7" x14ac:dyDescent="0.25">
      <c r="E96" s="343"/>
      <c r="F96" s="343"/>
      <c r="G96" s="343"/>
    </row>
    <row r="97" spans="5:7" x14ac:dyDescent="0.25">
      <c r="E97" s="343"/>
      <c r="F97" s="343"/>
      <c r="G97" s="343"/>
    </row>
    <row r="98" spans="5:7" x14ac:dyDescent="0.25">
      <c r="E98" s="343"/>
      <c r="F98" s="343"/>
      <c r="G98" s="343"/>
    </row>
    <row r="99" spans="5:7" x14ac:dyDescent="0.25">
      <c r="E99" s="343"/>
      <c r="F99" s="343"/>
      <c r="G99" s="343"/>
    </row>
    <row r="100" spans="5:7" x14ac:dyDescent="0.25">
      <c r="E100" s="343"/>
      <c r="F100" s="343"/>
      <c r="G100" s="343"/>
    </row>
    <row r="101" spans="5:7" x14ac:dyDescent="0.25">
      <c r="E101" s="343"/>
      <c r="F101" s="343"/>
      <c r="G101" s="343"/>
    </row>
    <row r="102" spans="5:7" x14ac:dyDescent="0.25">
      <c r="E102" s="343"/>
      <c r="F102" s="343"/>
      <c r="G102" s="343"/>
    </row>
    <row r="103" spans="5:7" x14ac:dyDescent="0.25">
      <c r="E103" s="343"/>
      <c r="F103" s="343"/>
      <c r="G103" s="343"/>
    </row>
    <row r="104" spans="5:7" x14ac:dyDescent="0.25">
      <c r="E104" s="343"/>
      <c r="F104" s="343"/>
      <c r="G104" s="343"/>
    </row>
    <row r="105" spans="5:7" x14ac:dyDescent="0.25">
      <c r="E105" s="343"/>
      <c r="F105" s="343"/>
      <c r="G105" s="343"/>
    </row>
    <row r="106" spans="5:7" x14ac:dyDescent="0.25">
      <c r="E106" s="343"/>
      <c r="F106" s="343"/>
      <c r="G106" s="343"/>
    </row>
    <row r="107" spans="5:7" x14ac:dyDescent="0.25">
      <c r="E107" s="343"/>
      <c r="F107" s="343"/>
      <c r="G107" s="343"/>
    </row>
    <row r="108" spans="5:7" x14ac:dyDescent="0.25">
      <c r="E108" s="343"/>
      <c r="F108" s="343"/>
      <c r="G108" s="343"/>
    </row>
    <row r="109" spans="5:7" x14ac:dyDescent="0.25">
      <c r="E109" s="343"/>
      <c r="F109" s="343"/>
      <c r="G109" s="343"/>
    </row>
    <row r="110" spans="5:7" x14ac:dyDescent="0.25">
      <c r="E110" s="343"/>
      <c r="F110" s="343"/>
      <c r="G110" s="343"/>
    </row>
    <row r="111" spans="5:7" x14ac:dyDescent="0.25">
      <c r="E111" s="343"/>
      <c r="F111" s="343"/>
      <c r="G111" s="343"/>
    </row>
    <row r="112" spans="5:7" x14ac:dyDescent="0.25">
      <c r="E112" s="343"/>
      <c r="F112" s="343"/>
      <c r="G112" s="343"/>
    </row>
    <row r="113" spans="2:9" x14ac:dyDescent="0.25">
      <c r="E113" s="343"/>
      <c r="F113" s="343"/>
      <c r="G113" s="343"/>
    </row>
    <row r="114" spans="2:9" x14ac:dyDescent="0.25">
      <c r="E114" s="343"/>
      <c r="F114" s="343"/>
      <c r="G114" s="343"/>
    </row>
    <row r="115" spans="2:9" x14ac:dyDescent="0.25">
      <c r="E115" s="343"/>
      <c r="F115" s="343"/>
      <c r="G115" s="343"/>
    </row>
    <row r="116" spans="2:9" x14ac:dyDescent="0.25">
      <c r="E116" s="343"/>
      <c r="F116" s="343"/>
      <c r="G116" s="343"/>
    </row>
    <row r="117" spans="2:9" x14ac:dyDescent="0.25">
      <c r="E117" s="343"/>
      <c r="F117" s="343"/>
      <c r="G117" s="343"/>
    </row>
    <row r="118" spans="2:9" x14ac:dyDescent="0.25">
      <c r="E118" s="343"/>
      <c r="F118" s="343"/>
      <c r="G118" s="343"/>
    </row>
    <row r="119" spans="2:9" x14ac:dyDescent="0.25">
      <c r="E119" s="343"/>
      <c r="F119" s="343"/>
      <c r="G119" s="343"/>
    </row>
    <row r="120" spans="2:9" x14ac:dyDescent="0.25">
      <c r="E120" s="343"/>
      <c r="F120" s="343"/>
      <c r="G120" s="343"/>
    </row>
    <row r="121" spans="2:9" x14ac:dyDescent="0.25">
      <c r="E121" s="343"/>
      <c r="F121" s="343"/>
      <c r="G121" s="343"/>
    </row>
    <row r="122" spans="2:9" x14ac:dyDescent="0.25">
      <c r="E122" s="343"/>
      <c r="F122" s="343"/>
      <c r="G122" s="343"/>
    </row>
    <row r="123" spans="2:9" x14ac:dyDescent="0.25">
      <c r="E123" s="343"/>
      <c r="F123" s="343"/>
      <c r="G123" s="343"/>
    </row>
    <row r="124" spans="2:9" x14ac:dyDescent="0.25">
      <c r="E124" s="343"/>
      <c r="F124" s="343"/>
      <c r="G124" s="343"/>
    </row>
    <row r="125" spans="2:9" x14ac:dyDescent="0.25">
      <c r="E125" s="343"/>
      <c r="F125" s="343"/>
      <c r="G125" s="343"/>
    </row>
    <row r="126" spans="2:9" x14ac:dyDescent="0.25">
      <c r="E126" s="343"/>
      <c r="F126" s="343"/>
      <c r="G126" s="343"/>
    </row>
    <row r="127" spans="2:9" x14ac:dyDescent="0.25">
      <c r="B127" s="336"/>
      <c r="C127" s="336"/>
      <c r="D127" s="336"/>
      <c r="E127" s="343"/>
      <c r="F127" s="343"/>
      <c r="G127" s="343"/>
      <c r="H127" s="336"/>
      <c r="I127" s="336"/>
    </row>
    <row r="128" spans="2:9" ht="15.5" x14ac:dyDescent="0.35">
      <c r="B128" s="283"/>
      <c r="C128" s="283"/>
      <c r="D128" s="283"/>
      <c r="E128" s="342"/>
      <c r="F128" s="342"/>
      <c r="G128" s="342"/>
      <c r="H128" s="283"/>
      <c r="I128" s="283"/>
    </row>
    <row r="129" spans="2:9" ht="15.5" x14ac:dyDescent="0.35">
      <c r="B129" s="283"/>
      <c r="C129" s="283"/>
      <c r="D129" s="283"/>
      <c r="E129" s="342"/>
      <c r="F129" s="342"/>
      <c r="G129" s="342"/>
      <c r="H129" s="283"/>
      <c r="I129" s="283"/>
    </row>
    <row r="130" spans="2:9" ht="15.5" x14ac:dyDescent="0.35">
      <c r="B130" s="283"/>
      <c r="C130" s="283"/>
      <c r="D130" s="283"/>
      <c r="E130" s="342"/>
      <c r="F130" s="342"/>
      <c r="G130" s="342"/>
      <c r="H130" s="283"/>
      <c r="I130" s="283"/>
    </row>
  </sheetData>
  <mergeCells count="7">
    <mergeCell ref="G28:I28"/>
    <mergeCell ref="G30:I30"/>
    <mergeCell ref="A1:B1"/>
    <mergeCell ref="A2:B2"/>
    <mergeCell ref="A3:B3"/>
    <mergeCell ref="A4:B4"/>
    <mergeCell ref="D8:F8"/>
  </mergeCells>
  <pageMargins left="0.7" right="0.7" top="0.75" bottom="0.75" header="0.3" footer="0.3"/>
  <pageSetup scale="3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100" customWidth="1"/>
    <col min="3" max="3" width="12.1796875" customWidth="1"/>
    <col min="4" max="4" width="11" customWidth="1"/>
    <col min="6" max="6" width="3.453125" customWidth="1"/>
    <col min="7" max="7" width="6" customWidth="1"/>
    <col min="8" max="8" width="12.54296875" customWidth="1"/>
    <col min="9" max="9" width="8.54296875" customWidth="1"/>
    <col min="10" max="10" width="10.81640625" customWidth="1"/>
    <col min="11" max="11" width="20.453125" customWidth="1"/>
    <col min="12" max="18" width="20.453125" style="188" customWidth="1"/>
    <col min="85" max="85" width="11" customWidth="1"/>
    <col min="88" max="88" width="10.1796875" customWidth="1"/>
    <col min="92" max="97" width="17.81640625" customWidth="1"/>
    <col min="98" max="98" width="19" customWidth="1"/>
    <col min="99" max="99" width="19.1796875" customWidth="1"/>
    <col min="100" max="100" width="18.81640625" customWidth="1"/>
    <col min="101" max="101" width="17.453125" customWidth="1"/>
    <col min="102" max="102" width="16.1796875" customWidth="1"/>
    <col min="103" max="107" width="5.81640625" customWidth="1"/>
    <col min="108" max="108" width="17.1796875" customWidth="1"/>
  </cols>
  <sheetData>
    <row r="1" spans="1:18" s="6" customFormat="1" ht="15.5" x14ac:dyDescent="0.25">
      <c r="A1" s="3" t="s">
        <v>79</v>
      </c>
      <c r="B1" s="72"/>
      <c r="C1" s="39" t="str">
        <f>'RFI Cover Sheet'!C12</f>
        <v>E2396NTCSAMWP</v>
      </c>
      <c r="D1" s="3"/>
      <c r="G1" s="35"/>
      <c r="L1" s="35"/>
      <c r="M1" s="10"/>
      <c r="N1" s="37"/>
      <c r="O1" s="7"/>
      <c r="Q1" s="38"/>
      <c r="R1" s="7"/>
    </row>
    <row r="2" spans="1:18" s="6" customFormat="1" ht="15.5" x14ac:dyDescent="0.25">
      <c r="A2" s="3" t="s">
        <v>80</v>
      </c>
      <c r="B2" s="72"/>
      <c r="C2" s="39" t="str">
        <f>'RFI Cover Sheet'!C14</f>
        <v>Supply, Delivery, Design, Installation, Commissioning, Support and Training on Environmental Racks with Built-in Air Conditioning, Noise Reduction Solutions, Heat Management Systems and Security Access Control for Substation Environments, on an as and when required basis</v>
      </c>
      <c r="G2" s="35"/>
      <c r="K2" s="8"/>
      <c r="L2" s="36"/>
      <c r="M2" s="11"/>
      <c r="N2" s="37"/>
      <c r="O2" s="7"/>
      <c r="Q2" s="38"/>
      <c r="R2" s="7"/>
    </row>
    <row r="3" spans="1:18" s="6" customFormat="1" ht="15.5" x14ac:dyDescent="0.25">
      <c r="A3" s="3" t="s">
        <v>81</v>
      </c>
      <c r="B3" s="72"/>
      <c r="C3" s="87">
        <f>'RFI Cover Sheet'!C16</f>
        <v>0</v>
      </c>
      <c r="G3" s="35"/>
      <c r="K3" s="8"/>
      <c r="L3" s="36"/>
      <c r="M3" s="11"/>
      <c r="N3" s="37"/>
      <c r="O3" s="7"/>
      <c r="Q3" s="38"/>
      <c r="R3" s="7"/>
    </row>
    <row r="4" spans="1:18" s="6" customFormat="1" ht="15.5" x14ac:dyDescent="0.25">
      <c r="A4" s="3" t="s">
        <v>83</v>
      </c>
      <c r="B4" s="72"/>
      <c r="C4" s="87" t="str">
        <f>'RFI Cover Sheet'!C18</f>
        <v>RFI</v>
      </c>
      <c r="G4" s="35"/>
      <c r="K4" s="8"/>
      <c r="L4" s="36"/>
      <c r="M4" s="11"/>
      <c r="N4" s="37"/>
      <c r="O4" s="7"/>
      <c r="Q4" s="38"/>
      <c r="R4" s="7"/>
    </row>
    <row r="5" spans="1:18" s="6" customFormat="1" ht="15.5" x14ac:dyDescent="0.25">
      <c r="A5" s="191"/>
      <c r="B5" s="68"/>
      <c r="C5" s="3"/>
      <c r="D5" s="3"/>
      <c r="E5" s="3"/>
      <c r="F5" s="9"/>
      <c r="G5" s="69"/>
      <c r="H5" s="9"/>
      <c r="I5" s="9"/>
      <c r="J5" s="7"/>
      <c r="K5" s="7"/>
      <c r="L5" s="162"/>
      <c r="M5" s="162"/>
      <c r="N5" s="162"/>
      <c r="O5" s="162"/>
      <c r="P5" s="163"/>
      <c r="Q5" s="164"/>
      <c r="R5" s="165"/>
    </row>
    <row r="6" spans="1:18" s="4" customFormat="1" ht="18" x14ac:dyDescent="0.25">
      <c r="A6" s="192" t="s">
        <v>198</v>
      </c>
      <c r="B6" s="65"/>
      <c r="C6" s="49"/>
      <c r="D6" s="49"/>
      <c r="E6" s="49"/>
      <c r="F6" s="19"/>
      <c r="G6" s="66"/>
      <c r="H6" s="19"/>
      <c r="I6" s="19"/>
      <c r="J6" s="5"/>
      <c r="K6" s="5"/>
      <c r="L6" s="166"/>
      <c r="M6" s="166"/>
      <c r="N6" s="166"/>
      <c r="O6" s="166"/>
      <c r="P6" s="163"/>
      <c r="Q6" s="164"/>
      <c r="R6" s="165"/>
    </row>
    <row r="7" spans="1:18" s="4" customFormat="1" ht="14" x14ac:dyDescent="0.25">
      <c r="A7" s="191"/>
      <c r="B7" s="65"/>
      <c r="C7" s="49"/>
      <c r="D7" s="49"/>
      <c r="E7" s="49"/>
      <c r="F7" s="19"/>
      <c r="G7" s="66"/>
      <c r="H7" s="19"/>
      <c r="I7" s="19"/>
      <c r="J7" s="5"/>
      <c r="K7" s="5"/>
      <c r="L7" s="166"/>
      <c r="M7" s="166"/>
      <c r="N7" s="166"/>
      <c r="O7" s="166"/>
      <c r="P7" s="163"/>
      <c r="Q7" s="164"/>
      <c r="R7" s="165"/>
    </row>
    <row r="8" spans="1:18" s="4" customFormat="1" ht="18" x14ac:dyDescent="0.25">
      <c r="A8" s="192" t="s">
        <v>105</v>
      </c>
      <c r="B8" s="65"/>
      <c r="C8" s="49"/>
      <c r="D8" s="49"/>
      <c r="E8" s="49"/>
      <c r="F8" s="19"/>
      <c r="G8" s="66"/>
      <c r="H8" s="19"/>
      <c r="I8" s="19"/>
      <c r="J8" s="5"/>
      <c r="K8" s="5"/>
      <c r="L8" s="166"/>
      <c r="M8" s="166"/>
      <c r="N8" s="166"/>
      <c r="O8" s="166"/>
      <c r="P8" s="163"/>
      <c r="Q8" s="164"/>
      <c r="R8" s="165"/>
    </row>
    <row r="9" spans="1:18" s="4" customFormat="1" ht="42" customHeight="1" x14ac:dyDescent="0.25">
      <c r="A9" s="242">
        <v>1</v>
      </c>
      <c r="B9" s="512" t="s">
        <v>205</v>
      </c>
      <c r="C9" s="512"/>
      <c r="D9" s="512"/>
      <c r="E9" s="512"/>
      <c r="F9" s="512"/>
      <c r="G9" s="512"/>
      <c r="H9" s="512"/>
      <c r="I9" s="19"/>
      <c r="J9" s="5"/>
      <c r="K9" s="5"/>
      <c r="L9" s="166"/>
      <c r="M9" s="166"/>
      <c r="N9" s="166"/>
      <c r="O9" s="166"/>
      <c r="P9" s="163"/>
      <c r="Q9" s="164"/>
      <c r="R9" s="165"/>
    </row>
    <row r="10" spans="1:18" s="4" customFormat="1" ht="18.5" thickBot="1" x14ac:dyDescent="0.3">
      <c r="A10" s="192"/>
      <c r="B10" s="65"/>
      <c r="C10" s="49"/>
      <c r="D10" s="49"/>
      <c r="E10" s="49"/>
      <c r="F10" s="19"/>
      <c r="G10" s="66"/>
      <c r="H10" s="19"/>
      <c r="I10" s="19"/>
      <c r="J10" s="5"/>
      <c r="K10" s="230"/>
      <c r="L10" s="230"/>
      <c r="M10" s="230"/>
      <c r="N10" s="230"/>
      <c r="O10" s="230"/>
      <c r="P10" s="230"/>
      <c r="Q10" s="230"/>
      <c r="R10" s="230"/>
    </row>
    <row r="11" spans="1:18" s="107" customFormat="1" ht="18.5" thickBot="1" x14ac:dyDescent="0.3">
      <c r="A11" s="193"/>
      <c r="B11" s="234"/>
      <c r="F11" s="235"/>
      <c r="G11" s="236"/>
      <c r="H11" s="235"/>
      <c r="I11" s="235"/>
      <c r="J11" s="237"/>
      <c r="K11" s="241">
        <v>1</v>
      </c>
      <c r="L11" s="241">
        <v>2</v>
      </c>
      <c r="M11" s="241">
        <v>3</v>
      </c>
      <c r="N11" s="240">
        <v>4</v>
      </c>
      <c r="O11" s="240">
        <v>5</v>
      </c>
      <c r="P11" s="240">
        <v>6</v>
      </c>
      <c r="Q11" s="240">
        <v>7</v>
      </c>
      <c r="R11" s="240">
        <v>8</v>
      </c>
    </row>
    <row r="12" spans="1:18" s="221" customFormat="1" ht="87" customHeight="1" thickBot="1" x14ac:dyDescent="0.3">
      <c r="A12" s="231" t="s">
        <v>111</v>
      </c>
      <c r="B12" s="552" t="s">
        <v>209</v>
      </c>
      <c r="C12" s="553"/>
      <c r="D12" s="553"/>
      <c r="E12" s="553"/>
      <c r="F12" s="553"/>
      <c r="G12" s="553"/>
      <c r="H12" s="554"/>
      <c r="I12" s="232" t="s">
        <v>77</v>
      </c>
      <c r="J12" s="232"/>
      <c r="K12" s="238" t="e">
        <f>#REF!</f>
        <v>#REF!</v>
      </c>
      <c r="L12" s="239" t="e">
        <f>#REF!</f>
        <v>#REF!</v>
      </c>
      <c r="M12" s="239" t="e">
        <f>#REF!</f>
        <v>#REF!</v>
      </c>
      <c r="N12" s="239" t="e">
        <f>#REF!</f>
        <v>#REF!</v>
      </c>
      <c r="O12" s="239" t="e">
        <f>#REF!</f>
        <v>#REF!</v>
      </c>
      <c r="P12" s="239" t="e">
        <f>#REF!</f>
        <v>#REF!</v>
      </c>
      <c r="Q12" s="239" t="e">
        <f>#REF!</f>
        <v>#REF!</v>
      </c>
      <c r="R12" s="239" t="e">
        <f>#REF!</f>
        <v>#REF!</v>
      </c>
    </row>
    <row r="13" spans="1:18" ht="18" customHeight="1" x14ac:dyDescent="0.35">
      <c r="A13" s="194"/>
      <c r="B13" s="556" t="s">
        <v>119</v>
      </c>
      <c r="C13" s="557"/>
      <c r="D13" s="557"/>
      <c r="E13" s="557"/>
      <c r="F13" s="557"/>
      <c r="G13" s="557"/>
      <c r="H13" s="558"/>
      <c r="I13" s="116" t="s">
        <v>77</v>
      </c>
      <c r="J13" s="117"/>
      <c r="K13" s="233"/>
      <c r="L13" s="233"/>
      <c r="M13" s="233"/>
      <c r="N13" s="233"/>
      <c r="O13" s="233"/>
      <c r="P13" s="233"/>
      <c r="Q13" s="233"/>
      <c r="R13" s="233"/>
    </row>
    <row r="14" spans="1:18" ht="18" customHeight="1" x14ac:dyDescent="0.3">
      <c r="A14" s="195"/>
      <c r="B14" s="144" t="s">
        <v>120</v>
      </c>
      <c r="C14" s="118"/>
      <c r="D14" s="118"/>
      <c r="E14" s="118"/>
      <c r="F14" s="118"/>
      <c r="G14" s="118"/>
      <c r="H14" s="119"/>
      <c r="I14" s="120"/>
      <c r="J14" s="108"/>
      <c r="K14" s="198"/>
      <c r="L14" s="198"/>
      <c r="M14" s="198"/>
      <c r="N14" s="198"/>
      <c r="O14" s="198"/>
      <c r="P14" s="198"/>
      <c r="Q14" s="198"/>
      <c r="R14" s="198"/>
    </row>
    <row r="15" spans="1:18" ht="22.5" customHeight="1" thickBot="1" x14ac:dyDescent="0.35">
      <c r="A15" s="196"/>
      <c r="B15" s="121" t="s">
        <v>121</v>
      </c>
      <c r="C15" s="121"/>
      <c r="D15" s="121"/>
      <c r="E15" s="121"/>
      <c r="F15" s="121"/>
      <c r="G15" s="121"/>
      <c r="H15" s="122"/>
      <c r="I15" s="123"/>
      <c r="J15" s="122"/>
      <c r="K15" s="199"/>
      <c r="L15" s="199"/>
      <c r="M15" s="199"/>
      <c r="N15" s="199"/>
      <c r="O15" s="199"/>
      <c r="P15" s="199"/>
      <c r="Q15" s="199"/>
      <c r="R15" s="199"/>
    </row>
    <row r="16" spans="1:18" ht="14" x14ac:dyDescent="0.3">
      <c r="A16" s="197"/>
      <c r="B16" s="210" t="s">
        <v>122</v>
      </c>
      <c r="C16" s="210"/>
      <c r="D16" s="210"/>
      <c r="E16" s="142"/>
      <c r="F16" s="142"/>
      <c r="G16" s="142"/>
      <c r="H16" s="142"/>
      <c r="I16" s="215"/>
      <c r="J16" s="212" t="s">
        <v>123</v>
      </c>
      <c r="K16" s="226"/>
      <c r="L16" s="226"/>
      <c r="M16" s="168"/>
      <c r="N16" s="168"/>
      <c r="O16" s="168"/>
      <c r="P16" s="168"/>
      <c r="Q16" s="168"/>
      <c r="R16" s="168"/>
    </row>
    <row r="17" spans="1:18" x14ac:dyDescent="0.25">
      <c r="A17" s="106">
        <v>1</v>
      </c>
      <c r="B17" t="s">
        <v>124</v>
      </c>
      <c r="I17" s="96"/>
      <c r="J17" s="216" t="s">
        <v>123</v>
      </c>
      <c r="K17" s="169">
        <v>1000</v>
      </c>
      <c r="L17" s="169"/>
      <c r="M17" s="169"/>
      <c r="N17" s="169"/>
      <c r="O17" s="169"/>
      <c r="P17" s="169"/>
      <c r="Q17" s="169"/>
      <c r="R17" s="169"/>
    </row>
    <row r="18" spans="1:18" x14ac:dyDescent="0.25">
      <c r="A18" s="106">
        <v>2</v>
      </c>
      <c r="B18" t="s">
        <v>125</v>
      </c>
      <c r="I18" s="96"/>
      <c r="J18" s="216" t="s">
        <v>123</v>
      </c>
      <c r="K18" s="171"/>
      <c r="L18" s="171"/>
      <c r="M18" s="171"/>
      <c r="N18" s="171"/>
      <c r="O18" s="171"/>
      <c r="P18" s="171"/>
      <c r="Q18" s="171"/>
      <c r="R18" s="171"/>
    </row>
    <row r="19" spans="1:18" x14ac:dyDescent="0.25">
      <c r="A19" s="106">
        <v>3</v>
      </c>
      <c r="B19" t="s">
        <v>126</v>
      </c>
      <c r="I19" s="96"/>
      <c r="J19" s="216" t="s">
        <v>123</v>
      </c>
      <c r="K19" s="169"/>
      <c r="L19" s="169"/>
      <c r="M19" s="169"/>
      <c r="N19" s="169"/>
      <c r="O19" s="169"/>
      <c r="P19" s="169"/>
      <c r="Q19" s="169"/>
      <c r="R19" s="169"/>
    </row>
    <row r="20" spans="1:18" ht="13" thickBot="1" x14ac:dyDescent="0.3">
      <c r="A20" s="110">
        <v>4</v>
      </c>
      <c r="B20" t="s">
        <v>127</v>
      </c>
      <c r="I20" s="96"/>
      <c r="J20" s="216" t="s">
        <v>123</v>
      </c>
      <c r="K20" s="173"/>
      <c r="L20" s="173"/>
      <c r="M20" s="173"/>
      <c r="N20" s="173"/>
      <c r="O20" s="173"/>
      <c r="P20" s="173"/>
      <c r="Q20" s="173"/>
      <c r="R20" s="173"/>
    </row>
    <row r="21" spans="1:18" ht="13" thickBot="1" x14ac:dyDescent="0.3">
      <c r="A21" s="130">
        <v>5</v>
      </c>
      <c r="B21" s="131" t="s">
        <v>128</v>
      </c>
      <c r="C21" s="131"/>
      <c r="D21" s="131"/>
      <c r="E21" s="131"/>
      <c r="F21" s="131"/>
      <c r="G21" s="131"/>
      <c r="H21" s="131" t="s">
        <v>129</v>
      </c>
      <c r="I21" s="132"/>
      <c r="J21" s="217" t="s">
        <v>123</v>
      </c>
      <c r="K21" s="176">
        <f>SUM(K17:K20)</f>
        <v>1000</v>
      </c>
      <c r="L21" s="176">
        <f t="shared" ref="L21:R21" si="0">SUM(L17:L20)</f>
        <v>0</v>
      </c>
      <c r="M21" s="176">
        <f t="shared" si="0"/>
        <v>0</v>
      </c>
      <c r="N21" s="176">
        <f t="shared" si="0"/>
        <v>0</v>
      </c>
      <c r="O21" s="176">
        <f t="shared" si="0"/>
        <v>0</v>
      </c>
      <c r="P21" s="176">
        <f t="shared" si="0"/>
        <v>0</v>
      </c>
      <c r="Q21" s="176">
        <f t="shared" si="0"/>
        <v>0</v>
      </c>
      <c r="R21" s="176">
        <f t="shared" si="0"/>
        <v>0</v>
      </c>
    </row>
    <row r="22" spans="1:18" x14ac:dyDescent="0.25">
      <c r="A22" s="109">
        <v>6</v>
      </c>
      <c r="B22" t="s">
        <v>130</v>
      </c>
      <c r="I22" s="96"/>
      <c r="J22" s="216" t="s">
        <v>123</v>
      </c>
      <c r="K22" s="169"/>
      <c r="L22" s="169"/>
      <c r="M22" s="177"/>
      <c r="N22" s="177"/>
      <c r="O22" s="177"/>
      <c r="P22" s="177"/>
      <c r="Q22" s="177"/>
      <c r="R22" s="177"/>
    </row>
    <row r="23" spans="1:18" x14ac:dyDescent="0.25">
      <c r="A23" s="106">
        <v>7</v>
      </c>
      <c r="B23" t="s">
        <v>131</v>
      </c>
      <c r="I23" s="96"/>
      <c r="J23" s="216" t="s">
        <v>123</v>
      </c>
      <c r="K23" s="171"/>
      <c r="L23" s="171"/>
      <c r="M23" s="169"/>
      <c r="N23" s="169"/>
      <c r="O23" s="169"/>
      <c r="P23" s="169"/>
      <c r="Q23" s="169"/>
      <c r="R23" s="169"/>
    </row>
    <row r="24" spans="1:18" x14ac:dyDescent="0.25">
      <c r="A24" s="106">
        <v>8</v>
      </c>
      <c r="B24" t="s">
        <v>132</v>
      </c>
      <c r="I24" s="96"/>
      <c r="J24" s="216" t="s">
        <v>123</v>
      </c>
      <c r="K24" s="169"/>
      <c r="L24" s="169"/>
      <c r="M24" s="171"/>
      <c r="N24" s="171"/>
      <c r="O24" s="171"/>
      <c r="P24" s="171"/>
      <c r="Q24" s="171"/>
      <c r="R24" s="171"/>
    </row>
    <row r="25" spans="1:18" x14ac:dyDescent="0.25">
      <c r="A25" s="106">
        <v>9</v>
      </c>
      <c r="B25" t="s">
        <v>133</v>
      </c>
      <c r="I25" s="96"/>
      <c r="J25" s="216" t="s">
        <v>123</v>
      </c>
      <c r="K25" s="173"/>
      <c r="L25" s="173"/>
      <c r="M25" s="169"/>
      <c r="N25" s="169"/>
      <c r="O25" s="169"/>
      <c r="P25" s="169"/>
      <c r="Q25" s="169"/>
      <c r="R25" s="169"/>
    </row>
    <row r="26" spans="1:18" ht="13" thickBot="1" x14ac:dyDescent="0.3">
      <c r="A26" s="110">
        <v>10</v>
      </c>
      <c r="B26" t="s">
        <v>134</v>
      </c>
      <c r="I26" s="96"/>
      <c r="J26" s="216" t="s">
        <v>123</v>
      </c>
      <c r="K26" s="169"/>
      <c r="L26" s="169"/>
      <c r="M26" s="173"/>
      <c r="N26" s="173"/>
      <c r="O26" s="173"/>
      <c r="P26" s="173"/>
      <c r="Q26" s="173"/>
      <c r="R26" s="173"/>
    </row>
    <row r="27" spans="1:18" ht="13" thickBot="1" x14ac:dyDescent="0.3">
      <c r="A27" s="130">
        <v>11</v>
      </c>
      <c r="B27" s="131" t="s">
        <v>135</v>
      </c>
      <c r="C27" s="131"/>
      <c r="D27" s="131"/>
      <c r="E27" s="131"/>
      <c r="F27" s="131"/>
      <c r="G27" s="131"/>
      <c r="H27" s="131" t="s">
        <v>136</v>
      </c>
      <c r="I27" s="132"/>
      <c r="J27" s="217" t="s">
        <v>123</v>
      </c>
      <c r="K27" s="179">
        <f t="shared" ref="K27:R27" si="1">SUM(K22:K26)</f>
        <v>0</v>
      </c>
      <c r="L27" s="179">
        <f t="shared" si="1"/>
        <v>0</v>
      </c>
      <c r="M27" s="179">
        <f t="shared" si="1"/>
        <v>0</v>
      </c>
      <c r="N27" s="179">
        <f t="shared" si="1"/>
        <v>0</v>
      </c>
      <c r="O27" s="179">
        <f t="shared" si="1"/>
        <v>0</v>
      </c>
      <c r="P27" s="179">
        <f t="shared" si="1"/>
        <v>0</v>
      </c>
      <c r="Q27" s="179">
        <f t="shared" si="1"/>
        <v>0</v>
      </c>
      <c r="R27" s="179">
        <f t="shared" si="1"/>
        <v>0</v>
      </c>
    </row>
    <row r="28" spans="1:18" x14ac:dyDescent="0.25">
      <c r="A28" s="109">
        <v>12</v>
      </c>
      <c r="B28" t="s">
        <v>137</v>
      </c>
      <c r="I28" s="96"/>
      <c r="J28" s="216" t="s">
        <v>123</v>
      </c>
      <c r="K28" s="169"/>
      <c r="L28" s="169"/>
      <c r="M28" s="178"/>
      <c r="N28" s="178"/>
      <c r="O28" s="178"/>
      <c r="P28" s="178"/>
      <c r="Q28" s="178"/>
      <c r="R28" s="178"/>
    </row>
    <row r="29" spans="1:18" ht="13" thickBot="1" x14ac:dyDescent="0.3">
      <c r="A29" s="110">
        <v>13</v>
      </c>
      <c r="B29" t="s">
        <v>138</v>
      </c>
      <c r="I29" s="96"/>
      <c r="J29" s="216" t="s">
        <v>123</v>
      </c>
      <c r="K29" s="171"/>
      <c r="L29" s="171"/>
      <c r="M29" s="175"/>
      <c r="N29" s="175"/>
      <c r="O29" s="175"/>
      <c r="P29" s="175"/>
      <c r="Q29" s="175"/>
      <c r="R29" s="175"/>
    </row>
    <row r="30" spans="1:18" ht="13" thickBot="1" x14ac:dyDescent="0.3">
      <c r="A30" s="130">
        <v>14</v>
      </c>
      <c r="B30" s="131" t="s">
        <v>139</v>
      </c>
      <c r="C30" s="131"/>
      <c r="D30" s="131"/>
      <c r="E30" s="131"/>
      <c r="F30" s="131"/>
      <c r="G30" s="131"/>
      <c r="H30" s="131" t="s">
        <v>140</v>
      </c>
      <c r="I30" s="132"/>
      <c r="J30" s="217" t="s">
        <v>123</v>
      </c>
      <c r="K30" s="176">
        <f t="shared" ref="K30:P30" si="2">SUM(K28:K29)</f>
        <v>0</v>
      </c>
      <c r="L30" s="176">
        <f t="shared" si="2"/>
        <v>0</v>
      </c>
      <c r="M30" s="176">
        <f t="shared" si="2"/>
        <v>0</v>
      </c>
      <c r="N30" s="176">
        <f t="shared" si="2"/>
        <v>0</v>
      </c>
      <c r="O30" s="176">
        <f t="shared" si="2"/>
        <v>0</v>
      </c>
      <c r="P30" s="176">
        <f t="shared" si="2"/>
        <v>0</v>
      </c>
      <c r="Q30" s="176">
        <f>SUM(Q28:Q29)</f>
        <v>0</v>
      </c>
      <c r="R30" s="176">
        <f>SUM(R28:R29)</f>
        <v>0</v>
      </c>
    </row>
    <row r="31" spans="1:18" ht="13" thickBot="1" x14ac:dyDescent="0.3">
      <c r="A31" s="133">
        <v>15</v>
      </c>
      <c r="B31" s="134" t="s">
        <v>141</v>
      </c>
      <c r="C31" s="134"/>
      <c r="D31" s="134"/>
      <c r="E31" s="134"/>
      <c r="F31" s="134"/>
      <c r="G31" s="134"/>
      <c r="H31" s="134" t="s">
        <v>142</v>
      </c>
      <c r="I31" s="135"/>
      <c r="J31" s="218" t="s">
        <v>123</v>
      </c>
      <c r="K31" s="181">
        <f t="shared" ref="K31:P31" si="3">K21+K27+K30</f>
        <v>1000</v>
      </c>
      <c r="L31" s="181">
        <f t="shared" si="3"/>
        <v>0</v>
      </c>
      <c r="M31" s="181">
        <f t="shared" si="3"/>
        <v>0</v>
      </c>
      <c r="N31" s="181">
        <f t="shared" si="3"/>
        <v>0</v>
      </c>
      <c r="O31" s="181">
        <f t="shared" si="3"/>
        <v>0</v>
      </c>
      <c r="P31" s="181">
        <f t="shared" si="3"/>
        <v>0</v>
      </c>
      <c r="Q31" s="181">
        <f>Q21+Q27+Q30</f>
        <v>0</v>
      </c>
      <c r="R31" s="181">
        <f>R21+R27+R30</f>
        <v>0</v>
      </c>
    </row>
    <row r="32" spans="1:18" ht="13" thickBot="1" x14ac:dyDescent="0.3">
      <c r="A32" s="140"/>
      <c r="B32" s="122"/>
      <c r="C32" s="122"/>
      <c r="D32" s="122"/>
      <c r="E32" s="122"/>
      <c r="F32" s="122"/>
      <c r="G32" s="122"/>
      <c r="H32" s="122"/>
      <c r="I32" s="120"/>
      <c r="J32" s="214"/>
      <c r="K32" s="213"/>
      <c r="L32" s="213"/>
      <c r="M32" s="213"/>
      <c r="N32" s="213"/>
      <c r="O32" s="213"/>
      <c r="P32" s="213"/>
      <c r="Q32" s="213"/>
      <c r="R32" s="213"/>
    </row>
    <row r="33" spans="1:18" ht="14" x14ac:dyDescent="0.3">
      <c r="A33" s="141" t="s">
        <v>77</v>
      </c>
      <c r="B33" s="210" t="s">
        <v>143</v>
      </c>
      <c r="C33" s="211"/>
      <c r="D33" s="211"/>
      <c r="E33" s="211"/>
      <c r="F33" s="108"/>
      <c r="G33" s="108"/>
      <c r="H33" s="108"/>
      <c r="I33" s="143"/>
      <c r="J33" s="219"/>
      <c r="K33" s="227"/>
      <c r="L33" s="227"/>
      <c r="M33" s="167"/>
      <c r="N33" s="167"/>
      <c r="O33" s="167"/>
      <c r="P33" s="167"/>
      <c r="Q33" s="167"/>
      <c r="R33" s="167"/>
    </row>
    <row r="34" spans="1:18" x14ac:dyDescent="0.25">
      <c r="A34" s="106">
        <v>16</v>
      </c>
      <c r="B34" t="s">
        <v>144</v>
      </c>
      <c r="I34" s="96"/>
      <c r="J34" s="216"/>
      <c r="K34" s="169"/>
      <c r="L34" s="169"/>
      <c r="M34" s="169"/>
      <c r="N34" s="169"/>
      <c r="O34" s="169"/>
      <c r="P34" s="169"/>
      <c r="Q34" s="169"/>
      <c r="R34" s="169"/>
    </row>
    <row r="35" spans="1:18" ht="13" thickBot="1" x14ac:dyDescent="0.3">
      <c r="A35" s="110">
        <v>17</v>
      </c>
      <c r="B35" s="95" t="s">
        <v>145</v>
      </c>
      <c r="I35" s="99"/>
      <c r="J35" s="220"/>
      <c r="K35" s="171"/>
      <c r="L35" s="171"/>
      <c r="M35" s="173"/>
      <c r="N35" s="173"/>
      <c r="O35" s="173"/>
      <c r="P35" s="173"/>
      <c r="Q35" s="173"/>
      <c r="R35" s="173"/>
    </row>
    <row r="36" spans="1:18" ht="13" thickBot="1" x14ac:dyDescent="0.3">
      <c r="A36" s="130">
        <v>18</v>
      </c>
      <c r="B36" s="136" t="s">
        <v>146</v>
      </c>
      <c r="C36" s="131"/>
      <c r="D36" s="131"/>
      <c r="E36" s="136"/>
      <c r="F36" s="131"/>
      <c r="G36" s="131"/>
      <c r="H36" s="136" t="s">
        <v>147</v>
      </c>
      <c r="I36" s="132"/>
      <c r="J36" s="217"/>
      <c r="K36" s="179">
        <f t="shared" ref="K36:P36" si="4">SUM(K34:K35)</f>
        <v>0</v>
      </c>
      <c r="L36" s="179">
        <f t="shared" si="4"/>
        <v>0</v>
      </c>
      <c r="M36" s="179">
        <f t="shared" si="4"/>
        <v>0</v>
      </c>
      <c r="N36" s="179">
        <f t="shared" si="4"/>
        <v>0</v>
      </c>
      <c r="O36" s="179">
        <f t="shared" si="4"/>
        <v>0</v>
      </c>
      <c r="P36" s="179">
        <f t="shared" si="4"/>
        <v>0</v>
      </c>
      <c r="Q36" s="179">
        <f>SUM(Q34:Q35)</f>
        <v>0</v>
      </c>
      <c r="R36" s="179">
        <f>SUM(R34:R35)</f>
        <v>0</v>
      </c>
    </row>
    <row r="37" spans="1:18" x14ac:dyDescent="0.25">
      <c r="A37" s="109">
        <v>19</v>
      </c>
      <c r="B37" s="95" t="s">
        <v>148</v>
      </c>
      <c r="I37" s="96"/>
      <c r="J37" s="216"/>
      <c r="K37" s="169"/>
      <c r="L37" s="169"/>
      <c r="M37" s="178"/>
      <c r="N37" s="178"/>
      <c r="O37" s="178"/>
      <c r="P37" s="178"/>
      <c r="Q37" s="178"/>
      <c r="R37" s="178"/>
    </row>
    <row r="38" spans="1:18" ht="13" thickBot="1" x14ac:dyDescent="0.3">
      <c r="A38" s="110">
        <v>20</v>
      </c>
      <c r="B38" s="95" t="s">
        <v>149</v>
      </c>
      <c r="I38" s="96"/>
      <c r="J38" s="216"/>
      <c r="K38" s="171"/>
      <c r="L38" s="171"/>
      <c r="M38" s="175"/>
      <c r="N38" s="175"/>
      <c r="O38" s="175"/>
      <c r="P38" s="175"/>
      <c r="Q38" s="175"/>
      <c r="R38" s="175"/>
    </row>
    <row r="39" spans="1:18" ht="13" thickBot="1" x14ac:dyDescent="0.3">
      <c r="A39" s="130">
        <v>21</v>
      </c>
      <c r="B39" s="136" t="s">
        <v>150</v>
      </c>
      <c r="C39" s="131"/>
      <c r="D39" s="131"/>
      <c r="E39" s="131"/>
      <c r="F39" s="131"/>
      <c r="G39" s="131"/>
      <c r="H39" s="131" t="s">
        <v>151</v>
      </c>
      <c r="I39" s="132"/>
      <c r="J39" s="217"/>
      <c r="K39" s="179">
        <f t="shared" ref="K39:P39" si="5">SUM(K37:K38)</f>
        <v>0</v>
      </c>
      <c r="L39" s="179">
        <f t="shared" si="5"/>
        <v>0</v>
      </c>
      <c r="M39" s="179">
        <f t="shared" si="5"/>
        <v>0</v>
      </c>
      <c r="N39" s="179">
        <f t="shared" si="5"/>
        <v>0</v>
      </c>
      <c r="O39" s="179">
        <f t="shared" si="5"/>
        <v>0</v>
      </c>
      <c r="P39" s="179">
        <f t="shared" si="5"/>
        <v>0</v>
      </c>
      <c r="Q39" s="179">
        <f>SUM(Q37:Q38)</f>
        <v>0</v>
      </c>
      <c r="R39" s="179">
        <f>SUM(R37:R38)</f>
        <v>0</v>
      </c>
    </row>
    <row r="40" spans="1:18" ht="13" thickBot="1" x14ac:dyDescent="0.3">
      <c r="A40" s="133">
        <v>22</v>
      </c>
      <c r="B40" s="137" t="s">
        <v>152</v>
      </c>
      <c r="C40" s="134"/>
      <c r="D40" s="134"/>
      <c r="E40" s="134"/>
      <c r="F40" s="134"/>
      <c r="G40" s="134"/>
      <c r="H40" s="134" t="s">
        <v>153</v>
      </c>
      <c r="I40" s="135"/>
      <c r="J40" s="218"/>
      <c r="K40" s="185">
        <f t="shared" ref="K40:P40" si="6">K36+K39</f>
        <v>0</v>
      </c>
      <c r="L40" s="185">
        <f t="shared" si="6"/>
        <v>0</v>
      </c>
      <c r="M40" s="185">
        <f t="shared" si="6"/>
        <v>0</v>
      </c>
      <c r="N40" s="185">
        <f t="shared" si="6"/>
        <v>0</v>
      </c>
      <c r="O40" s="185">
        <f t="shared" si="6"/>
        <v>0</v>
      </c>
      <c r="P40" s="185">
        <f t="shared" si="6"/>
        <v>0</v>
      </c>
      <c r="Q40" s="185">
        <f>Q36+Q39</f>
        <v>0</v>
      </c>
      <c r="R40" s="185">
        <f>R36+R39</f>
        <v>0</v>
      </c>
    </row>
    <row r="41" spans="1:18" x14ac:dyDescent="0.25">
      <c r="A41" s="125" t="s">
        <v>77</v>
      </c>
      <c r="B41" s="243" t="s">
        <v>154</v>
      </c>
      <c r="C41" s="244"/>
      <c r="D41" s="244"/>
      <c r="E41" s="244"/>
      <c r="F41" s="244"/>
      <c r="G41" s="244"/>
      <c r="H41" s="244"/>
      <c r="I41" s="96"/>
      <c r="J41" s="216"/>
      <c r="K41" s="229"/>
      <c r="L41" s="229"/>
      <c r="M41" s="178"/>
      <c r="N41" s="178"/>
      <c r="O41" s="178"/>
      <c r="P41" s="178"/>
      <c r="Q41" s="178"/>
      <c r="R41" s="178"/>
    </row>
    <row r="42" spans="1:18" x14ac:dyDescent="0.25">
      <c r="A42" s="106">
        <v>23</v>
      </c>
      <c r="B42" s="95" t="s">
        <v>155</v>
      </c>
      <c r="I42" s="96"/>
      <c r="J42" s="216"/>
      <c r="K42" s="169"/>
      <c r="L42" s="169"/>
      <c r="M42" s="169"/>
      <c r="N42" s="169"/>
      <c r="O42" s="169"/>
      <c r="P42" s="169"/>
      <c r="Q42" s="169"/>
      <c r="R42" s="169"/>
    </row>
    <row r="43" spans="1:18" ht="13" thickBot="1" x14ac:dyDescent="0.3">
      <c r="A43" s="110">
        <v>24</v>
      </c>
      <c r="B43" s="95" t="s">
        <v>156</v>
      </c>
      <c r="I43" s="96"/>
      <c r="J43" s="216"/>
      <c r="K43" s="171"/>
      <c r="L43" s="171"/>
      <c r="M43" s="173"/>
      <c r="N43" s="173"/>
      <c r="O43" s="173"/>
      <c r="P43" s="173"/>
      <c r="Q43" s="173"/>
      <c r="R43" s="173"/>
    </row>
    <row r="44" spans="1:18" ht="13" thickBot="1" x14ac:dyDescent="0.3">
      <c r="A44" s="130">
        <v>25</v>
      </c>
      <c r="B44" s="136" t="s">
        <v>157</v>
      </c>
      <c r="C44" s="131"/>
      <c r="D44" s="131"/>
      <c r="E44" s="131"/>
      <c r="F44" s="131"/>
      <c r="G44" s="131"/>
      <c r="H44" s="131" t="s">
        <v>158</v>
      </c>
      <c r="I44" s="132"/>
      <c r="J44" s="217"/>
      <c r="K44" s="179">
        <f>SUM(K42:K43)</f>
        <v>0</v>
      </c>
      <c r="L44" s="179">
        <f t="shared" ref="L44:R44" si="7">SUM(L42:L43)</f>
        <v>0</v>
      </c>
      <c r="M44" s="179">
        <f t="shared" si="7"/>
        <v>0</v>
      </c>
      <c r="N44" s="179">
        <f t="shared" si="7"/>
        <v>0</v>
      </c>
      <c r="O44" s="179">
        <f t="shared" si="7"/>
        <v>0</v>
      </c>
      <c r="P44" s="179">
        <f t="shared" si="7"/>
        <v>0</v>
      </c>
      <c r="Q44" s="179">
        <f t="shared" si="7"/>
        <v>0</v>
      </c>
      <c r="R44" s="179">
        <f t="shared" si="7"/>
        <v>0</v>
      </c>
    </row>
    <row r="45" spans="1:18" x14ac:dyDescent="0.25">
      <c r="A45" s="109">
        <v>26</v>
      </c>
      <c r="B45" s="95" t="s">
        <v>159</v>
      </c>
      <c r="I45" s="96"/>
      <c r="J45" s="216"/>
      <c r="K45" s="169"/>
      <c r="L45" s="169"/>
      <c r="M45" s="178"/>
      <c r="N45" s="178"/>
      <c r="O45" s="178"/>
      <c r="P45" s="178"/>
      <c r="Q45" s="178"/>
      <c r="R45" s="178"/>
    </row>
    <row r="46" spans="1:18" ht="13" thickBot="1" x14ac:dyDescent="0.3">
      <c r="A46" s="110">
        <v>27</v>
      </c>
      <c r="B46" s="95" t="s">
        <v>160</v>
      </c>
      <c r="I46" s="96"/>
      <c r="J46" s="216"/>
      <c r="K46" s="171"/>
      <c r="L46" s="171"/>
      <c r="M46" s="175"/>
      <c r="N46" s="175"/>
      <c r="O46" s="175"/>
      <c r="P46" s="175"/>
      <c r="Q46" s="175"/>
      <c r="R46" s="175"/>
    </row>
    <row r="47" spans="1:18" ht="13" thickBot="1" x14ac:dyDescent="0.3">
      <c r="A47" s="111">
        <v>28</v>
      </c>
      <c r="B47" s="136" t="s">
        <v>161</v>
      </c>
      <c r="C47" s="131"/>
      <c r="D47" s="131"/>
      <c r="E47" s="131"/>
      <c r="F47" s="131"/>
      <c r="G47" s="136"/>
      <c r="H47" s="136" t="s">
        <v>162</v>
      </c>
      <c r="I47" s="132"/>
      <c r="J47" s="217"/>
      <c r="K47" s="179">
        <f t="shared" ref="K47:R47" si="8">SUM(K45:K46)</f>
        <v>0</v>
      </c>
      <c r="L47" s="179">
        <f t="shared" si="8"/>
        <v>0</v>
      </c>
      <c r="M47" s="179">
        <f t="shared" si="8"/>
        <v>0</v>
      </c>
      <c r="N47" s="179">
        <f t="shared" si="8"/>
        <v>0</v>
      </c>
      <c r="O47" s="179">
        <f t="shared" si="8"/>
        <v>0</v>
      </c>
      <c r="P47" s="179">
        <f t="shared" si="8"/>
        <v>0</v>
      </c>
      <c r="Q47" s="179">
        <f t="shared" si="8"/>
        <v>0</v>
      </c>
      <c r="R47" s="179">
        <f t="shared" si="8"/>
        <v>0</v>
      </c>
    </row>
    <row r="48" spans="1:18" ht="13" thickBot="1" x14ac:dyDescent="0.3">
      <c r="A48" s="124">
        <v>29</v>
      </c>
      <c r="B48" s="138" t="s">
        <v>173</v>
      </c>
      <c r="C48" s="134"/>
      <c r="D48" s="134"/>
      <c r="E48" s="134"/>
      <c r="F48" s="134"/>
      <c r="G48" s="137"/>
      <c r="H48" s="137" t="s">
        <v>163</v>
      </c>
      <c r="I48" s="135"/>
      <c r="J48" s="218"/>
      <c r="K48" s="176" t="s">
        <v>77</v>
      </c>
      <c r="L48" s="185">
        <f t="shared" ref="L48:R48" si="9">L31+L40+L44+L47</f>
        <v>0</v>
      </c>
      <c r="M48" s="185">
        <f t="shared" si="9"/>
        <v>0</v>
      </c>
      <c r="N48" s="185">
        <f t="shared" si="9"/>
        <v>0</v>
      </c>
      <c r="O48" s="185">
        <f t="shared" si="9"/>
        <v>0</v>
      </c>
      <c r="P48" s="185">
        <f t="shared" si="9"/>
        <v>0</v>
      </c>
      <c r="Q48" s="185">
        <f t="shared" si="9"/>
        <v>0</v>
      </c>
      <c r="R48" s="185">
        <f t="shared" si="9"/>
        <v>0</v>
      </c>
    </row>
    <row r="49" spans="1:19" ht="13" thickBot="1" x14ac:dyDescent="0.3">
      <c r="A49" s="126">
        <v>30</v>
      </c>
      <c r="B49" s="101" t="s">
        <v>174</v>
      </c>
      <c r="G49" s="95"/>
      <c r="H49" s="95"/>
      <c r="I49" s="96"/>
      <c r="J49" s="216"/>
      <c r="K49" s="171" t="s">
        <v>77</v>
      </c>
      <c r="L49" s="171" t="s">
        <v>77</v>
      </c>
      <c r="M49" s="186"/>
      <c r="N49" s="186"/>
      <c r="O49" s="186"/>
      <c r="P49" s="186"/>
      <c r="Q49" s="186"/>
      <c r="R49" s="186"/>
    </row>
    <row r="50" spans="1:19" ht="13" thickBot="1" x14ac:dyDescent="0.3">
      <c r="A50" s="130">
        <v>31</v>
      </c>
      <c r="B50" s="139" t="s">
        <v>199</v>
      </c>
      <c r="C50" s="131"/>
      <c r="D50" s="131"/>
      <c r="E50" s="131"/>
      <c r="F50" s="131"/>
      <c r="G50" s="131"/>
      <c r="H50" s="139" t="s">
        <v>206</v>
      </c>
      <c r="I50" s="132"/>
      <c r="J50" s="217"/>
      <c r="K50" s="179">
        <f t="shared" ref="K50:R50" si="10">SUM(K48:K49)</f>
        <v>0</v>
      </c>
      <c r="L50" s="187">
        <f t="shared" si="10"/>
        <v>0</v>
      </c>
      <c r="M50" s="187">
        <f t="shared" si="10"/>
        <v>0</v>
      </c>
      <c r="N50" s="187">
        <f t="shared" si="10"/>
        <v>0</v>
      </c>
      <c r="O50" s="187">
        <f t="shared" si="10"/>
        <v>0</v>
      </c>
      <c r="P50" s="187">
        <f t="shared" si="10"/>
        <v>0</v>
      </c>
      <c r="Q50" s="187">
        <f t="shared" si="10"/>
        <v>0</v>
      </c>
      <c r="R50" s="187">
        <f t="shared" si="10"/>
        <v>0</v>
      </c>
      <c r="S50" s="202" t="s">
        <v>207</v>
      </c>
    </row>
    <row r="51" spans="1:19" x14ac:dyDescent="0.25">
      <c r="A51" s="129"/>
      <c r="B51" s="101" t="s">
        <v>77</v>
      </c>
      <c r="D51" s="127" t="s">
        <v>77</v>
      </c>
      <c r="E51" s="97"/>
      <c r="F51" s="128" t="s">
        <v>200</v>
      </c>
      <c r="K51" s="188"/>
    </row>
    <row r="52" spans="1:19" x14ac:dyDescent="0.25">
      <c r="A52" s="129"/>
      <c r="K52" s="188"/>
    </row>
    <row r="53" spans="1:19" x14ac:dyDescent="0.25">
      <c r="A53" s="129"/>
      <c r="B53" s="101" t="s">
        <v>77</v>
      </c>
      <c r="K53" s="188"/>
    </row>
    <row r="54" spans="1:19" ht="13" thickBot="1" x14ac:dyDescent="0.3">
      <c r="A54" s="129"/>
      <c r="K54" s="188"/>
    </row>
    <row r="55" spans="1:19" s="221" customFormat="1" ht="24.65" customHeight="1" thickBot="1" x14ac:dyDescent="0.3">
      <c r="A55" s="221" t="s">
        <v>77</v>
      </c>
      <c r="B55" s="555" t="s">
        <v>77</v>
      </c>
      <c r="C55" s="555"/>
      <c r="D55" s="555"/>
      <c r="E55" s="555"/>
      <c r="F55" s="555"/>
      <c r="G55" s="555"/>
      <c r="H55" s="555"/>
      <c r="K55" s="241">
        <v>1</v>
      </c>
      <c r="L55" s="241">
        <v>2</v>
      </c>
      <c r="M55" s="241">
        <v>3</v>
      </c>
      <c r="N55" s="240">
        <v>4</v>
      </c>
      <c r="O55" s="240">
        <v>5</v>
      </c>
      <c r="P55" s="240">
        <v>6</v>
      </c>
      <c r="Q55" s="240">
        <v>7</v>
      </c>
      <c r="R55" s="240">
        <v>8</v>
      </c>
    </row>
    <row r="56" spans="1:19" ht="78.75" customHeight="1" thickBot="1" x14ac:dyDescent="0.4">
      <c r="A56" s="151"/>
      <c r="B56" s="114" t="s">
        <v>119</v>
      </c>
      <c r="C56" s="114"/>
      <c r="D56" s="114"/>
      <c r="E56" s="114"/>
      <c r="F56" s="114"/>
      <c r="G56" s="114"/>
      <c r="H56" s="115" t="s">
        <v>77</v>
      </c>
      <c r="I56" s="117" t="s">
        <v>77</v>
      </c>
      <c r="J56" s="117"/>
      <c r="K56" s="238" t="s">
        <v>210</v>
      </c>
      <c r="L56" s="239" t="s">
        <v>211</v>
      </c>
      <c r="M56" s="239" t="s">
        <v>212</v>
      </c>
      <c r="N56" s="239" t="s">
        <v>213</v>
      </c>
      <c r="O56" s="239" t="s">
        <v>214</v>
      </c>
      <c r="P56" s="239" t="s">
        <v>214</v>
      </c>
      <c r="Q56" s="239" t="s">
        <v>215</v>
      </c>
      <c r="R56" s="239" t="s">
        <v>216</v>
      </c>
    </row>
    <row r="57" spans="1:19" ht="15.75" customHeight="1" x14ac:dyDescent="0.3">
      <c r="A57" s="152"/>
      <c r="B57" s="144" t="s">
        <v>120</v>
      </c>
      <c r="C57" s="118"/>
      <c r="D57" s="118"/>
      <c r="E57" s="118"/>
      <c r="F57" s="118"/>
      <c r="G57" s="118"/>
      <c r="H57" s="119"/>
      <c r="I57" s="108"/>
      <c r="J57" s="108"/>
      <c r="K57" s="224"/>
      <c r="L57" s="224"/>
      <c r="M57" s="224"/>
      <c r="N57" s="200"/>
      <c r="O57" s="224"/>
      <c r="P57" s="200"/>
      <c r="Q57" s="222"/>
      <c r="R57" s="200"/>
    </row>
    <row r="58" spans="1:19" ht="15" customHeight="1" thickBot="1" x14ac:dyDescent="0.35">
      <c r="A58" s="146"/>
      <c r="B58" s="121" t="s">
        <v>121</v>
      </c>
      <c r="C58" s="121"/>
      <c r="D58" s="121"/>
      <c r="E58" s="121"/>
      <c r="F58" s="121"/>
      <c r="G58" s="121"/>
      <c r="H58" s="122"/>
      <c r="I58" s="122"/>
      <c r="J58" s="122"/>
      <c r="K58" s="209"/>
      <c r="L58" s="209"/>
      <c r="M58" s="209"/>
      <c r="N58" s="201"/>
      <c r="O58" s="209"/>
      <c r="P58" s="201"/>
      <c r="Q58" s="223"/>
      <c r="R58" s="201"/>
    </row>
    <row r="59" spans="1:19" ht="13" x14ac:dyDescent="0.3">
      <c r="A59" s="140"/>
      <c r="B59" s="147" t="s">
        <v>164</v>
      </c>
      <c r="C59" s="108"/>
      <c r="D59" s="108"/>
      <c r="E59" s="108"/>
      <c r="F59" s="108"/>
      <c r="G59" s="108"/>
      <c r="H59" s="108"/>
      <c r="I59" s="148" t="s">
        <v>165</v>
      </c>
      <c r="J59" s="108"/>
      <c r="K59" s="245"/>
      <c r="L59" s="228"/>
      <c r="M59" s="182"/>
      <c r="N59" s="182"/>
      <c r="O59" s="182"/>
      <c r="P59" s="182"/>
      <c r="Q59" s="184"/>
      <c r="R59" s="183"/>
    </row>
    <row r="60" spans="1:19" x14ac:dyDescent="0.25">
      <c r="A60" s="106">
        <v>32</v>
      </c>
      <c r="B60" s="101" t="s">
        <v>175</v>
      </c>
      <c r="E60" s="97" t="s">
        <v>166</v>
      </c>
      <c r="F60" s="97"/>
      <c r="G60" s="97"/>
      <c r="H60" s="97"/>
      <c r="I60" s="113" t="s">
        <v>165</v>
      </c>
      <c r="J60" s="97"/>
      <c r="K60" s="246"/>
      <c r="L60" s="169"/>
      <c r="M60" s="169"/>
      <c r="N60" s="169"/>
      <c r="O60" s="169"/>
      <c r="P60" s="169"/>
      <c r="Q60" s="171"/>
      <c r="R60" s="170"/>
    </row>
    <row r="61" spans="1:19" x14ac:dyDescent="0.25">
      <c r="A61" s="106">
        <v>33</v>
      </c>
      <c r="B61" s="101" t="s">
        <v>176</v>
      </c>
      <c r="E61" s="97" t="s">
        <v>166</v>
      </c>
      <c r="F61" s="97"/>
      <c r="G61" s="97"/>
      <c r="H61" s="97"/>
      <c r="I61" s="113" t="s">
        <v>165</v>
      </c>
      <c r="J61" s="97"/>
      <c r="K61" s="246"/>
      <c r="L61" s="169"/>
      <c r="M61" s="169"/>
      <c r="N61" s="169"/>
      <c r="O61" s="169"/>
      <c r="P61" s="169"/>
      <c r="Q61" s="171"/>
      <c r="R61" s="170"/>
    </row>
    <row r="62" spans="1:19" x14ac:dyDescent="0.25">
      <c r="A62" s="106">
        <v>34</v>
      </c>
      <c r="B62" s="101" t="s">
        <v>177</v>
      </c>
      <c r="E62" s="97" t="s">
        <v>166</v>
      </c>
      <c r="F62" s="97"/>
      <c r="G62" s="97"/>
      <c r="H62" s="97"/>
      <c r="I62" s="113" t="s">
        <v>165</v>
      </c>
      <c r="J62" s="97"/>
      <c r="K62" s="247"/>
      <c r="L62" s="171"/>
      <c r="M62" s="171"/>
      <c r="N62" s="171"/>
      <c r="O62" s="171"/>
      <c r="P62" s="171"/>
      <c r="Q62" s="171"/>
      <c r="R62" s="172"/>
    </row>
    <row r="63" spans="1:19" x14ac:dyDescent="0.25">
      <c r="A63" s="106">
        <v>35</v>
      </c>
      <c r="B63" s="101" t="s">
        <v>178</v>
      </c>
      <c r="E63" s="97" t="s">
        <v>167</v>
      </c>
      <c r="F63" s="97"/>
      <c r="G63" s="97"/>
      <c r="H63" s="97"/>
      <c r="I63" s="113" t="s">
        <v>165</v>
      </c>
      <c r="J63" s="97"/>
      <c r="K63" s="246"/>
      <c r="L63" s="169"/>
      <c r="M63" s="169"/>
      <c r="N63" s="169"/>
      <c r="O63" s="169"/>
      <c r="P63" s="169"/>
      <c r="Q63" s="171"/>
      <c r="R63" s="170"/>
    </row>
    <row r="64" spans="1:19" ht="13" thickBot="1" x14ac:dyDescent="0.3">
      <c r="A64" s="110">
        <v>36</v>
      </c>
      <c r="B64" s="101" t="s">
        <v>179</v>
      </c>
      <c r="E64" s="97" t="s">
        <v>168</v>
      </c>
      <c r="F64" s="97"/>
      <c r="G64" s="97"/>
      <c r="H64" s="97"/>
      <c r="I64" s="113" t="s">
        <v>165</v>
      </c>
      <c r="J64" s="97"/>
      <c r="K64" s="248"/>
      <c r="L64" s="173"/>
      <c r="M64" s="173"/>
      <c r="N64" s="173"/>
      <c r="O64" s="173"/>
      <c r="P64" s="173"/>
      <c r="Q64" s="175"/>
      <c r="R64" s="174"/>
    </row>
    <row r="65" spans="1:18" ht="13.5" thickBot="1" x14ac:dyDescent="0.35">
      <c r="A65" s="130">
        <v>37</v>
      </c>
      <c r="B65" s="153" t="s">
        <v>180</v>
      </c>
      <c r="C65" s="131"/>
      <c r="D65" s="131"/>
      <c r="E65" s="131"/>
      <c r="F65" s="131"/>
      <c r="G65" s="131"/>
      <c r="H65" s="139" t="s">
        <v>201</v>
      </c>
      <c r="I65" s="132"/>
      <c r="J65" s="131"/>
      <c r="K65" s="176">
        <f>SUM(K60:K64)</f>
        <v>0</v>
      </c>
      <c r="L65" s="176">
        <f t="shared" ref="L65:R65" si="11">SUM(L60:L64)</f>
        <v>0</v>
      </c>
      <c r="M65" s="176">
        <f t="shared" si="11"/>
        <v>0</v>
      </c>
      <c r="N65" s="176">
        <f t="shared" si="11"/>
        <v>0</v>
      </c>
      <c r="O65" s="176">
        <f t="shared" si="11"/>
        <v>0</v>
      </c>
      <c r="P65" s="176">
        <f t="shared" si="11"/>
        <v>0</v>
      </c>
      <c r="Q65" s="176">
        <f t="shared" si="11"/>
        <v>0</v>
      </c>
      <c r="R65" s="176">
        <f t="shared" si="11"/>
        <v>0</v>
      </c>
    </row>
    <row r="66" spans="1:18" ht="13" x14ac:dyDescent="0.3">
      <c r="A66" s="140"/>
      <c r="B66" s="160" t="s">
        <v>169</v>
      </c>
      <c r="C66" s="108"/>
      <c r="D66" s="108"/>
      <c r="E66" s="108"/>
      <c r="F66" s="108"/>
      <c r="G66" s="108"/>
      <c r="H66" s="119"/>
      <c r="I66" s="148" t="s">
        <v>165</v>
      </c>
      <c r="J66" s="108"/>
      <c r="K66" s="228"/>
      <c r="L66" s="228"/>
      <c r="M66" s="182"/>
      <c r="N66" s="182"/>
      <c r="O66" s="182"/>
      <c r="P66" s="182"/>
      <c r="Q66" s="184"/>
      <c r="R66" s="183"/>
    </row>
    <row r="67" spans="1:18" x14ac:dyDescent="0.25">
      <c r="A67" s="106">
        <v>38</v>
      </c>
      <c r="B67" s="101" t="s">
        <v>181</v>
      </c>
      <c r="H67" s="95"/>
      <c r="I67" s="113" t="s">
        <v>165</v>
      </c>
      <c r="K67" s="246"/>
      <c r="L67" s="169"/>
      <c r="M67" s="169"/>
      <c r="N67" s="169"/>
      <c r="O67" s="169"/>
      <c r="P67" s="169"/>
      <c r="Q67" s="171"/>
      <c r="R67" s="170"/>
    </row>
    <row r="68" spans="1:18" x14ac:dyDescent="0.25">
      <c r="A68" s="106">
        <v>39</v>
      </c>
      <c r="B68" s="101" t="s">
        <v>182</v>
      </c>
      <c r="H68" s="95"/>
      <c r="I68" s="113" t="s">
        <v>165</v>
      </c>
      <c r="K68" s="246"/>
      <c r="L68" s="169"/>
      <c r="M68" s="169"/>
      <c r="N68" s="169"/>
      <c r="O68" s="169"/>
      <c r="P68" s="169"/>
      <c r="Q68" s="171"/>
      <c r="R68" s="170"/>
    </row>
    <row r="69" spans="1:18" x14ac:dyDescent="0.25">
      <c r="A69" s="106">
        <v>40</v>
      </c>
      <c r="B69" s="101" t="s">
        <v>183</v>
      </c>
      <c r="H69" s="95"/>
      <c r="I69" s="113" t="s">
        <v>165</v>
      </c>
      <c r="K69" s="247"/>
      <c r="L69" s="171"/>
      <c r="M69" s="171"/>
      <c r="N69" s="171"/>
      <c r="O69" s="171"/>
      <c r="P69" s="171"/>
      <c r="Q69" s="171"/>
      <c r="R69" s="172"/>
    </row>
    <row r="70" spans="1:18" x14ac:dyDescent="0.25">
      <c r="A70" s="106">
        <v>41</v>
      </c>
      <c r="B70" s="101" t="s">
        <v>184</v>
      </c>
      <c r="H70" s="95"/>
      <c r="I70" s="113" t="s">
        <v>165</v>
      </c>
      <c r="K70" s="246"/>
      <c r="L70" s="169"/>
      <c r="M70" s="171"/>
      <c r="N70" s="171"/>
      <c r="O70" s="171"/>
      <c r="P70" s="171"/>
      <c r="Q70" s="171"/>
      <c r="R70" s="172"/>
    </row>
    <row r="71" spans="1:18" ht="13" thickBot="1" x14ac:dyDescent="0.3">
      <c r="A71" s="110">
        <v>42</v>
      </c>
      <c r="B71" s="102" t="s">
        <v>185</v>
      </c>
      <c r="H71" s="95"/>
      <c r="I71" s="113" t="s">
        <v>165</v>
      </c>
      <c r="K71" s="248"/>
      <c r="L71" s="173"/>
      <c r="M71" s="175"/>
      <c r="N71" s="175"/>
      <c r="O71" s="175"/>
      <c r="P71" s="175"/>
      <c r="Q71" s="175"/>
      <c r="R71" s="180"/>
    </row>
    <row r="72" spans="1:18" ht="13.5" thickBot="1" x14ac:dyDescent="0.35">
      <c r="A72" s="130">
        <v>43</v>
      </c>
      <c r="B72" s="150" t="s">
        <v>186</v>
      </c>
      <c r="C72" s="149"/>
      <c r="D72" s="132"/>
      <c r="E72" s="131"/>
      <c r="F72" s="131"/>
      <c r="G72" s="131"/>
      <c r="H72" s="154" t="s">
        <v>202</v>
      </c>
      <c r="I72" s="132"/>
      <c r="J72" s="131"/>
      <c r="K72" s="179">
        <f t="shared" ref="K72:R72" si="12">SUM(K67:K71)</f>
        <v>0</v>
      </c>
      <c r="L72" s="179">
        <f t="shared" si="12"/>
        <v>0</v>
      </c>
      <c r="M72" s="179">
        <f t="shared" si="12"/>
        <v>0</v>
      </c>
      <c r="N72" s="179">
        <f t="shared" si="12"/>
        <v>0</v>
      </c>
      <c r="O72" s="179">
        <f t="shared" si="12"/>
        <v>0</v>
      </c>
      <c r="P72" s="179">
        <f t="shared" si="12"/>
        <v>0</v>
      </c>
      <c r="Q72" s="179">
        <f t="shared" si="12"/>
        <v>0</v>
      </c>
      <c r="R72" s="179">
        <f t="shared" si="12"/>
        <v>0</v>
      </c>
    </row>
    <row r="73" spans="1:18" ht="13" x14ac:dyDescent="0.3">
      <c r="A73" s="140"/>
      <c r="B73" s="161" t="s">
        <v>170</v>
      </c>
      <c r="C73" s="108"/>
      <c r="D73" s="108"/>
      <c r="E73" s="108"/>
      <c r="F73" s="108"/>
      <c r="G73" s="108"/>
      <c r="H73" s="108"/>
      <c r="I73" s="148" t="s">
        <v>165</v>
      </c>
      <c r="J73" s="108"/>
      <c r="K73" s="229"/>
      <c r="L73" s="229"/>
      <c r="M73" s="184"/>
      <c r="N73" s="184"/>
      <c r="O73" s="184"/>
      <c r="P73" s="184"/>
      <c r="Q73" s="184"/>
      <c r="R73" s="189"/>
    </row>
    <row r="74" spans="1:18" x14ac:dyDescent="0.25">
      <c r="A74" s="106">
        <v>44</v>
      </c>
      <c r="B74" s="101" t="s">
        <v>187</v>
      </c>
      <c r="E74" s="97"/>
      <c r="F74" s="97"/>
      <c r="G74" s="97"/>
      <c r="H74" s="97"/>
      <c r="I74" s="113" t="s">
        <v>165</v>
      </c>
      <c r="J74" s="97"/>
      <c r="K74" s="246"/>
      <c r="L74" s="169"/>
      <c r="M74" s="171"/>
      <c r="N74" s="171"/>
      <c r="O74" s="171"/>
      <c r="P74" s="171"/>
      <c r="Q74" s="171"/>
      <c r="R74" s="172"/>
    </row>
    <row r="75" spans="1:18" x14ac:dyDescent="0.25">
      <c r="A75" s="106">
        <v>45</v>
      </c>
      <c r="B75" s="101" t="s">
        <v>188</v>
      </c>
      <c r="E75" s="97"/>
      <c r="F75" s="97"/>
      <c r="G75" s="97"/>
      <c r="H75" s="97"/>
      <c r="I75" s="113" t="s">
        <v>165</v>
      </c>
      <c r="J75" s="97"/>
      <c r="K75" s="246"/>
      <c r="L75" s="169"/>
      <c r="M75" s="171"/>
      <c r="N75" s="171"/>
      <c r="O75" s="171"/>
      <c r="P75" s="171"/>
      <c r="Q75" s="171"/>
      <c r="R75" s="172"/>
    </row>
    <row r="76" spans="1:18" x14ac:dyDescent="0.25">
      <c r="A76" s="106">
        <v>46</v>
      </c>
      <c r="B76" s="101" t="s">
        <v>189</v>
      </c>
      <c r="E76" s="97"/>
      <c r="F76" s="97"/>
      <c r="G76" s="97"/>
      <c r="H76" s="97"/>
      <c r="I76" s="113" t="s">
        <v>165</v>
      </c>
      <c r="J76" s="97"/>
      <c r="K76" s="247"/>
      <c r="L76" s="171"/>
      <c r="M76" s="171"/>
      <c r="N76" s="171"/>
      <c r="O76" s="171"/>
      <c r="P76" s="171"/>
      <c r="Q76" s="171"/>
      <c r="R76" s="172"/>
    </row>
    <row r="77" spans="1:18" x14ac:dyDescent="0.25">
      <c r="A77" s="106">
        <v>47</v>
      </c>
      <c r="B77" s="101" t="s">
        <v>190</v>
      </c>
      <c r="E77" s="97"/>
      <c r="F77" s="97"/>
      <c r="G77" s="97"/>
      <c r="H77" s="97"/>
      <c r="I77" s="113" t="s">
        <v>165</v>
      </c>
      <c r="J77" s="97"/>
      <c r="K77" s="246"/>
      <c r="L77" s="169"/>
      <c r="M77" s="171"/>
      <c r="N77" s="171"/>
      <c r="O77" s="171"/>
      <c r="P77" s="171"/>
      <c r="Q77" s="171"/>
      <c r="R77" s="172"/>
    </row>
    <row r="78" spans="1:18" ht="13" thickBot="1" x14ac:dyDescent="0.3">
      <c r="A78" s="110">
        <v>48</v>
      </c>
      <c r="B78" s="101" t="s">
        <v>191</v>
      </c>
      <c r="E78" s="97"/>
      <c r="F78" s="97"/>
      <c r="G78" s="97"/>
      <c r="H78" s="97"/>
      <c r="I78" s="113" t="s">
        <v>165</v>
      </c>
      <c r="J78" s="97"/>
      <c r="K78" s="248"/>
      <c r="L78" s="173"/>
      <c r="M78" s="175"/>
      <c r="N78" s="175"/>
      <c r="O78" s="175"/>
      <c r="P78" s="175"/>
      <c r="Q78" s="175"/>
      <c r="R78" s="180"/>
    </row>
    <row r="79" spans="1:18" ht="13.5" thickBot="1" x14ac:dyDescent="0.35">
      <c r="A79" s="157">
        <v>49</v>
      </c>
      <c r="B79" s="158" t="s">
        <v>192</v>
      </c>
      <c r="C79" s="159"/>
      <c r="D79" s="159"/>
      <c r="E79" s="159"/>
      <c r="F79" s="159"/>
      <c r="G79" s="159"/>
      <c r="H79" s="159"/>
      <c r="I79" s="155" t="s">
        <v>203</v>
      </c>
      <c r="J79" s="156"/>
      <c r="K79" s="190">
        <f t="shared" ref="K79:R79" si="13">SUM(K74:K78)</f>
        <v>0</v>
      </c>
      <c r="L79" s="190">
        <f t="shared" si="13"/>
        <v>0</v>
      </c>
      <c r="M79" s="190">
        <f t="shared" si="13"/>
        <v>0</v>
      </c>
      <c r="N79" s="190">
        <f t="shared" si="13"/>
        <v>0</v>
      </c>
      <c r="O79" s="190">
        <f t="shared" si="13"/>
        <v>0</v>
      </c>
      <c r="P79" s="190">
        <f t="shared" si="13"/>
        <v>0</v>
      </c>
      <c r="Q79" s="190">
        <f t="shared" si="13"/>
        <v>0</v>
      </c>
      <c r="R79" s="190">
        <f t="shared" si="13"/>
        <v>0</v>
      </c>
    </row>
    <row r="80" spans="1:18" ht="13.5" thickBot="1" x14ac:dyDescent="0.35">
      <c r="A80" s="130">
        <v>50</v>
      </c>
      <c r="B80" s="153" t="s">
        <v>193</v>
      </c>
      <c r="C80" s="131"/>
      <c r="D80" s="131"/>
      <c r="E80" s="131"/>
      <c r="F80" s="131"/>
      <c r="G80" s="131"/>
      <c r="H80" s="139" t="s">
        <v>204</v>
      </c>
      <c r="I80" s="112"/>
      <c r="J80" s="98"/>
      <c r="K80" s="179">
        <f t="shared" ref="K80:R80" si="14">K65+K72+K79</f>
        <v>0</v>
      </c>
      <c r="L80" s="179">
        <f t="shared" si="14"/>
        <v>0</v>
      </c>
      <c r="M80" s="179">
        <f t="shared" si="14"/>
        <v>0</v>
      </c>
      <c r="N80" s="179">
        <f t="shared" si="14"/>
        <v>0</v>
      </c>
      <c r="O80" s="179">
        <f t="shared" si="14"/>
        <v>0</v>
      </c>
      <c r="P80" s="179">
        <f t="shared" si="14"/>
        <v>0</v>
      </c>
      <c r="Q80" s="179">
        <f>Q65+Q72+Q79</f>
        <v>0</v>
      </c>
      <c r="R80" s="179">
        <f t="shared" si="14"/>
        <v>0</v>
      </c>
    </row>
    <row r="82" spans="2:9" ht="13" x14ac:dyDescent="0.3">
      <c r="B82" s="145"/>
    </row>
    <row r="83" spans="2:9" x14ac:dyDescent="0.25">
      <c r="B83" t="s">
        <v>171</v>
      </c>
      <c r="I83" t="s">
        <v>172</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topLeftCell="A13" zoomScale="70" zoomScaleNormal="70" workbookViewId="0">
      <selection activeCell="H6" sqref="H6"/>
    </sheetView>
  </sheetViews>
  <sheetFormatPr defaultRowHeight="12.5" x14ac:dyDescent="0.25"/>
  <cols>
    <col min="1" max="1" width="11.453125" customWidth="1"/>
    <col min="2" max="2" width="30.1796875" customWidth="1"/>
    <col min="3" max="3" width="20.81640625" customWidth="1"/>
    <col min="4" max="5" width="18.54296875" customWidth="1"/>
    <col min="6" max="6" width="29.1796875" customWidth="1"/>
    <col min="7" max="7" width="18.54296875" customWidth="1"/>
    <col min="8" max="8" width="19.1796875" customWidth="1"/>
  </cols>
  <sheetData>
    <row r="1" spans="1:103" ht="15.65" customHeight="1" x14ac:dyDescent="0.25">
      <c r="A1" s="475" t="s">
        <v>79</v>
      </c>
      <c r="B1" s="476"/>
      <c r="C1" s="475" t="str">
        <f>'RFI Cover Sheet'!C12</f>
        <v>E2396NTCSAMWP</v>
      </c>
      <c r="D1" s="584"/>
      <c r="E1" s="476"/>
      <c r="F1" s="337"/>
      <c r="G1" s="325"/>
      <c r="H1" s="325"/>
      <c r="I1" s="330"/>
      <c r="J1" s="329"/>
      <c r="K1" s="332"/>
      <c r="L1" s="326"/>
      <c r="M1" s="325"/>
      <c r="N1" s="333"/>
      <c r="O1" s="326"/>
      <c r="P1" s="328"/>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row>
    <row r="2" spans="1:103" ht="57" customHeight="1" x14ac:dyDescent="0.25">
      <c r="A2" s="475" t="s">
        <v>80</v>
      </c>
      <c r="B2" s="476"/>
      <c r="C2" s="581" t="str">
        <f>'RFI Cover Sheet'!C14</f>
        <v>Supply, Delivery, Design, Installation, Commissioning, Support and Training on Environmental Racks with Built-in Air Conditioning, Noise Reduction Solutions, Heat Management Systems and Security Access Control for Substation Environments, on an as and when required basis</v>
      </c>
      <c r="D2" s="582"/>
      <c r="E2" s="583"/>
      <c r="F2" s="337"/>
      <c r="G2" s="325"/>
      <c r="H2" s="327"/>
      <c r="I2" s="331"/>
      <c r="J2" s="11"/>
      <c r="K2" s="332"/>
      <c r="L2" s="326"/>
      <c r="M2" s="325"/>
      <c r="N2" s="333"/>
      <c r="O2" s="326"/>
      <c r="P2" s="328"/>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row>
    <row r="3" spans="1:103" ht="15.65" customHeight="1" x14ac:dyDescent="0.25">
      <c r="A3" s="475" t="s">
        <v>750</v>
      </c>
      <c r="B3" s="476"/>
      <c r="C3" s="475">
        <f>'RFI Cover Sheet'!C16</f>
        <v>0</v>
      </c>
      <c r="D3" s="584"/>
      <c r="E3" s="476"/>
      <c r="F3" s="337"/>
      <c r="G3" s="325"/>
      <c r="H3" s="327"/>
      <c r="I3" s="331"/>
      <c r="J3" s="11"/>
      <c r="K3" s="332"/>
      <c r="L3" s="326"/>
      <c r="M3" s="325"/>
      <c r="N3" s="333"/>
      <c r="O3" s="326"/>
      <c r="P3" s="328"/>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row>
    <row r="4" spans="1:103" ht="15.65" customHeight="1" x14ac:dyDescent="0.25">
      <c r="A4" s="475" t="s">
        <v>83</v>
      </c>
      <c r="B4" s="476"/>
      <c r="C4" s="475" t="s">
        <v>763</v>
      </c>
      <c r="D4" s="584"/>
      <c r="E4" s="476"/>
      <c r="F4" s="337"/>
      <c r="G4" s="325"/>
      <c r="H4" s="327"/>
      <c r="I4" s="331"/>
      <c r="J4" s="11"/>
      <c r="K4" s="332"/>
      <c r="L4" s="326"/>
      <c r="M4" s="325"/>
      <c r="N4" s="333"/>
      <c r="O4" s="326"/>
      <c r="P4" s="328"/>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row>
    <row r="5" spans="1:103" ht="18" x14ac:dyDescent="0.4">
      <c r="A5" s="280"/>
      <c r="B5" s="311"/>
      <c r="C5" s="279"/>
      <c r="D5" s="279"/>
      <c r="E5" s="279"/>
      <c r="F5" s="279"/>
      <c r="G5" s="279"/>
      <c r="H5" s="278"/>
      <c r="I5" s="278"/>
      <c r="J5" s="278"/>
      <c r="K5" s="278"/>
      <c r="L5" s="278"/>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row>
    <row r="6" spans="1:103" ht="18" x14ac:dyDescent="0.25">
      <c r="A6" s="275" t="s">
        <v>310</v>
      </c>
      <c r="B6" s="276"/>
      <c r="C6" s="273"/>
      <c r="D6" s="273"/>
      <c r="E6" s="273"/>
      <c r="F6" s="273"/>
      <c r="G6" s="273"/>
      <c r="H6" s="273"/>
      <c r="I6" s="273"/>
      <c r="J6" s="273"/>
      <c r="K6" s="273"/>
      <c r="L6" s="273"/>
      <c r="M6" s="273"/>
      <c r="N6" s="273"/>
      <c r="O6" s="273"/>
      <c r="P6" s="273"/>
      <c r="Q6" s="273"/>
      <c r="R6" s="273"/>
      <c r="S6" s="273"/>
      <c r="T6" s="274"/>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c r="CO6" s="273"/>
      <c r="CP6" s="273"/>
      <c r="CQ6" s="273"/>
      <c r="CR6" s="273"/>
      <c r="CS6" s="273"/>
      <c r="CT6" s="273"/>
      <c r="CU6" s="273"/>
      <c r="CV6" s="273"/>
      <c r="CW6" s="273"/>
      <c r="CX6" s="273"/>
      <c r="CY6" s="273"/>
    </row>
    <row r="7" spans="1:103" ht="15.5" x14ac:dyDescent="0.35">
      <c r="A7" s="284"/>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2"/>
      <c r="BD7" s="272"/>
      <c r="BE7" s="272"/>
      <c r="BF7" s="272"/>
      <c r="BG7" s="272"/>
      <c r="BH7" s="272"/>
      <c r="BI7" s="272"/>
      <c r="BJ7" s="272"/>
      <c r="BK7" s="272"/>
      <c r="BL7" s="272"/>
      <c r="BM7" s="272"/>
      <c r="BN7" s="272"/>
      <c r="BO7" s="272"/>
      <c r="BP7" s="272"/>
      <c r="BQ7" s="272"/>
      <c r="BR7" s="272"/>
      <c r="BS7" s="272"/>
      <c r="BT7" s="272"/>
      <c r="BU7" s="272"/>
      <c r="BV7" s="272"/>
      <c r="BW7" s="272"/>
      <c r="BX7" s="272"/>
      <c r="BY7" s="272"/>
      <c r="BZ7" s="272"/>
      <c r="CA7" s="272"/>
      <c r="CB7" s="272"/>
      <c r="CC7" s="272"/>
      <c r="CD7" s="272"/>
      <c r="CE7" s="272"/>
      <c r="CF7" s="272"/>
      <c r="CG7" s="272"/>
      <c r="CH7" s="272"/>
      <c r="CI7" s="272"/>
      <c r="CJ7" s="272"/>
      <c r="CK7" s="272"/>
      <c r="CL7" s="272"/>
      <c r="CM7" s="272"/>
      <c r="CN7" s="272"/>
      <c r="CO7" s="272"/>
      <c r="CP7" s="272"/>
      <c r="CQ7" s="272"/>
      <c r="CR7" s="272"/>
      <c r="CS7" s="272"/>
      <c r="CT7" s="272"/>
      <c r="CU7" s="272"/>
      <c r="CV7" s="272"/>
      <c r="CW7" s="272"/>
      <c r="CX7" s="272"/>
      <c r="CY7" s="272"/>
    </row>
    <row r="8" spans="1:103" ht="18.5" thickBot="1" x14ac:dyDescent="0.3">
      <c r="A8" s="277" t="s">
        <v>105</v>
      </c>
    </row>
    <row r="9" spans="1:103" ht="87" customHeight="1" x14ac:dyDescent="0.25">
      <c r="A9" s="285">
        <v>1</v>
      </c>
      <c r="B9" s="585" t="s">
        <v>297</v>
      </c>
      <c r="C9" s="586"/>
      <c r="D9" s="586"/>
      <c r="E9" s="586"/>
      <c r="F9" s="586"/>
      <c r="G9" s="587"/>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c r="BR9" s="286"/>
      <c r="BS9" s="286"/>
      <c r="BT9" s="286"/>
      <c r="BU9" s="286"/>
      <c r="BV9" s="286"/>
      <c r="BW9" s="286"/>
      <c r="BX9" s="286"/>
      <c r="BY9" s="286"/>
      <c r="BZ9" s="286"/>
      <c r="CA9" s="286"/>
      <c r="CB9" s="286"/>
      <c r="CC9" s="286"/>
      <c r="CD9" s="286"/>
      <c r="CE9" s="286"/>
      <c r="CF9" s="286"/>
      <c r="CG9" s="286"/>
      <c r="CH9" s="286"/>
      <c r="CI9" s="286"/>
      <c r="CJ9" s="286"/>
      <c r="CK9" s="286"/>
      <c r="CL9" s="286"/>
      <c r="CM9" s="286"/>
      <c r="CN9" s="286"/>
      <c r="CO9" s="286"/>
      <c r="CP9" s="286"/>
      <c r="CQ9" s="286"/>
      <c r="CR9" s="286"/>
      <c r="CS9" s="286"/>
      <c r="CT9" s="286"/>
      <c r="CU9" s="286"/>
      <c r="CV9" s="286"/>
      <c r="CW9" s="286"/>
      <c r="CX9" s="286"/>
      <c r="CY9" s="286"/>
    </row>
    <row r="10" spans="1:103" ht="27" customHeight="1" x14ac:dyDescent="0.25">
      <c r="A10" s="588">
        <v>2</v>
      </c>
      <c r="B10" s="589" t="s">
        <v>245</v>
      </c>
      <c r="C10" s="590"/>
      <c r="D10" s="590"/>
      <c r="E10" s="590"/>
      <c r="F10" s="590"/>
      <c r="G10" s="591"/>
      <c r="H10" s="286"/>
      <c r="I10" s="286"/>
      <c r="J10" s="287"/>
      <c r="K10" s="286"/>
      <c r="L10" s="286"/>
      <c r="M10" s="286"/>
      <c r="N10" s="286"/>
      <c r="O10" s="574"/>
      <c r="P10" s="575"/>
      <c r="Q10" s="575"/>
      <c r="R10" s="575"/>
      <c r="S10" s="575"/>
      <c r="T10" s="575"/>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286"/>
      <c r="CO10" s="286"/>
      <c r="CP10" s="286"/>
      <c r="CQ10" s="286"/>
      <c r="CR10" s="286"/>
      <c r="CS10" s="286"/>
      <c r="CT10" s="286"/>
      <c r="CU10" s="286"/>
      <c r="CV10" s="286"/>
      <c r="CW10" s="286"/>
      <c r="CX10" s="286"/>
      <c r="CY10" s="286"/>
    </row>
    <row r="11" spans="1:103" ht="15.5" x14ac:dyDescent="0.25">
      <c r="A11" s="588"/>
      <c r="B11" s="576" t="s">
        <v>316</v>
      </c>
      <c r="C11" s="575"/>
      <c r="D11" s="575"/>
      <c r="E11" s="575"/>
      <c r="F11" s="575"/>
      <c r="G11" s="577"/>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86"/>
      <c r="BP11" s="286"/>
      <c r="BQ11" s="286"/>
      <c r="BR11" s="286"/>
      <c r="BS11" s="286"/>
      <c r="BT11" s="286"/>
      <c r="BU11" s="286"/>
      <c r="BV11" s="286"/>
      <c r="BW11" s="286"/>
      <c r="BX11" s="286"/>
      <c r="BY11" s="286"/>
      <c r="BZ11" s="286"/>
      <c r="CA11" s="286"/>
      <c r="CB11" s="286"/>
      <c r="CC11" s="286"/>
      <c r="CD11" s="286"/>
      <c r="CE11" s="286"/>
      <c r="CF11" s="286"/>
      <c r="CG11" s="286"/>
      <c r="CH11" s="286"/>
      <c r="CI11" s="286"/>
      <c r="CJ11" s="286"/>
      <c r="CK11" s="286"/>
      <c r="CL11" s="286"/>
      <c r="CM11" s="286"/>
      <c r="CN11" s="286"/>
      <c r="CO11" s="286"/>
      <c r="CP11" s="286"/>
      <c r="CQ11" s="286"/>
      <c r="CR11" s="286"/>
      <c r="CS11" s="286"/>
      <c r="CT11" s="286"/>
      <c r="CU11" s="286"/>
      <c r="CV11" s="286"/>
      <c r="CW11" s="286"/>
      <c r="CX11" s="286"/>
      <c r="CY11" s="286"/>
    </row>
    <row r="12" spans="1:103" ht="110.25" customHeight="1" x14ac:dyDescent="0.25">
      <c r="A12" s="588"/>
      <c r="B12" s="578" t="s">
        <v>246</v>
      </c>
      <c r="C12" s="579"/>
      <c r="D12" s="579"/>
      <c r="E12" s="579"/>
      <c r="F12" s="579"/>
      <c r="G12" s="580"/>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c r="CC12" s="286"/>
      <c r="CD12" s="286"/>
      <c r="CE12" s="286"/>
      <c r="CF12" s="286"/>
      <c r="CG12" s="286"/>
      <c r="CH12" s="286"/>
      <c r="CI12" s="286"/>
      <c r="CJ12" s="286"/>
      <c r="CK12" s="286"/>
      <c r="CL12" s="286"/>
      <c r="CM12" s="286"/>
      <c r="CN12" s="286"/>
      <c r="CO12" s="286"/>
      <c r="CP12" s="286"/>
      <c r="CQ12" s="286"/>
      <c r="CR12" s="286"/>
      <c r="CS12" s="286"/>
      <c r="CT12" s="286"/>
      <c r="CU12" s="286"/>
      <c r="CV12" s="286"/>
      <c r="CW12" s="286"/>
      <c r="CX12" s="286"/>
      <c r="CY12" s="286"/>
    </row>
    <row r="13" spans="1:103" ht="68.25" customHeight="1" x14ac:dyDescent="0.35">
      <c r="A13" s="288">
        <v>3</v>
      </c>
      <c r="B13" s="565" t="s">
        <v>311</v>
      </c>
      <c r="C13" s="566"/>
      <c r="D13" s="566"/>
      <c r="E13" s="566"/>
      <c r="F13" s="566"/>
      <c r="G13" s="567"/>
      <c r="H13" s="286"/>
      <c r="I13" s="286"/>
      <c r="J13" s="286"/>
      <c r="K13" s="286"/>
      <c r="L13" s="286"/>
      <c r="M13" s="289"/>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c r="CT13" s="286"/>
      <c r="CU13" s="286"/>
      <c r="CV13" s="286"/>
      <c r="CW13" s="286"/>
      <c r="CX13" s="286"/>
      <c r="CY13" s="286"/>
    </row>
    <row r="14" spans="1:103" ht="84.75" customHeight="1" x14ac:dyDescent="0.25">
      <c r="A14" s="288">
        <v>4</v>
      </c>
      <c r="B14" s="568" t="s">
        <v>247</v>
      </c>
      <c r="C14" s="569"/>
      <c r="D14" s="569"/>
      <c r="E14" s="569"/>
      <c r="F14" s="569"/>
      <c r="G14" s="570"/>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row>
    <row r="15" spans="1:103" ht="15.5" x14ac:dyDescent="0.35">
      <c r="A15" s="564">
        <v>5</v>
      </c>
      <c r="B15" s="571" t="s">
        <v>248</v>
      </c>
      <c r="C15" s="572"/>
      <c r="D15" s="572"/>
      <c r="E15" s="572"/>
      <c r="F15" s="572"/>
      <c r="G15" s="573"/>
      <c r="H15" s="281"/>
      <c r="I15" s="281"/>
      <c r="J15" s="281"/>
      <c r="K15" s="278"/>
      <c r="L15" s="278"/>
      <c r="M15" s="278"/>
      <c r="N15" s="278"/>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row>
    <row r="16" spans="1:103" ht="64.5" customHeight="1" x14ac:dyDescent="0.25">
      <c r="A16" s="564"/>
      <c r="B16" s="571" t="s">
        <v>249</v>
      </c>
      <c r="C16" s="572"/>
      <c r="D16" s="572"/>
      <c r="E16" s="572"/>
      <c r="F16" s="572"/>
      <c r="G16" s="573"/>
      <c r="H16" s="290"/>
      <c r="I16" s="291"/>
      <c r="J16" s="291"/>
      <c r="K16" s="291"/>
      <c r="L16" s="291"/>
      <c r="M16" s="282"/>
      <c r="N16" s="291"/>
    </row>
    <row r="17" spans="1:14" ht="35.15" customHeight="1" thickBot="1" x14ac:dyDescent="0.4">
      <c r="A17" s="564"/>
      <c r="B17" s="559" t="s">
        <v>294</v>
      </c>
      <c r="C17" s="560"/>
      <c r="D17" s="560"/>
      <c r="E17" s="560"/>
      <c r="F17" s="560"/>
      <c r="G17" s="561"/>
      <c r="H17" s="283"/>
      <c r="I17" s="283"/>
      <c r="J17" s="283"/>
      <c r="K17" s="272"/>
      <c r="L17" s="272"/>
      <c r="M17" s="272"/>
      <c r="N17" s="272"/>
    </row>
    <row r="18" spans="1:14" ht="15.5" x14ac:dyDescent="0.35">
      <c r="A18" s="319" t="s">
        <v>77</v>
      </c>
      <c r="B18" s="312"/>
      <c r="C18" s="283"/>
      <c r="D18" s="283"/>
      <c r="E18" s="283"/>
      <c r="F18" s="283"/>
      <c r="G18" s="283"/>
      <c r="H18" s="283"/>
      <c r="I18" s="283"/>
      <c r="J18" s="283"/>
      <c r="K18" s="272"/>
      <c r="L18" s="272"/>
      <c r="M18" s="272"/>
      <c r="N18" s="272"/>
    </row>
    <row r="19" spans="1:14" ht="15.5" x14ac:dyDescent="0.35">
      <c r="A19" s="319" t="s">
        <v>77</v>
      </c>
      <c r="B19" s="313"/>
      <c r="C19" s="283"/>
      <c r="D19" s="283"/>
      <c r="E19" s="283"/>
      <c r="F19" s="283"/>
      <c r="G19" s="283"/>
      <c r="H19" s="283"/>
      <c r="I19" s="283"/>
      <c r="J19" s="283"/>
      <c r="K19" s="272"/>
      <c r="L19" s="272"/>
      <c r="M19" s="272"/>
      <c r="N19" s="272"/>
    </row>
    <row r="20" spans="1:14" ht="20" x14ac:dyDescent="0.4">
      <c r="A20" s="282" t="s">
        <v>250</v>
      </c>
      <c r="B20" s="314"/>
      <c r="C20" s="292"/>
      <c r="D20" s="293"/>
      <c r="E20" s="293"/>
      <c r="F20" s="293"/>
      <c r="G20" s="293"/>
      <c r="H20" s="294"/>
      <c r="I20" s="294"/>
      <c r="J20" s="294"/>
      <c r="K20" s="294"/>
      <c r="L20" s="294"/>
      <c r="M20" s="294"/>
      <c r="N20" s="294"/>
    </row>
    <row r="21" spans="1:14" ht="18.5" thickBot="1" x14ac:dyDescent="0.4">
      <c r="A21" s="295" t="s">
        <v>251</v>
      </c>
      <c r="B21" s="315"/>
      <c r="C21" s="295"/>
      <c r="D21" s="296"/>
      <c r="E21" s="296"/>
      <c r="F21" s="296"/>
      <c r="G21" s="296"/>
      <c r="H21" s="297"/>
      <c r="I21" s="297"/>
      <c r="J21" s="297"/>
      <c r="K21" s="297"/>
      <c r="L21" s="297"/>
      <c r="M21" s="297"/>
      <c r="N21" s="297"/>
    </row>
    <row r="22" spans="1:14" ht="46.4" customHeight="1" thickBot="1" x14ac:dyDescent="0.4">
      <c r="A22" s="298"/>
      <c r="B22" s="316"/>
      <c r="C22" s="299"/>
      <c r="D22" s="300"/>
      <c r="E22" s="301" t="s">
        <v>252</v>
      </c>
      <c r="F22" s="302"/>
      <c r="H22" s="562" t="s">
        <v>298</v>
      </c>
      <c r="I22" s="563"/>
      <c r="J22" s="563"/>
      <c r="K22" s="563"/>
      <c r="L22" s="563"/>
      <c r="M22" s="563"/>
      <c r="N22" s="272"/>
    </row>
    <row r="23" spans="1:14" ht="46.4" customHeight="1" thickBot="1" x14ac:dyDescent="0.3">
      <c r="A23" s="363" t="s">
        <v>253</v>
      </c>
      <c r="B23" s="317" t="s">
        <v>254</v>
      </c>
      <c r="C23" s="303" t="s">
        <v>255</v>
      </c>
      <c r="D23" s="361" t="s">
        <v>256</v>
      </c>
      <c r="E23" s="304" t="s">
        <v>257</v>
      </c>
      <c r="F23" s="359" t="s">
        <v>299</v>
      </c>
      <c r="G23" s="271"/>
      <c r="H23" s="271"/>
      <c r="I23" s="271"/>
      <c r="J23" s="271"/>
      <c r="K23" s="271"/>
      <c r="L23" s="272"/>
    </row>
    <row r="24" spans="1:14" ht="15.5" x14ac:dyDescent="0.35">
      <c r="A24" s="307">
        <v>1</v>
      </c>
      <c r="B24" s="362" t="s">
        <v>258</v>
      </c>
      <c r="C24" s="305" t="s">
        <v>197</v>
      </c>
      <c r="D24" s="321">
        <v>1</v>
      </c>
      <c r="E24" s="306"/>
      <c r="F24" s="309"/>
      <c r="G24" s="271"/>
      <c r="H24" s="271"/>
      <c r="I24" s="271"/>
      <c r="J24" s="271"/>
      <c r="K24" s="271"/>
      <c r="L24" s="272"/>
    </row>
    <row r="25" spans="1:14" ht="15.5" x14ac:dyDescent="0.35">
      <c r="A25" s="307">
        <v>2</v>
      </c>
      <c r="B25" s="318" t="s">
        <v>259</v>
      </c>
      <c r="C25" s="308" t="s">
        <v>260</v>
      </c>
      <c r="D25" s="347">
        <v>0</v>
      </c>
      <c r="E25" s="360"/>
      <c r="F25" s="309"/>
      <c r="G25" s="283"/>
      <c r="H25" s="283"/>
      <c r="I25" s="272"/>
      <c r="J25" s="272"/>
      <c r="K25" s="272"/>
      <c r="L25" s="272"/>
    </row>
    <row r="26" spans="1:14" ht="15.5" x14ac:dyDescent="0.35">
      <c r="A26" s="307">
        <v>3</v>
      </c>
      <c r="B26" s="318" t="s">
        <v>261</v>
      </c>
      <c r="C26" s="308" t="s">
        <v>262</v>
      </c>
      <c r="D26" s="347">
        <v>0</v>
      </c>
      <c r="E26" s="360"/>
      <c r="F26" s="309"/>
      <c r="G26" s="283"/>
      <c r="H26" s="283"/>
      <c r="I26" s="272"/>
      <c r="J26" s="272"/>
      <c r="K26" s="272"/>
      <c r="L26" s="272"/>
    </row>
    <row r="27" spans="1:14" ht="15.5" x14ac:dyDescent="0.35">
      <c r="A27" s="307">
        <v>4</v>
      </c>
      <c r="B27" s="318" t="s">
        <v>263</v>
      </c>
      <c r="C27" s="308" t="s">
        <v>264</v>
      </c>
      <c r="D27" s="347">
        <v>0</v>
      </c>
      <c r="E27" s="360"/>
      <c r="F27" s="309"/>
      <c r="G27" s="283"/>
      <c r="H27" s="283"/>
      <c r="I27" s="272"/>
      <c r="J27" s="272"/>
      <c r="K27" s="272"/>
      <c r="L27" s="272"/>
    </row>
    <row r="28" spans="1:14" ht="15.5" x14ac:dyDescent="0.35">
      <c r="A28" s="307">
        <v>5</v>
      </c>
      <c r="B28" s="318" t="s">
        <v>265</v>
      </c>
      <c r="C28" s="308" t="s">
        <v>266</v>
      </c>
      <c r="D28" s="347">
        <v>0</v>
      </c>
      <c r="E28" s="360"/>
      <c r="F28" s="309"/>
      <c r="G28" s="283"/>
      <c r="H28" s="283"/>
      <c r="I28" s="272"/>
      <c r="J28" s="272"/>
      <c r="K28" s="272"/>
      <c r="L28" s="272"/>
    </row>
    <row r="29" spans="1:14" ht="15.5" x14ac:dyDescent="0.35">
      <c r="A29" s="307">
        <v>6</v>
      </c>
      <c r="B29" s="318" t="s">
        <v>267</v>
      </c>
      <c r="C29" s="308" t="s">
        <v>268</v>
      </c>
      <c r="D29" s="347">
        <v>0</v>
      </c>
      <c r="E29" s="360"/>
      <c r="F29" s="309"/>
      <c r="G29" s="283"/>
      <c r="H29" s="283"/>
      <c r="I29" s="272"/>
      <c r="J29" s="272"/>
      <c r="K29" s="272"/>
      <c r="L29" s="272"/>
    </row>
    <row r="30" spans="1:14" ht="15.5" x14ac:dyDescent="0.35">
      <c r="A30" s="307">
        <v>7</v>
      </c>
      <c r="B30" s="318" t="s">
        <v>269</v>
      </c>
      <c r="C30" s="308" t="s">
        <v>270</v>
      </c>
      <c r="D30" s="347">
        <v>0</v>
      </c>
      <c r="E30" s="360"/>
      <c r="F30" s="309"/>
      <c r="G30" s="283"/>
      <c r="H30" s="283"/>
      <c r="I30" s="272"/>
      <c r="J30" s="272"/>
      <c r="K30" s="272"/>
      <c r="L30" s="272"/>
    </row>
    <row r="31" spans="1:14" ht="15.5" x14ac:dyDescent="0.35">
      <c r="A31" s="307">
        <v>8</v>
      </c>
      <c r="B31" s="318" t="s">
        <v>271</v>
      </c>
      <c r="C31" s="308" t="s">
        <v>272</v>
      </c>
      <c r="D31" s="347">
        <v>0</v>
      </c>
      <c r="E31" s="360"/>
      <c r="F31" s="309"/>
      <c r="G31" s="283"/>
      <c r="H31" s="283"/>
      <c r="I31" s="272"/>
      <c r="J31" s="272"/>
      <c r="K31" s="272"/>
      <c r="L31" s="272"/>
    </row>
    <row r="32" spans="1:14" ht="15.5" x14ac:dyDescent="0.35">
      <c r="A32" s="307">
        <v>9</v>
      </c>
      <c r="B32" s="318" t="s">
        <v>273</v>
      </c>
      <c r="C32" s="308" t="s">
        <v>274</v>
      </c>
      <c r="D32" s="347">
        <v>0</v>
      </c>
      <c r="E32" s="360"/>
      <c r="F32" s="309"/>
      <c r="G32" s="283"/>
      <c r="H32" s="283"/>
    </row>
    <row r="33" spans="1:10" ht="15.5" x14ac:dyDescent="0.35">
      <c r="A33" s="307">
        <v>10</v>
      </c>
      <c r="B33" s="318" t="s">
        <v>275</v>
      </c>
      <c r="C33" s="308" t="s">
        <v>276</v>
      </c>
      <c r="D33" s="347">
        <v>0</v>
      </c>
      <c r="E33" s="360"/>
      <c r="F33" s="309"/>
      <c r="G33" s="283"/>
      <c r="H33" s="283"/>
    </row>
    <row r="34" spans="1:10" ht="15.5" x14ac:dyDescent="0.35">
      <c r="A34" s="307">
        <v>11</v>
      </c>
      <c r="B34" s="318" t="s">
        <v>277</v>
      </c>
      <c r="C34" s="308" t="s">
        <v>278</v>
      </c>
      <c r="D34" s="347">
        <v>0</v>
      </c>
      <c r="E34" s="360"/>
      <c r="F34" s="309"/>
      <c r="G34" s="283"/>
      <c r="H34" s="283"/>
    </row>
    <row r="35" spans="1:10" ht="15.5" x14ac:dyDescent="0.35">
      <c r="A35" s="307">
        <v>12</v>
      </c>
      <c r="B35" s="318" t="s">
        <v>279</v>
      </c>
      <c r="C35" s="308" t="s">
        <v>280</v>
      </c>
      <c r="D35" s="347">
        <v>0</v>
      </c>
      <c r="E35" s="360"/>
      <c r="F35" s="309"/>
      <c r="G35" s="283"/>
      <c r="H35" s="283"/>
    </row>
    <row r="36" spans="1:10" ht="15.5" x14ac:dyDescent="0.35">
      <c r="A36" s="307">
        <v>13</v>
      </c>
      <c r="B36" s="318" t="s">
        <v>281</v>
      </c>
      <c r="C36" s="308" t="s">
        <v>282</v>
      </c>
      <c r="D36" s="347">
        <v>0</v>
      </c>
      <c r="E36" s="360"/>
      <c r="F36" s="309"/>
      <c r="G36" s="283"/>
      <c r="H36" s="283"/>
    </row>
    <row r="37" spans="1:10" ht="15.5" x14ac:dyDescent="0.35">
      <c r="A37" s="307">
        <v>14</v>
      </c>
      <c r="B37" s="318" t="s">
        <v>283</v>
      </c>
      <c r="C37" s="308" t="s">
        <v>244</v>
      </c>
      <c r="D37" s="347">
        <v>0</v>
      </c>
      <c r="E37" s="360"/>
      <c r="F37" s="309"/>
      <c r="G37" s="283"/>
      <c r="H37" s="283"/>
    </row>
    <row r="38" spans="1:10" ht="15.5" x14ac:dyDescent="0.35">
      <c r="A38" s="272"/>
      <c r="B38" s="320"/>
      <c r="C38" s="283"/>
      <c r="D38" s="283"/>
      <c r="E38" s="310"/>
      <c r="F38" s="310"/>
      <c r="G38" s="310"/>
      <c r="H38" s="310"/>
    </row>
    <row r="39" spans="1:10" x14ac:dyDescent="0.25">
      <c r="A39" s="272"/>
      <c r="B39" s="272"/>
      <c r="C39" s="272"/>
      <c r="D39" s="272"/>
      <c r="E39" s="272"/>
      <c r="F39" s="272"/>
      <c r="G39" s="272"/>
      <c r="H39" s="272"/>
      <c r="I39" s="272"/>
      <c r="J39" s="272"/>
    </row>
  </sheetData>
  <mergeCells count="21">
    <mergeCell ref="O10:T10"/>
    <mergeCell ref="B11:G11"/>
    <mergeCell ref="B12:G12"/>
    <mergeCell ref="C2:E2"/>
    <mergeCell ref="C1:E1"/>
    <mergeCell ref="C3:E3"/>
    <mergeCell ref="C4:E4"/>
    <mergeCell ref="A1:B1"/>
    <mergeCell ref="A2:B2"/>
    <mergeCell ref="A3:B3"/>
    <mergeCell ref="A4:B4"/>
    <mergeCell ref="B9:G9"/>
    <mergeCell ref="A10:A12"/>
    <mergeCell ref="B10:G10"/>
    <mergeCell ref="B17:G17"/>
    <mergeCell ref="H22:M22"/>
    <mergeCell ref="A15:A17"/>
    <mergeCell ref="B13:G13"/>
    <mergeCell ref="B14:G14"/>
    <mergeCell ref="B15:G15"/>
    <mergeCell ref="B16:G16"/>
  </mergeCells>
  <hyperlinks>
    <hyperlink ref="B11" r:id="rId1" display="WWW.resbank.co.za" xr:uid="{00000000-0004-0000-0B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RFI Cover Sheet</vt:lpstr>
      <vt:lpstr>5.1.0 Preamble</vt:lpstr>
      <vt:lpstr>5.1.1 Price Table 1-17</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Godfrey Radzelani</cp:lastModifiedBy>
  <cp:lastPrinted>2019-04-03T07:55:04Z</cp:lastPrinted>
  <dcterms:created xsi:type="dcterms:W3CDTF">2006-05-06T13:44:49Z</dcterms:created>
  <dcterms:modified xsi:type="dcterms:W3CDTF">2026-01-26T12:16:26Z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