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nomjans\Desktop\Projects\School Projects\Daluhlanga\Contract Docs\"/>
    </mc:Choice>
  </mc:AlternateContent>
  <xr:revisionPtr revIDLastSave="0" documentId="13_ncr:1_{F6EA660D-DF8C-4BAB-B433-C096F5C28F2E}" xr6:coauthVersionLast="47" xr6:coauthVersionMax="47" xr10:uidLastSave="{00000000-0000-0000-0000-000000000000}"/>
  <bookViews>
    <workbookView xWindow="28680" yWindow="-120" windowWidth="29040" windowHeight="15720" activeTab="6" xr2:uid="{BE087FB9-28EC-461B-9376-DB76D99CC4F6}"/>
  </bookViews>
  <sheets>
    <sheet name="Cover Page" sheetId="12" r:id="rId1"/>
    <sheet name="Civil Works 1" sheetId="13" r:id="rId2"/>
    <sheet name="TRADE SECTION" sheetId="11" state="hidden" r:id="rId3"/>
    <sheet name="P&amp;G'S" sheetId="10" state="hidden" r:id="rId4"/>
    <sheet name="Steel Erection 1" sheetId="14" r:id="rId5"/>
    <sheet name="Cond-clamps-earthing 1" sheetId="15" r:id="rId6"/>
    <sheet name="Electrical" sheetId="8" r:id="rId7"/>
    <sheet name="TRANSPORT" sheetId="9" state="hidden" r:id="rId8"/>
    <sheet name="APP B1" sheetId="16" r:id="rId9"/>
  </sheets>
  <externalReferences>
    <externalReference r:id="rId10"/>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7" i="8" l="1"/>
  <c r="H141" i="8"/>
  <c r="H142" i="8"/>
  <c r="J142" i="8" s="1"/>
  <c r="H143" i="8"/>
  <c r="J143" i="8" s="1"/>
  <c r="H144" i="8"/>
  <c r="J144" i="8" s="1"/>
  <c r="H140" i="8"/>
  <c r="J140" i="8" s="1"/>
  <c r="H130" i="8"/>
  <c r="H102" i="8"/>
  <c r="H89" i="8"/>
  <c r="H90" i="8"/>
  <c r="H91" i="8"/>
  <c r="H92" i="8"/>
  <c r="H93" i="8"/>
  <c r="H94" i="8"/>
  <c r="J94" i="8" s="1"/>
  <c r="H95" i="8"/>
  <c r="J95" i="8" s="1"/>
  <c r="K95" i="8" s="1"/>
  <c r="H96" i="8"/>
  <c r="J96" i="8" s="1"/>
  <c r="K96" i="8" s="1"/>
  <c r="H97" i="8"/>
  <c r="J97" i="8" s="1"/>
  <c r="K97" i="8" s="1"/>
  <c r="H98" i="8"/>
  <c r="H99" i="8"/>
  <c r="H100" i="8"/>
  <c r="H87" i="8"/>
  <c r="H84" i="8"/>
  <c r="H77" i="8"/>
  <c r="H78" i="8"/>
  <c r="H79" i="8"/>
  <c r="H80" i="8"/>
  <c r="H81" i="8"/>
  <c r="H82" i="8"/>
  <c r="H83" i="8"/>
  <c r="H76" i="8"/>
  <c r="H71" i="8"/>
  <c r="H61" i="8"/>
  <c r="H62" i="8"/>
  <c r="H63" i="8"/>
  <c r="H64" i="8"/>
  <c r="H65" i="8"/>
  <c r="H66" i="8"/>
  <c r="H67" i="8"/>
  <c r="H68" i="8"/>
  <c r="H69" i="8"/>
  <c r="J69" i="8" s="1"/>
  <c r="H60" i="8"/>
  <c r="H36" i="8"/>
  <c r="J36" i="8" s="1"/>
  <c r="K36" i="8" s="1"/>
  <c r="H37" i="8"/>
  <c r="J37" i="8" s="1"/>
  <c r="H38" i="8"/>
  <c r="H39" i="8"/>
  <c r="J39" i="8" s="1"/>
  <c r="H40" i="8"/>
  <c r="J40" i="8" s="1"/>
  <c r="H41" i="8"/>
  <c r="H42" i="8"/>
  <c r="H43" i="8"/>
  <c r="H44" i="8"/>
  <c r="H45" i="8"/>
  <c r="H46" i="8"/>
  <c r="H47" i="8"/>
  <c r="H48" i="8"/>
  <c r="H49" i="8"/>
  <c r="H50" i="8"/>
  <c r="J50" i="8" s="1"/>
  <c r="H51" i="8"/>
  <c r="J51" i="8" s="1"/>
  <c r="H52" i="8"/>
  <c r="H53" i="8"/>
  <c r="J53" i="8" s="1"/>
  <c r="H54" i="8"/>
  <c r="H55" i="8"/>
  <c r="J55" i="8" s="1"/>
  <c r="K55" i="8" s="1"/>
  <c r="H56" i="8"/>
  <c r="J56" i="8" s="1"/>
  <c r="H35" i="8"/>
  <c r="J35" i="8" s="1"/>
  <c r="H23" i="8"/>
  <c r="J23" i="8" s="1"/>
  <c r="H24" i="8"/>
  <c r="J24" i="8" s="1"/>
  <c r="H25" i="8"/>
  <c r="J25" i="8" s="1"/>
  <c r="H26" i="8"/>
  <c r="J26" i="8" s="1"/>
  <c r="H27" i="8"/>
  <c r="J27" i="8" s="1"/>
  <c r="H28" i="8"/>
  <c r="H29" i="8"/>
  <c r="J29" i="8" s="1"/>
  <c r="H30" i="8"/>
  <c r="J30" i="8" s="1"/>
  <c r="H31" i="8"/>
  <c r="J31" i="8" s="1"/>
  <c r="H32" i="8"/>
  <c r="H22" i="8"/>
  <c r="J22" i="8" s="1"/>
  <c r="H19" i="8"/>
  <c r="H18" i="8"/>
  <c r="G55" i="8"/>
  <c r="J151" i="8"/>
  <c r="K151" i="8" s="1"/>
  <c r="J152" i="8"/>
  <c r="K152" i="8" s="1"/>
  <c r="J98" i="8"/>
  <c r="J99" i="8"/>
  <c r="K99" i="8" s="1"/>
  <c r="G94" i="8"/>
  <c r="G95" i="8"/>
  <c r="G96" i="8"/>
  <c r="G97" i="8"/>
  <c r="G98" i="8"/>
  <c r="G99" i="8"/>
  <c r="J100" i="8"/>
  <c r="G100" i="8"/>
  <c r="G69" i="8"/>
  <c r="F47" i="12"/>
  <c r="F46" i="12"/>
  <c r="F45" i="12"/>
  <c r="F44" i="12"/>
  <c r="F43" i="12"/>
  <c r="F42" i="12"/>
  <c r="F41" i="12"/>
  <c r="F40" i="12"/>
  <c r="F39" i="12"/>
  <c r="F38" i="12"/>
  <c r="F37" i="12"/>
  <c r="F35" i="12"/>
  <c r="F33" i="12"/>
  <c r="F32" i="12"/>
  <c r="F49" i="12" s="1"/>
  <c r="E7" i="12" s="1"/>
  <c r="F28" i="12"/>
  <c r="F27" i="12"/>
  <c r="F26" i="12"/>
  <c r="F25" i="12"/>
  <c r="F24" i="12"/>
  <c r="F23" i="12"/>
  <c r="F21" i="12"/>
  <c r="F29" i="12" s="1"/>
  <c r="E6" i="12" s="1"/>
  <c r="E11" i="12"/>
  <c r="E10" i="12"/>
  <c r="E9" i="12"/>
  <c r="E8" i="12"/>
  <c r="G56" i="8"/>
  <c r="G54" i="8"/>
  <c r="J54" i="8"/>
  <c r="K54" i="8" s="1"/>
  <c r="G53" i="8"/>
  <c r="G144" i="8"/>
  <c r="G143" i="8"/>
  <c r="G142" i="8"/>
  <c r="G141" i="8"/>
  <c r="G140" i="8"/>
  <c r="J32" i="8"/>
  <c r="G32" i="8"/>
  <c r="G31" i="8"/>
  <c r="G30" i="8"/>
  <c r="G29" i="8"/>
  <c r="J28" i="8"/>
  <c r="G28" i="8"/>
  <c r="G27" i="8"/>
  <c r="G26" i="8"/>
  <c r="G25" i="8"/>
  <c r="G24" i="8"/>
  <c r="G23" i="8"/>
  <c r="G22" i="8"/>
  <c r="G34" i="8"/>
  <c r="J34" i="8"/>
  <c r="G35" i="8"/>
  <c r="G36" i="8"/>
  <c r="G37" i="8"/>
  <c r="G38" i="8"/>
  <c r="J38" i="8"/>
  <c r="G39" i="8"/>
  <c r="G40" i="8"/>
  <c r="G41" i="8"/>
  <c r="J41" i="8"/>
  <c r="H32" i="14"/>
  <c r="E16" i="14"/>
  <c r="E12" i="14"/>
  <c r="E10" i="14"/>
  <c r="G50" i="8"/>
  <c r="G51" i="8"/>
  <c r="K98" i="8" l="1"/>
  <c r="K94" i="8"/>
  <c r="K100" i="8"/>
  <c r="K143" i="8"/>
  <c r="K144" i="8"/>
  <c r="K56" i="8"/>
  <c r="E13" i="12"/>
  <c r="E14" i="12" s="1"/>
  <c r="E15" i="12" s="1"/>
  <c r="K69" i="8"/>
  <c r="K53" i="8"/>
  <c r="K142" i="8"/>
  <c r="K32" i="8"/>
  <c r="K140" i="8"/>
  <c r="K24" i="8"/>
  <c r="K28" i="8"/>
  <c r="K23" i="8"/>
  <c r="K27" i="8"/>
  <c r="K29" i="8"/>
  <c r="K30" i="8"/>
  <c r="K31" i="8"/>
  <c r="K22" i="8"/>
  <c r="K25" i="8"/>
  <c r="K26" i="8"/>
  <c r="K38" i="8"/>
  <c r="K35" i="8"/>
  <c r="K34" i="8"/>
  <c r="K40" i="8"/>
  <c r="K41" i="8"/>
  <c r="K37" i="8"/>
  <c r="K39" i="8"/>
  <c r="K51" i="8"/>
  <c r="K50" i="8"/>
  <c r="J66" i="8"/>
  <c r="J67" i="8"/>
  <c r="J68" i="8"/>
  <c r="G66" i="8"/>
  <c r="G67" i="8"/>
  <c r="G68" i="8"/>
  <c r="J43" i="8"/>
  <c r="J44" i="8"/>
  <c r="J45" i="8"/>
  <c r="J46" i="8"/>
  <c r="J47" i="8"/>
  <c r="K66" i="8" l="1"/>
  <c r="K68" i="8"/>
  <c r="K67" i="8"/>
  <c r="G47" i="8"/>
  <c r="K47" i="8" s="1"/>
  <c r="J87" i="8"/>
  <c r="G87" i="8"/>
  <c r="K87" i="8" l="1"/>
  <c r="G128" i="8" l="1"/>
  <c r="J78" i="8"/>
  <c r="G78" i="8"/>
  <c r="K78" i="8" l="1"/>
  <c r="J129" i="8"/>
  <c r="J130" i="8"/>
  <c r="G129" i="8"/>
  <c r="G130" i="8"/>
  <c r="J81" i="8"/>
  <c r="J82" i="8"/>
  <c r="J83" i="8"/>
  <c r="J84" i="8"/>
  <c r="J19" i="8"/>
  <c r="G19" i="8"/>
  <c r="J42" i="8"/>
  <c r="G42" i="8"/>
  <c r="G43" i="8"/>
  <c r="K43" i="8" s="1"/>
  <c r="G44" i="8"/>
  <c r="K44" i="8" s="1"/>
  <c r="G45" i="8"/>
  <c r="K45" i="8" s="1"/>
  <c r="G46" i="8"/>
  <c r="K46" i="8" s="1"/>
  <c r="G127" i="8"/>
  <c r="J127" i="8"/>
  <c r="J128" i="8"/>
  <c r="K128" i="8" s="1"/>
  <c r="G131" i="8"/>
  <c r="J131" i="8"/>
  <c r="G133" i="8"/>
  <c r="J133" i="8"/>
  <c r="G104" i="8"/>
  <c r="G84" i="8"/>
  <c r="G83" i="8"/>
  <c r="G82" i="8"/>
  <c r="G81" i="8"/>
  <c r="G18" i="8"/>
  <c r="J18" i="8"/>
  <c r="H13" i="8"/>
  <c r="K42" i="8" l="1"/>
  <c r="K19" i="8"/>
  <c r="K84" i="8"/>
  <c r="K81" i="8"/>
  <c r="K82" i="8"/>
  <c r="K130" i="8"/>
  <c r="K83" i="8"/>
  <c r="K129" i="8"/>
  <c r="K133" i="8"/>
  <c r="K131" i="8"/>
  <c r="K127" i="8"/>
  <c r="K18" i="8"/>
  <c r="J153" i="8" l="1"/>
  <c r="K153" i="8" s="1"/>
  <c r="E12" i="11"/>
  <c r="J147" i="8"/>
  <c r="G147" i="8"/>
  <c r="J154" i="8"/>
  <c r="J48" i="8"/>
  <c r="J49" i="8"/>
  <c r="J52" i="8"/>
  <c r="J58" i="8"/>
  <c r="J59" i="8"/>
  <c r="J60" i="8"/>
  <c r="J61" i="8"/>
  <c r="J62" i="8"/>
  <c r="J63" i="8"/>
  <c r="J64" i="8"/>
  <c r="J65" i="8"/>
  <c r="J72" i="8"/>
  <c r="J73" i="8"/>
  <c r="J76" i="8"/>
  <c r="J77" i="8"/>
  <c r="J79" i="8"/>
  <c r="J80" i="8"/>
  <c r="J86" i="8"/>
  <c r="J88" i="8"/>
  <c r="J89" i="8"/>
  <c r="J90" i="8"/>
  <c r="J91" i="8"/>
  <c r="J92" i="8"/>
  <c r="J93" i="8"/>
  <c r="J102" i="8"/>
  <c r="J103" i="8"/>
  <c r="J107" i="8"/>
  <c r="J108" i="8"/>
  <c r="J109" i="8"/>
  <c r="J110" i="8"/>
  <c r="J117" i="8"/>
  <c r="J118" i="8"/>
  <c r="J119" i="8"/>
  <c r="J120" i="8"/>
  <c r="J121" i="8"/>
  <c r="J122" i="8"/>
  <c r="J124" i="8"/>
  <c r="J148" i="8"/>
  <c r="D11" i="11" s="1"/>
  <c r="G48" i="8"/>
  <c r="G49" i="8"/>
  <c r="G52" i="8"/>
  <c r="G58" i="8"/>
  <c r="G59" i="8"/>
  <c r="G60" i="8"/>
  <c r="G61" i="8"/>
  <c r="G62" i="8"/>
  <c r="G63" i="8"/>
  <c r="G64" i="8"/>
  <c r="G65" i="8"/>
  <c r="G72" i="8"/>
  <c r="G73" i="8"/>
  <c r="G76" i="8"/>
  <c r="G77" i="8"/>
  <c r="G79" i="8"/>
  <c r="G80" i="8"/>
  <c r="G86" i="8"/>
  <c r="G88" i="8"/>
  <c r="G89" i="8"/>
  <c r="G90" i="8"/>
  <c r="G91" i="8"/>
  <c r="G92" i="8"/>
  <c r="G93" i="8"/>
  <c r="G102" i="8"/>
  <c r="G103" i="8"/>
  <c r="G107" i="8"/>
  <c r="G108" i="8"/>
  <c r="G109" i="8"/>
  <c r="G110" i="8"/>
  <c r="G117" i="8"/>
  <c r="G118" i="8"/>
  <c r="G119" i="8"/>
  <c r="G120" i="8"/>
  <c r="G121" i="8"/>
  <c r="G122" i="8"/>
  <c r="G124" i="8"/>
  <c r="G148" i="8"/>
  <c r="J150" i="8"/>
  <c r="K150" i="8" s="1"/>
  <c r="J14" i="8"/>
  <c r="J13" i="8"/>
  <c r="F18" i="9"/>
  <c r="D13" i="11" s="1"/>
  <c r="E13" i="11" s="1"/>
  <c r="G21" i="10"/>
  <c r="D8" i="11" s="1"/>
  <c r="E8" i="11" s="1"/>
  <c r="K147" i="8" l="1"/>
  <c r="K13" i="8"/>
  <c r="J15" i="8"/>
  <c r="D9" i="11" s="1"/>
  <c r="K154" i="8"/>
  <c r="K48" i="8"/>
  <c r="K49" i="8"/>
  <c r="K52" i="8"/>
  <c r="K58" i="8"/>
  <c r="K59" i="8"/>
  <c r="K60" i="8"/>
  <c r="K61" i="8"/>
  <c r="K62" i="8"/>
  <c r="K63" i="8"/>
  <c r="K64" i="8"/>
  <c r="K65" i="8"/>
  <c r="K72" i="8"/>
  <c r="K73" i="8"/>
  <c r="K76" i="8"/>
  <c r="K77" i="8"/>
  <c r="K79" i="8"/>
  <c r="K80" i="8"/>
  <c r="K86" i="8"/>
  <c r="K88" i="8"/>
  <c r="K89" i="8"/>
  <c r="K90" i="8"/>
  <c r="K91" i="8"/>
  <c r="K92" i="8"/>
  <c r="K93" i="8"/>
  <c r="K102" i="8"/>
  <c r="K103" i="8"/>
  <c r="K107" i="8"/>
  <c r="K108" i="8"/>
  <c r="K109" i="8"/>
  <c r="K110" i="8"/>
  <c r="K117" i="8"/>
  <c r="K118" i="8"/>
  <c r="K119" i="8"/>
  <c r="K120" i="8"/>
  <c r="K121" i="8"/>
  <c r="K122" i="8"/>
  <c r="K124" i="8"/>
  <c r="K148" i="8"/>
  <c r="C11" i="11"/>
  <c r="K14" i="8"/>
  <c r="G145" i="8" l="1"/>
  <c r="J145" i="8"/>
  <c r="D10" i="11" s="1"/>
  <c r="D14" i="11" s="1"/>
  <c r="D15" i="11" s="1"/>
  <c r="D16" i="11" s="1"/>
  <c r="E11" i="11"/>
  <c r="E9" i="11"/>
  <c r="K15" i="8"/>
  <c r="K145" i="8" l="1"/>
  <c r="C10" i="11"/>
  <c r="E10" i="11" s="1"/>
  <c r="E14" i="11" s="1"/>
  <c r="E15" i="11" s="1"/>
  <c r="E16" i="11" s="1"/>
  <c r="C14" i="11" l="1"/>
  <c r="C15" i="11" s="1"/>
  <c r="C16" i="11" s="1"/>
</calcChain>
</file>

<file path=xl/sharedStrings.xml><?xml version="1.0" encoding="utf-8"?>
<sst xmlns="http://schemas.openxmlformats.org/spreadsheetml/2006/main" count="776" uniqueCount="539">
  <si>
    <t>Site Assessment</t>
  </si>
  <si>
    <t>Functional tests, safety checks, inverter commissioning, Certificate of Compliance (CoC) by a registered electrician per SANS 10142-1 / SANS 10142-1-2. (SAPVIA PV GreenCard compliance or equivalent.</t>
  </si>
  <si>
    <t>System Parameter</t>
  </si>
  <si>
    <t>Minimum PV (Wp)</t>
  </si>
  <si>
    <t>Minimum BESS (kWh)</t>
  </si>
  <si>
    <t>System Detailed Engineering &amp; Design</t>
  </si>
  <si>
    <t xml:space="preserve">Electrical single-line diagrams, string design, mounting layout, earthing, switchgear design, protection. Comply with NRS / SANS standards. </t>
  </si>
  <si>
    <t>Sum</t>
  </si>
  <si>
    <t>Each</t>
  </si>
  <si>
    <t>TRANSPORT</t>
  </si>
  <si>
    <t>LDV</t>
  </si>
  <si>
    <t>km</t>
  </si>
  <si>
    <t>Personnel Transport for Staff</t>
  </si>
  <si>
    <t>10 m³ Tipper Truck</t>
  </si>
  <si>
    <t>6 m³ Tipper Truck</t>
  </si>
  <si>
    <t>Transport Truck 2-4 ton</t>
  </si>
  <si>
    <t>Transport Truck 5-8 ton</t>
  </si>
  <si>
    <t>Transport Truck 5-8 ton with crane</t>
  </si>
  <si>
    <t>Transport Truck 9-14 ton</t>
  </si>
  <si>
    <t>Transport Truck 9-14 ton with crane</t>
  </si>
  <si>
    <t>Lowbed</t>
  </si>
  <si>
    <t>Every Invoice to be signed and verified by Quantity Surveyor for payment.</t>
  </si>
  <si>
    <t>Overheads for project (This includes Site Establishment Overhead Costs, Office Overheads, Administration Costs etc.) Total Labour Value</t>
  </si>
  <si>
    <t>Health and Safety Management, OHSA appointments, PPE etc. Total Labour Value</t>
  </si>
  <si>
    <t>Quality &amp; Contract Management. Total Labour Value</t>
  </si>
  <si>
    <t>Environmental Management &amp; Site maintenance. Total Labour Value</t>
  </si>
  <si>
    <t>De-establishment &amp; Rehabilitation of Site</t>
  </si>
  <si>
    <t>Security</t>
  </si>
  <si>
    <t>Facilities for security (Guard house, toilet etc.)</t>
  </si>
  <si>
    <t>CLO (If required) (Max Value)</t>
  </si>
  <si>
    <t>Registered SACPCMP Construction Manager (Proof of registration required)</t>
  </si>
  <si>
    <t>Weekly</t>
  </si>
  <si>
    <t>Safety Officer</t>
  </si>
  <si>
    <t>Responsible person</t>
  </si>
  <si>
    <t>TOTAL</t>
  </si>
  <si>
    <t>A</t>
  </si>
  <si>
    <t>B</t>
  </si>
  <si>
    <t>Mounting Kits</t>
  </si>
  <si>
    <t>1000VDC, 40kA, 2P</t>
  </si>
  <si>
    <t>Valsa V4PKIT-IBR (4‑panel roof kit)</t>
  </si>
  <si>
    <t>m</t>
  </si>
  <si>
    <t>ea</t>
  </si>
  <si>
    <t>bag</t>
  </si>
  <si>
    <t>AC ELECTRICAL &amp; DISTRIBUTION</t>
  </si>
  <si>
    <t>Red/Black solar cable</t>
  </si>
  <si>
    <t>DC String Combiner Boxes</t>
  </si>
  <si>
    <t>String Fuses</t>
  </si>
  <si>
    <t>Surge Protection (DC SPD Type II)</t>
  </si>
  <si>
    <t>UV resistant</t>
  </si>
  <si>
    <t>CHANGEOVER SWITCHES</t>
  </si>
  <si>
    <t>METERING &amp; MONITIORING</t>
  </si>
  <si>
    <t>CT Clamps</t>
  </si>
  <si>
    <t>BOS (BALANCE OF SYSTEM)</t>
  </si>
  <si>
    <t>Cable Backfill Materials</t>
  </si>
  <si>
    <t>Cable glands+accessories</t>
  </si>
  <si>
    <t>Cable laying including excavations and installation</t>
  </si>
  <si>
    <t>PV Solar Modules</t>
  </si>
  <si>
    <t>20kW-40kWh ESS</t>
  </si>
  <si>
    <t xml:space="preserve">DISTRIBUTION </t>
  </si>
  <si>
    <t>SECTION</t>
  </si>
  <si>
    <t>DESCRIPTION</t>
  </si>
  <si>
    <t>SUPPLY TOTAL</t>
  </si>
  <si>
    <t>LABOUR TOTAL</t>
  </si>
  <si>
    <t>GRAND TOTAL</t>
  </si>
  <si>
    <t>PRELIMINARY AND GENERAL ITEMS</t>
  </si>
  <si>
    <t>C</t>
  </si>
  <si>
    <t>D</t>
  </si>
  <si>
    <t>E</t>
  </si>
  <si>
    <t>F</t>
  </si>
  <si>
    <t>MISCELLANEOUS</t>
  </si>
  <si>
    <t>TOTAL EXCLUDING 15% VAT</t>
  </si>
  <si>
    <t>15% VAT</t>
  </si>
  <si>
    <t>TOTAL ENCLUDING 15% VAT</t>
  </si>
  <si>
    <t xml:space="preserve">SMART TECHNOLOGY BOQ including Rates </t>
  </si>
  <si>
    <t>UNIT</t>
  </si>
  <si>
    <t>RATE</t>
  </si>
  <si>
    <t>QUANTITY</t>
  </si>
  <si>
    <t>ITEM</t>
  </si>
  <si>
    <t>BILL OF ACTIVITIES</t>
  </si>
  <si>
    <t>SUPPLY QTY</t>
  </si>
  <si>
    <t>SUPPLY RATE</t>
  </si>
  <si>
    <t>LABOUR RATE</t>
  </si>
  <si>
    <t xml:space="preserve">GRAND TOTAL </t>
  </si>
  <si>
    <t xml:space="preserve">ITEM </t>
  </si>
  <si>
    <t>LABOUR QTY</t>
  </si>
  <si>
    <t>SUB-TOTAL B</t>
  </si>
  <si>
    <t>SITE ESTABLISHMENT</t>
  </si>
  <si>
    <t xml:space="preserve">CONSTRUCTION </t>
  </si>
  <si>
    <t>MOUNTING SYSTEM</t>
  </si>
  <si>
    <t>Modules</t>
  </si>
  <si>
    <t>2.1.1</t>
  </si>
  <si>
    <t>TRENCHING</t>
  </si>
  <si>
    <t>16.1.1</t>
  </si>
  <si>
    <t>16.1.2</t>
  </si>
  <si>
    <t>16.1.3</t>
  </si>
  <si>
    <t>16.2.1</t>
  </si>
  <si>
    <t>16.2.2</t>
  </si>
  <si>
    <t>16.2.3</t>
  </si>
  <si>
    <t>SUB-TOTAL C</t>
  </si>
  <si>
    <t>SUB-TOTAL D</t>
  </si>
  <si>
    <t xml:space="preserve">PRE-CONSTRUCTION </t>
  </si>
  <si>
    <t xml:space="preserve">POST CONSTRUCTION </t>
  </si>
  <si>
    <t>PRE-CONSTRUCTION</t>
  </si>
  <si>
    <t>CONSTRUCTION</t>
  </si>
  <si>
    <t xml:space="preserve">TRANSPORT </t>
  </si>
  <si>
    <t xml:space="preserve">Allow for the following end items to be applied as per relevant Eskom instructions/bulletins/procedures and standards where not already allowed for in structure package. </t>
  </si>
  <si>
    <t>SUB-TOTAL E</t>
  </si>
  <si>
    <t xml:space="preserve">POST-CONSTRUCTION </t>
  </si>
  <si>
    <t>SUB-TOTAL F</t>
  </si>
  <si>
    <t>SUB-TOTAL A</t>
  </si>
  <si>
    <t>16.2.4</t>
  </si>
  <si>
    <t>Kit</t>
  </si>
  <si>
    <t>Monthly</t>
  </si>
  <si>
    <t>Cost plus fee %</t>
  </si>
  <si>
    <t>Daily</t>
  </si>
  <si>
    <t>Lot</t>
  </si>
  <si>
    <t>Module-Level Power Electronics / Optimisers (NEW)</t>
  </si>
  <si>
    <t>Shade-tolerant sites: consider DC optimisers or microinverters. Priced as option / provisional sum.</t>
  </si>
  <si>
    <t>PV DC ELECTRICAL &amp; DISTRIBUTION</t>
  </si>
  <si>
    <t>TÜV 2 Pfg 1169 / UL 4703, 1.8 kV rated.</t>
  </si>
  <si>
    <t>1000 VDC, 40 kA, 2P; installed in combiner.</t>
  </si>
  <si>
    <t>UV Resistant Cable Conduits/Trunking</t>
  </si>
  <si>
    <t>Cable Glands IP65 rated</t>
  </si>
  <si>
    <t>Metric thread, per cable OD.</t>
  </si>
  <si>
    <t>DC Arc-Fault Detection (AFCI) – NEW</t>
  </si>
  <si>
    <t>AFCI per NRS 097-2-3 future requirement; mitigates DC arc fire risk.</t>
  </si>
  <si>
    <t>Open transition or closed transition as specified.</t>
  </si>
  <si>
    <t>Generator Input Breaker / Interlock (NEW)</t>
  </si>
  <si>
    <t>Mechanical interlock or motorised MCCB for generator feed; prevents paralleling without synchronisation.</t>
  </si>
  <si>
    <t>Bi-directional Smart Meter (MID Class B, 3-phase)</t>
  </si>
  <si>
    <t>100 A, DIN rail, RS485 Modbus; required for SSEG/NRS 097-2-1 compliance.</t>
  </si>
  <si>
    <t>Power Quality Analyser (RS485 / MID Class)</t>
  </si>
  <si>
    <t>3-phase harmonics, THD, PF, voltage sag/swell; EN 50160 logging.</t>
  </si>
  <si>
    <t>Matching CTs sized to main incomer current.</t>
  </si>
  <si>
    <t>Monitoring Gateway / Edge Controller</t>
  </si>
  <si>
    <t>Modbus → MQTT / cloud; local data logger with minimum 30-day buffer.</t>
  </si>
  <si>
    <t>Remote Monitoring Platform Subscription (NEW)</t>
  </si>
  <si>
    <t>4G Router with External Antenna (NEW)</t>
  </si>
  <si>
    <t>For sites without fixed broadband; SIM-slot; outdoor IP65 antenna.</t>
  </si>
  <si>
    <t>Cellular Data SIM Subscription (NEW)</t>
  </si>
  <si>
    <t>Monthly data plan for inverter / gateway monitoring.</t>
  </si>
  <si>
    <t xml:space="preserve">RS485 LTE Modem </t>
  </si>
  <si>
    <t>The PUSR LTE modem DR154 is an ultra-small size industrial cellular modem designed for seamless data transmission between RS485 devices and the 4G network. It supports multiple protocols such as TCP, UDP, HTTP, and MQTT, and includes features like heartbeat and registration packets for reliable connectivity. The modem is compact, making it suitable for space-constrained setups, and it supports Modbus TCP/RTU conversion, allowing integration with traditional serial devices.</t>
  </si>
  <si>
    <t>month</t>
  </si>
  <si>
    <t>Galvanised Cable Trays &amp; Fittings</t>
  </si>
  <si>
    <t>Hot-dip galv, with cover where exposed.</t>
  </si>
  <si>
    <t>Safety &amp; Identification Labels</t>
  </si>
  <si>
    <t>Fasteners (Bolts/Nuts/Washers SS)</t>
  </si>
  <si>
    <t>A4-70 stainless steel throughout.</t>
  </si>
  <si>
    <t>UV Heavy-Duty Cable Ties</t>
  </si>
  <si>
    <t>Black, UV stabilised, 300 mm.</t>
  </si>
  <si>
    <t>Copper Earth Bars</t>
  </si>
  <si>
    <t>25×3 mm, 12-way, with green/yellow shroud.</t>
  </si>
  <si>
    <t>DC SPD 1000 VDC 40 kA 2P</t>
  </si>
  <si>
    <t>String Fuse Holders 10×38 mm DC 1000 V (DIN)</t>
  </si>
  <si>
    <t>Fused DC Combiner 2-in/1-out 1000 V IP65</t>
  </si>
  <si>
    <t>Conduit Sealing Compound / Fire-Stop Putty (NEW)</t>
  </si>
  <si>
    <t>Fire-rated sealing at all cable penetrations through fire-compartment walls/floors.</t>
  </si>
  <si>
    <t>Fire Extinguisher 9 L AVD Lithex (Lithium fire rated)</t>
  </si>
  <si>
    <t>Emergency Shutdown Switch (Rapid Shutdown)</t>
  </si>
  <si>
    <t>PV system rapid shutdown per NRS 097-2-3; accessible at building entry.</t>
  </si>
  <si>
    <t>Smoke / Heat Detector in BESS Room (NEW)</t>
  </si>
  <si>
    <t>24 V DC addressable detector linked to building fire alarm or standalone sounder.</t>
  </si>
  <si>
    <t>Thermal Imaging Baseline Survey (NEW)</t>
  </si>
  <si>
    <t>Infrared scan of all electrical connections and PV modules at commissioning.</t>
  </si>
  <si>
    <t xml:space="preserve"> CIVIL &amp; INSTALLATION </t>
  </si>
  <si>
    <t>Cable Trenching (DC/AC cables)</t>
  </si>
  <si>
    <t>~150 m; includes excavation, backfill, warning tape, reinstatement.</t>
  </si>
  <si>
    <t>Screened sand, red warning tape, marker tape.</t>
  </si>
  <si>
    <t>Concrete Foundations – Tilt Structure</t>
  </si>
  <si>
    <t>500×500×600 mm pad footings per structural calcs.</t>
  </si>
  <si>
    <t>BESS Plinth – Cast In-Situ</t>
  </si>
  <si>
    <t>Size per BESS cabinet footprint; 150 mm high, chamfered edges.</t>
  </si>
  <si>
    <t>Cable Sleeves / Ducts Through Plinth</t>
  </si>
  <si>
    <t>HDPE sleeve per cable entry.</t>
  </si>
  <si>
    <t>As-Built Drawings &amp; CoC</t>
  </si>
  <si>
    <t>Full as-built SLD, layout drawings, CoC per SANS 10142-1-2 by registered electrician.</t>
  </si>
  <si>
    <t>Roof Waterproofing Reinstatement (NEW)</t>
  </si>
  <si>
    <t>Repair any roof penetrations after installation; bituminous or EPDM as applicable.</t>
  </si>
  <si>
    <t>Concrete Cutting / Core Drilling (NEW)</t>
  </si>
  <si>
    <t>For cable route penetrations through walls or slabs.</t>
  </si>
  <si>
    <t>EARTHING &amp; LIGHTNING PROTECTION</t>
  </si>
  <si>
    <t>ACDC ER1516 or equivalent.</t>
  </si>
  <si>
    <t>Conductive Earthing Backfill Compound 25 kg</t>
  </si>
  <si>
    <t>ACDC E175 or equivalent.</t>
  </si>
  <si>
    <t>G/Y Insulated Earth Wire 16 mm² (100 m coil)</t>
  </si>
  <si>
    <t>Main Earth Bar 2×12-way</t>
  </si>
  <si>
    <t>ElectroMechanica MRS3005 or equivalent.</t>
  </si>
  <si>
    <t>DIN Earth Bar 12-way 6×9 mm</t>
  </si>
  <si>
    <t>Rod-to-Cable Clamps 16 mm rod / 25–70 mm² cable</t>
  </si>
  <si>
    <t>Pack of 10.</t>
  </si>
  <si>
    <t>Lightning Protection System – External (NEW)</t>
  </si>
  <si>
    <t>Air termination rods, down conductors, bonding to MEB; per SANS 62305 risk assessment.</t>
  </si>
  <si>
    <t>coil</t>
  </si>
  <si>
    <t>pack</t>
  </si>
  <si>
    <t>Complete package: inverter, batteries, cabinet, cabling, commissioning.</t>
  </si>
  <si>
    <t>Cable glands&amp;accessories</t>
  </si>
  <si>
    <t>1.6 X 1.5 X 0.3</t>
  </si>
  <si>
    <t>Plinth Concrete Slab: Cast on site</t>
  </si>
  <si>
    <t>Cable sleeve (per plinth)</t>
  </si>
  <si>
    <t xml:space="preserve">  – Plinth – Supply &amp; Install</t>
  </si>
  <si>
    <t>qoute</t>
  </si>
  <si>
    <t>16.2.5</t>
  </si>
  <si>
    <t>Warranty Management Schedule (NEW)</t>
  </si>
  <si>
    <t>12-month defects liability schedule; contact list for equipment warranties (panels 25 yr, inverter 5 yr min, battery 10 yr min).</t>
  </si>
  <si>
    <t>Post-commissioning yield vs design comparison; power quality compliance report.</t>
  </si>
  <si>
    <t>annum</t>
  </si>
  <si>
    <t xml:space="preserve">FIRE SAFETY &amp; EMERGENCY </t>
  </si>
  <si>
    <t>CPF</t>
  </si>
  <si>
    <t>Cast-in Situ Plinth</t>
  </si>
  <si>
    <t>50kW-71kWh ESS Supply &amp; Install</t>
  </si>
  <si>
    <t>Quote per metre; include civil reinstatement</t>
  </si>
  <si>
    <t>Main DB Upgrade / New DB</t>
  </si>
  <si>
    <t>ATS 3-phase 500 A (main supply/inverter)</t>
  </si>
  <si>
    <t>ATS 3-phase  350 A (sub-distribution)</t>
  </si>
  <si>
    <t>DC Isolators 1000V, 63A</t>
  </si>
  <si>
    <t>Performance Monitoring Report (3-month for a period of 12 months) (NEW)</t>
  </si>
  <si>
    <t>Testing, Commissioning , COC, O&amp;M Manual &amp; Handover Pack (NEW)</t>
  </si>
  <si>
    <t>MCB 20A</t>
  </si>
  <si>
    <t>MCCB 160A (Combiner Incomer)</t>
  </si>
  <si>
    <t>MCB 25A</t>
  </si>
  <si>
    <t xml:space="preserve">MCB 40A </t>
  </si>
  <si>
    <t>R-</t>
  </si>
  <si>
    <t xml:space="preserve">MCB 150A </t>
  </si>
  <si>
    <t>To qoute</t>
  </si>
  <si>
    <t>Initial site visit:Contractor to evaluate existing infrastructure and do all  safety assessment.  Contractor to do circuit analysis of existing electrical circuits per existing DBs.</t>
  </si>
  <si>
    <t>Mono-PERC / TOPCon, 640Wp, Tier-1 manufacturer, IEC 61215 &amp; IEC 61730 certified, PAN file available. (Including MC4 compatible male/female connectors, warning &amp; identification labels, earthing lugs, etc)</t>
  </si>
  <si>
    <t>Mono-PERC / TOPCon, 640 Wp, Tier-1 manufacturer, IEC 61215 &amp; IEC 61730 certified, PAN file available</t>
  </si>
  <si>
    <t>Automatic Transfer Switch - Provision for PV - Utility interchangeability</t>
  </si>
  <si>
    <t>MCCB, 160 A, 4-Pole, 36 kA, 415 V AC, thermal-magnetic adjustable trip, suitable for PV AC combiner outgoing feeder</t>
  </si>
  <si>
    <t>630 A, 4-Pole, 50 kA (minimum) Moulded Case Circuit Breaker (MCCB), 415 V AC, Thermal-Magnetic Adjustable Trip Unit, suitable for Main Distribution Board  incomer/application, complete with rotary operating handle, terminal shrouds, phase barriers, mounting accessories, and lockable OFF position.</t>
  </si>
  <si>
    <t>20A Single Pole C-Curve MCB, 230/400VAC, 6kA breaking capacity</t>
  </si>
  <si>
    <t>25A Single Pole C-Curve MCB, 230/400VAC, 6kA breaking capacity</t>
  </si>
  <si>
    <t>40A Single Pole C-Curve MCB, 230/400VAC, 6kA breaking capacity</t>
  </si>
  <si>
    <t>150A Single Pole C-Curve MCB, 400VAC, 10kA breaking capacity</t>
  </si>
  <si>
    <t>AC Cable, 4-core, 4 mm²</t>
  </si>
  <si>
    <t>AC Cable, 4-core, 10 mm²</t>
  </si>
  <si>
    <t>AC Cable, 4-core, 50 mm²</t>
  </si>
  <si>
    <t>AC Cable, 4-core, 95mm²</t>
  </si>
  <si>
    <t>XLPE Cable, armoured</t>
  </si>
  <si>
    <t>PV DC Cable 4 mm² (red/black solar cable)</t>
  </si>
  <si>
    <t>PV DC Cable (10 mm²)</t>
  </si>
  <si>
    <r>
      <t>m</t>
    </r>
    <r>
      <rPr>
        <vertAlign val="superscript"/>
        <sz val="11"/>
        <color theme="1"/>
        <rFont val="Arial"/>
        <family val="2"/>
      </rPr>
      <t>3</t>
    </r>
  </si>
  <si>
    <t>Inverter room preparation / restoration</t>
  </si>
  <si>
    <t>Includes (standard bricks, concrete mix, plastering etc.). Closing of openings and installation of the burglar door.</t>
  </si>
  <si>
    <t>Earth Rod, 1.5 m, Copper-Clad, M16 (250 µm)</t>
  </si>
  <si>
    <t>Cloud dashboard (e.g., Deye Cloud, Sunsynk Connect Portal, Solar-Log, GoodWe SEMS, Solarman, or open-source HA). 12-month initial subscription.</t>
  </si>
  <si>
    <t>UV-stable: PV danger, battery danger, emergency stop, circuit IDs, etc.</t>
  </si>
  <si>
    <t xml:space="preserve">AC SPD </t>
  </si>
  <si>
    <t>Type II 400/415 V (Uc = 440–480 V)</t>
  </si>
  <si>
    <t>Set</t>
  </si>
  <si>
    <t>Smart Energy Meter</t>
  </si>
  <si>
    <t>Grid import/export measurement, and energy monitoring via RS485 Modbus RTU</t>
  </si>
  <si>
    <t>XLPE, 600/1000 V AC rated, AC connection between PV inverter(s) and AC distribution board</t>
  </si>
  <si>
    <t xml:space="preserve">AC Cable 4-core + Earth Aluminuim, 25 mm² </t>
  </si>
  <si>
    <t>MCCB 630A</t>
  </si>
  <si>
    <t>Residual Current Device (RCD) 100A</t>
  </si>
  <si>
    <t>MCB 63A</t>
  </si>
  <si>
    <t>63A Single Pole C-Curve MCB, 230/400VAC, 6kA breaking capacity</t>
  </si>
  <si>
    <t>XLPE Cable, armoured, 600/1000 V AC rated</t>
  </si>
  <si>
    <t>S-Type (Selective/Time Delayed), 100mA rated residual operating current that conforms with SANS 10142-1</t>
  </si>
  <si>
    <t>Surge Protection (AC SPD Type II)</t>
  </si>
  <si>
    <t xml:space="preserve">400/415 V AC, 20kA,4P, Type II </t>
  </si>
  <si>
    <t>AC Isolator 100A</t>
  </si>
  <si>
    <t>400–415 V AC, 4 Pole (3 Phase + Neutral)</t>
  </si>
  <si>
    <t>Class F/D lithium-rated</t>
  </si>
  <si>
    <t>OUTDOOR ALL IN ONE ENERGY STORAGE SYSTEM (ESS)</t>
  </si>
  <si>
    <t>Complete Installation: Inverter(50kW), batteries(10.24kWh*7=71.68kWh), HVAC (18000BTU), Cable glands/accessories etc.</t>
  </si>
  <si>
    <t>Houses the protection, isolation, metering, and control equipment between the PV array, inverter(s), and the grid or buiding electrical system including cable glands. Dimensions 1800 × 1200 × 600 mm.</t>
  </si>
  <si>
    <t xml:space="preserve"> Flexible split cable sleeve, 50mm</t>
  </si>
  <si>
    <t xml:space="preserve">GRID/PV DISTRIBUTION KIOSK CIVIL AND INSTALLATION </t>
  </si>
  <si>
    <t>Two door Grid/PV Distribution Kiosk</t>
  </si>
  <si>
    <t>Dimensions 1800 × 1200 × 600 mm</t>
  </si>
  <si>
    <t>AC Cable, 3-core, 6 mm²</t>
  </si>
  <si>
    <t>Per string combiner Output, 20kA, 2P</t>
  </si>
  <si>
    <t>gPV 20 A, 20kA, 2P, 1000VDC fuses</t>
  </si>
  <si>
    <t>51.2KWp</t>
  </si>
  <si>
    <t>71.68kWh</t>
  </si>
  <si>
    <t>Bare Copper Earth Conductor 35 mm²</t>
  </si>
  <si>
    <t>Inclusive of roof mount rails, hook/brackets, clamps, splices, T-bolt&amp;nuts, cable clips, lugs, EPDM flashing kit, etc. Equipement for 80 Modules mounted on IBR square profile building roofs</t>
  </si>
  <si>
    <t xml:space="preserve">Three row, 30-WAY Distribution Board with DIN rails, IP31 minimum; earth bar, neutral bar. </t>
  </si>
  <si>
    <t xml:space="preserve">Switch Disconnector </t>
  </si>
  <si>
    <t>100A  4P, 3-Phase AC Manual Switch Disconnector with a locakable OFF position, Lock-Out Tag-Out (LOTO) capable. (Acting as Dead Grid Safety Lock equivalent) kiosk. (SANS/IEC 60947-3)</t>
  </si>
  <si>
    <t>Moulded Case Circuit Breake (MCCB) 80A</t>
  </si>
  <si>
    <t>Moulded Case Circuit Breaker (MCCB): 80A, 4-Pole, 25kA, 400VAC, Thermal-Magnetic Adjustable Trip Unit, terminal shrouds, phase barriers, mounting accessories, and lockable OFF position.</t>
  </si>
  <si>
    <t>MCB, 100 A, 4-Pole, 20 kA, 400/415 V AC, Type C, suitable for 50 kW Deye inverter AC output protection</t>
  </si>
  <si>
    <t xml:space="preserve">100A MCB </t>
  </si>
  <si>
    <t>ATS Wiring Allowance (NEW) 100A</t>
  </si>
  <si>
    <t>Outdoor DC String Combiner Box. Able to accommodate 16 fuse holders (30A, 1000VDC), 8 SPDs and 8 DC isolators</t>
  </si>
  <si>
    <t>PV DC Cable</t>
  </si>
  <si>
    <t>Stranded Class 2 annealed copper, complying with IEC 60228, installed in accordance with SANS 10142-1</t>
  </si>
  <si>
    <t>3.10</t>
  </si>
  <si>
    <t>Green/yellow (G/Y) PVC insulated copper earth wire, installed in accordance with SANS 10142-1</t>
  </si>
  <si>
    <t>6.10</t>
  </si>
  <si>
    <t>9.6</t>
  </si>
  <si>
    <t>Bill of Quantities: Estimated Schools Costing- Primary Plant and Civil</t>
  </si>
  <si>
    <t>Site Activities</t>
  </si>
  <si>
    <t>Fixed Charged Items</t>
  </si>
  <si>
    <t>Time Related items (Will be paid as % of work done to date)</t>
  </si>
  <si>
    <t>C1</t>
  </si>
  <si>
    <t>Civil Works</t>
  </si>
  <si>
    <t>C2</t>
  </si>
  <si>
    <t>Steelwork  Erection</t>
  </si>
  <si>
    <t>C3</t>
  </si>
  <si>
    <t>Clamps and Earthing</t>
  </si>
  <si>
    <t>Sub Total</t>
  </si>
  <si>
    <t>15% Vat</t>
  </si>
  <si>
    <t>Total</t>
  </si>
  <si>
    <t>CODE</t>
  </si>
  <si>
    <t>STANDARD ACTIVITY</t>
  </si>
  <si>
    <t>QTY</t>
  </si>
  <si>
    <t>TENDER PRICE</t>
  </si>
  <si>
    <t>FIXED CHARGE ITEMS</t>
  </si>
  <si>
    <t>A.1</t>
  </si>
  <si>
    <t>Contractual requirements i.e., insurance’s, statutory contributions, etc.</t>
  </si>
  <si>
    <t>sum</t>
  </si>
  <si>
    <t>A.2</t>
  </si>
  <si>
    <t xml:space="preserve">Site Establishment - including, offices, telephone and fax, lighting, fencing, toilet facilities, water, etc. </t>
  </si>
  <si>
    <t>A.2.1</t>
  </si>
  <si>
    <t>Office complete as per works information</t>
  </si>
  <si>
    <t>A.2.2</t>
  </si>
  <si>
    <t>Staff Accommodation</t>
  </si>
  <si>
    <t>A.2.3</t>
  </si>
  <si>
    <t>Stores</t>
  </si>
  <si>
    <t>A.2.4</t>
  </si>
  <si>
    <t>Water, Sanitation and Electricity</t>
  </si>
  <si>
    <t>A.2.5</t>
  </si>
  <si>
    <t>Communication</t>
  </si>
  <si>
    <t>A.3</t>
  </si>
  <si>
    <t xml:space="preserve">Removal of site establishment on completion of the contract </t>
  </si>
  <si>
    <t>Sub Total 'A'</t>
  </si>
  <si>
    <t>TIME RELATED ITEMS</t>
  </si>
  <si>
    <t>B.1</t>
  </si>
  <si>
    <t>Outages</t>
  </si>
  <si>
    <t xml:space="preserve">Contractors must allow for outages being done on weekends. </t>
  </si>
  <si>
    <t>each</t>
  </si>
  <si>
    <t>B.1.1</t>
  </si>
  <si>
    <t>Provide a detailed breakdown of outage scope complete with time allocation to be handed to the Project Co-ordinator at the outage planning meeting prior to the outage - [minimum of 48 hours]</t>
  </si>
  <si>
    <t>B.2</t>
  </si>
  <si>
    <t>Programme and Planning</t>
  </si>
  <si>
    <t>B.2.1</t>
  </si>
  <si>
    <t xml:space="preserve">Contractors must allow for the preparation of a detailed programme reflecting the outage dates. </t>
  </si>
  <si>
    <t>B.3</t>
  </si>
  <si>
    <t>Site Establishment</t>
  </si>
  <si>
    <t>B.3.1</t>
  </si>
  <si>
    <t>weeks</t>
  </si>
  <si>
    <t>B.3.2</t>
  </si>
  <si>
    <t>B.3.3</t>
  </si>
  <si>
    <t>B.3.4</t>
  </si>
  <si>
    <t>B.3.5</t>
  </si>
  <si>
    <t>B.4</t>
  </si>
  <si>
    <t xml:space="preserve">Supervision </t>
  </si>
  <si>
    <t>B.5</t>
  </si>
  <si>
    <t>Site Security as per works information</t>
  </si>
  <si>
    <t>B.6</t>
  </si>
  <si>
    <t xml:space="preserve">Plant and Equipment </t>
  </si>
  <si>
    <t>B.7</t>
  </si>
  <si>
    <t>Cost for Health and Safety measures</t>
  </si>
  <si>
    <t>B.8</t>
  </si>
  <si>
    <t>Transport to site and back for Staff (Local)</t>
  </si>
  <si>
    <t>B.9</t>
  </si>
  <si>
    <t>Other time related charges (specify hereunder):</t>
  </si>
  <si>
    <t>B.10</t>
  </si>
  <si>
    <t>Sub Total 'B'</t>
  </si>
  <si>
    <t>TOTAL CARRIED FORWARD TO SUMMARY PAGE 'B'</t>
  </si>
  <si>
    <t>DALUHLANGA SENIOR SS CIVIL &amp; PRIMARY PLANT BOQ</t>
  </si>
  <si>
    <t>Item No.</t>
  </si>
  <si>
    <t>Ref. DRG. No. Proj. Spec.</t>
  </si>
  <si>
    <t>Description of the item</t>
  </si>
  <si>
    <t>Unit</t>
  </si>
  <si>
    <t>Quantity</t>
  </si>
  <si>
    <t>Material Rate</t>
  </si>
  <si>
    <t>Labour Rate</t>
  </si>
  <si>
    <t>Total Price</t>
  </si>
  <si>
    <t>Rands</t>
  </si>
  <si>
    <t>1.1</t>
  </si>
  <si>
    <t>Extra over all excavations:</t>
  </si>
  <si>
    <t>1.1.1</t>
  </si>
  <si>
    <t>Intermediate material (Provisional amount).</t>
  </si>
  <si>
    <t>m³</t>
  </si>
  <si>
    <t>1.2</t>
  </si>
  <si>
    <t>1.2.1</t>
  </si>
  <si>
    <t>Hard rock material (Provisional amount).</t>
  </si>
  <si>
    <t>1.3</t>
  </si>
  <si>
    <t>SANS 1200 C</t>
  </si>
  <si>
    <t>Site Clearance:</t>
  </si>
  <si>
    <t>1.3.1</t>
  </si>
  <si>
    <t>8.2.1</t>
  </si>
  <si>
    <t>Clear and strip site.</t>
  </si>
  <si>
    <t>m²</t>
  </si>
  <si>
    <t>1.4</t>
  </si>
  <si>
    <t>SANS 1200 D</t>
  </si>
  <si>
    <t>Excavation:</t>
  </si>
  <si>
    <t>1.4.1</t>
  </si>
  <si>
    <t>8.3.1.2</t>
  </si>
  <si>
    <t>Remove topsoil to nominal depth 150mm including loose rock, stockpile and maintain.</t>
  </si>
  <si>
    <t>1.5</t>
  </si>
  <si>
    <t>ESS Slab/Foundation:</t>
  </si>
  <si>
    <t>1.5.1</t>
  </si>
  <si>
    <t>Supply and Install (1600*1500*300)</t>
  </si>
  <si>
    <t>1.6</t>
  </si>
  <si>
    <t>D-DT- 4407 Rev 0</t>
  </si>
  <si>
    <t>Yard stone ((26-38mm)</t>
  </si>
  <si>
    <t>1.6.1</t>
  </si>
  <si>
    <t xml:space="preserve"> Sht 1A</t>
  </si>
  <si>
    <t xml:space="preserve">Supply and Install </t>
  </si>
  <si>
    <t>Project Specification</t>
  </si>
  <si>
    <t>Excess material:</t>
  </si>
  <si>
    <t>1.8.1</t>
  </si>
  <si>
    <t>Remove excess material from platform and dispose of at demacrated site at a rate of (cube/km).</t>
  </si>
  <si>
    <t>m³/km</t>
  </si>
  <si>
    <t>---</t>
  </si>
  <si>
    <t>Rate only</t>
  </si>
  <si>
    <t>1.9.1</t>
  </si>
  <si>
    <t>Remove excess material from platform and dispose of within site boundary, make good and level.</t>
  </si>
  <si>
    <t>item</t>
  </si>
  <si>
    <t>n/a</t>
  </si>
  <si>
    <t>Weed killer:</t>
  </si>
  <si>
    <t>1.10.1</t>
  </si>
  <si>
    <t>Supply and spray (Project specification).</t>
  </si>
  <si>
    <t>1.11.1</t>
  </si>
  <si>
    <t>Total C1</t>
  </si>
  <si>
    <t>Erection of Steelwork</t>
  </si>
  <si>
    <t>D-DT-5237 Rev 2</t>
  </si>
  <si>
    <t>Palisade fence swing gate (5m) : (1 x 5m = 2 x 2.4m)</t>
  </si>
  <si>
    <t>2.3.1</t>
  </si>
  <si>
    <t xml:space="preserve"> Sht 7E</t>
  </si>
  <si>
    <t>Supply Prepare and Install Palisade gate.</t>
  </si>
  <si>
    <t>no</t>
  </si>
  <si>
    <t>High Security Single sheet Mesh fence panels (3m): Cage for ESS</t>
  </si>
  <si>
    <t>2.4.1</t>
  </si>
  <si>
    <t xml:space="preserve">Supply, prepare area and install. </t>
  </si>
  <si>
    <t>High Security Single sheet Mesh fence gate: Modified panels (0.5-2m)</t>
  </si>
  <si>
    <t>2.5.1</t>
  </si>
  <si>
    <t>Supply, prepare area and install.</t>
  </si>
  <si>
    <t>High Security Single sheet Mesh fence gate: 1.5m  access gate</t>
  </si>
  <si>
    <t>2.6.1</t>
  </si>
  <si>
    <t xml:space="preserve">Fence, Gate and ESS Cage Signs/Labels </t>
  </si>
  <si>
    <t>2.7.1</t>
  </si>
  <si>
    <t>Supply and install label on each ESS cage, Fence and Gates</t>
  </si>
  <si>
    <t>ESS Sheeted Cover</t>
  </si>
  <si>
    <t>2.8.1</t>
  </si>
  <si>
    <t>Supply and Install IBR sheeting on Cage to cover the ESS</t>
  </si>
  <si>
    <t>Fire Safety</t>
  </si>
  <si>
    <t>2.11.1</t>
  </si>
  <si>
    <t>Fire Extinguisher- 9kg DCP</t>
  </si>
  <si>
    <t>Total C2</t>
  </si>
  <si>
    <t>Conductor, Clamps and Earthing</t>
  </si>
  <si>
    <t>Earth rod, copper-clad M16, 1.5 m, 250 µm (ACDC ER1516)</t>
  </si>
  <si>
    <t>Earth rod coupler M16 (ACDC ERA03)</t>
  </si>
  <si>
    <t>Driving tip for earth rod (ACDC ERA02)</t>
  </si>
  <si>
    <t>Driving cap for earth rod (ACDC ERA01)</t>
  </si>
  <si>
    <t>Earth inspection pit, polymer (WJ Furse PT205)</t>
  </si>
  <si>
    <t>Conductive earthing compound/backfill 25 kg (ACDC E175)</t>
  </si>
  <si>
    <t>Bare copper earth conductor 25 mm² (per metre)</t>
  </si>
  <si>
    <t>G/Y insulated earth wire 16 mm² (100 m coil)</t>
  </si>
  <si>
    <t>coil (100m)</t>
  </si>
  <si>
    <t>Main earth bar 2×12‑way (ElectroMechanica MRS3005)</t>
  </si>
  <si>
    <t>DIN earth bar 12‑way, 6×9 mm (Key Electric / ACDC class)</t>
  </si>
  <si>
    <t>Rod‑to‑cable clamps for 16 mm rod / 25‑70 mm² cable (pack of 10)</t>
  </si>
  <si>
    <t>pack (10)</t>
  </si>
  <si>
    <t xml:space="preserve">Miscellaneous </t>
  </si>
  <si>
    <t>value</t>
  </si>
  <si>
    <t>Total C3</t>
  </si>
  <si>
    <t>ENOCH SONTONGA SENIOR SS CIVIL &amp; PRIMARY PLANT BOQ</t>
  </si>
  <si>
    <t>List all drawings applicable to the works or the asset and temporary works, indicating whether they are approved for use (ABU) or not.</t>
  </si>
  <si>
    <t>Drawing No.</t>
  </si>
  <si>
    <t>Rev</t>
  </si>
  <si>
    <t>Title</t>
  </si>
  <si>
    <t>AFU Attached</t>
  </si>
  <si>
    <t>Foundations</t>
  </si>
  <si>
    <t>D-EC-2250</t>
  </si>
  <si>
    <t>ESS SLAB</t>
  </si>
  <si>
    <t>Yes</t>
  </si>
  <si>
    <t>Fencing Manufacturing and Assembly</t>
  </si>
  <si>
    <t xml:space="preserve">D-DT-5237-7A </t>
  </si>
  <si>
    <t>Security Fence: 2,4m Steel palisade panels assembly &amp; sections</t>
  </si>
  <si>
    <t xml:space="preserve">D-DT-5237-7B </t>
  </si>
  <si>
    <t xml:space="preserve">Security Fence: 2,4m Steel palisade panels manufacturing details </t>
  </si>
  <si>
    <t xml:space="preserve">D-DT-5237-7E </t>
  </si>
  <si>
    <t>Security Fence: 2,4m Steel palisade manual gates 1m, 1.5m, 2m &amp; 2.5m assembly &amp; sections</t>
  </si>
  <si>
    <t xml:space="preserve">D-DT-5237-7F  </t>
  </si>
  <si>
    <t>Security Fence: 2,4m Steel palisade manual gates 1m, 1.5m, 2m, 2.5m manufacturing details</t>
  </si>
  <si>
    <t xml:space="preserve">Specifications </t>
  </si>
  <si>
    <t>Roof-mounted racking, rails, brackets, supports; structural components for</t>
  </si>
  <si>
    <t xml:space="preserve">PV Roof Mounting Equipment </t>
  </si>
  <si>
    <t>Roof mounting rails</t>
  </si>
  <si>
    <t>PV roof alunimum mounting rails</t>
  </si>
  <si>
    <t>Mid Clamps</t>
  </si>
  <si>
    <t>To secure modules in the middle</t>
  </si>
  <si>
    <t>Roof Hooks/Brackets</t>
  </si>
  <si>
    <t>Connect rails to roof structure</t>
  </si>
  <si>
    <t>2.1.2</t>
  </si>
  <si>
    <t>End Clamps</t>
  </si>
  <si>
    <t>Secure outer modules. Two at each end of the row (upper and lower rails).</t>
  </si>
  <si>
    <t>End Caps for rails</t>
  </si>
  <si>
    <t>Two end caps per rail</t>
  </si>
  <si>
    <t>Rail Splices</t>
  </si>
  <si>
    <t>Rail joining connectors</t>
  </si>
  <si>
    <t>Rail to brackets T-bolt/nuts</t>
  </si>
  <si>
    <t>One set (bolt and nut) per bracket</t>
  </si>
  <si>
    <t>Rail earthing lugs</t>
  </si>
  <si>
    <t xml:space="preserve">Connect rails to PE </t>
  </si>
  <si>
    <t>Earthing bonding clips</t>
  </si>
  <si>
    <t>Bond adjacent modules together</t>
  </si>
  <si>
    <t>Cable clips</t>
  </si>
  <si>
    <t>To secure module cables underneath modules</t>
  </si>
  <si>
    <t>Packet</t>
  </si>
  <si>
    <t>EPDM kit</t>
  </si>
  <si>
    <t>EPDM flashing, sealing washer/gasket, metal flashing plate/base, 
metal flashing plate/base, stainless-steel fixing screw bolts-nuts-washer, collar/seal etc.</t>
  </si>
  <si>
    <t xml:space="preserve">Quaterly Preventive Maintenance Contract </t>
  </si>
  <si>
    <t>Cleaning, thermal scan, torque check, firmware updates, report. Price per quarter for one year.</t>
  </si>
  <si>
    <t>m3</t>
  </si>
  <si>
    <t>CableLaying</t>
  </si>
  <si>
    <t>Including cable markers</t>
  </si>
  <si>
    <t xml:space="preserve">Concrete Cutting / Core Drilling </t>
  </si>
  <si>
    <t>m sq</t>
  </si>
  <si>
    <t>~200 m; includes excavation, backfill, warning tape, reinstatement.</t>
  </si>
  <si>
    <t>Pole mount Kiosk</t>
  </si>
  <si>
    <t>Installation of pole mounted 16kVA to house the switch disconnector in 3.2</t>
  </si>
  <si>
    <t>Pole mounted distrbution kiosk to house 80A MCCB, Smart Energy Meter, two 40A MCBs, 100A ATS, SPD, RCD, 63A MCBs, 20A MCBs.</t>
  </si>
  <si>
    <t>2.1.3</t>
  </si>
  <si>
    <t>2.1.4</t>
  </si>
  <si>
    <t>2.1.5</t>
  </si>
  <si>
    <t>2.1.6</t>
  </si>
  <si>
    <t>2.1.7</t>
  </si>
  <si>
    <t>2.1.8</t>
  </si>
  <si>
    <t>2.1.9</t>
  </si>
  <si>
    <t>2.1.10</t>
  </si>
  <si>
    <t>2.1.11</t>
  </si>
  <si>
    <t>C4</t>
  </si>
  <si>
    <t>Electrical</t>
  </si>
  <si>
    <t xml:space="preserve">6 mm² red and black PV cable </t>
  </si>
  <si>
    <t>Earth conductor</t>
  </si>
  <si>
    <t>6 mm² insulated copper earth conductor</t>
  </si>
  <si>
    <t xml:space="preserve">Conduit Sealing Compound / Fire-Stop Putty </t>
  </si>
  <si>
    <t>40A Relay/Contactor</t>
  </si>
  <si>
    <t>80A relay/contactor with 2 NO and 2NC contacts for Neutral Earth Bonding (for grid neutral isolation for islanding/off grid mode operation)</t>
  </si>
  <si>
    <t>X/ARM,POLE:140-159; LG 2.5M 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</si>
</sst>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R&quot;* #,##0.00_-;\-&quot;R&quot;* #,##0.00_-;_-&quot;R&quot;* &quot;-&quot;??_-;_-@_-"/>
    <numFmt numFmtId="164" formatCode="_ [$R-1C09]\ * #,##0.00_ ;_ [$R-1C09]\ * \-#,##0.00_ ;_ [$R-1C09]\ * &quot;-&quot;??_ ;_ @_ "/>
    <numFmt numFmtId="165" formatCode="[$R-1C09]#,##0.00"/>
    <numFmt numFmtId="166" formatCode="0.0"/>
    <numFmt numFmtId="167" formatCode="&quot;Revision No.&quot;\ #,##0"/>
    <numFmt numFmtId="168" formatCode="&quot;Current Date: &quot;dd\-mmmm\-yy"/>
    <numFmt numFmtId="169" formatCode="#,##0_ ;\-#,##0\ "/>
    <numFmt numFmtId="170" formatCode="0.00;[Red]0.00"/>
    <numFmt numFmtId="171" formatCode="_ &quot;R&quot;\ * #,##0.00_ ;_ &quot;R&quot;\ * \-#,##0.00_ ;_ &quot;R&quot;\ * &quot;-&quot;??_ ;_ @_ "/>
    <numFmt numFmtId="172" formatCode="_(* #,##0.00_);_(* \(#,##0.00\);_(* &quot;-&quot;??_);_(@_)"/>
    <numFmt numFmtId="173" formatCode="_-[$R-1C09]* #,##0.00_-;\-[$R-1C09]* #,##0.00_-;_-[$R-1C09]* &quot;-&quot;??_-;_-@_-"/>
  </numFmts>
  <fonts count="43" x14ac:knownFonts="1">
    <font>
      <sz val="11"/>
      <color theme="1"/>
      <name val="Aptos Narrow"/>
      <family val="2"/>
      <scheme val="minor"/>
    </font>
    <font>
      <b/>
      <sz val="11"/>
      <color theme="1"/>
      <name val="Aptos Narrow"/>
      <family val="2"/>
      <scheme val="minor"/>
    </font>
    <font>
      <b/>
      <sz val="10"/>
      <name val="Arial"/>
      <family val="2"/>
    </font>
    <font>
      <b/>
      <sz val="14"/>
      <color theme="1"/>
      <name val="Arial"/>
      <family val="2"/>
    </font>
    <font>
      <b/>
      <sz val="10"/>
      <color theme="1"/>
      <name val="Arial"/>
      <family val="2"/>
    </font>
    <font>
      <b/>
      <sz val="11"/>
      <color theme="1"/>
      <name val="Arial"/>
      <family val="2"/>
    </font>
    <font>
      <sz val="11"/>
      <color theme="1"/>
      <name val="Arial"/>
      <family val="2"/>
    </font>
    <font>
      <sz val="10"/>
      <color theme="1"/>
      <name val="Aptos Narrow"/>
      <family val="2"/>
      <scheme val="minor"/>
    </font>
    <font>
      <sz val="11"/>
      <color theme="1"/>
      <name val="Aptos Narrow"/>
      <family val="2"/>
      <scheme val="minor"/>
    </font>
    <font>
      <sz val="10"/>
      <color theme="1"/>
      <name val="Arial"/>
      <family val="2"/>
    </font>
    <font>
      <b/>
      <sz val="10"/>
      <color indexed="8"/>
      <name val="Arial"/>
      <family val="2"/>
    </font>
    <font>
      <sz val="10"/>
      <color indexed="8"/>
      <name val="Arial"/>
      <family val="2"/>
    </font>
    <font>
      <i/>
      <sz val="11"/>
      <color theme="1"/>
      <name val="Arial"/>
      <family val="2"/>
    </font>
    <font>
      <b/>
      <sz val="14"/>
      <color indexed="8"/>
      <name val="Arial"/>
      <family val="2"/>
    </font>
    <font>
      <b/>
      <sz val="11"/>
      <name val="Arial"/>
      <family val="2"/>
    </font>
    <font>
      <sz val="11"/>
      <name val="Arial"/>
      <family val="2"/>
    </font>
    <font>
      <b/>
      <sz val="11"/>
      <color rgb="FF0070C0"/>
      <name val="Arial"/>
      <family val="2"/>
    </font>
    <font>
      <sz val="8"/>
      <name val="Aptos Narrow"/>
      <family val="2"/>
      <scheme val="minor"/>
    </font>
    <font>
      <sz val="14"/>
      <color theme="1"/>
      <name val="Arial"/>
      <family val="2"/>
    </font>
    <font>
      <sz val="14"/>
      <color theme="1"/>
      <name val="Aptos Narrow"/>
      <family val="2"/>
      <scheme val="minor"/>
    </font>
    <font>
      <vertAlign val="superscript"/>
      <sz val="11"/>
      <color theme="1"/>
      <name val="Arial"/>
      <family val="2"/>
    </font>
    <font>
      <b/>
      <sz val="11"/>
      <color rgb="FFFF0000"/>
      <name val="Arial"/>
      <family val="2"/>
    </font>
    <font>
      <b/>
      <i/>
      <sz val="14"/>
      <color indexed="10"/>
      <name val="Times New Roman"/>
      <family val="1"/>
    </font>
    <font>
      <sz val="8"/>
      <name val="Times New Roman"/>
      <family val="1"/>
    </font>
    <font>
      <b/>
      <sz val="10"/>
      <name val="Times New Roman"/>
      <family val="1"/>
    </font>
    <font>
      <b/>
      <sz val="10"/>
      <color indexed="12"/>
      <name val="Times New Roman"/>
      <family val="1"/>
    </font>
    <font>
      <sz val="10"/>
      <color indexed="12"/>
      <name val="Times New Roman"/>
      <family val="1"/>
    </font>
    <font>
      <b/>
      <sz val="10"/>
      <color indexed="10"/>
      <name val="Arial"/>
      <family val="2"/>
    </font>
    <font>
      <sz val="10"/>
      <color indexed="10"/>
      <name val="Arial"/>
      <family val="2"/>
    </font>
    <font>
      <b/>
      <sz val="10"/>
      <color indexed="12"/>
      <name val="Arial"/>
      <family val="2"/>
    </font>
    <font>
      <b/>
      <i/>
      <sz val="10"/>
      <color indexed="12"/>
      <name val="Arial"/>
      <family val="2"/>
    </font>
    <font>
      <b/>
      <i/>
      <sz val="10"/>
      <color indexed="10"/>
      <name val="Arial"/>
      <family val="2"/>
    </font>
    <font>
      <b/>
      <i/>
      <sz val="10"/>
      <name val="Arial"/>
      <family val="2"/>
    </font>
    <font>
      <sz val="10"/>
      <name val="Arial"/>
      <family val="2"/>
    </font>
    <font>
      <sz val="8"/>
      <color rgb="FFFF0000"/>
      <name val="Times New Roman"/>
      <family val="1"/>
    </font>
    <font>
      <b/>
      <i/>
      <sz val="12"/>
      <color indexed="12"/>
      <name val="Times New Roman"/>
      <family val="1"/>
    </font>
    <font>
      <sz val="10"/>
      <color indexed="12"/>
      <name val="Arial"/>
      <family val="2"/>
    </font>
    <font>
      <b/>
      <sz val="8"/>
      <color rgb="FFFF0000"/>
      <name val="Times New Roman"/>
      <family val="1"/>
    </font>
    <font>
      <sz val="8"/>
      <color theme="1"/>
      <name val="Times New Roman"/>
      <family val="1"/>
    </font>
    <font>
      <b/>
      <sz val="10"/>
      <color indexed="14"/>
      <name val="Arial"/>
      <family val="2"/>
    </font>
    <font>
      <sz val="10"/>
      <color indexed="14"/>
      <name val="Arial"/>
      <family val="2"/>
    </font>
    <font>
      <b/>
      <i/>
      <sz val="10"/>
      <color rgb="FFFF0000"/>
      <name val="Arial"/>
      <family val="2"/>
    </font>
    <font>
      <sz val="10"/>
      <color rgb="FFFF000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00B050"/>
        <bgColor indexed="64"/>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9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hair">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bottom/>
      <diagonal/>
    </border>
    <border>
      <left/>
      <right style="thin">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right/>
      <top/>
      <bottom style="thin">
        <color indexed="64"/>
      </bottom>
      <diagonal/>
    </border>
    <border>
      <left style="thin">
        <color indexed="64"/>
      </left>
      <right/>
      <top style="hair">
        <color indexed="64"/>
      </top>
      <bottom style="thin">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top style="hair">
        <color indexed="64"/>
      </top>
      <bottom/>
      <diagonal/>
    </border>
    <border>
      <left/>
      <right style="thin">
        <color indexed="64"/>
      </right>
      <top style="hair">
        <color indexed="64"/>
      </top>
      <bottom style="thin">
        <color indexed="64"/>
      </bottom>
      <diagonal/>
    </border>
    <border>
      <left/>
      <right/>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right/>
      <top style="thin">
        <color indexed="64"/>
      </top>
      <bottom/>
      <diagonal/>
    </border>
    <border>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s>
  <cellStyleXfs count="4">
    <xf numFmtId="0" fontId="0" fillId="0" borderId="0"/>
    <xf numFmtId="44" fontId="8" fillId="0" borderId="0" applyFont="0" applyFill="0" applyBorder="0" applyAlignment="0" applyProtection="0"/>
    <xf numFmtId="0" fontId="9" fillId="0" borderId="0"/>
    <xf numFmtId="172" fontId="33" fillId="0" borderId="0" applyFont="0" applyFill="0" applyBorder="0" applyAlignment="0" applyProtection="0"/>
  </cellStyleXfs>
  <cellXfs count="466">
    <xf numFmtId="0" fontId="0" fillId="0" borderId="0" xfId="0"/>
    <xf numFmtId="0" fontId="0" fillId="0" borderId="1" xfId="0" applyBorder="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horizontal="center" vertical="center" wrapText="1"/>
    </xf>
    <xf numFmtId="0" fontId="0" fillId="0" borderId="1" xfId="0" applyBorder="1"/>
    <xf numFmtId="0" fontId="6" fillId="0" borderId="1" xfId="0" applyFont="1" applyBorder="1" applyAlignment="1">
      <alignment horizontal="center" vertical="center"/>
    </xf>
    <xf numFmtId="165" fontId="7" fillId="0" borderId="2" xfId="0" applyNumberFormat="1" applyFont="1" applyBorder="1"/>
    <xf numFmtId="0" fontId="6" fillId="0" borderId="1" xfId="0" applyFont="1" applyBorder="1" applyAlignment="1">
      <alignment horizontal="center" vertical="center" wrapText="1"/>
    </xf>
    <xf numFmtId="0" fontId="6" fillId="0" borderId="12" xfId="0" applyFont="1" applyBorder="1" applyAlignment="1">
      <alignment vertical="center" wrapText="1"/>
    </xf>
    <xf numFmtId="0" fontId="6" fillId="0" borderId="1" xfId="0" applyFont="1" applyBorder="1" applyAlignment="1">
      <alignment vertical="center" wrapText="1"/>
    </xf>
    <xf numFmtId="9" fontId="7" fillId="0" borderId="2" xfId="0" applyNumberFormat="1" applyFont="1" applyBorder="1"/>
    <xf numFmtId="165" fontId="7" fillId="0" borderId="2" xfId="0" applyNumberFormat="1" applyFont="1" applyBorder="1" applyAlignment="1">
      <alignment horizontal="center" wrapText="1"/>
    </xf>
    <xf numFmtId="166" fontId="6" fillId="0" borderId="10" xfId="0" applyNumberFormat="1" applyFont="1" applyBorder="1" applyAlignment="1">
      <alignment vertical="center" wrapText="1"/>
    </xf>
    <xf numFmtId="0" fontId="6" fillId="0" borderId="14" xfId="0" applyFont="1" applyBorder="1" applyAlignment="1">
      <alignment horizontal="center" vertical="center" wrapText="1"/>
    </xf>
    <xf numFmtId="0" fontId="6" fillId="0" borderId="4" xfId="0" applyFont="1" applyBorder="1" applyAlignment="1">
      <alignment vertical="center" wrapText="1"/>
    </xf>
    <xf numFmtId="0" fontId="6" fillId="0" borderId="4" xfId="0" applyFont="1" applyBorder="1" applyAlignment="1">
      <alignment horizontal="center" vertical="center" wrapText="1"/>
    </xf>
    <xf numFmtId="165" fontId="7" fillId="0" borderId="2" xfId="0" applyNumberFormat="1" applyFont="1" applyBorder="1" applyAlignment="1">
      <alignment vertical="center"/>
    </xf>
    <xf numFmtId="2" fontId="6" fillId="0" borderId="10" xfId="0" applyNumberFormat="1" applyFont="1" applyBorder="1" applyAlignment="1">
      <alignment vertical="center" wrapText="1"/>
    </xf>
    <xf numFmtId="165" fontId="7" fillId="0" borderId="6" xfId="0" applyNumberFormat="1" applyFont="1" applyBorder="1"/>
    <xf numFmtId="2" fontId="6" fillId="0" borderId="21" xfId="0" applyNumberFormat="1" applyFont="1" applyBorder="1" applyAlignment="1">
      <alignment vertical="center" wrapText="1"/>
    </xf>
    <xf numFmtId="0" fontId="6" fillId="0" borderId="22" xfId="0" applyFont="1" applyBorder="1" applyAlignment="1">
      <alignment horizontal="center" vertical="center" wrapText="1"/>
    </xf>
    <xf numFmtId="0" fontId="6" fillId="0" borderId="22" xfId="0" applyFont="1" applyBorder="1" applyAlignment="1">
      <alignment vertical="center" wrapText="1"/>
    </xf>
    <xf numFmtId="0" fontId="0" fillId="0" borderId="4" xfId="0" applyBorder="1"/>
    <xf numFmtId="0" fontId="6" fillId="0" borderId="3" xfId="0" applyFont="1" applyBorder="1" applyAlignment="1">
      <alignment vertical="center" wrapText="1"/>
    </xf>
    <xf numFmtId="0" fontId="0" fillId="0" borderId="3" xfId="0" applyBorder="1" applyAlignment="1">
      <alignment vertical="center" wrapText="1"/>
    </xf>
    <xf numFmtId="0" fontId="10" fillId="0" borderId="0" xfId="2" applyFont="1"/>
    <xf numFmtId="167" fontId="11" fillId="0" borderId="0" xfId="2" applyNumberFormat="1" applyFont="1" applyAlignment="1">
      <alignment horizontal="left"/>
    </xf>
    <xf numFmtId="0" fontId="10" fillId="0" borderId="27" xfId="2" applyFont="1" applyBorder="1"/>
    <xf numFmtId="0" fontId="2" fillId="0" borderId="28" xfId="0" quotePrefix="1" applyFont="1" applyBorder="1" applyAlignment="1">
      <alignment horizontal="left" vertical="center" wrapText="1"/>
    </xf>
    <xf numFmtId="0" fontId="2" fillId="0" borderId="29" xfId="0" quotePrefix="1" applyFont="1" applyBorder="1" applyAlignment="1">
      <alignment horizontal="left" vertical="center" wrapText="1"/>
    </xf>
    <xf numFmtId="44" fontId="2" fillId="0" borderId="29" xfId="0" quotePrefix="1" applyNumberFormat="1" applyFont="1" applyBorder="1" applyAlignment="1">
      <alignment horizontal="left" vertical="center" wrapText="1"/>
    </xf>
    <xf numFmtId="0" fontId="0" fillId="0" borderId="0" xfId="0" applyAlignment="1">
      <alignment horizontal="center"/>
    </xf>
    <xf numFmtId="44" fontId="0" fillId="0" borderId="0" xfId="0" applyNumberFormat="1"/>
    <xf numFmtId="165" fontId="7" fillId="0" borderId="22" xfId="0" applyNumberFormat="1" applyFont="1" applyBorder="1"/>
    <xf numFmtId="0" fontId="2" fillId="2" borderId="14" xfId="0" applyFont="1" applyFill="1" applyBorder="1" applyAlignment="1">
      <alignment horizontal="center" vertical="center" wrapText="1"/>
    </xf>
    <xf numFmtId="165" fontId="4" fillId="2" borderId="15" xfId="0" applyNumberFormat="1" applyFont="1" applyFill="1" applyBorder="1" applyAlignment="1">
      <alignment horizontal="center" vertical="center"/>
    </xf>
    <xf numFmtId="0" fontId="15" fillId="0" borderId="10" xfId="0" applyFont="1" applyBorder="1" applyAlignment="1">
      <alignment horizontal="center" vertical="center" wrapText="1"/>
    </xf>
    <xf numFmtId="0" fontId="15" fillId="0" borderId="4" xfId="0" quotePrefix="1" applyFont="1" applyBorder="1" applyAlignment="1">
      <alignment horizontal="center" vertical="center" wrapText="1"/>
    </xf>
    <xf numFmtId="0" fontId="15" fillId="0" borderId="1" xfId="0" quotePrefix="1" applyFont="1" applyBorder="1" applyAlignment="1">
      <alignment horizontal="center" vertical="center" wrapText="1"/>
    </xf>
    <xf numFmtId="0" fontId="14" fillId="2" borderId="39" xfId="0" applyFont="1" applyFill="1" applyBorder="1" applyAlignment="1">
      <alignment horizontal="center" vertical="center" wrapText="1"/>
    </xf>
    <xf numFmtId="0" fontId="14" fillId="2" borderId="40" xfId="0" applyFont="1" applyFill="1" applyBorder="1" applyAlignment="1">
      <alignment horizontal="left" vertical="center" wrapText="1" indent="2"/>
    </xf>
    <xf numFmtId="0" fontId="14" fillId="2" borderId="40" xfId="0" quotePrefix="1" applyFont="1" applyFill="1" applyBorder="1" applyAlignment="1">
      <alignment horizontal="center" vertical="center" wrapText="1"/>
    </xf>
    <xf numFmtId="0" fontId="3" fillId="0" borderId="23" xfId="0" applyFont="1" applyBorder="1" applyAlignment="1">
      <alignment horizontal="center" vertical="center" wrapText="1"/>
    </xf>
    <xf numFmtId="164" fontId="15" fillId="0" borderId="1" xfId="0" quotePrefix="1" applyNumberFormat="1" applyFont="1" applyBorder="1" applyAlignment="1">
      <alignment horizontal="center" vertical="center" wrapText="1"/>
    </xf>
    <xf numFmtId="0" fontId="0" fillId="2" borderId="1" xfId="0" applyFill="1" applyBorder="1"/>
    <xf numFmtId="164" fontId="16" fillId="0" borderId="26" xfId="0" applyNumberFormat="1" applyFont="1" applyBorder="1" applyAlignment="1">
      <alignment horizontal="center" vertical="center" wrapText="1"/>
    </xf>
    <xf numFmtId="164" fontId="15" fillId="0" borderId="1" xfId="0" applyNumberFormat="1" applyFont="1" applyBorder="1" applyAlignment="1">
      <alignment horizontal="center" vertical="center" wrapText="1"/>
    </xf>
    <xf numFmtId="0" fontId="6" fillId="0" borderId="0" xfId="0" applyFont="1"/>
    <xf numFmtId="44" fontId="5" fillId="2" borderId="5" xfId="0" applyNumberFormat="1" applyFont="1" applyFill="1" applyBorder="1" applyAlignment="1">
      <alignment horizontal="center" vertical="center" wrapText="1"/>
    </xf>
    <xf numFmtId="44" fontId="14" fillId="2" borderId="43" xfId="0" applyNumberFormat="1" applyFont="1" applyFill="1" applyBorder="1" applyAlignment="1">
      <alignment horizontal="center" vertical="center" wrapText="1"/>
    </xf>
    <xf numFmtId="44" fontId="0" fillId="0" borderId="13" xfId="0" applyNumberFormat="1" applyBorder="1"/>
    <xf numFmtId="2" fontId="15" fillId="0" borderId="12" xfId="0" applyNumberFormat="1" applyFont="1" applyBorder="1" applyAlignment="1">
      <alignment horizontal="center" vertical="center" wrapText="1"/>
    </xf>
    <xf numFmtId="44" fontId="5" fillId="2" borderId="44" xfId="0" applyNumberFormat="1" applyFont="1" applyFill="1" applyBorder="1" applyAlignment="1">
      <alignment horizontal="center" vertical="center" wrapText="1"/>
    </xf>
    <xf numFmtId="44" fontId="2" fillId="2" borderId="17" xfId="0" applyNumberFormat="1" applyFont="1" applyFill="1" applyBorder="1" applyAlignment="1">
      <alignment horizontal="center" vertical="center" wrapText="1"/>
    </xf>
    <xf numFmtId="44" fontId="0" fillId="0" borderId="11" xfId="0" applyNumberFormat="1" applyBorder="1"/>
    <xf numFmtId="0" fontId="2" fillId="2" borderId="7" xfId="0" quotePrefix="1" applyFont="1" applyFill="1" applyBorder="1" applyAlignment="1">
      <alignment horizontal="center" vertical="center" wrapText="1"/>
    </xf>
    <xf numFmtId="0" fontId="2" fillId="2" borderId="8" xfId="0" quotePrefix="1" applyFont="1" applyFill="1" applyBorder="1" applyAlignment="1">
      <alignment horizontal="center" vertical="center" wrapText="1"/>
    </xf>
    <xf numFmtId="0" fontId="2" fillId="0" borderId="45" xfId="0" quotePrefix="1" applyFont="1" applyBorder="1" applyAlignment="1">
      <alignment horizontal="center" vertical="center" wrapText="1"/>
    </xf>
    <xf numFmtId="0" fontId="2" fillId="0" borderId="47" xfId="0" quotePrefix="1" applyFont="1" applyBorder="1" applyAlignment="1">
      <alignment horizontal="center" vertical="center" wrapText="1"/>
    </xf>
    <xf numFmtId="0" fontId="6" fillId="0" borderId="0" xfId="0" applyFont="1" applyAlignment="1">
      <alignment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15" fillId="0" borderId="4" xfId="0" applyFont="1" applyBorder="1" applyAlignment="1">
      <alignment horizontal="left" vertical="center" wrapText="1"/>
    </xf>
    <xf numFmtId="44" fontId="0" fillId="0" borderId="13" xfId="0" applyNumberFormat="1" applyBorder="1" applyAlignment="1">
      <alignment wrapText="1"/>
    </xf>
    <xf numFmtId="0" fontId="15" fillId="0" borderId="1" xfId="0" applyFont="1" applyBorder="1" applyAlignment="1">
      <alignment horizontal="left" vertical="center" wrapText="1"/>
    </xf>
    <xf numFmtId="0" fontId="6" fillId="2" borderId="1" xfId="0" applyFont="1" applyFill="1" applyBorder="1" applyAlignment="1">
      <alignment horizontal="center" vertical="center" wrapText="1"/>
    </xf>
    <xf numFmtId="0" fontId="5" fillId="2" borderId="1" xfId="0" applyFont="1" applyFill="1" applyBorder="1" applyAlignment="1">
      <alignment vertical="center" wrapText="1"/>
    </xf>
    <xf numFmtId="165" fontId="7" fillId="2" borderId="2" xfId="0" applyNumberFormat="1" applyFont="1" applyFill="1" applyBorder="1"/>
    <xf numFmtId="44" fontId="0" fillId="2" borderId="13" xfId="0" applyNumberFormat="1" applyFill="1" applyBorder="1"/>
    <xf numFmtId="44" fontId="0" fillId="2" borderId="0" xfId="0" applyNumberFormat="1" applyFill="1"/>
    <xf numFmtId="0" fontId="0" fillId="2" borderId="0" xfId="0" applyFill="1"/>
    <xf numFmtId="0" fontId="13" fillId="2" borderId="23" xfId="2" applyFont="1" applyFill="1" applyBorder="1" applyAlignment="1">
      <alignment horizontal="center"/>
    </xf>
    <xf numFmtId="0" fontId="5" fillId="2" borderId="12" xfId="0" applyFont="1" applyFill="1" applyBorder="1" applyAlignment="1">
      <alignment horizontal="center" vertical="center"/>
    </xf>
    <xf numFmtId="0" fontId="5"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0" fillId="2" borderId="0" xfId="0" applyFill="1" applyAlignment="1">
      <alignment vertical="center" wrapText="1"/>
    </xf>
    <xf numFmtId="44" fontId="0" fillId="0" borderId="0" xfId="0" applyNumberFormat="1" applyAlignment="1">
      <alignment horizontal="center" vertical="center" wrapText="1"/>
    </xf>
    <xf numFmtId="44" fontId="6" fillId="0" borderId="0" xfId="0" applyNumberFormat="1" applyFont="1" applyAlignment="1">
      <alignment horizontal="center" vertical="center" wrapText="1"/>
    </xf>
    <xf numFmtId="44" fontId="5" fillId="2" borderId="41" xfId="0" applyNumberFormat="1" applyFont="1" applyFill="1" applyBorder="1" applyAlignment="1">
      <alignment horizontal="center" vertical="center" wrapText="1"/>
    </xf>
    <xf numFmtId="44" fontId="6" fillId="0" borderId="1" xfId="0" applyNumberFormat="1" applyFont="1" applyBorder="1" applyAlignment="1">
      <alignment horizontal="center" vertical="center" wrapText="1"/>
    </xf>
    <xf numFmtId="44" fontId="6" fillId="0" borderId="1" xfId="0" applyNumberFormat="1" applyFont="1" applyBorder="1" applyAlignment="1">
      <alignment vertical="center" wrapText="1"/>
    </xf>
    <xf numFmtId="44" fontId="0" fillId="0" borderId="0" xfId="0" applyNumberFormat="1" applyAlignment="1">
      <alignment vertical="center" wrapText="1"/>
    </xf>
    <xf numFmtId="44" fontId="6" fillId="0" borderId="0" xfId="0" applyNumberFormat="1" applyFont="1" applyAlignment="1">
      <alignment vertical="center" wrapText="1"/>
    </xf>
    <xf numFmtId="44" fontId="6" fillId="2" borderId="1" xfId="0" applyNumberFormat="1" applyFont="1" applyFill="1" applyBorder="1" applyAlignment="1">
      <alignment horizontal="center" vertical="center" wrapText="1"/>
    </xf>
    <xf numFmtId="44" fontId="6" fillId="2" borderId="1" xfId="0" applyNumberFormat="1" applyFont="1" applyFill="1" applyBorder="1" applyAlignment="1">
      <alignment vertical="center" wrapText="1"/>
    </xf>
    <xf numFmtId="44" fontId="5" fillId="2" borderId="1" xfId="0" applyNumberFormat="1" applyFont="1" applyFill="1" applyBorder="1" applyAlignment="1">
      <alignment horizontal="center" vertical="center" wrapText="1"/>
    </xf>
    <xf numFmtId="44" fontId="5" fillId="2" borderId="1" xfId="0" applyNumberFormat="1" applyFont="1" applyFill="1" applyBorder="1" applyAlignment="1">
      <alignment vertical="center" wrapText="1"/>
    </xf>
    <xf numFmtId="0" fontId="2" fillId="2" borderId="16" xfId="0" applyFont="1" applyFill="1" applyBorder="1" applyAlignment="1">
      <alignment horizontal="center" vertical="center" wrapText="1"/>
    </xf>
    <xf numFmtId="0" fontId="3" fillId="2" borderId="1" xfId="0" applyFont="1" applyFill="1" applyBorder="1" applyAlignment="1">
      <alignment vertical="center" wrapText="1"/>
    </xf>
    <xf numFmtId="0" fontId="6" fillId="0" borderId="14" xfId="0" applyFont="1" applyBorder="1" applyAlignment="1">
      <alignment vertical="center" wrapText="1"/>
    </xf>
    <xf numFmtId="44" fontId="6" fillId="0" borderId="14" xfId="0" applyNumberFormat="1" applyFont="1" applyBorder="1" applyAlignment="1">
      <alignment horizontal="center" vertical="center" wrapText="1"/>
    </xf>
    <xf numFmtId="44" fontId="6" fillId="0" borderId="14" xfId="0" applyNumberFormat="1" applyFont="1" applyBorder="1" applyAlignment="1">
      <alignment vertical="center" wrapText="1"/>
    </xf>
    <xf numFmtId="0" fontId="5" fillId="2" borderId="37" xfId="0" applyFont="1" applyFill="1" applyBorder="1" applyAlignment="1">
      <alignment vertical="center" wrapText="1"/>
    </xf>
    <xf numFmtId="0" fontId="5" fillId="2" borderId="14" xfId="0" applyFont="1" applyFill="1" applyBorder="1" applyAlignment="1">
      <alignment vertical="center" wrapText="1"/>
    </xf>
    <xf numFmtId="0" fontId="5" fillId="2" borderId="38" xfId="0" applyFont="1" applyFill="1" applyBorder="1" applyAlignment="1">
      <alignment horizontal="center" vertical="center" wrapText="1"/>
    </xf>
    <xf numFmtId="44" fontId="6" fillId="2" borderId="18" xfId="0" applyNumberFormat="1" applyFont="1" applyFill="1" applyBorder="1" applyAlignment="1">
      <alignment vertical="center" wrapText="1"/>
    </xf>
    <xf numFmtId="0" fontId="5" fillId="2" borderId="48" xfId="0" applyFont="1" applyFill="1" applyBorder="1" applyAlignment="1">
      <alignment horizontal="center" vertical="center" wrapText="1"/>
    </xf>
    <xf numFmtId="0" fontId="6" fillId="2" borderId="48" xfId="0" applyFont="1" applyFill="1" applyBorder="1" applyAlignment="1">
      <alignment horizontal="center" vertical="center" wrapText="1"/>
    </xf>
    <xf numFmtId="44" fontId="6" fillId="2" borderId="48" xfId="0" applyNumberFormat="1" applyFont="1" applyFill="1" applyBorder="1" applyAlignment="1">
      <alignment horizontal="center" vertical="center" wrapText="1"/>
    </xf>
    <xf numFmtId="0" fontId="6" fillId="2" borderId="48" xfId="0" applyFont="1" applyFill="1" applyBorder="1" applyAlignment="1">
      <alignment vertical="center" wrapText="1"/>
    </xf>
    <xf numFmtId="44" fontId="6" fillId="2" borderId="48" xfId="0" applyNumberFormat="1" applyFont="1" applyFill="1" applyBorder="1" applyAlignment="1">
      <alignment vertical="center" wrapText="1"/>
    </xf>
    <xf numFmtId="0" fontId="5" fillId="2" borderId="1" xfId="0" applyFont="1" applyFill="1" applyBorder="1" applyAlignment="1">
      <alignment horizontal="right" vertical="center" wrapText="1"/>
    </xf>
    <xf numFmtId="0" fontId="5" fillId="0" borderId="1" xfId="0" applyFont="1" applyBorder="1" applyAlignment="1">
      <alignment vertical="center" wrapText="1"/>
    </xf>
    <xf numFmtId="0" fontId="6" fillId="0" borderId="1" xfId="0" applyFont="1" applyBorder="1" applyAlignment="1">
      <alignment horizontal="right" vertical="center" wrapText="1"/>
    </xf>
    <xf numFmtId="0" fontId="19" fillId="2" borderId="0" xfId="0" applyFont="1" applyFill="1" applyAlignment="1">
      <alignment vertical="center" wrapText="1"/>
    </xf>
    <xf numFmtId="0" fontId="6" fillId="2" borderId="26" xfId="0" applyFont="1" applyFill="1" applyBorder="1" applyAlignment="1">
      <alignment horizontal="center" vertical="center" wrapText="1"/>
    </xf>
    <xf numFmtId="44" fontId="6" fillId="2" borderId="26" xfId="0" applyNumberFormat="1" applyFont="1" applyFill="1" applyBorder="1" applyAlignment="1">
      <alignment horizontal="center" vertical="center" wrapText="1"/>
    </xf>
    <xf numFmtId="0" fontId="6" fillId="2" borderId="26" xfId="0" applyFont="1" applyFill="1" applyBorder="1" applyAlignment="1">
      <alignment vertical="center" wrapText="1"/>
    </xf>
    <xf numFmtId="44" fontId="6" fillId="2" borderId="26" xfId="0" applyNumberFormat="1" applyFont="1" applyFill="1" applyBorder="1" applyAlignment="1">
      <alignment vertical="center" wrapText="1"/>
    </xf>
    <xf numFmtId="0" fontId="5" fillId="2" borderId="14" xfId="0" applyFont="1" applyFill="1" applyBorder="1" applyAlignment="1">
      <alignment horizontal="center" vertical="center" wrapText="1"/>
    </xf>
    <xf numFmtId="44" fontId="5" fillId="2" borderId="0" xfId="0" applyNumberFormat="1" applyFont="1" applyFill="1" applyAlignment="1">
      <alignment vertical="center" wrapText="1"/>
    </xf>
    <xf numFmtId="44" fontId="5" fillId="2" borderId="43" xfId="0" applyNumberFormat="1" applyFont="1" applyFill="1" applyBorder="1" applyAlignment="1">
      <alignment vertical="center" wrapText="1"/>
    </xf>
    <xf numFmtId="0" fontId="10" fillId="0" borderId="0" xfId="2" applyFont="1" applyAlignment="1">
      <alignment horizontal="center" vertical="center" wrapText="1"/>
    </xf>
    <xf numFmtId="44" fontId="10" fillId="0" borderId="0" xfId="2" applyNumberFormat="1" applyFont="1"/>
    <xf numFmtId="44" fontId="11" fillId="0" borderId="0" xfId="2" applyNumberFormat="1" applyFont="1" applyAlignment="1">
      <alignment horizontal="left"/>
    </xf>
    <xf numFmtId="44" fontId="10" fillId="0" borderId="27" xfId="2" applyNumberFormat="1" applyFont="1" applyBorder="1"/>
    <xf numFmtId="44" fontId="2" fillId="2" borderId="8" xfId="0" quotePrefix="1" applyNumberFormat="1" applyFont="1" applyFill="1" applyBorder="1" applyAlignment="1">
      <alignment horizontal="center" vertical="center" wrapText="1"/>
    </xf>
    <xf numFmtId="44" fontId="2" fillId="2" borderId="9" xfId="0" applyNumberFormat="1" applyFont="1" applyFill="1" applyBorder="1" applyAlignment="1">
      <alignment horizontal="center" vertical="center" wrapText="1"/>
    </xf>
    <xf numFmtId="44" fontId="2" fillId="0" borderId="28" xfId="1" quotePrefix="1" applyFont="1" applyBorder="1" applyAlignment="1">
      <alignment horizontal="left" vertical="center" wrapText="1"/>
    </xf>
    <xf numFmtId="44" fontId="2" fillId="0" borderId="46" xfId="1" applyFont="1" applyBorder="1" applyAlignment="1">
      <alignment horizontal="center" vertical="center" wrapText="1"/>
    </xf>
    <xf numFmtId="44" fontId="2" fillId="0" borderId="29" xfId="1" quotePrefix="1" applyFont="1" applyBorder="1" applyAlignment="1">
      <alignment horizontal="left" vertical="center" wrapText="1"/>
    </xf>
    <xf numFmtId="44" fontId="2" fillId="2" borderId="7" xfId="1" quotePrefix="1" applyFont="1" applyFill="1" applyBorder="1" applyAlignment="1">
      <alignment horizontal="left" vertical="center" wrapText="1"/>
    </xf>
    <xf numFmtId="44" fontId="2" fillId="2" borderId="33" xfId="1" quotePrefix="1" applyFont="1" applyFill="1" applyBorder="1" applyAlignment="1">
      <alignment horizontal="left" vertical="center" wrapText="1"/>
    </xf>
    <xf numFmtId="0" fontId="2" fillId="0" borderId="0" xfId="0" applyFont="1" applyAlignment="1">
      <alignment horizontal="right" vertical="center" wrapText="1"/>
    </xf>
    <xf numFmtId="44" fontId="2" fillId="0" borderId="0" xfId="1" quotePrefix="1" applyFont="1" applyFill="1" applyBorder="1" applyAlignment="1">
      <alignment horizontal="center" vertical="center" wrapText="1"/>
    </xf>
    <xf numFmtId="0" fontId="2" fillId="0" borderId="0" xfId="1" quotePrefix="1" applyNumberFormat="1" applyFont="1" applyFill="1" applyBorder="1" applyAlignment="1">
      <alignment horizontal="center" vertical="center" wrapText="1"/>
    </xf>
    <xf numFmtId="44" fontId="2" fillId="2" borderId="12" xfId="1" quotePrefix="1" applyFont="1" applyFill="1" applyBorder="1" applyAlignment="1">
      <alignment horizontal="left" vertical="center" wrapText="1"/>
    </xf>
    <xf numFmtId="44" fontId="2" fillId="2" borderId="1" xfId="0" quotePrefix="1" applyNumberFormat="1" applyFont="1" applyFill="1" applyBorder="1" applyAlignment="1">
      <alignment horizontal="left" vertical="center" wrapText="1"/>
    </xf>
    <xf numFmtId="44" fontId="2" fillId="2" borderId="20" xfId="0" quotePrefix="1" applyNumberFormat="1" applyFont="1" applyFill="1" applyBorder="1" applyAlignment="1">
      <alignment horizontal="left" vertical="center" wrapText="1"/>
    </xf>
    <xf numFmtId="44" fontId="2" fillId="2" borderId="49" xfId="0" quotePrefix="1" applyNumberFormat="1" applyFont="1" applyFill="1" applyBorder="1" applyAlignment="1">
      <alignment horizontal="left" vertical="center" wrapText="1"/>
    </xf>
    <xf numFmtId="44" fontId="2" fillId="2" borderId="50" xfId="1" applyFont="1" applyFill="1" applyBorder="1" applyAlignment="1">
      <alignment horizontal="center" vertical="center" wrapText="1"/>
    </xf>
    <xf numFmtId="44" fontId="2" fillId="2" borderId="19" xfId="1" applyFont="1" applyFill="1" applyBorder="1" applyAlignment="1">
      <alignment horizontal="center" vertical="center" wrapText="1"/>
    </xf>
    <xf numFmtId="44" fontId="2" fillId="2" borderId="51" xfId="1" applyFont="1" applyFill="1" applyBorder="1" applyAlignment="1">
      <alignment horizontal="center" vertical="center" wrapText="1"/>
    </xf>
    <xf numFmtId="44" fontId="2" fillId="2" borderId="28" xfId="1" quotePrefix="1" applyFont="1" applyFill="1" applyBorder="1" applyAlignment="1">
      <alignment horizontal="left" vertical="center" wrapText="1"/>
    </xf>
    <xf numFmtId="44" fontId="2" fillId="2" borderId="29" xfId="1" quotePrefix="1" applyFont="1" applyFill="1" applyBorder="1" applyAlignment="1">
      <alignment horizontal="left" vertical="center" wrapText="1"/>
    </xf>
    <xf numFmtId="44" fontId="2" fillId="2" borderId="29" xfId="0" quotePrefix="1" applyNumberFormat="1" applyFont="1" applyFill="1" applyBorder="1" applyAlignment="1">
      <alignment horizontal="left" vertical="center" wrapText="1"/>
    </xf>
    <xf numFmtId="0" fontId="6" fillId="0" borderId="26" xfId="0" applyFont="1" applyBorder="1" applyAlignment="1">
      <alignment horizontal="center" vertical="center" wrapText="1"/>
    </xf>
    <xf numFmtId="0" fontId="6" fillId="0" borderId="2" xfId="0" applyFont="1" applyBorder="1" applyAlignment="1">
      <alignment vertical="center" wrapText="1"/>
    </xf>
    <xf numFmtId="0" fontId="6" fillId="0" borderId="1" xfId="0" applyFont="1" applyBorder="1" applyAlignment="1">
      <alignment horizontal="left" vertical="center" wrapText="1"/>
    </xf>
    <xf numFmtId="0" fontId="6" fillId="0" borderId="2" xfId="0" applyFont="1" applyBorder="1" applyAlignment="1">
      <alignment horizontal="center" vertical="center" wrapText="1"/>
    </xf>
    <xf numFmtId="0" fontId="0" fillId="0" borderId="2" xfId="0" applyBorder="1" applyAlignment="1">
      <alignment vertical="center" wrapText="1"/>
    </xf>
    <xf numFmtId="0" fontId="6" fillId="0" borderId="2" xfId="0" applyFont="1" applyBorder="1" applyAlignment="1">
      <alignment horizontal="left" vertical="center" wrapText="1"/>
    </xf>
    <xf numFmtId="44" fontId="6" fillId="0" borderId="1" xfId="0" applyNumberFormat="1" applyFont="1" applyBorder="1" applyAlignment="1">
      <alignment horizontal="left" vertical="center" wrapText="1"/>
    </xf>
    <xf numFmtId="169" fontId="6" fillId="0" borderId="1" xfId="0" applyNumberFormat="1" applyFont="1" applyBorder="1" applyAlignment="1">
      <alignment horizontal="center" vertical="center" wrapText="1"/>
    </xf>
    <xf numFmtId="170" fontId="6" fillId="0" borderId="1" xfId="0" applyNumberFormat="1" applyFont="1" applyBorder="1" applyAlignment="1">
      <alignment vertical="center" wrapText="1"/>
    </xf>
    <xf numFmtId="0" fontId="6" fillId="0" borderId="14" xfId="0" applyFont="1" applyBorder="1" applyAlignment="1">
      <alignment vertical="top" wrapText="1"/>
    </xf>
    <xf numFmtId="44" fontId="5" fillId="2" borderId="41" xfId="0" applyNumberFormat="1" applyFont="1" applyFill="1" applyBorder="1" applyAlignment="1">
      <alignment horizontal="center" vertical="top" wrapText="1"/>
    </xf>
    <xf numFmtId="44" fontId="6" fillId="2" borderId="14"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3" borderId="1" xfId="0" applyFont="1" applyFill="1" applyBorder="1" applyAlignment="1">
      <alignment vertical="center" wrapText="1"/>
    </xf>
    <xf numFmtId="0" fontId="6" fillId="4" borderId="1" xfId="0" applyFont="1" applyFill="1" applyBorder="1" applyAlignment="1">
      <alignment vertical="center" wrapText="1"/>
    </xf>
    <xf numFmtId="0" fontId="6" fillId="5" borderId="1" xfId="0" applyFont="1" applyFill="1" applyBorder="1" applyAlignment="1">
      <alignment horizontal="center" vertical="center" wrapText="1"/>
    </xf>
    <xf numFmtId="0" fontId="6" fillId="5" borderId="1" xfId="0" applyFont="1" applyFill="1" applyBorder="1" applyAlignment="1">
      <alignment vertical="center" wrapText="1"/>
    </xf>
    <xf numFmtId="0" fontId="6" fillId="5" borderId="3" xfId="0" applyFont="1" applyFill="1" applyBorder="1" applyAlignment="1">
      <alignment vertical="center" wrapText="1"/>
    </xf>
    <xf numFmtId="0" fontId="0" fillId="4" borderId="3" xfId="0" applyFill="1" applyBorder="1" applyAlignment="1">
      <alignment vertical="center" wrapText="1"/>
    </xf>
    <xf numFmtId="0" fontId="1" fillId="0" borderId="3" xfId="0" applyFont="1" applyBorder="1" applyAlignment="1">
      <alignment vertical="center" wrapText="1"/>
    </xf>
    <xf numFmtId="0" fontId="6" fillId="2" borderId="1" xfId="0" applyFont="1" applyFill="1" applyBorder="1" applyAlignment="1">
      <alignment horizontal="right" vertical="center" wrapText="1"/>
    </xf>
    <xf numFmtId="0" fontId="1" fillId="2" borderId="3" xfId="0" applyFont="1" applyFill="1" applyBorder="1" applyAlignment="1">
      <alignment vertical="center" wrapText="1"/>
    </xf>
    <xf numFmtId="0" fontId="0" fillId="2" borderId="2" xfId="0" applyFill="1" applyBorder="1" applyAlignment="1">
      <alignment vertical="center" wrapText="1"/>
    </xf>
    <xf numFmtId="44" fontId="6" fillId="2" borderId="3" xfId="0" applyNumberFormat="1" applyFont="1" applyFill="1" applyBorder="1" applyAlignment="1">
      <alignment vertical="center" wrapText="1"/>
    </xf>
    <xf numFmtId="0" fontId="15" fillId="0" borderId="1" xfId="0" applyFont="1" applyBorder="1" applyAlignment="1">
      <alignment vertical="center" wrapText="1"/>
    </xf>
    <xf numFmtId="0" fontId="6" fillId="0" borderId="1" xfId="0" quotePrefix="1" applyFont="1" applyBorder="1" applyAlignment="1">
      <alignment vertical="center" wrapText="1"/>
    </xf>
    <xf numFmtId="0" fontId="6" fillId="0" borderId="1" xfId="0" quotePrefix="1" applyFont="1" applyBorder="1" applyAlignment="1">
      <alignment horizontal="right" vertical="center" wrapText="1"/>
    </xf>
    <xf numFmtId="170" fontId="6" fillId="0" borderId="1" xfId="0" quotePrefix="1" applyNumberFormat="1" applyFont="1" applyBorder="1" applyAlignment="1">
      <alignment horizontal="right" vertical="center" wrapText="1"/>
    </xf>
    <xf numFmtId="0" fontId="5" fillId="2" borderId="2" xfId="0" applyFont="1" applyFill="1" applyBorder="1" applyAlignment="1">
      <alignment horizontal="left" vertical="center" wrapText="1"/>
    </xf>
    <xf numFmtId="0" fontId="5" fillId="2" borderId="26" xfId="0" applyFont="1" applyFill="1" applyBorder="1" applyAlignment="1">
      <alignment horizontal="left" vertical="center" wrapText="1"/>
    </xf>
    <xf numFmtId="0" fontId="23" fillId="0" borderId="0" xfId="0" applyFont="1"/>
    <xf numFmtId="1" fontId="29" fillId="0" borderId="40" xfId="0" applyNumberFormat="1" applyFont="1" applyBorder="1" applyAlignment="1">
      <alignment horizontal="left" vertical="center"/>
    </xf>
    <xf numFmtId="0" fontId="30" fillId="0" borderId="40" xfId="0" applyFont="1" applyBorder="1" applyAlignment="1">
      <alignment horizontal="left" vertical="center"/>
    </xf>
    <xf numFmtId="0" fontId="31" fillId="0" borderId="40" xfId="0" applyFont="1" applyBorder="1" applyAlignment="1">
      <alignment horizontal="center" vertical="center"/>
    </xf>
    <xf numFmtId="0" fontId="31" fillId="0" borderId="40" xfId="0" applyFont="1" applyBorder="1" applyAlignment="1">
      <alignment horizontal="left" vertical="center"/>
    </xf>
    <xf numFmtId="0" fontId="30" fillId="0" borderId="75" xfId="0" applyFont="1" applyBorder="1" applyAlignment="1">
      <alignment horizontal="center" vertical="center"/>
    </xf>
    <xf numFmtId="0" fontId="32" fillId="0" borderId="75" xfId="0" applyFont="1" applyBorder="1" applyAlignment="1">
      <alignment horizontal="left" vertical="center"/>
    </xf>
    <xf numFmtId="0" fontId="30" fillId="0" borderId="77" xfId="0" applyFont="1" applyBorder="1" applyAlignment="1">
      <alignment horizontal="center" vertical="center"/>
    </xf>
    <xf numFmtId="0" fontId="32" fillId="0" borderId="77" xfId="0" applyFont="1" applyBorder="1" applyAlignment="1">
      <alignment horizontal="left" vertical="center"/>
    </xf>
    <xf numFmtId="0" fontId="30" fillId="0" borderId="75" xfId="0" applyFont="1" applyBorder="1" applyAlignment="1">
      <alignment horizontal="left" vertical="center"/>
    </xf>
    <xf numFmtId="0" fontId="23" fillId="0" borderId="55" xfId="0" applyFont="1" applyBorder="1" applyAlignment="1">
      <alignment horizontal="left" vertical="center" indent="1"/>
    </xf>
    <xf numFmtId="0" fontId="23" fillId="0" borderId="68" xfId="0" applyFont="1" applyBorder="1" applyAlignment="1">
      <alignment horizontal="center" vertical="center"/>
    </xf>
    <xf numFmtId="0" fontId="37" fillId="0" borderId="56" xfId="0" applyFont="1" applyBorder="1" applyAlignment="1">
      <alignment horizontal="center" vertical="center"/>
    </xf>
    <xf numFmtId="0" fontId="23" fillId="0" borderId="57" xfId="0" applyFont="1" applyBorder="1" applyAlignment="1">
      <alignment horizontal="center" vertical="center"/>
    </xf>
    <xf numFmtId="0" fontId="23" fillId="0" borderId="88" xfId="0" applyFont="1" applyBorder="1" applyAlignment="1">
      <alignment horizontal="center" vertical="center"/>
    </xf>
    <xf numFmtId="0" fontId="23" fillId="0" borderId="56" xfId="0" applyFont="1" applyBorder="1" applyAlignment="1">
      <alignment horizontal="left" vertical="center" indent="1"/>
    </xf>
    <xf numFmtId="0" fontId="23" fillId="0" borderId="89" xfId="0" applyFont="1" applyBorder="1" applyAlignment="1">
      <alignment horizontal="center" vertical="center"/>
    </xf>
    <xf numFmtId="0" fontId="38" fillId="0" borderId="56" xfId="0" applyFont="1" applyBorder="1" applyAlignment="1">
      <alignment horizontal="left" vertical="center" indent="1"/>
    </xf>
    <xf numFmtId="0" fontId="23" fillId="0" borderId="56" xfId="0" applyFont="1" applyBorder="1" applyAlignment="1">
      <alignment horizontal="center" vertical="center"/>
    </xf>
    <xf numFmtId="0" fontId="23" fillId="6" borderId="55" xfId="0" applyFont="1" applyFill="1" applyBorder="1" applyAlignment="1">
      <alignment horizontal="left" vertical="center" indent="1"/>
    </xf>
    <xf numFmtId="0" fontId="23" fillId="6" borderId="68" xfId="0" applyFont="1" applyFill="1" applyBorder="1" applyAlignment="1">
      <alignment horizontal="center" vertical="center"/>
    </xf>
    <xf numFmtId="0" fontId="23" fillId="6" borderId="57" xfId="0" applyFont="1" applyFill="1" applyBorder="1" applyAlignment="1">
      <alignment horizontal="center" vertical="center"/>
    </xf>
    <xf numFmtId="0" fontId="38" fillId="6" borderId="56" xfId="0" applyFont="1" applyFill="1" applyBorder="1" applyAlignment="1">
      <alignment horizontal="left" vertical="center" indent="1"/>
    </xf>
    <xf numFmtId="0" fontId="38" fillId="6" borderId="70" xfId="0" applyFont="1" applyFill="1" applyBorder="1" applyAlignment="1">
      <alignment horizontal="center" vertical="center"/>
    </xf>
    <xf numFmtId="0" fontId="38" fillId="6" borderId="86" xfId="0" applyFont="1" applyFill="1" applyBorder="1" applyAlignment="1">
      <alignment horizontal="center" vertical="center"/>
    </xf>
    <xf numFmtId="0" fontId="38" fillId="0" borderId="57" xfId="0" applyFont="1" applyBorder="1" applyAlignment="1">
      <alignment horizontal="center" vertical="center"/>
    </xf>
    <xf numFmtId="0" fontId="37" fillId="0" borderId="67" xfId="0" applyFont="1" applyBorder="1" applyAlignment="1">
      <alignment horizontal="center" vertical="center"/>
    </xf>
    <xf numFmtId="0" fontId="23" fillId="0" borderId="88" xfId="0" applyFont="1" applyBorder="1" applyAlignment="1">
      <alignment horizontal="left" vertical="center" indent="1"/>
    </xf>
    <xf numFmtId="0" fontId="38" fillId="6" borderId="68" xfId="0" applyFont="1" applyFill="1" applyBorder="1" applyAlignment="1">
      <alignment horizontal="center" vertical="center"/>
    </xf>
    <xf numFmtId="0" fontId="38" fillId="6" borderId="89" xfId="0" applyFont="1" applyFill="1" applyBorder="1" applyAlignment="1">
      <alignment horizontal="center" vertical="center"/>
    </xf>
    <xf numFmtId="0" fontId="34" fillId="0" borderId="55" xfId="0" applyFont="1" applyBorder="1" applyAlignment="1">
      <alignment horizontal="left" vertical="center" indent="1"/>
    </xf>
    <xf numFmtId="0" fontId="34" fillId="0" borderId="56" xfId="0" applyFont="1" applyBorder="1" applyAlignment="1">
      <alignment horizontal="center" vertical="center"/>
    </xf>
    <xf numFmtId="0" fontId="23" fillId="0" borderId="67" xfId="0" applyFont="1" applyBorder="1" applyAlignment="1">
      <alignment horizontal="center" vertical="center"/>
    </xf>
    <xf numFmtId="0" fontId="23" fillId="0" borderId="90" xfId="0" applyFont="1" applyBorder="1" applyAlignment="1">
      <alignment horizontal="left" vertical="center" indent="1"/>
    </xf>
    <xf numFmtId="0" fontId="38" fillId="0" borderId="55" xfId="0" applyFont="1" applyBorder="1" applyAlignment="1">
      <alignment horizontal="left" vertical="center" indent="1"/>
    </xf>
    <xf numFmtId="0" fontId="38" fillId="0" borderId="56" xfId="0" applyFont="1" applyBorder="1" applyAlignment="1">
      <alignment horizontal="center" vertical="center"/>
    </xf>
    <xf numFmtId="0" fontId="23" fillId="0" borderId="91" xfId="0" applyFont="1" applyBorder="1" applyAlignment="1">
      <alignment horizontal="left" vertical="center" indent="1"/>
    </xf>
    <xf numFmtId="0" fontId="23" fillId="0" borderId="74" xfId="0" applyFont="1" applyBorder="1" applyAlignment="1">
      <alignment horizontal="center" vertical="center"/>
    </xf>
    <xf numFmtId="0" fontId="23" fillId="0" borderId="92" xfId="0" applyFont="1" applyBorder="1" applyAlignment="1">
      <alignment horizontal="left" vertical="center" indent="1"/>
    </xf>
    <xf numFmtId="0" fontId="23" fillId="0" borderId="93" xfId="0" applyFont="1" applyBorder="1" applyAlignment="1">
      <alignment horizontal="center" vertical="center"/>
    </xf>
    <xf numFmtId="0" fontId="25" fillId="2" borderId="1" xfId="0" applyFont="1" applyFill="1" applyBorder="1" applyAlignment="1">
      <alignment horizontal="center" vertical="center"/>
    </xf>
    <xf numFmtId="0" fontId="5" fillId="2" borderId="48" xfId="0" applyFont="1" applyFill="1" applyBorder="1" applyAlignment="1">
      <alignment horizontal="left" vertical="center" wrapText="1"/>
    </xf>
    <xf numFmtId="0" fontId="5" fillId="2" borderId="18" xfId="0" applyFont="1" applyFill="1" applyBorder="1" applyAlignment="1">
      <alignment horizontal="left" vertical="center" wrapText="1"/>
    </xf>
    <xf numFmtId="44" fontId="6" fillId="0" borderId="1" xfId="1" applyFont="1" applyBorder="1" applyAlignment="1">
      <alignment horizontal="center" vertical="center" wrapText="1"/>
    </xf>
    <xf numFmtId="0" fontId="6" fillId="0" borderId="0" xfId="0" applyFont="1" applyAlignment="1">
      <alignment horizontal="left" vertical="center" wrapText="1"/>
    </xf>
    <xf numFmtId="44" fontId="6" fillId="0" borderId="1" xfId="1" applyFont="1" applyBorder="1" applyAlignment="1">
      <alignment vertical="center" wrapText="1"/>
    </xf>
    <xf numFmtId="0" fontId="5" fillId="2" borderId="15" xfId="0" applyFont="1" applyFill="1" applyBorder="1" applyAlignment="1">
      <alignment vertical="center" wrapText="1"/>
    </xf>
    <xf numFmtId="0" fontId="33" fillId="0" borderId="55" xfId="0" applyFont="1" applyBorder="1" applyAlignment="1">
      <alignment horizontal="center" vertical="top"/>
    </xf>
    <xf numFmtId="0" fontId="29" fillId="0" borderId="55" xfId="0" applyFont="1" applyBorder="1" applyAlignment="1">
      <alignment horizontal="center" vertical="top"/>
    </xf>
    <xf numFmtId="0" fontId="39" fillId="0" borderId="55" xfId="0" applyFont="1" applyBorder="1" applyAlignment="1">
      <alignment horizontal="center" vertical="top"/>
    </xf>
    <xf numFmtId="0" fontId="2" fillId="0" borderId="55" xfId="0" applyFont="1" applyBorder="1" applyAlignment="1">
      <alignment horizontal="center" vertical="top"/>
    </xf>
    <xf numFmtId="0" fontId="2" fillId="7" borderId="0" xfId="0" applyFont="1" applyFill="1" applyAlignment="1">
      <alignment horizontal="right" vertical="top" wrapText="1"/>
    </xf>
    <xf numFmtId="171" fontId="2" fillId="7" borderId="0" xfId="0" applyNumberFormat="1" applyFont="1" applyFill="1" applyAlignment="1">
      <alignment horizontal="right" vertical="top" wrapText="1"/>
    </xf>
    <xf numFmtId="171" fontId="2" fillId="7" borderId="48" xfId="0" applyNumberFormat="1" applyFont="1" applyFill="1" applyBorder="1" applyAlignment="1">
      <alignment horizontal="right" vertical="top"/>
    </xf>
    <xf numFmtId="0" fontId="2" fillId="7" borderId="63" xfId="0" applyFont="1" applyFill="1" applyBorder="1" applyAlignment="1">
      <alignment horizontal="center" vertical="center"/>
    </xf>
    <xf numFmtId="0" fontId="2" fillId="7" borderId="64" xfId="0" applyFont="1" applyFill="1" applyBorder="1" applyAlignment="1">
      <alignment horizontal="center" vertical="center" wrapText="1"/>
    </xf>
    <xf numFmtId="0" fontId="2" fillId="7" borderId="64" xfId="0" applyFont="1" applyFill="1" applyBorder="1" applyAlignment="1">
      <alignment horizontal="center" vertical="center"/>
    </xf>
    <xf numFmtId="171" fontId="2" fillId="7" borderId="64" xfId="0" applyNumberFormat="1" applyFont="1" applyFill="1" applyBorder="1" applyAlignment="1">
      <alignment horizontal="center" vertical="center"/>
    </xf>
    <xf numFmtId="171" fontId="2" fillId="7" borderId="65" xfId="0" applyNumberFormat="1" applyFont="1" applyFill="1" applyBorder="1" applyAlignment="1">
      <alignment horizontal="center" vertical="center" wrapText="1"/>
    </xf>
    <xf numFmtId="0" fontId="36" fillId="0" borderId="55" xfId="0" applyFont="1" applyBorder="1" applyAlignment="1">
      <alignment horizontal="left" vertical="center" indent="1"/>
    </xf>
    <xf numFmtId="0" fontId="36" fillId="0" borderId="56" xfId="0" applyFont="1" applyBorder="1" applyAlignment="1">
      <alignment horizontal="left" vertical="center" wrapText="1" indent="1"/>
    </xf>
    <xf numFmtId="0" fontId="36" fillId="0" borderId="56" xfId="0" applyFont="1" applyBorder="1" applyAlignment="1">
      <alignment horizontal="center" vertical="center"/>
    </xf>
    <xf numFmtId="171" fontId="36" fillId="7" borderId="56" xfId="0" applyNumberFormat="1" applyFont="1" applyFill="1" applyBorder="1" applyAlignment="1">
      <alignment horizontal="left" vertical="center"/>
    </xf>
    <xf numFmtId="171" fontId="36" fillId="7" borderId="57" xfId="0" applyNumberFormat="1" applyFont="1" applyFill="1" applyBorder="1" applyAlignment="1">
      <alignment horizontal="left" vertical="center"/>
    </xf>
    <xf numFmtId="171" fontId="36" fillId="6" borderId="56" xfId="0" applyNumberFormat="1" applyFont="1" applyFill="1" applyBorder="1" applyAlignment="1">
      <alignment horizontal="left" vertical="center"/>
    </xf>
    <xf numFmtId="171" fontId="36" fillId="6" borderId="57" xfId="0" applyNumberFormat="1" applyFont="1" applyFill="1" applyBorder="1" applyAlignment="1">
      <alignment horizontal="left" vertical="center"/>
    </xf>
    <xf numFmtId="171" fontId="29" fillId="7" borderId="57" xfId="0" applyNumberFormat="1" applyFont="1" applyFill="1" applyBorder="1" applyAlignment="1">
      <alignment horizontal="left" vertical="center"/>
    </xf>
    <xf numFmtId="0" fontId="40" fillId="0" borderId="55" xfId="0" applyFont="1" applyBorder="1" applyAlignment="1">
      <alignment horizontal="left" vertical="center" indent="1"/>
    </xf>
    <xf numFmtId="0" fontId="40" fillId="0" borderId="56" xfId="0" applyFont="1" applyBorder="1" applyAlignment="1">
      <alignment horizontal="left" vertical="center" wrapText="1" indent="1"/>
    </xf>
    <xf numFmtId="0" fontId="40" fillId="0" borderId="56" xfId="0" applyFont="1" applyBorder="1" applyAlignment="1">
      <alignment horizontal="center" vertical="center"/>
    </xf>
    <xf numFmtId="171" fontId="40" fillId="7" borderId="56" xfId="0" applyNumberFormat="1" applyFont="1" applyFill="1" applyBorder="1" applyAlignment="1">
      <alignment horizontal="center" vertical="center"/>
    </xf>
    <xf numFmtId="171" fontId="40" fillId="7" borderId="57" xfId="0" applyNumberFormat="1" applyFont="1" applyFill="1" applyBorder="1" applyAlignment="1">
      <alignment horizontal="left" vertical="center"/>
    </xf>
    <xf numFmtId="0" fontId="40" fillId="0" borderId="69" xfId="0" applyFont="1" applyBorder="1" applyAlignment="1">
      <alignment horizontal="left" vertical="center" indent="1"/>
    </xf>
    <xf numFmtId="0" fontId="40" fillId="0" borderId="71" xfId="0" applyFont="1" applyBorder="1" applyAlignment="1">
      <alignment horizontal="left" vertical="center" indent="1"/>
    </xf>
    <xf numFmtId="0" fontId="40" fillId="0" borderId="72" xfId="0" applyFont="1" applyBorder="1" applyAlignment="1">
      <alignment horizontal="center" vertical="center"/>
    </xf>
    <xf numFmtId="171" fontId="40" fillId="7" borderId="72" xfId="0" applyNumberFormat="1" applyFont="1" applyFill="1" applyBorder="1" applyAlignment="1">
      <alignment horizontal="center" vertical="center"/>
    </xf>
    <xf numFmtId="0" fontId="40" fillId="0" borderId="72" xfId="0" applyFont="1" applyBorder="1" applyAlignment="1">
      <alignment horizontal="left" vertical="center" wrapText="1" indent="1"/>
    </xf>
    <xf numFmtId="0" fontId="33" fillId="0" borderId="0" xfId="0" applyFont="1"/>
    <xf numFmtId="0" fontId="29" fillId="2" borderId="4" xfId="0" applyFont="1" applyFill="1" applyBorder="1" applyAlignment="1">
      <alignment horizontal="center"/>
    </xf>
    <xf numFmtId="0" fontId="29" fillId="2" borderId="14" xfId="0" applyFont="1" applyFill="1" applyBorder="1" applyAlignment="1">
      <alignment horizontal="center"/>
    </xf>
    <xf numFmtId="0" fontId="33" fillId="0" borderId="40" xfId="0" applyFont="1" applyBorder="1"/>
    <xf numFmtId="0" fontId="29" fillId="0" borderId="40" xfId="0" applyFont="1" applyBorder="1" applyAlignment="1">
      <alignment horizontal="center" vertical="center"/>
    </xf>
    <xf numFmtId="0" fontId="29" fillId="0" borderId="0" xfId="0" applyFont="1" applyAlignment="1">
      <alignment horizontal="left" vertical="center" indent="1"/>
    </xf>
    <xf numFmtId="0" fontId="36" fillId="0" borderId="75" xfId="0" applyFont="1" applyBorder="1" applyAlignment="1">
      <alignment horizontal="left" vertical="center"/>
    </xf>
    <xf numFmtId="0" fontId="33" fillId="0" borderId="78" xfId="0" applyFont="1" applyBorder="1" applyAlignment="1">
      <alignment horizontal="left" vertical="center"/>
    </xf>
    <xf numFmtId="0" fontId="33" fillId="0" borderId="80" xfId="0" applyFont="1" applyBorder="1" applyAlignment="1">
      <alignment horizontal="left" vertical="center"/>
    </xf>
    <xf numFmtId="0" fontId="33" fillId="0" borderId="40" xfId="0" quotePrefix="1" applyFont="1" applyBorder="1"/>
    <xf numFmtId="1" fontId="33" fillId="0" borderId="4" xfId="0" quotePrefix="1" applyNumberFormat="1" applyFont="1" applyBorder="1"/>
    <xf numFmtId="0" fontId="33" fillId="0" borderId="40" xfId="0" applyFont="1" applyBorder="1" applyAlignment="1">
      <alignment horizontal="center"/>
    </xf>
    <xf numFmtId="0" fontId="33" fillId="0" borderId="75" xfId="0" quotePrefix="1" applyFont="1" applyBorder="1" applyAlignment="1">
      <alignment horizontal="left" vertical="center" indent="1"/>
    </xf>
    <xf numFmtId="1" fontId="33" fillId="0" borderId="75" xfId="0" applyNumberFormat="1" applyFont="1" applyBorder="1" applyAlignment="1">
      <alignment horizontal="center" vertical="center"/>
    </xf>
    <xf numFmtId="0" fontId="33" fillId="6" borderId="76" xfId="0" applyFont="1" applyFill="1" applyBorder="1" applyAlignment="1">
      <alignment horizontal="left" vertical="center" indent="1"/>
    </xf>
    <xf numFmtId="0" fontId="33" fillId="6" borderId="75" xfId="0" applyFont="1" applyFill="1" applyBorder="1" applyAlignment="1">
      <alignment horizontal="center" vertical="center"/>
    </xf>
    <xf numFmtId="0" fontId="32" fillId="6" borderId="75" xfId="0" applyFont="1" applyFill="1" applyBorder="1" applyAlignment="1">
      <alignment horizontal="left" vertical="center"/>
    </xf>
    <xf numFmtId="0" fontId="33" fillId="0" borderId="77" xfId="0" quotePrefix="1" applyFont="1" applyBorder="1" applyAlignment="1">
      <alignment horizontal="left" vertical="center" indent="1"/>
    </xf>
    <xf numFmtId="1" fontId="33" fillId="0" borderId="29" xfId="0" applyNumberFormat="1" applyFont="1" applyBorder="1" applyAlignment="1">
      <alignment horizontal="center" vertical="center"/>
    </xf>
    <xf numFmtId="0" fontId="33" fillId="6" borderId="67" xfId="0" applyFont="1" applyFill="1" applyBorder="1" applyAlignment="1">
      <alignment horizontal="left" vertical="center" indent="1"/>
    </xf>
    <xf numFmtId="0" fontId="33" fillId="6" borderId="77" xfId="0" applyFont="1" applyFill="1" applyBorder="1" applyAlignment="1">
      <alignment horizontal="center"/>
    </xf>
    <xf numFmtId="1" fontId="33" fillId="6" borderId="29" xfId="0" applyNumberFormat="1" applyFont="1" applyFill="1" applyBorder="1" applyAlignment="1">
      <alignment horizontal="center" vertical="center"/>
    </xf>
    <xf numFmtId="1" fontId="36" fillId="0" borderId="75" xfId="0" applyNumberFormat="1" applyFont="1" applyBorder="1" applyAlignment="1">
      <alignment horizontal="center" vertical="center"/>
    </xf>
    <xf numFmtId="1" fontId="32" fillId="6" borderId="75" xfId="0" applyNumberFormat="1" applyFont="1" applyFill="1" applyBorder="1" applyAlignment="1">
      <alignment horizontal="left" vertical="center"/>
    </xf>
    <xf numFmtId="0" fontId="36" fillId="0" borderId="75" xfId="0" applyFont="1" applyBorder="1" applyAlignment="1">
      <alignment horizontal="center" vertical="center"/>
    </xf>
    <xf numFmtId="1" fontId="36" fillId="0" borderId="29" xfId="0" applyNumberFormat="1" applyFont="1" applyBorder="1" applyAlignment="1">
      <alignment horizontal="center" vertical="center"/>
    </xf>
    <xf numFmtId="0" fontId="33" fillId="6" borderId="79" xfId="0" applyFont="1" applyFill="1" applyBorder="1" applyAlignment="1">
      <alignment horizontal="left" vertical="center" indent="1"/>
    </xf>
    <xf numFmtId="0" fontId="33" fillId="6" borderId="77" xfId="0" applyFont="1" applyFill="1" applyBorder="1" applyAlignment="1">
      <alignment horizontal="center" vertical="center"/>
    </xf>
    <xf numFmtId="0" fontId="36" fillId="0" borderId="29" xfId="0" applyFont="1" applyBorder="1" applyAlignment="1">
      <alignment horizontal="center" vertical="center"/>
    </xf>
    <xf numFmtId="0" fontId="33" fillId="0" borderId="70" xfId="0" applyFont="1" applyBorder="1" applyAlignment="1">
      <alignment horizontal="left" vertical="center"/>
    </xf>
    <xf numFmtId="0" fontId="33" fillId="6" borderId="75" xfId="0" applyFont="1" applyFill="1" applyBorder="1" applyAlignment="1">
      <alignment horizontal="right" vertical="center"/>
    </xf>
    <xf numFmtId="0" fontId="33" fillId="0" borderId="67" xfId="0" applyFont="1" applyBorder="1" applyAlignment="1">
      <alignment horizontal="left" vertical="center" indent="1"/>
    </xf>
    <xf numFmtId="0" fontId="33" fillId="6" borderId="77" xfId="3" applyNumberFormat="1" applyFont="1" applyFill="1" applyBorder="1" applyAlignment="1" applyProtection="1">
      <alignment horizontal="center" vertical="center"/>
    </xf>
    <xf numFmtId="1" fontId="33" fillId="0" borderId="75" xfId="0" quotePrefix="1" applyNumberFormat="1" applyFont="1" applyBorder="1" applyAlignment="1">
      <alignment horizontal="center" vertical="center"/>
    </xf>
    <xf numFmtId="0" fontId="41" fillId="6" borderId="75" xfId="0" applyFont="1" applyFill="1" applyBorder="1" applyAlignment="1">
      <alignment horizontal="left" vertical="center"/>
    </xf>
    <xf numFmtId="0" fontId="36" fillId="6" borderId="75" xfId="0" applyFont="1" applyFill="1" applyBorder="1" applyAlignment="1">
      <alignment horizontal="center" vertical="center"/>
    </xf>
    <xf numFmtId="1" fontId="33" fillId="0" borderId="77" xfId="0" applyNumberFormat="1" applyFont="1" applyBorder="1" applyAlignment="1">
      <alignment horizontal="center" vertical="center"/>
    </xf>
    <xf numFmtId="0" fontId="33" fillId="6" borderId="29" xfId="0" applyFont="1" applyFill="1" applyBorder="1" applyAlignment="1">
      <alignment horizontal="center" vertical="center"/>
    </xf>
    <xf numFmtId="0" fontId="36" fillId="6" borderId="29" xfId="0" applyFont="1" applyFill="1" applyBorder="1" applyAlignment="1">
      <alignment horizontal="center" vertical="center"/>
    </xf>
    <xf numFmtId="0" fontId="33" fillId="0" borderId="40" xfId="0" quotePrefix="1" applyFont="1" applyBorder="1" applyAlignment="1">
      <alignment horizontal="left" vertical="center" indent="1"/>
    </xf>
    <xf numFmtId="0" fontId="33" fillId="6" borderId="81" xfId="0" applyFont="1" applyFill="1" applyBorder="1" applyAlignment="1">
      <alignment horizontal="left" vertical="center" indent="1"/>
    </xf>
    <xf numFmtId="0" fontId="33" fillId="6" borderId="40" xfId="0" applyFont="1" applyFill="1" applyBorder="1" applyAlignment="1">
      <alignment horizontal="center"/>
    </xf>
    <xf numFmtId="0" fontId="33" fillId="6" borderId="28" xfId="0" applyFont="1" applyFill="1" applyBorder="1" applyAlignment="1">
      <alignment horizontal="center" vertical="center"/>
    </xf>
    <xf numFmtId="0" fontId="36" fillId="6" borderId="28" xfId="0" applyFont="1" applyFill="1" applyBorder="1" applyAlignment="1">
      <alignment horizontal="center" vertical="center"/>
    </xf>
    <xf numFmtId="0" fontId="33" fillId="0" borderId="38" xfId="0" applyFont="1" applyBorder="1" applyAlignment="1">
      <alignment horizontal="left" vertical="center"/>
    </xf>
    <xf numFmtId="0" fontId="33" fillId="6" borderId="75" xfId="3" applyNumberFormat="1" applyFont="1" applyFill="1" applyBorder="1" applyAlignment="1" applyProtection="1">
      <alignment horizontal="right" vertical="center"/>
    </xf>
    <xf numFmtId="0" fontId="33" fillId="6" borderId="73" xfId="0" applyFont="1" applyFill="1" applyBorder="1" applyAlignment="1">
      <alignment horizontal="left" vertical="center" indent="1"/>
    </xf>
    <xf numFmtId="0" fontId="33" fillId="0" borderId="77" xfId="0" applyFont="1" applyBorder="1" applyAlignment="1">
      <alignment horizontal="center" vertical="center"/>
    </xf>
    <xf numFmtId="172" fontId="33" fillId="0" borderId="80" xfId="3" quotePrefix="1" applyFont="1" applyBorder="1" applyAlignment="1">
      <alignment horizontal="center" vertical="center"/>
    </xf>
    <xf numFmtId="0" fontId="33" fillId="0" borderId="75" xfId="0" applyFont="1" applyBorder="1" applyAlignment="1">
      <alignment horizontal="left" vertical="center"/>
    </xf>
    <xf numFmtId="0" fontId="33" fillId="0" borderId="77" xfId="0" applyFont="1" applyBorder="1" applyAlignment="1">
      <alignment horizontal="left" vertical="center"/>
    </xf>
    <xf numFmtId="2" fontId="33" fillId="0" borderId="75" xfId="0" quotePrefix="1" applyNumberFormat="1" applyFont="1" applyBorder="1" applyAlignment="1">
      <alignment horizontal="left" vertical="center" indent="1"/>
    </xf>
    <xf numFmtId="0" fontId="33" fillId="0" borderId="70" xfId="0" applyFont="1" applyBorder="1" applyAlignment="1">
      <alignment horizontal="center" vertical="center"/>
    </xf>
    <xf numFmtId="0" fontId="33" fillId="0" borderId="76" xfId="0" applyFont="1" applyBorder="1" applyAlignment="1">
      <alignment horizontal="left" vertical="center" indent="1"/>
    </xf>
    <xf numFmtId="0" fontId="33" fillId="0" borderId="75" xfId="0" applyFont="1" applyBorder="1" applyAlignment="1">
      <alignment horizontal="center" vertical="center"/>
    </xf>
    <xf numFmtId="0" fontId="29" fillId="0" borderId="80" xfId="0" applyFont="1" applyBorder="1" applyAlignment="1">
      <alignment horizontal="right" vertical="center" indent="1"/>
    </xf>
    <xf numFmtId="0" fontId="33" fillId="0" borderId="73" xfId="0" applyFont="1" applyBorder="1" applyAlignment="1">
      <alignment horizontal="left" vertical="center" indent="1"/>
    </xf>
    <xf numFmtId="0" fontId="36" fillId="0" borderId="77" xfId="0" applyFont="1" applyBorder="1" applyAlignment="1">
      <alignment horizontal="left" vertical="center"/>
    </xf>
    <xf numFmtId="173" fontId="2" fillId="0" borderId="80" xfId="0" applyNumberFormat="1" applyFont="1" applyBorder="1" applyAlignment="1">
      <alignment horizontal="left" vertical="center"/>
    </xf>
    <xf numFmtId="0" fontId="29" fillId="0" borderId="14" xfId="0" applyFont="1" applyBorder="1" applyAlignment="1">
      <alignment horizontal="center" vertical="center"/>
    </xf>
    <xf numFmtId="1" fontId="29" fillId="0" borderId="14" xfId="0" applyNumberFormat="1" applyFont="1" applyBorder="1" applyAlignment="1">
      <alignment horizontal="center" vertical="center"/>
    </xf>
    <xf numFmtId="0" fontId="29" fillId="0" borderId="48" xfId="0" applyFont="1" applyBorder="1" applyAlignment="1">
      <alignment horizontal="left" vertical="center" indent="1"/>
    </xf>
    <xf numFmtId="0" fontId="30" fillId="0" borderId="14" xfId="0" applyFont="1" applyBorder="1" applyAlignment="1">
      <alignment vertical="center"/>
    </xf>
    <xf numFmtId="0" fontId="31" fillId="0" borderId="14" xfId="0" applyFont="1" applyBorder="1" applyAlignment="1">
      <alignment vertical="center"/>
    </xf>
    <xf numFmtId="0" fontId="31" fillId="0" borderId="18" xfId="0" applyFont="1" applyBorder="1" applyAlignment="1">
      <alignment vertical="center"/>
    </xf>
    <xf numFmtId="0" fontId="33" fillId="0" borderId="40" xfId="0" applyFont="1" applyBorder="1" applyAlignment="1">
      <alignment horizontal="left"/>
    </xf>
    <xf numFmtId="1" fontId="33" fillId="0" borderId="4" xfId="0" applyNumberFormat="1" applyFont="1" applyBorder="1" applyAlignment="1">
      <alignment horizontal="left"/>
    </xf>
    <xf numFmtId="0" fontId="33" fillId="0" borderId="38" xfId="0" applyFont="1" applyBorder="1"/>
    <xf numFmtId="0" fontId="33" fillId="6" borderId="75" xfId="0" applyFont="1" applyFill="1" applyBorder="1" applyAlignment="1">
      <alignment horizontal="left" vertical="center" indent="1"/>
    </xf>
    <xf numFmtId="0" fontId="42" fillId="6" borderId="75" xfId="0" applyFont="1" applyFill="1" applyBorder="1" applyAlignment="1">
      <alignment horizontal="center" vertical="center"/>
    </xf>
    <xf numFmtId="173" fontId="33" fillId="6" borderId="75" xfId="0" applyNumberFormat="1" applyFont="1" applyFill="1" applyBorder="1" applyAlignment="1">
      <alignment horizontal="center" vertical="center"/>
    </xf>
    <xf numFmtId="173" fontId="33" fillId="0" borderId="75" xfId="0" applyNumberFormat="1" applyFont="1" applyBorder="1" applyAlignment="1">
      <alignment horizontal="center" vertical="center"/>
    </xf>
    <xf numFmtId="173" fontId="33" fillId="0" borderId="75" xfId="0" applyNumberFormat="1" applyFont="1" applyBorder="1" applyAlignment="1">
      <alignment vertical="center"/>
    </xf>
    <xf numFmtId="0" fontId="33" fillId="6" borderId="77" xfId="0" applyFont="1" applyFill="1" applyBorder="1" applyAlignment="1">
      <alignment horizontal="left" vertical="center" indent="1"/>
    </xf>
    <xf numFmtId="173" fontId="33" fillId="6" borderId="77" xfId="0" applyNumberFormat="1" applyFont="1" applyFill="1" applyBorder="1" applyAlignment="1">
      <alignment horizontal="center" vertical="center"/>
    </xf>
    <xf numFmtId="173" fontId="33" fillId="0" borderId="77" xfId="0" applyNumberFormat="1" applyFont="1" applyBorder="1" applyAlignment="1">
      <alignment horizontal="center" vertical="center"/>
    </xf>
    <xf numFmtId="173" fontId="33" fillId="0" borderId="77" xfId="0" applyNumberFormat="1" applyFont="1" applyBorder="1" applyAlignment="1">
      <alignment vertical="center"/>
    </xf>
    <xf numFmtId="0" fontId="33" fillId="6" borderId="75" xfId="0" applyFont="1" applyFill="1" applyBorder="1" applyAlignment="1">
      <alignment vertical="center"/>
    </xf>
    <xf numFmtId="1" fontId="33" fillId="6" borderId="77" xfId="0" applyNumberFormat="1" applyFont="1" applyFill="1" applyBorder="1" applyAlignment="1">
      <alignment horizontal="center" vertical="center"/>
    </xf>
    <xf numFmtId="0" fontId="33" fillId="6" borderId="75" xfId="0" applyFont="1" applyFill="1" applyBorder="1" applyAlignment="1">
      <alignment horizontal="left" vertical="center"/>
    </xf>
    <xf numFmtId="173" fontId="2" fillId="0" borderId="77" xfId="0" applyNumberFormat="1" applyFont="1" applyBorder="1" applyAlignment="1">
      <alignment vertical="center"/>
    </xf>
    <xf numFmtId="1" fontId="33" fillId="0" borderId="75" xfId="0" quotePrefix="1" applyNumberFormat="1" applyFont="1" applyBorder="1" applyAlignment="1">
      <alignment horizontal="left" vertical="center"/>
    </xf>
    <xf numFmtId="173" fontId="2" fillId="0" borderId="75" xfId="0" applyNumberFormat="1" applyFont="1" applyBorder="1" applyAlignment="1">
      <alignment vertical="center"/>
    </xf>
    <xf numFmtId="1" fontId="36" fillId="0" borderId="75" xfId="0" quotePrefix="1" applyNumberFormat="1" applyFont="1" applyBorder="1" applyAlignment="1">
      <alignment horizontal="left" vertical="center"/>
    </xf>
    <xf numFmtId="1" fontId="33" fillId="0" borderId="77" xfId="0" quotePrefix="1" applyNumberFormat="1" applyFont="1" applyBorder="1" applyAlignment="1">
      <alignment horizontal="left" vertical="center" indent="1"/>
    </xf>
    <xf numFmtId="1" fontId="36" fillId="0" borderId="77" xfId="0" quotePrefix="1" applyNumberFormat="1" applyFont="1" applyBorder="1" applyAlignment="1">
      <alignment horizontal="left" vertical="center"/>
    </xf>
    <xf numFmtId="0" fontId="36" fillId="0" borderId="75" xfId="0" applyFont="1" applyBorder="1" applyAlignment="1">
      <alignment vertical="center"/>
    </xf>
    <xf numFmtId="0" fontId="33" fillId="0" borderId="75" xfId="0" applyFont="1" applyBorder="1" applyAlignment="1">
      <alignment vertical="center"/>
    </xf>
    <xf numFmtId="0" fontId="36" fillId="0" borderId="77" xfId="0" applyFont="1" applyBorder="1" applyAlignment="1">
      <alignment horizontal="center" vertical="center"/>
    </xf>
    <xf numFmtId="0" fontId="36" fillId="0" borderId="77" xfId="3" applyNumberFormat="1" applyFont="1" applyBorder="1" applyAlignment="1">
      <alignment horizontal="right" vertical="center"/>
    </xf>
    <xf numFmtId="173" fontId="29" fillId="2" borderId="14" xfId="0" applyNumberFormat="1" applyFont="1" applyFill="1" applyBorder="1" applyAlignment="1">
      <alignment horizontal="center"/>
    </xf>
    <xf numFmtId="173" fontId="30" fillId="0" borderId="18" xfId="0" applyNumberFormat="1" applyFont="1" applyBorder="1" applyAlignment="1">
      <alignment vertical="center"/>
    </xf>
    <xf numFmtId="173" fontId="33" fillId="0" borderId="38" xfId="0" applyNumberFormat="1" applyFont="1" applyBorder="1"/>
    <xf numFmtId="0" fontId="33" fillId="0" borderId="1" xfId="0" applyFont="1" applyBorder="1" applyAlignment="1">
      <alignment horizontal="left" vertical="center" indent="1"/>
    </xf>
    <xf numFmtId="1" fontId="33" fillId="6" borderId="1" xfId="0" applyNumberFormat="1" applyFont="1" applyFill="1" applyBorder="1" applyAlignment="1">
      <alignment horizontal="center" vertical="center"/>
    </xf>
    <xf numFmtId="0" fontId="33" fillId="6" borderId="1" xfId="0" applyFont="1" applyFill="1" applyBorder="1" applyAlignment="1">
      <alignment horizontal="left" vertical="center" indent="1"/>
    </xf>
    <xf numFmtId="0" fontId="33" fillId="6" borderId="1" xfId="0" applyFont="1" applyFill="1" applyBorder="1" applyAlignment="1">
      <alignment horizontal="center" vertical="center"/>
    </xf>
    <xf numFmtId="0" fontId="36" fillId="0" borderId="1" xfId="0" applyFont="1" applyBorder="1" applyAlignment="1">
      <alignment horizontal="center" vertical="center"/>
    </xf>
    <xf numFmtId="173" fontId="36" fillId="0" borderId="1" xfId="0" applyNumberFormat="1" applyFont="1" applyBorder="1" applyAlignment="1">
      <alignment vertical="center"/>
    </xf>
    <xf numFmtId="173" fontId="29" fillId="0" borderId="1" xfId="0" applyNumberFormat="1" applyFont="1" applyBorder="1" applyAlignment="1">
      <alignment vertical="center"/>
    </xf>
    <xf numFmtId="173" fontId="33" fillId="6" borderId="1" xfId="0" applyNumberFormat="1" applyFont="1" applyFill="1" applyBorder="1" applyAlignment="1">
      <alignment horizontal="center" vertical="center"/>
    </xf>
    <xf numFmtId="1" fontId="33" fillId="0" borderId="1" xfId="0" applyNumberFormat="1" applyFont="1" applyBorder="1" applyAlignment="1">
      <alignment horizontal="center" vertical="center"/>
    </xf>
    <xf numFmtId="0" fontId="33" fillId="0" borderId="1" xfId="0" applyFont="1" applyBorder="1" applyAlignment="1">
      <alignment horizontal="center" vertical="center"/>
    </xf>
    <xf numFmtId="0" fontId="33" fillId="6" borderId="1" xfId="0" applyFont="1" applyFill="1" applyBorder="1" applyAlignment="1">
      <alignment horizontal="center" vertical="center" wrapText="1"/>
    </xf>
    <xf numFmtId="2" fontId="33" fillId="0" borderId="1" xfId="0" applyNumberFormat="1" applyFont="1" applyBorder="1" applyAlignment="1">
      <alignment horizontal="left" vertical="center" indent="1"/>
    </xf>
    <xf numFmtId="0" fontId="9" fillId="0" borderId="1" xfId="0" applyFont="1" applyBorder="1" applyAlignment="1">
      <alignment vertical="center" wrapText="1"/>
    </xf>
    <xf numFmtId="0" fontId="4" fillId="0" borderId="1" xfId="0" applyFont="1" applyBorder="1" applyAlignment="1">
      <alignment horizontal="center" vertical="center" wrapText="1"/>
    </xf>
    <xf numFmtId="0" fontId="42" fillId="0" borderId="1" xfId="0" applyFont="1" applyBorder="1" applyAlignment="1">
      <alignment horizontal="center" vertical="center"/>
    </xf>
    <xf numFmtId="0" fontId="33" fillId="6" borderId="1" xfId="0" applyFont="1" applyFill="1" applyBorder="1" applyAlignment="1">
      <alignment vertical="center"/>
    </xf>
    <xf numFmtId="0" fontId="33" fillId="0" borderId="1" xfId="0" applyFont="1" applyBorder="1" applyAlignment="1">
      <alignment vertical="center"/>
    </xf>
    <xf numFmtId="0" fontId="36" fillId="0" borderId="1" xfId="0" quotePrefix="1" applyFont="1" applyBorder="1" applyAlignment="1">
      <alignment horizontal="left" vertical="center"/>
    </xf>
    <xf numFmtId="1" fontId="33" fillId="0" borderId="1" xfId="0" applyNumberFormat="1" applyFont="1" applyBorder="1" applyAlignment="1">
      <alignment horizontal="left" vertical="center" indent="1"/>
    </xf>
    <xf numFmtId="0" fontId="36" fillId="0" borderId="1" xfId="0" applyFont="1" applyBorder="1" applyAlignment="1">
      <alignment horizontal="left" vertical="center"/>
    </xf>
    <xf numFmtId="0" fontId="29" fillId="0" borderId="1" xfId="0" applyFont="1" applyBorder="1" applyAlignment="1">
      <alignment horizontal="right" vertical="center" indent="1"/>
    </xf>
    <xf numFmtId="0" fontId="6" fillId="2" borderId="2"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8" fillId="2" borderId="26"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4" xfId="0" applyFont="1" applyBorder="1" applyAlignment="1">
      <alignment horizontal="left" vertical="center" wrapText="1"/>
    </xf>
    <xf numFmtId="0" fontId="10" fillId="0" borderId="0" xfId="2" applyFont="1" applyAlignment="1">
      <alignment horizontal="left" wrapText="1"/>
    </xf>
    <xf numFmtId="168" fontId="10" fillId="0" borderId="0" xfId="2" applyNumberFormat="1" applyFont="1" applyAlignment="1">
      <alignment horizontal="left"/>
    </xf>
    <xf numFmtId="0" fontId="5" fillId="0" borderId="1" xfId="0" applyFont="1" applyBorder="1" applyAlignment="1">
      <alignment horizontal="left" vertical="center" wrapText="1"/>
    </xf>
    <xf numFmtId="171" fontId="36" fillId="7" borderId="56" xfId="0" applyNumberFormat="1" applyFont="1" applyFill="1" applyBorder="1" applyAlignment="1">
      <alignment horizontal="left" vertical="top"/>
    </xf>
    <xf numFmtId="171" fontId="36" fillId="7" borderId="57" xfId="0" applyNumberFormat="1" applyFont="1" applyFill="1" applyBorder="1" applyAlignment="1">
      <alignment horizontal="left" vertical="top"/>
    </xf>
    <xf numFmtId="0" fontId="29" fillId="7" borderId="49" xfId="0" applyFont="1" applyFill="1" applyBorder="1" applyAlignment="1">
      <alignment horizontal="right" vertical="center"/>
    </xf>
    <xf numFmtId="0" fontId="9" fillId="7" borderId="73" xfId="0" applyFont="1" applyFill="1" applyBorder="1" applyAlignment="1">
      <alignment horizontal="right" vertical="center"/>
    </xf>
    <xf numFmtId="0" fontId="9" fillId="7" borderId="74" xfId="0" applyFont="1" applyFill="1" applyBorder="1" applyAlignment="1">
      <alignment horizontal="right" vertical="center"/>
    </xf>
    <xf numFmtId="0" fontId="27" fillId="0" borderId="2" xfId="0" applyFont="1" applyBorder="1" applyAlignment="1">
      <alignment horizontal="center" vertical="center"/>
    </xf>
    <xf numFmtId="0" fontId="27" fillId="0" borderId="26" xfId="0" applyFont="1" applyBorder="1" applyAlignment="1">
      <alignment horizontal="center" vertical="center"/>
    </xf>
    <xf numFmtId="0" fontId="27" fillId="0" borderId="3" xfId="0" applyFont="1" applyBorder="1" applyAlignment="1">
      <alignment horizontal="center" vertical="center"/>
    </xf>
    <xf numFmtId="0" fontId="33" fillId="7" borderId="15" xfId="0" applyFont="1" applyFill="1" applyBorder="1" applyAlignment="1">
      <alignment horizontal="center"/>
    </xf>
    <xf numFmtId="0" fontId="33" fillId="7" borderId="48" xfId="0" applyFont="1" applyFill="1" applyBorder="1" applyAlignment="1">
      <alignment horizontal="center"/>
    </xf>
    <xf numFmtId="171" fontId="29" fillId="7" borderId="61" xfId="0" applyNumberFormat="1" applyFont="1" applyFill="1" applyBorder="1" applyAlignment="1">
      <alignment horizontal="left" vertical="top"/>
    </xf>
    <xf numFmtId="171" fontId="29" fillId="7" borderId="62" xfId="0" applyNumberFormat="1" applyFont="1" applyFill="1" applyBorder="1" applyAlignment="1">
      <alignment horizontal="left" vertical="top"/>
    </xf>
    <xf numFmtId="0" fontId="33" fillId="0" borderId="48" xfId="0" applyFont="1" applyBorder="1" applyAlignment="1">
      <alignment horizontal="center" vertical="top"/>
    </xf>
    <xf numFmtId="0" fontId="33" fillId="0" borderId="52" xfId="0" applyFont="1" applyBorder="1" applyAlignment="1">
      <alignment horizontal="center" vertical="top"/>
    </xf>
    <xf numFmtId="0" fontId="33" fillId="0" borderId="53" xfId="0" applyFont="1" applyBorder="1" applyAlignment="1">
      <alignment horizontal="center" vertical="top"/>
    </xf>
    <xf numFmtId="0" fontId="33" fillId="0" borderId="54" xfId="0" applyFont="1" applyBorder="1" applyAlignment="1">
      <alignment horizontal="center" vertical="top"/>
    </xf>
    <xf numFmtId="0" fontId="29" fillId="0" borderId="56" xfId="0" applyFont="1" applyBorder="1" applyAlignment="1">
      <alignment horizontal="left" vertical="center"/>
    </xf>
    <xf numFmtId="0" fontId="36" fillId="0" borderId="56" xfId="0" applyFont="1" applyBorder="1" applyAlignment="1">
      <alignment horizontal="left" vertical="center"/>
    </xf>
    <xf numFmtId="0" fontId="36" fillId="0" borderId="57" xfId="0" applyFont="1" applyBorder="1" applyAlignment="1">
      <alignment horizontal="left" vertical="center"/>
    </xf>
    <xf numFmtId="0" fontId="39" fillId="0" borderId="69" xfId="0" applyFont="1" applyBorder="1" applyAlignment="1">
      <alignment horizontal="left" vertical="center"/>
    </xf>
    <xf numFmtId="0" fontId="9" fillId="0" borderId="67" xfId="0" applyFont="1" applyBorder="1" applyAlignment="1">
      <alignment horizontal="left" vertical="center"/>
    </xf>
    <xf numFmtId="0" fontId="9" fillId="0" borderId="70" xfId="0" applyFont="1" applyBorder="1" applyAlignment="1">
      <alignment horizontal="left" vertical="center"/>
    </xf>
    <xf numFmtId="0" fontId="29" fillId="7" borderId="66" xfId="0" applyFont="1" applyFill="1" applyBorder="1" applyAlignment="1">
      <alignment horizontal="right" vertical="center"/>
    </xf>
    <xf numFmtId="0" fontId="9" fillId="7" borderId="67" xfId="0" applyFont="1" applyFill="1" applyBorder="1"/>
    <xf numFmtId="0" fontId="9" fillId="7" borderId="68" xfId="0" applyFont="1" applyFill="1" applyBorder="1"/>
    <xf numFmtId="0" fontId="2" fillId="7" borderId="41" xfId="0" applyFont="1" applyFill="1" applyBorder="1" applyAlignment="1">
      <alignment horizontal="center" vertical="top"/>
    </xf>
    <xf numFmtId="0" fontId="2" fillId="7" borderId="0" xfId="0" applyFont="1" applyFill="1" applyAlignment="1">
      <alignment horizontal="center" vertical="top"/>
    </xf>
    <xf numFmtId="171" fontId="36" fillId="7" borderId="6" xfId="0" applyNumberFormat="1" applyFont="1" applyFill="1" applyBorder="1" applyAlignment="1">
      <alignment horizontal="left" vertical="top"/>
    </xf>
    <xf numFmtId="171" fontId="36" fillId="7" borderId="60" xfId="0" applyNumberFormat="1" applyFont="1" applyFill="1" applyBorder="1" applyAlignment="1">
      <alignment horizontal="left" vertical="top"/>
    </xf>
    <xf numFmtId="0" fontId="36" fillId="0" borderId="56" xfId="0" applyFont="1" applyBorder="1" applyAlignment="1">
      <alignment horizontal="left" vertical="top" wrapText="1" indent="1"/>
    </xf>
    <xf numFmtId="0" fontId="40" fillId="0" borderId="56" xfId="0" applyFont="1" applyBorder="1" applyAlignment="1">
      <alignment horizontal="left" vertical="top" wrapText="1" indent="1"/>
    </xf>
    <xf numFmtId="0" fontId="33" fillId="0" borderId="56" xfId="0" applyFont="1" applyBorder="1" applyAlignment="1">
      <alignment horizontal="left" vertical="top" wrapText="1" indent="1"/>
    </xf>
    <xf numFmtId="171" fontId="36" fillId="0" borderId="58" xfId="0" applyNumberFormat="1" applyFont="1" applyBorder="1" applyAlignment="1">
      <alignment horizontal="center" vertical="top"/>
    </xf>
    <xf numFmtId="171" fontId="36" fillId="0" borderId="59" xfId="0" applyNumberFormat="1" applyFont="1" applyBorder="1" applyAlignment="1">
      <alignment horizontal="center" vertical="top"/>
    </xf>
    <xf numFmtId="0" fontId="33" fillId="7" borderId="41" xfId="0" applyFont="1" applyFill="1" applyBorder="1" applyAlignment="1">
      <alignment horizontal="center"/>
    </xf>
    <xf numFmtId="0" fontId="33" fillId="7" borderId="0" xfId="0" applyFont="1" applyFill="1" applyAlignment="1">
      <alignment horizontal="center"/>
    </xf>
    <xf numFmtId="171" fontId="29" fillId="7" borderId="6" xfId="0" applyNumberFormat="1" applyFont="1" applyFill="1" applyBorder="1" applyAlignment="1">
      <alignment horizontal="left" vertical="top"/>
    </xf>
    <xf numFmtId="171" fontId="29" fillId="7" borderId="60" xfId="0" applyNumberFormat="1" applyFont="1" applyFill="1" applyBorder="1" applyAlignment="1">
      <alignment horizontal="left" vertical="top"/>
    </xf>
    <xf numFmtId="0" fontId="33" fillId="0" borderId="48" xfId="0" applyFont="1" applyBorder="1"/>
    <xf numFmtId="0" fontId="31" fillId="7" borderId="2" xfId="0" applyFont="1" applyFill="1" applyBorder="1" applyAlignment="1">
      <alignment horizontal="center"/>
    </xf>
    <xf numFmtId="0" fontId="28" fillId="7" borderId="26" xfId="0" applyFont="1" applyFill="1" applyBorder="1" applyAlignment="1">
      <alignment horizontal="center"/>
    </xf>
    <xf numFmtId="0" fontId="28" fillId="7" borderId="3" xfId="0" applyFont="1" applyFill="1" applyBorder="1" applyAlignment="1">
      <alignment horizontal="center"/>
    </xf>
    <xf numFmtId="0" fontId="33" fillId="0" borderId="26" xfId="0" applyFont="1" applyBorder="1" applyAlignment="1">
      <alignment horizontal="left"/>
    </xf>
    <xf numFmtId="0" fontId="33" fillId="0" borderId="26" xfId="0" applyFont="1" applyBorder="1"/>
    <xf numFmtId="0" fontId="2" fillId="0" borderId="56" xfId="0" applyFont="1" applyBorder="1" applyAlignment="1">
      <alignment horizontal="left" vertical="top" wrapText="1"/>
    </xf>
    <xf numFmtId="0" fontId="2" fillId="0" borderId="57" xfId="0" applyFont="1" applyBorder="1" applyAlignment="1">
      <alignment horizontal="left" vertical="top" wrapText="1"/>
    </xf>
    <xf numFmtId="0" fontId="31" fillId="2" borderId="2" xfId="0" applyFont="1" applyFill="1" applyBorder="1" applyAlignment="1">
      <alignment horizontal="center"/>
    </xf>
    <xf numFmtId="0" fontId="28" fillId="2" borderId="26" xfId="0" applyFont="1" applyFill="1" applyBorder="1" applyAlignment="1">
      <alignment horizontal="center"/>
    </xf>
    <xf numFmtId="0" fontId="28" fillId="2" borderId="3" xfId="0" applyFont="1" applyFill="1" applyBorder="1" applyAlignment="1">
      <alignment horizontal="center"/>
    </xf>
    <xf numFmtId="0" fontId="33" fillId="0" borderId="2" xfId="0" applyFont="1" applyBorder="1" applyAlignment="1">
      <alignment horizontal="left"/>
    </xf>
    <xf numFmtId="0" fontId="9" fillId="0" borderId="26" xfId="0" applyFont="1" applyBorder="1"/>
    <xf numFmtId="0" fontId="9" fillId="0" borderId="3" xfId="0" applyFont="1" applyBorder="1"/>
    <xf numFmtId="0" fontId="29" fillId="2" borderId="4" xfId="0" applyFont="1" applyFill="1" applyBorder="1" applyAlignment="1">
      <alignment horizontal="center" vertical="center"/>
    </xf>
    <xf numFmtId="0" fontId="36" fillId="2" borderId="14" xfId="0" applyFont="1" applyFill="1" applyBorder="1" applyAlignment="1">
      <alignment horizontal="center" vertical="center"/>
    </xf>
    <xf numFmtId="0" fontId="29" fillId="2" borderId="4" xfId="0" applyFont="1" applyFill="1" applyBorder="1" applyAlignment="1">
      <alignment horizontal="center" vertical="center" wrapText="1"/>
    </xf>
    <xf numFmtId="0" fontId="36" fillId="2" borderId="14" xfId="0" applyFont="1" applyFill="1" applyBorder="1" applyAlignment="1">
      <alignment horizontal="center" vertical="center" wrapText="1"/>
    </xf>
    <xf numFmtId="44" fontId="2" fillId="0" borderId="0" xfId="1" quotePrefix="1" applyFont="1" applyFill="1" applyBorder="1" applyAlignment="1">
      <alignment horizontal="center" vertical="center" wrapText="1"/>
    </xf>
    <xf numFmtId="0" fontId="2" fillId="0" borderId="0" xfId="0" applyFont="1" applyAlignment="1">
      <alignment horizontal="right" vertical="center" wrapText="1"/>
    </xf>
    <xf numFmtId="0" fontId="2" fillId="2" borderId="30"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12" fillId="2" borderId="32" xfId="0" applyFont="1" applyFill="1" applyBorder="1" applyAlignment="1">
      <alignment horizontal="center" vertical="center"/>
    </xf>
    <xf numFmtId="0" fontId="12" fillId="2" borderId="26" xfId="0" applyFont="1" applyFill="1" applyBorder="1" applyAlignment="1">
      <alignment horizontal="center" vertical="center"/>
    </xf>
    <xf numFmtId="0" fontId="12" fillId="2" borderId="34" xfId="0" applyFont="1" applyFill="1" applyBorder="1" applyAlignment="1">
      <alignment horizontal="center" vertical="center"/>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29" fillId="2" borderId="14" xfId="0" applyFont="1" applyFill="1" applyBorder="1" applyAlignment="1">
      <alignment horizontal="center" vertical="center"/>
    </xf>
    <xf numFmtId="0" fontId="13" fillId="2" borderId="24" xfId="2" applyFont="1" applyFill="1" applyBorder="1" applyAlignment="1">
      <alignment horizontal="center"/>
    </xf>
    <xf numFmtId="0" fontId="13" fillId="2" borderId="25" xfId="2" applyFont="1" applyFill="1" applyBorder="1" applyAlignment="1">
      <alignment horizontal="center"/>
    </xf>
    <xf numFmtId="0" fontId="14" fillId="2" borderId="35" xfId="0" applyFont="1" applyFill="1" applyBorder="1" applyAlignment="1">
      <alignment horizontal="center" vertical="center" wrapText="1"/>
    </xf>
    <xf numFmtId="0" fontId="14" fillId="2" borderId="36" xfId="0" applyFont="1" applyFill="1" applyBorder="1" applyAlignment="1">
      <alignment horizontal="center" vertical="center" wrapText="1"/>
    </xf>
    <xf numFmtId="0" fontId="14" fillId="2" borderId="42" xfId="0" applyFont="1" applyFill="1" applyBorder="1" applyAlignment="1">
      <alignment horizontal="center" vertical="center" wrapText="1"/>
    </xf>
    <xf numFmtId="0" fontId="22" fillId="2" borderId="2" xfId="0" applyFont="1" applyFill="1" applyBorder="1" applyAlignment="1">
      <alignment horizontal="center"/>
    </xf>
    <xf numFmtId="0" fontId="35" fillId="0" borderId="82" xfId="0" applyFont="1" applyBorder="1" applyAlignment="1">
      <alignment horizontal="center" vertical="center"/>
    </xf>
    <xf numFmtId="0" fontId="0" fillId="0" borderId="76" xfId="0" applyBorder="1" applyAlignment="1">
      <alignment horizontal="center" vertical="center"/>
    </xf>
    <xf numFmtId="0" fontId="0" fillId="0" borderId="78" xfId="0" applyBorder="1" applyAlignment="1">
      <alignment horizontal="center" vertical="center"/>
    </xf>
    <xf numFmtId="0" fontId="26" fillId="2" borderId="83" xfId="0" applyFont="1" applyFill="1" applyBorder="1" applyAlignment="1">
      <alignment horizontal="left" vertical="center" wrapText="1" indent="1"/>
    </xf>
    <xf numFmtId="0" fontId="36" fillId="2" borderId="79" xfId="0" applyFont="1" applyFill="1" applyBorder="1" applyAlignment="1">
      <alignment horizontal="left" vertical="center" wrapText="1" indent="1"/>
    </xf>
    <xf numFmtId="0" fontId="36" fillId="2" borderId="84" xfId="0" applyFont="1" applyFill="1" applyBorder="1" applyAlignment="1">
      <alignment horizontal="left" vertical="center" wrapText="1" indent="1"/>
    </xf>
    <xf numFmtId="0" fontId="36" fillId="2" borderId="85" xfId="0" applyFont="1" applyFill="1" applyBorder="1" applyAlignment="1">
      <alignment horizontal="left" vertical="center" wrapText="1" indent="1"/>
    </xf>
    <xf numFmtId="0" fontId="36" fillId="2" borderId="81" xfId="0" applyFont="1" applyFill="1" applyBorder="1" applyAlignment="1">
      <alignment horizontal="left" vertical="center" wrapText="1" indent="1"/>
    </xf>
    <xf numFmtId="0" fontId="36" fillId="2" borderId="86" xfId="0" applyFont="1" applyFill="1" applyBorder="1" applyAlignment="1">
      <alignment horizontal="left" vertical="center" wrapText="1" indent="1"/>
    </xf>
    <xf numFmtId="0" fontId="35" fillId="0" borderId="49" xfId="0" applyFont="1" applyBorder="1" applyAlignment="1">
      <alignment horizontal="center" vertical="center"/>
    </xf>
    <xf numFmtId="0" fontId="0" fillId="0" borderId="73" xfId="0" applyBorder="1" applyAlignment="1">
      <alignment horizontal="center" vertical="center"/>
    </xf>
    <xf numFmtId="0" fontId="0" fillId="0" borderId="80" xfId="0" applyBorder="1" applyAlignment="1">
      <alignment horizontal="center" vertical="center"/>
    </xf>
    <xf numFmtId="0" fontId="24" fillId="0" borderId="6" xfId="0" applyFont="1" applyBorder="1" applyAlignment="1">
      <alignment horizontal="center" vertical="center"/>
    </xf>
    <xf numFmtId="0" fontId="0" fillId="0" borderId="87" xfId="0" applyBorder="1" applyAlignment="1">
      <alignment horizontal="center" vertical="center"/>
    </xf>
    <xf numFmtId="0" fontId="0" fillId="0" borderId="60" xfId="0" applyBorder="1" applyAlignment="1">
      <alignment horizontal="center" vertical="center"/>
    </xf>
  </cellXfs>
  <cellStyles count="4">
    <cellStyle name="Comma 7" xfId="3" xr:uid="{D73C88CC-637B-4793-9533-52E4C4D4D2B5}"/>
    <cellStyle name="Currency" xfId="1" builtinId="4"/>
    <cellStyle name="Normal" xfId="0" builtinId="0"/>
    <cellStyle name="Normal 50" xfId="2" xr:uid="{55B54378-49AE-4573-A6D3-3AF22D65D3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685800</xdr:colOff>
      <xdr:row>1</xdr:row>
      <xdr:rowOff>7620</xdr:rowOff>
    </xdr:from>
    <xdr:to>
      <xdr:col>4</xdr:col>
      <xdr:colOff>1546860</xdr:colOff>
      <xdr:row>4</xdr:row>
      <xdr:rowOff>76200</xdr:rowOff>
    </xdr:to>
    <xdr:pic>
      <xdr:nvPicPr>
        <xdr:cNvPr id="2" name="Picture 2" descr="Eskomlogo 2002 Black">
          <a:extLst>
            <a:ext uri="{FF2B5EF4-FFF2-40B4-BE49-F238E27FC236}">
              <a16:creationId xmlns:a16="http://schemas.microsoft.com/office/drawing/2014/main" id="{5945F5D2-147B-4B66-895F-6F854C036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1220" y="190500"/>
          <a:ext cx="273558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3070860</xdr:colOff>
      <xdr:row>0</xdr:row>
      <xdr:rowOff>0</xdr:rowOff>
    </xdr:from>
    <xdr:to>
      <xdr:col>6</xdr:col>
      <xdr:colOff>411480</xdr:colOff>
      <xdr:row>3</xdr:row>
      <xdr:rowOff>68580</xdr:rowOff>
    </xdr:to>
    <xdr:pic>
      <xdr:nvPicPr>
        <xdr:cNvPr id="4" name="Picture 2" descr="Eskomlogo 2002 Black">
          <a:extLst>
            <a:ext uri="{FF2B5EF4-FFF2-40B4-BE49-F238E27FC236}">
              <a16:creationId xmlns:a16="http://schemas.microsoft.com/office/drawing/2014/main" id="{6D88C506-0B2D-43F0-9B5A-70A8B5476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56760" y="0"/>
          <a:ext cx="273558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370114</xdr:colOff>
      <xdr:row>0</xdr:row>
      <xdr:rowOff>97972</xdr:rowOff>
    </xdr:from>
    <xdr:to>
      <xdr:col>6</xdr:col>
      <xdr:colOff>906780</xdr:colOff>
      <xdr:row>3</xdr:row>
      <xdr:rowOff>160021</xdr:rowOff>
    </xdr:to>
    <xdr:pic>
      <xdr:nvPicPr>
        <xdr:cNvPr id="3" name="Picture 2" descr="Eskomlogo 2002 Black">
          <a:extLst>
            <a:ext uri="{FF2B5EF4-FFF2-40B4-BE49-F238E27FC236}">
              <a16:creationId xmlns:a16="http://schemas.microsoft.com/office/drawing/2014/main" id="{46281300-FF7C-40E7-9794-5BBEC08B3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76657" y="97972"/>
          <a:ext cx="273558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2423160</xdr:colOff>
      <xdr:row>0</xdr:row>
      <xdr:rowOff>0</xdr:rowOff>
    </xdr:from>
    <xdr:to>
      <xdr:col>5</xdr:col>
      <xdr:colOff>533400</xdr:colOff>
      <xdr:row>3</xdr:row>
      <xdr:rowOff>68580</xdr:rowOff>
    </xdr:to>
    <xdr:pic>
      <xdr:nvPicPr>
        <xdr:cNvPr id="3" name="Picture 2" descr="Eskomlogo 2002 Black">
          <a:extLst>
            <a:ext uri="{FF2B5EF4-FFF2-40B4-BE49-F238E27FC236}">
              <a16:creationId xmlns:a16="http://schemas.microsoft.com/office/drawing/2014/main" id="{ECC46073-3E6E-4089-9FD3-A59D57CBC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32760" y="0"/>
          <a:ext cx="273558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nyawuzb/AppData/Local/Microsoft/Windows/INetCache/Content.Outlook/NODC4C2S/Copy%20of%20Copy%20of%20%20Enoch%20Sontonga%20High%20School%20BOQ%20%20BOM%20rev1.xlsx" TargetMode="External"/><Relationship Id="rId2" Type="http://schemas.openxmlformats.org/officeDocument/2006/relationships/externalLinkPath" Target="file:///C:\Users\nyawuzb\AppData\Local\Microsoft\Windows\INetCache\Content.Outlook\NODC4C2S\Copy%20of%20Copy%20of%20%20Enoch%20Sontonga%20High%20School%20BOQ%20%20BOM%20rev1.xlsx" TargetMode="External"/><Relationship Id="rId1" Type="http://schemas.openxmlformats.org/officeDocument/2006/relationships/externalLinkPath" Target="/Users/nyawuzb/AppData/Local/Microsoft/Windows/INetCache/Content.Outlook/NODC4C2S/Copy%20of%20Copy%20of%20%20Enoch%20Sontonga%20High%20School%20BOQ%20%20BOM%20re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ver Page"/>
      <sheetName val="Civil Works 1"/>
      <sheetName val="Steel Erection 1"/>
      <sheetName val="Cond-clamps-earthing 1"/>
      <sheetName val="Electrical"/>
      <sheetName val="App B1"/>
    </sheetNames>
    <sheetDataSet>
      <sheetData sheetId="0"/>
      <sheetData sheetId="1"/>
      <sheetData sheetId="2"/>
      <sheetData sheetId="3"/>
      <sheetData sheetId="4">
        <row r="99">
          <cell r="J99">
            <v>0</v>
          </cell>
        </row>
      </sheetData>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FB4D9-58A6-4EBE-8213-536C6A86A534}">
  <dimension ref="A1:F51"/>
  <sheetViews>
    <sheetView view="pageBreakPreview" zoomScale="60" zoomScaleNormal="100" workbookViewId="0">
      <selection activeCell="O33" sqref="O33"/>
    </sheetView>
  </sheetViews>
  <sheetFormatPr defaultRowHeight="14.4" x14ac:dyDescent="0.3"/>
  <cols>
    <col min="1" max="1" width="6.33203125" bestFit="1" customWidth="1"/>
    <col min="2" max="2" width="49.88671875" customWidth="1"/>
    <col min="3" max="3" width="5.6640625" bestFit="1" customWidth="1"/>
    <col min="4" max="4" width="8.77734375" bestFit="1" customWidth="1"/>
    <col min="5" max="5" width="11.88671875" customWidth="1"/>
    <col min="6" max="6" width="12.33203125" customWidth="1"/>
  </cols>
  <sheetData>
    <row r="1" spans="1:6" x14ac:dyDescent="0.3">
      <c r="A1" s="415"/>
      <c r="B1" s="415"/>
      <c r="C1" s="415"/>
      <c r="D1" s="415"/>
      <c r="E1" s="415"/>
      <c r="F1" s="415"/>
    </row>
    <row r="2" spans="1:6" x14ac:dyDescent="0.3">
      <c r="A2" s="416" t="s">
        <v>295</v>
      </c>
      <c r="B2" s="417"/>
      <c r="C2" s="417"/>
      <c r="D2" s="417"/>
      <c r="E2" s="417"/>
      <c r="F2" s="418"/>
    </row>
    <row r="3" spans="1:6" x14ac:dyDescent="0.3">
      <c r="A3" s="419"/>
      <c r="B3" s="420"/>
      <c r="C3" s="420"/>
      <c r="D3" s="420"/>
      <c r="E3" s="420"/>
      <c r="F3" s="420"/>
    </row>
    <row r="4" spans="1:6" x14ac:dyDescent="0.3">
      <c r="A4" s="390"/>
      <c r="B4" s="391"/>
      <c r="C4" s="391"/>
      <c r="D4" s="391"/>
      <c r="E4" s="391"/>
      <c r="F4" s="392"/>
    </row>
    <row r="5" spans="1:6" x14ac:dyDescent="0.3">
      <c r="A5" s="216"/>
      <c r="B5" s="421" t="s">
        <v>296</v>
      </c>
      <c r="C5" s="421"/>
      <c r="D5" s="421"/>
      <c r="E5" s="421"/>
      <c r="F5" s="422"/>
    </row>
    <row r="6" spans="1:6" x14ac:dyDescent="0.3">
      <c r="A6" s="217" t="s">
        <v>35</v>
      </c>
      <c r="B6" s="406" t="s">
        <v>297</v>
      </c>
      <c r="C6" s="406"/>
      <c r="D6" s="406"/>
      <c r="E6" s="377">
        <f>F29</f>
        <v>0</v>
      </c>
      <c r="F6" s="378"/>
    </row>
    <row r="7" spans="1:6" x14ac:dyDescent="0.3">
      <c r="A7" s="218" t="s">
        <v>36</v>
      </c>
      <c r="B7" s="407" t="s">
        <v>298</v>
      </c>
      <c r="C7" s="407"/>
      <c r="D7" s="407"/>
      <c r="E7" s="377">
        <f>F49</f>
        <v>0</v>
      </c>
      <c r="F7" s="378"/>
    </row>
    <row r="8" spans="1:6" x14ac:dyDescent="0.3">
      <c r="A8" s="219" t="s">
        <v>299</v>
      </c>
      <c r="B8" s="408" t="s">
        <v>300</v>
      </c>
      <c r="C8" s="408"/>
      <c r="D8" s="408"/>
      <c r="E8" s="377">
        <f>'[1]Civil Works 1'!H29</f>
        <v>0</v>
      </c>
      <c r="F8" s="378"/>
    </row>
    <row r="9" spans="1:6" x14ac:dyDescent="0.3">
      <c r="A9" s="219" t="s">
        <v>301</v>
      </c>
      <c r="B9" s="408" t="s">
        <v>302</v>
      </c>
      <c r="C9" s="408"/>
      <c r="D9" s="408"/>
      <c r="E9" s="377">
        <f>'[1]Steel Erection 1'!H33</f>
        <v>0</v>
      </c>
      <c r="F9" s="378"/>
    </row>
    <row r="10" spans="1:6" x14ac:dyDescent="0.3">
      <c r="A10" s="219" t="s">
        <v>303</v>
      </c>
      <c r="B10" s="408" t="s">
        <v>304</v>
      </c>
      <c r="C10" s="408"/>
      <c r="D10" s="408"/>
      <c r="E10" s="377">
        <f>'[1]Cond-clamps-earthing 1'!H28</f>
        <v>0</v>
      </c>
      <c r="F10" s="378"/>
    </row>
    <row r="11" spans="1:6" x14ac:dyDescent="0.3">
      <c r="A11" s="219" t="s">
        <v>530</v>
      </c>
      <c r="B11" s="408" t="s">
        <v>531</v>
      </c>
      <c r="C11" s="408"/>
      <c r="D11" s="408"/>
      <c r="E11" s="377">
        <f>[1]Electrical!J99</f>
        <v>0</v>
      </c>
      <c r="F11" s="378"/>
    </row>
    <row r="12" spans="1:6" x14ac:dyDescent="0.3">
      <c r="A12" s="219"/>
      <c r="B12" s="408"/>
      <c r="C12" s="408"/>
      <c r="D12" s="408"/>
      <c r="E12" s="409"/>
      <c r="F12" s="410"/>
    </row>
    <row r="13" spans="1:6" ht="26.4" x14ac:dyDescent="0.3">
      <c r="A13" s="411"/>
      <c r="B13" s="412"/>
      <c r="C13" s="412"/>
      <c r="D13" s="220" t="s">
        <v>305</v>
      </c>
      <c r="E13" s="413">
        <f>SUM(E6:F11)</f>
        <v>0</v>
      </c>
      <c r="F13" s="414"/>
    </row>
    <row r="14" spans="1:6" ht="15" thickBot="1" x14ac:dyDescent="0.35">
      <c r="A14" s="402"/>
      <c r="B14" s="403"/>
      <c r="C14" s="403"/>
      <c r="D14" s="221" t="s">
        <v>306</v>
      </c>
      <c r="E14" s="404">
        <f>E13*0.15</f>
        <v>0</v>
      </c>
      <c r="F14" s="405"/>
    </row>
    <row r="15" spans="1:6" ht="15" thickTop="1" x14ac:dyDescent="0.3">
      <c r="A15" s="385"/>
      <c r="B15" s="386"/>
      <c r="C15" s="386"/>
      <c r="D15" s="222" t="s">
        <v>307</v>
      </c>
      <c r="E15" s="387">
        <f>SUM(E13:F14)</f>
        <v>0</v>
      </c>
      <c r="F15" s="388"/>
    </row>
    <row r="16" spans="1:6" x14ac:dyDescent="0.3">
      <c r="A16" s="389"/>
      <c r="B16" s="389"/>
      <c r="C16" s="389"/>
      <c r="D16" s="389"/>
      <c r="E16" s="389"/>
      <c r="F16" s="389"/>
    </row>
    <row r="17" spans="1:6" ht="26.4" x14ac:dyDescent="0.3">
      <c r="A17" s="223" t="s">
        <v>308</v>
      </c>
      <c r="B17" s="224" t="s">
        <v>309</v>
      </c>
      <c r="C17" s="225" t="s">
        <v>74</v>
      </c>
      <c r="D17" s="225" t="s">
        <v>310</v>
      </c>
      <c r="E17" s="226" t="s">
        <v>75</v>
      </c>
      <c r="F17" s="227" t="s">
        <v>311</v>
      </c>
    </row>
    <row r="18" spans="1:6" x14ac:dyDescent="0.3">
      <c r="A18" s="389"/>
      <c r="B18" s="389"/>
      <c r="C18" s="389"/>
      <c r="D18" s="389"/>
      <c r="E18" s="389"/>
      <c r="F18" s="389"/>
    </row>
    <row r="19" spans="1:6" x14ac:dyDescent="0.3">
      <c r="A19" s="390"/>
      <c r="B19" s="391"/>
      <c r="C19" s="391"/>
      <c r="D19" s="391"/>
      <c r="E19" s="391"/>
      <c r="F19" s="392"/>
    </row>
    <row r="20" spans="1:6" x14ac:dyDescent="0.3">
      <c r="A20" s="228" t="s">
        <v>35</v>
      </c>
      <c r="B20" s="393" t="s">
        <v>312</v>
      </c>
      <c r="C20" s="394"/>
      <c r="D20" s="394"/>
      <c r="E20" s="394"/>
      <c r="F20" s="395"/>
    </row>
    <row r="21" spans="1:6" ht="26.4" x14ac:dyDescent="0.3">
      <c r="A21" s="228" t="s">
        <v>313</v>
      </c>
      <c r="B21" s="229" t="s">
        <v>314</v>
      </c>
      <c r="C21" s="230" t="s">
        <v>315</v>
      </c>
      <c r="D21" s="230">
        <v>1</v>
      </c>
      <c r="E21" s="231"/>
      <c r="F21" s="232">
        <f>D21*E21</f>
        <v>0</v>
      </c>
    </row>
    <row r="22" spans="1:6" ht="26.4" x14ac:dyDescent="0.3">
      <c r="A22" s="228" t="s">
        <v>316</v>
      </c>
      <c r="B22" s="229" t="s">
        <v>317</v>
      </c>
      <c r="C22" s="230" t="s">
        <v>315</v>
      </c>
      <c r="D22" s="230">
        <v>1</v>
      </c>
      <c r="E22" s="233"/>
      <c r="F22" s="234"/>
    </row>
    <row r="23" spans="1:6" x14ac:dyDescent="0.3">
      <c r="A23" s="228" t="s">
        <v>318</v>
      </c>
      <c r="B23" s="229" t="s">
        <v>319</v>
      </c>
      <c r="C23" s="230" t="s">
        <v>315</v>
      </c>
      <c r="D23" s="230">
        <v>1</v>
      </c>
      <c r="E23" s="231"/>
      <c r="F23" s="232">
        <f t="shared" ref="F23:F28" si="0">D23*E23</f>
        <v>0</v>
      </c>
    </row>
    <row r="24" spans="1:6" x14ac:dyDescent="0.3">
      <c r="A24" s="228" t="s">
        <v>320</v>
      </c>
      <c r="B24" s="229" t="s">
        <v>321</v>
      </c>
      <c r="C24" s="230" t="s">
        <v>315</v>
      </c>
      <c r="D24" s="230">
        <v>1</v>
      </c>
      <c r="E24" s="231"/>
      <c r="F24" s="232">
        <f t="shared" si="0"/>
        <v>0</v>
      </c>
    </row>
    <row r="25" spans="1:6" x14ac:dyDescent="0.3">
      <c r="A25" s="228" t="s">
        <v>322</v>
      </c>
      <c r="B25" s="229" t="s">
        <v>323</v>
      </c>
      <c r="C25" s="230" t="s">
        <v>315</v>
      </c>
      <c r="D25" s="230">
        <v>1</v>
      </c>
      <c r="E25" s="231"/>
      <c r="F25" s="232">
        <f t="shared" si="0"/>
        <v>0</v>
      </c>
    </row>
    <row r="26" spans="1:6" x14ac:dyDescent="0.3">
      <c r="A26" s="228" t="s">
        <v>324</v>
      </c>
      <c r="B26" s="229" t="s">
        <v>325</v>
      </c>
      <c r="C26" s="230" t="s">
        <v>315</v>
      </c>
      <c r="D26" s="230">
        <v>1</v>
      </c>
      <c r="E26" s="231"/>
      <c r="F26" s="232">
        <f t="shared" si="0"/>
        <v>0</v>
      </c>
    </row>
    <row r="27" spans="1:6" x14ac:dyDescent="0.3">
      <c r="A27" s="228" t="s">
        <v>326</v>
      </c>
      <c r="B27" s="229" t="s">
        <v>327</v>
      </c>
      <c r="C27" s="230" t="s">
        <v>315</v>
      </c>
      <c r="D27" s="230">
        <v>1</v>
      </c>
      <c r="E27" s="231"/>
      <c r="F27" s="232">
        <f t="shared" si="0"/>
        <v>0</v>
      </c>
    </row>
    <row r="28" spans="1:6" ht="26.4" x14ac:dyDescent="0.3">
      <c r="A28" s="228" t="s">
        <v>328</v>
      </c>
      <c r="B28" s="229" t="s">
        <v>329</v>
      </c>
      <c r="C28" s="230" t="s">
        <v>315</v>
      </c>
      <c r="D28" s="230">
        <v>1</v>
      </c>
      <c r="E28" s="231"/>
      <c r="F28" s="232">
        <f t="shared" si="0"/>
        <v>0</v>
      </c>
    </row>
    <row r="29" spans="1:6" x14ac:dyDescent="0.3">
      <c r="A29" s="399" t="s">
        <v>330</v>
      </c>
      <c r="B29" s="400"/>
      <c r="C29" s="400"/>
      <c r="D29" s="400"/>
      <c r="E29" s="401"/>
      <c r="F29" s="235">
        <f>SUM(F21:F28)</f>
        <v>0</v>
      </c>
    </row>
    <row r="30" spans="1:6" x14ac:dyDescent="0.3">
      <c r="A30" s="236" t="s">
        <v>36</v>
      </c>
      <c r="B30" s="396" t="s">
        <v>331</v>
      </c>
      <c r="C30" s="397"/>
      <c r="D30" s="397"/>
      <c r="E30" s="397"/>
      <c r="F30" s="398"/>
    </row>
    <row r="31" spans="1:6" x14ac:dyDescent="0.3">
      <c r="A31" s="236" t="s">
        <v>332</v>
      </c>
      <c r="B31" s="396" t="s">
        <v>333</v>
      </c>
      <c r="C31" s="397"/>
      <c r="D31" s="397"/>
      <c r="E31" s="397"/>
      <c r="F31" s="398"/>
    </row>
    <row r="32" spans="1:6" ht="26.4" x14ac:dyDescent="0.3">
      <c r="A32" s="236"/>
      <c r="B32" s="237" t="s">
        <v>334</v>
      </c>
      <c r="C32" s="238" t="s">
        <v>335</v>
      </c>
      <c r="D32" s="238">
        <v>0</v>
      </c>
      <c r="E32" s="239"/>
      <c r="F32" s="240">
        <f>D32*E32</f>
        <v>0</v>
      </c>
    </row>
    <row r="33" spans="1:6" ht="52.8" x14ac:dyDescent="0.3">
      <c r="A33" s="236" t="s">
        <v>336</v>
      </c>
      <c r="B33" s="237" t="s">
        <v>337</v>
      </c>
      <c r="C33" s="238" t="s">
        <v>335</v>
      </c>
      <c r="D33" s="238">
        <v>0</v>
      </c>
      <c r="E33" s="239"/>
      <c r="F33" s="240">
        <f>D33*E33</f>
        <v>0</v>
      </c>
    </row>
    <row r="34" spans="1:6" x14ac:dyDescent="0.3">
      <c r="A34" s="236" t="s">
        <v>338</v>
      </c>
      <c r="B34" s="396" t="s">
        <v>339</v>
      </c>
      <c r="C34" s="397"/>
      <c r="D34" s="397"/>
      <c r="E34" s="397"/>
      <c r="F34" s="398"/>
    </row>
    <row r="35" spans="1:6" ht="26.4" x14ac:dyDescent="0.3">
      <c r="A35" s="236" t="s">
        <v>340</v>
      </c>
      <c r="B35" s="237" t="s">
        <v>341</v>
      </c>
      <c r="C35" s="238" t="s">
        <v>335</v>
      </c>
      <c r="D35" s="238">
        <v>3</v>
      </c>
      <c r="E35" s="239"/>
      <c r="F35" s="240">
        <f>D35*E35</f>
        <v>0</v>
      </c>
    </row>
    <row r="36" spans="1:6" x14ac:dyDescent="0.3">
      <c r="A36" s="236" t="s">
        <v>342</v>
      </c>
      <c r="B36" s="396" t="s">
        <v>343</v>
      </c>
      <c r="C36" s="397"/>
      <c r="D36" s="397"/>
      <c r="E36" s="397"/>
      <c r="F36" s="398"/>
    </row>
    <row r="37" spans="1:6" x14ac:dyDescent="0.3">
      <c r="A37" s="236" t="s">
        <v>344</v>
      </c>
      <c r="B37" s="237" t="s">
        <v>319</v>
      </c>
      <c r="C37" s="238" t="s">
        <v>345</v>
      </c>
      <c r="D37" s="238">
        <v>3</v>
      </c>
      <c r="E37" s="239"/>
      <c r="F37" s="240">
        <f>D37*E37</f>
        <v>0</v>
      </c>
    </row>
    <row r="38" spans="1:6" x14ac:dyDescent="0.3">
      <c r="A38" s="236" t="s">
        <v>346</v>
      </c>
      <c r="B38" s="237" t="s">
        <v>321</v>
      </c>
      <c r="C38" s="238" t="s">
        <v>345</v>
      </c>
      <c r="D38" s="238">
        <v>3</v>
      </c>
      <c r="E38" s="239"/>
      <c r="F38" s="240">
        <f t="shared" ref="F38:F47" si="1">D38*E38</f>
        <v>0</v>
      </c>
    </row>
    <row r="39" spans="1:6" x14ac:dyDescent="0.3">
      <c r="A39" s="236" t="s">
        <v>347</v>
      </c>
      <c r="B39" s="237" t="s">
        <v>323</v>
      </c>
      <c r="C39" s="238" t="s">
        <v>345</v>
      </c>
      <c r="D39" s="238">
        <v>3</v>
      </c>
      <c r="E39" s="239"/>
      <c r="F39" s="240">
        <f t="shared" si="1"/>
        <v>0</v>
      </c>
    </row>
    <row r="40" spans="1:6" x14ac:dyDescent="0.3">
      <c r="A40" s="236" t="s">
        <v>348</v>
      </c>
      <c r="B40" s="237" t="s">
        <v>325</v>
      </c>
      <c r="C40" s="238" t="s">
        <v>345</v>
      </c>
      <c r="D40" s="238">
        <v>3</v>
      </c>
      <c r="E40" s="239"/>
      <c r="F40" s="240">
        <f t="shared" si="1"/>
        <v>0</v>
      </c>
    </row>
    <row r="41" spans="1:6" x14ac:dyDescent="0.3">
      <c r="A41" s="236" t="s">
        <v>349</v>
      </c>
      <c r="B41" s="237" t="s">
        <v>327</v>
      </c>
      <c r="C41" s="238" t="s">
        <v>345</v>
      </c>
      <c r="D41" s="238">
        <v>3</v>
      </c>
      <c r="E41" s="239"/>
      <c r="F41" s="240">
        <f t="shared" si="1"/>
        <v>0</v>
      </c>
    </row>
    <row r="42" spans="1:6" x14ac:dyDescent="0.3">
      <c r="A42" s="236" t="s">
        <v>350</v>
      </c>
      <c r="B42" s="241" t="s">
        <v>351</v>
      </c>
      <c r="C42" s="238" t="s">
        <v>345</v>
      </c>
      <c r="D42" s="238">
        <v>3</v>
      </c>
      <c r="E42" s="239"/>
      <c r="F42" s="240">
        <f t="shared" si="1"/>
        <v>0</v>
      </c>
    </row>
    <row r="43" spans="1:6" x14ac:dyDescent="0.3">
      <c r="A43" s="236" t="s">
        <v>352</v>
      </c>
      <c r="B43" s="237" t="s">
        <v>353</v>
      </c>
      <c r="C43" s="238" t="s">
        <v>345</v>
      </c>
      <c r="D43" s="238">
        <v>3</v>
      </c>
      <c r="E43" s="239"/>
      <c r="F43" s="240">
        <f t="shared" si="1"/>
        <v>0</v>
      </c>
    </row>
    <row r="44" spans="1:6" x14ac:dyDescent="0.3">
      <c r="A44" s="236" t="s">
        <v>354</v>
      </c>
      <c r="B44" s="237" t="s">
        <v>355</v>
      </c>
      <c r="C44" s="238" t="s">
        <v>345</v>
      </c>
      <c r="D44" s="238">
        <v>3</v>
      </c>
      <c r="E44" s="239"/>
      <c r="F44" s="240">
        <f t="shared" si="1"/>
        <v>0</v>
      </c>
    </row>
    <row r="45" spans="1:6" x14ac:dyDescent="0.3">
      <c r="A45" s="236" t="s">
        <v>356</v>
      </c>
      <c r="B45" s="237" t="s">
        <v>357</v>
      </c>
      <c r="C45" s="238" t="s">
        <v>345</v>
      </c>
      <c r="D45" s="238">
        <v>3</v>
      </c>
      <c r="E45" s="239"/>
      <c r="F45" s="240">
        <f t="shared" si="1"/>
        <v>0</v>
      </c>
    </row>
    <row r="46" spans="1:6" x14ac:dyDescent="0.3">
      <c r="A46" s="242" t="s">
        <v>358</v>
      </c>
      <c r="B46" s="237" t="s">
        <v>359</v>
      </c>
      <c r="C46" s="243" t="s">
        <v>345</v>
      </c>
      <c r="D46" s="238">
        <v>3</v>
      </c>
      <c r="E46" s="244"/>
      <c r="F46" s="240">
        <f t="shared" si="1"/>
        <v>0</v>
      </c>
    </row>
    <row r="47" spans="1:6" x14ac:dyDescent="0.3">
      <c r="A47" s="242" t="s">
        <v>360</v>
      </c>
      <c r="B47" s="245" t="s">
        <v>361</v>
      </c>
      <c r="C47" s="243" t="s">
        <v>345</v>
      </c>
      <c r="D47" s="238">
        <v>3</v>
      </c>
      <c r="E47" s="244"/>
      <c r="F47" s="240">
        <f t="shared" si="1"/>
        <v>0</v>
      </c>
    </row>
    <row r="48" spans="1:6" x14ac:dyDescent="0.3">
      <c r="A48" s="242" t="s">
        <v>362</v>
      </c>
      <c r="B48" s="245"/>
      <c r="C48" s="243"/>
      <c r="D48" s="238"/>
      <c r="E48" s="244"/>
      <c r="F48" s="240"/>
    </row>
    <row r="49" spans="1:6" x14ac:dyDescent="0.3">
      <c r="A49" s="379" t="s">
        <v>363</v>
      </c>
      <c r="B49" s="380"/>
      <c r="C49" s="380"/>
      <c r="D49" s="380"/>
      <c r="E49" s="381"/>
      <c r="F49" s="235">
        <f>SUM(F32:F48)</f>
        <v>0</v>
      </c>
    </row>
    <row r="50" spans="1:6" x14ac:dyDescent="0.3">
      <c r="A50" s="382" t="s">
        <v>364</v>
      </c>
      <c r="B50" s="383"/>
      <c r="C50" s="383"/>
      <c r="D50" s="383"/>
      <c r="E50" s="383"/>
      <c r="F50" s="384"/>
    </row>
    <row r="51" spans="1:6" x14ac:dyDescent="0.3">
      <c r="A51" s="246"/>
      <c r="B51" s="246"/>
      <c r="C51" s="246"/>
      <c r="D51" s="246"/>
      <c r="E51" s="246"/>
      <c r="F51" s="246"/>
    </row>
  </sheetData>
  <mergeCells count="36">
    <mergeCell ref="B9:D9"/>
    <mergeCell ref="E9:F9"/>
    <mergeCell ref="B10:D10"/>
    <mergeCell ref="E10:F10"/>
    <mergeCell ref="A1:F1"/>
    <mergeCell ref="A2:F2"/>
    <mergeCell ref="A3:F3"/>
    <mergeCell ref="A4:F4"/>
    <mergeCell ref="B5:F5"/>
    <mergeCell ref="E12:F12"/>
    <mergeCell ref="A13:C13"/>
    <mergeCell ref="E13:F13"/>
    <mergeCell ref="B11:D11"/>
    <mergeCell ref="B12:D12"/>
    <mergeCell ref="B6:D6"/>
    <mergeCell ref="E6:F6"/>
    <mergeCell ref="B7:D7"/>
    <mergeCell ref="E7:F7"/>
    <mergeCell ref="B8:D8"/>
    <mergeCell ref="E8:F8"/>
    <mergeCell ref="E11:F11"/>
    <mergeCell ref="A49:E49"/>
    <mergeCell ref="A50:F50"/>
    <mergeCell ref="A15:C15"/>
    <mergeCell ref="E15:F15"/>
    <mergeCell ref="A18:F18"/>
    <mergeCell ref="A19:F19"/>
    <mergeCell ref="B20:F20"/>
    <mergeCell ref="B34:F34"/>
    <mergeCell ref="A29:E29"/>
    <mergeCell ref="B30:F30"/>
    <mergeCell ref="B31:F31"/>
    <mergeCell ref="B36:F36"/>
    <mergeCell ref="A16:F16"/>
    <mergeCell ref="A14:C14"/>
    <mergeCell ref="E14:F14"/>
  </mergeCells>
  <pageMargins left="0.7" right="0.7" top="0.75" bottom="0.75" header="0.3" footer="0.3"/>
  <pageSetup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62C08-B244-4709-9475-4E85EB4CA68D}">
  <dimension ref="A1:H28"/>
  <sheetViews>
    <sheetView view="pageBreakPreview" zoomScale="60" zoomScaleNormal="100" workbookViewId="0">
      <selection activeCell="N8" sqref="N8"/>
    </sheetView>
  </sheetViews>
  <sheetFormatPr defaultRowHeight="14.4" x14ac:dyDescent="0.3"/>
  <cols>
    <col min="2" max="2" width="14" customWidth="1"/>
    <col min="3" max="3" width="66.88671875" customWidth="1"/>
    <col min="5" max="5" width="11.21875" customWidth="1"/>
    <col min="6" max="6" width="15" customWidth="1"/>
    <col min="7" max="7" width="13" customWidth="1"/>
    <col min="8" max="8" width="11.77734375" customWidth="1"/>
  </cols>
  <sheetData>
    <row r="1" spans="1:8" x14ac:dyDescent="0.3">
      <c r="A1" s="423" t="s">
        <v>365</v>
      </c>
      <c r="B1" s="424"/>
      <c r="C1" s="424"/>
      <c r="D1" s="424"/>
      <c r="E1" s="424"/>
      <c r="F1" s="424"/>
      <c r="G1" s="424"/>
      <c r="H1" s="425"/>
    </row>
    <row r="2" spans="1:8" x14ac:dyDescent="0.3">
      <c r="A2" s="426"/>
      <c r="B2" s="427"/>
      <c r="C2" s="427"/>
      <c r="D2" s="427"/>
      <c r="E2" s="427"/>
      <c r="F2" s="427"/>
      <c r="G2" s="427"/>
      <c r="H2" s="428"/>
    </row>
    <row r="3" spans="1:8" x14ac:dyDescent="0.3">
      <c r="A3" s="429" t="s">
        <v>366</v>
      </c>
      <c r="B3" s="431" t="s">
        <v>367</v>
      </c>
      <c r="C3" s="429" t="s">
        <v>368</v>
      </c>
      <c r="D3" s="429" t="s">
        <v>369</v>
      </c>
      <c r="E3" s="429" t="s">
        <v>370</v>
      </c>
      <c r="F3" s="429" t="s">
        <v>371</v>
      </c>
      <c r="G3" s="429" t="s">
        <v>372</v>
      </c>
      <c r="H3" s="247" t="s">
        <v>373</v>
      </c>
    </row>
    <row r="4" spans="1:8" x14ac:dyDescent="0.3">
      <c r="A4" s="430"/>
      <c r="B4" s="432"/>
      <c r="C4" s="430"/>
      <c r="D4" s="430"/>
      <c r="E4" s="430"/>
      <c r="F4" s="430"/>
      <c r="G4" s="430"/>
      <c r="H4" s="248" t="s">
        <v>374</v>
      </c>
    </row>
    <row r="5" spans="1:8" x14ac:dyDescent="0.3">
      <c r="A5" s="255"/>
      <c r="B5" s="256"/>
      <c r="C5" s="246"/>
      <c r="D5" s="257"/>
      <c r="E5" s="249"/>
      <c r="F5" s="249"/>
      <c r="G5" s="249"/>
      <c r="H5" s="249"/>
    </row>
    <row r="6" spans="1:8" x14ac:dyDescent="0.3">
      <c r="A6" s="250" t="s">
        <v>299</v>
      </c>
      <c r="B6" s="170"/>
      <c r="C6" s="251" t="s">
        <v>300</v>
      </c>
      <c r="D6" s="171"/>
      <c r="E6" s="171"/>
      <c r="F6" s="172"/>
      <c r="G6" s="173"/>
      <c r="H6" s="173"/>
    </row>
    <row r="7" spans="1:8" x14ac:dyDescent="0.3">
      <c r="A7" s="258" t="s">
        <v>375</v>
      </c>
      <c r="B7" s="259"/>
      <c r="C7" s="260" t="s">
        <v>376</v>
      </c>
      <c r="D7" s="261"/>
      <c r="E7" s="262"/>
      <c r="F7" s="174"/>
      <c r="G7" s="175"/>
      <c r="H7" s="175"/>
    </row>
    <row r="8" spans="1:8" x14ac:dyDescent="0.3">
      <c r="A8" s="263" t="s">
        <v>377</v>
      </c>
      <c r="B8" s="264"/>
      <c r="C8" s="265" t="s">
        <v>378</v>
      </c>
      <c r="D8" s="266" t="s">
        <v>379</v>
      </c>
      <c r="E8" s="267">
        <v>3</v>
      </c>
      <c r="F8" s="176"/>
      <c r="G8" s="177"/>
      <c r="H8" s="177"/>
    </row>
    <row r="9" spans="1:8" x14ac:dyDescent="0.3">
      <c r="A9" s="258" t="s">
        <v>380</v>
      </c>
      <c r="B9" s="268"/>
      <c r="C9" s="260" t="s">
        <v>376</v>
      </c>
      <c r="D9" s="261"/>
      <c r="E9" s="269"/>
      <c r="F9" s="270"/>
      <c r="G9" s="253"/>
      <c r="H9" s="253"/>
    </row>
    <row r="10" spans="1:8" x14ac:dyDescent="0.3">
      <c r="A10" s="263" t="s">
        <v>381</v>
      </c>
      <c r="B10" s="271"/>
      <c r="C10" s="272" t="s">
        <v>382</v>
      </c>
      <c r="D10" s="273" t="s">
        <v>379</v>
      </c>
      <c r="E10" s="267">
        <v>1</v>
      </c>
      <c r="F10" s="274"/>
      <c r="G10" s="275"/>
      <c r="H10" s="275"/>
    </row>
    <row r="11" spans="1:8" x14ac:dyDescent="0.3">
      <c r="A11" s="258" t="s">
        <v>383</v>
      </c>
      <c r="B11" s="259" t="s">
        <v>384</v>
      </c>
      <c r="C11" s="260" t="s">
        <v>385</v>
      </c>
      <c r="D11" s="261"/>
      <c r="E11" s="276"/>
      <c r="F11" s="174"/>
      <c r="G11" s="175"/>
      <c r="H11" s="175"/>
    </row>
    <row r="12" spans="1:8" x14ac:dyDescent="0.3">
      <c r="A12" s="263" t="s">
        <v>386</v>
      </c>
      <c r="B12" s="264" t="s">
        <v>387</v>
      </c>
      <c r="C12" s="277" t="s">
        <v>388</v>
      </c>
      <c r="D12" s="266" t="s">
        <v>389</v>
      </c>
      <c r="E12" s="278">
        <v>9</v>
      </c>
      <c r="F12" s="273"/>
      <c r="G12" s="177"/>
      <c r="H12" s="177"/>
    </row>
    <row r="13" spans="1:8" x14ac:dyDescent="0.3">
      <c r="A13" s="258" t="s">
        <v>390</v>
      </c>
      <c r="B13" s="259" t="s">
        <v>391</v>
      </c>
      <c r="C13" s="260" t="s">
        <v>392</v>
      </c>
      <c r="D13" s="261"/>
      <c r="E13" s="262"/>
      <c r="F13" s="270"/>
      <c r="G13" s="253"/>
      <c r="H13" s="253"/>
    </row>
    <row r="14" spans="1:8" x14ac:dyDescent="0.3">
      <c r="A14" s="263" t="s">
        <v>393</v>
      </c>
      <c r="B14" s="264" t="s">
        <v>394</v>
      </c>
      <c r="C14" s="277" t="s">
        <v>395</v>
      </c>
      <c r="D14" s="266" t="s">
        <v>379</v>
      </c>
      <c r="E14" s="278">
        <v>9</v>
      </c>
      <c r="F14" s="273"/>
      <c r="G14" s="275"/>
      <c r="H14" s="275"/>
    </row>
    <row r="15" spans="1:8" x14ac:dyDescent="0.3">
      <c r="A15" s="258" t="s">
        <v>396</v>
      </c>
      <c r="B15" s="279"/>
      <c r="C15" s="260" t="s">
        <v>397</v>
      </c>
      <c r="D15" s="261"/>
      <c r="E15" s="280"/>
      <c r="F15" s="281"/>
      <c r="G15" s="253"/>
      <c r="H15" s="253"/>
    </row>
    <row r="16" spans="1:8" x14ac:dyDescent="0.3">
      <c r="A16" s="263" t="s">
        <v>398</v>
      </c>
      <c r="B16" s="282"/>
      <c r="C16" s="265" t="s">
        <v>399</v>
      </c>
      <c r="D16" s="266" t="s">
        <v>379</v>
      </c>
      <c r="E16" s="283">
        <v>1</v>
      </c>
      <c r="F16" s="284"/>
      <c r="G16" s="254"/>
      <c r="H16" s="254"/>
    </row>
    <row r="17" spans="1:8" x14ac:dyDescent="0.3">
      <c r="A17" s="285" t="s">
        <v>400</v>
      </c>
      <c r="B17" s="259" t="s">
        <v>401</v>
      </c>
      <c r="C17" s="286" t="s">
        <v>402</v>
      </c>
      <c r="D17" s="287"/>
      <c r="E17" s="288"/>
      <c r="F17" s="289"/>
      <c r="G17" s="290"/>
      <c r="H17" s="290"/>
    </row>
    <row r="18" spans="1:8" x14ac:dyDescent="0.3">
      <c r="A18" s="285" t="s">
        <v>403</v>
      </c>
      <c r="B18" s="264" t="s">
        <v>404</v>
      </c>
      <c r="C18" s="286" t="s">
        <v>405</v>
      </c>
      <c r="D18" s="287" t="s">
        <v>379</v>
      </c>
      <c r="E18" s="288">
        <v>1</v>
      </c>
      <c r="F18" s="289"/>
      <c r="G18" s="290"/>
      <c r="H18" s="290"/>
    </row>
    <row r="19" spans="1:8" x14ac:dyDescent="0.3">
      <c r="A19" s="258">
        <v>1.8</v>
      </c>
      <c r="B19" s="259" t="s">
        <v>406</v>
      </c>
      <c r="C19" s="260" t="s">
        <v>407</v>
      </c>
      <c r="D19" s="261"/>
      <c r="E19" s="291"/>
      <c r="F19" s="281"/>
      <c r="G19" s="252"/>
      <c r="H19" s="252"/>
    </row>
    <row r="20" spans="1:8" x14ac:dyDescent="0.3">
      <c r="A20" s="263" t="s">
        <v>408</v>
      </c>
      <c r="B20" s="264"/>
      <c r="C20" s="292" t="s">
        <v>409</v>
      </c>
      <c r="D20" s="266" t="s">
        <v>410</v>
      </c>
      <c r="E20" s="273" t="s">
        <v>411</v>
      </c>
      <c r="F20" s="273" t="s">
        <v>412</v>
      </c>
      <c r="G20" s="293"/>
      <c r="H20" s="294"/>
    </row>
    <row r="21" spans="1:8" x14ac:dyDescent="0.3">
      <c r="A21" s="258">
        <v>1.9</v>
      </c>
      <c r="B21" s="279"/>
      <c r="C21" s="260" t="s">
        <v>407</v>
      </c>
      <c r="D21" s="261"/>
      <c r="E21" s="261"/>
      <c r="F21" s="178"/>
      <c r="G21" s="295"/>
      <c r="H21" s="253"/>
    </row>
    <row r="22" spans="1:8" x14ac:dyDescent="0.3">
      <c r="A22" s="263" t="s">
        <v>413</v>
      </c>
      <c r="B22" s="282"/>
      <c r="C22" s="292" t="s">
        <v>414</v>
      </c>
      <c r="D22" s="273" t="s">
        <v>415</v>
      </c>
      <c r="E22" s="273" t="s">
        <v>415</v>
      </c>
      <c r="F22" s="294" t="s">
        <v>416</v>
      </c>
      <c r="G22" s="296"/>
      <c r="H22" s="254"/>
    </row>
    <row r="23" spans="1:8" x14ac:dyDescent="0.3">
      <c r="A23" s="297">
        <v>1.1000000000000001</v>
      </c>
      <c r="B23" s="259"/>
      <c r="C23" s="260" t="s">
        <v>417</v>
      </c>
      <c r="D23" s="261"/>
      <c r="E23" s="276"/>
      <c r="F23" s="281"/>
      <c r="G23" s="253"/>
      <c r="H23" s="253"/>
    </row>
    <row r="24" spans="1:8" x14ac:dyDescent="0.3">
      <c r="A24" s="263" t="s">
        <v>418</v>
      </c>
      <c r="B24" s="264"/>
      <c r="C24" s="292" t="s">
        <v>419</v>
      </c>
      <c r="D24" s="273" t="s">
        <v>389</v>
      </c>
      <c r="E24" s="278">
        <v>9</v>
      </c>
      <c r="F24" s="273"/>
      <c r="G24" s="298"/>
      <c r="H24" s="275"/>
    </row>
    <row r="25" spans="1:8" x14ac:dyDescent="0.3">
      <c r="A25" s="258">
        <v>1.1100000000000001</v>
      </c>
      <c r="B25" s="259"/>
      <c r="C25" s="260"/>
      <c r="D25" s="261"/>
      <c r="E25" s="276"/>
      <c r="F25" s="281"/>
      <c r="G25" s="253"/>
      <c r="H25" s="253"/>
    </row>
    <row r="26" spans="1:8" x14ac:dyDescent="0.3">
      <c r="A26" s="263" t="s">
        <v>420</v>
      </c>
      <c r="B26" s="264"/>
      <c r="C26" s="292"/>
      <c r="D26" s="273"/>
      <c r="E26" s="278"/>
      <c r="F26" s="273"/>
      <c r="G26" s="298"/>
      <c r="H26" s="275"/>
    </row>
    <row r="27" spans="1:8" x14ac:dyDescent="0.3">
      <c r="A27" s="258"/>
      <c r="B27" s="258"/>
      <c r="C27" s="268"/>
      <c r="D27" s="299"/>
      <c r="E27" s="300"/>
      <c r="F27" s="175"/>
      <c r="G27" s="252"/>
      <c r="H27" s="253"/>
    </row>
    <row r="28" spans="1:8" x14ac:dyDescent="0.3">
      <c r="A28" s="263"/>
      <c r="B28" s="263"/>
      <c r="C28" s="301" t="s">
        <v>421</v>
      </c>
      <c r="D28" s="302"/>
      <c r="E28" s="293"/>
      <c r="F28" s="293"/>
      <c r="G28" s="303"/>
      <c r="H28" s="304"/>
    </row>
  </sheetData>
  <mergeCells count="9">
    <mergeCell ref="A1:H1"/>
    <mergeCell ref="A2:H2"/>
    <mergeCell ref="A3:A4"/>
    <mergeCell ref="B3:B4"/>
    <mergeCell ref="C3:C4"/>
    <mergeCell ref="D3:D4"/>
    <mergeCell ref="E3:E4"/>
    <mergeCell ref="F3:F4"/>
    <mergeCell ref="G3:G4"/>
  </mergeCells>
  <pageMargins left="0.7" right="0.7" top="0.75" bottom="0.75" header="0.3" footer="0.3"/>
  <pageSetup scale="6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9320D-8B07-4743-A6A8-CF3A78F3F4CC}">
  <dimension ref="A1:E18"/>
  <sheetViews>
    <sheetView workbookViewId="0">
      <selection activeCell="B23" sqref="B23"/>
    </sheetView>
  </sheetViews>
  <sheetFormatPr defaultRowHeight="14.4" x14ac:dyDescent="0.3"/>
  <cols>
    <col min="1" max="1" width="17.33203125" bestFit="1" customWidth="1"/>
    <col min="2" max="2" width="59.44140625" customWidth="1"/>
    <col min="3" max="3" width="12.5546875" style="33" bestFit="1" customWidth="1"/>
    <col min="4" max="4" width="14.77734375" style="33" bestFit="1" customWidth="1"/>
    <col min="5" max="5" width="23.33203125" style="33" bestFit="1" customWidth="1"/>
  </cols>
  <sheetData>
    <row r="1" spans="1:5" x14ac:dyDescent="0.3">
      <c r="A1" s="374" t="s">
        <v>73</v>
      </c>
      <c r="B1" s="374"/>
      <c r="C1" s="374"/>
      <c r="D1" s="374"/>
      <c r="E1" s="374"/>
    </row>
    <row r="2" spans="1:5" x14ac:dyDescent="0.3">
      <c r="A2" s="26" t="s">
        <v>58</v>
      </c>
      <c r="B2" s="26"/>
      <c r="C2" s="114"/>
      <c r="D2" s="114"/>
      <c r="E2" s="114"/>
    </row>
    <row r="3" spans="1:5" x14ac:dyDescent="0.3">
      <c r="A3" s="26"/>
      <c r="B3" s="26"/>
      <c r="C3" s="114"/>
      <c r="D3" s="114"/>
      <c r="E3" s="114"/>
    </row>
    <row r="4" spans="1:5" x14ac:dyDescent="0.3">
      <c r="A4" s="26"/>
      <c r="B4" s="26"/>
      <c r="C4" s="114"/>
      <c r="D4" s="114"/>
      <c r="E4" s="115"/>
    </row>
    <row r="5" spans="1:5" x14ac:dyDescent="0.3">
      <c r="A5" s="375"/>
      <c r="B5" s="375"/>
      <c r="C5" s="375"/>
      <c r="D5" s="375"/>
      <c r="E5" s="375"/>
    </row>
    <row r="6" spans="1:5" ht="15" thickBot="1" x14ac:dyDescent="0.35">
      <c r="A6" s="28"/>
      <c r="B6" s="28"/>
      <c r="C6" s="116"/>
      <c r="D6" s="116"/>
      <c r="E6" s="116"/>
    </row>
    <row r="7" spans="1:5" ht="36" customHeight="1" x14ac:dyDescent="0.3">
      <c r="A7" s="56" t="s">
        <v>59</v>
      </c>
      <c r="B7" s="57" t="s">
        <v>60</v>
      </c>
      <c r="C7" s="117" t="s">
        <v>61</v>
      </c>
      <c r="D7" s="117" t="s">
        <v>62</v>
      </c>
      <c r="E7" s="118" t="s">
        <v>63</v>
      </c>
    </row>
    <row r="8" spans="1:5" ht="15" customHeight="1" x14ac:dyDescent="0.3">
      <c r="A8" s="58" t="s">
        <v>35</v>
      </c>
      <c r="B8" s="29" t="s">
        <v>64</v>
      </c>
      <c r="C8" s="134"/>
      <c r="D8" s="119">
        <f>'P&amp;G''S'!G21</f>
        <v>0</v>
      </c>
      <c r="E8" s="120">
        <f>C8+D8</f>
        <v>0</v>
      </c>
    </row>
    <row r="9" spans="1:5" ht="15" customHeight="1" x14ac:dyDescent="0.3">
      <c r="A9" s="59" t="s">
        <v>36</v>
      </c>
      <c r="B9" s="30" t="s">
        <v>102</v>
      </c>
      <c r="C9" s="135"/>
      <c r="D9" s="121">
        <f>Electrical!J15</f>
        <v>0</v>
      </c>
      <c r="E9" s="120">
        <f t="shared" ref="E9:E13" si="0">C9+D9</f>
        <v>0</v>
      </c>
    </row>
    <row r="10" spans="1:5" ht="15" customHeight="1" x14ac:dyDescent="0.3">
      <c r="A10" s="59" t="s">
        <v>65</v>
      </c>
      <c r="B10" s="30" t="s">
        <v>103</v>
      </c>
      <c r="C10" s="121">
        <f>Electrical!G145</f>
        <v>175460.11000000007</v>
      </c>
      <c r="D10" s="121">
        <f>Electrical!J145</f>
        <v>175460.11000000007</v>
      </c>
      <c r="E10" s="120">
        <f t="shared" si="0"/>
        <v>350920.22000000015</v>
      </c>
    </row>
    <row r="11" spans="1:5" ht="15" customHeight="1" x14ac:dyDescent="0.3">
      <c r="A11" s="59" t="s">
        <v>66</v>
      </c>
      <c r="B11" s="30" t="s">
        <v>69</v>
      </c>
      <c r="C11" s="121">
        <f>Electrical!G148</f>
        <v>0</v>
      </c>
      <c r="D11" s="121">
        <f>Electrical!J148</f>
        <v>0</v>
      </c>
      <c r="E11" s="120">
        <f t="shared" si="0"/>
        <v>0</v>
      </c>
    </row>
    <row r="12" spans="1:5" ht="15" customHeight="1" x14ac:dyDescent="0.3">
      <c r="A12" s="59" t="s">
        <v>67</v>
      </c>
      <c r="B12" s="30" t="s">
        <v>107</v>
      </c>
      <c r="C12" s="135"/>
      <c r="D12" s="121"/>
      <c r="E12" s="120">
        <f t="shared" si="0"/>
        <v>0</v>
      </c>
    </row>
    <row r="13" spans="1:5" ht="15" thickBot="1" x14ac:dyDescent="0.35">
      <c r="A13" s="59" t="s">
        <v>68</v>
      </c>
      <c r="B13" s="30" t="s">
        <v>104</v>
      </c>
      <c r="C13" s="136"/>
      <c r="D13" s="31">
        <f>TRANSPORT!F18</f>
        <v>0</v>
      </c>
      <c r="E13" s="120">
        <f t="shared" si="0"/>
        <v>0</v>
      </c>
    </row>
    <row r="14" spans="1:5" x14ac:dyDescent="0.3">
      <c r="A14" s="435" t="s">
        <v>70</v>
      </c>
      <c r="B14" s="436"/>
      <c r="C14" s="122">
        <f>SUM(C8:C13)</f>
        <v>175460.11000000007</v>
      </c>
      <c r="D14" s="129">
        <f>SUM(D8:D13)</f>
        <v>175460.11000000007</v>
      </c>
      <c r="E14" s="132">
        <f>SUM(E8:E13)</f>
        <v>350920.22000000015</v>
      </c>
    </row>
    <row r="15" spans="1:5" ht="15" thickBot="1" x14ac:dyDescent="0.35">
      <c r="A15" s="437" t="s">
        <v>71</v>
      </c>
      <c r="B15" s="438"/>
      <c r="C15" s="123">
        <f>C14*15%</f>
        <v>26319.016500000009</v>
      </c>
      <c r="D15" s="130">
        <f>D14*15%</f>
        <v>26319.016500000009</v>
      </c>
      <c r="E15" s="133">
        <f>E14*15%</f>
        <v>52638.033000000018</v>
      </c>
    </row>
    <row r="16" spans="1:5" ht="15" thickBot="1" x14ac:dyDescent="0.35">
      <c r="A16" s="437" t="s">
        <v>72</v>
      </c>
      <c r="B16" s="438"/>
      <c r="C16" s="127">
        <f>SUM(C14:C15)</f>
        <v>201779.12650000007</v>
      </c>
      <c r="D16" s="128">
        <f>SUM(D14:D15)</f>
        <v>201779.12650000007</v>
      </c>
      <c r="E16" s="131">
        <f>SUM(E14:E15)</f>
        <v>403558.25300000014</v>
      </c>
    </row>
    <row r="17" spans="1:5" ht="15" thickTop="1" x14ac:dyDescent="0.3">
      <c r="A17" s="434"/>
      <c r="B17" s="434"/>
      <c r="C17" s="433"/>
      <c r="D17" s="433"/>
      <c r="E17" s="433"/>
    </row>
    <row r="18" spans="1:5" x14ac:dyDescent="0.3">
      <c r="A18" s="124"/>
      <c r="B18" s="124"/>
      <c r="C18" s="125"/>
      <c r="D18" s="126"/>
      <c r="E18" s="125"/>
    </row>
  </sheetData>
  <mergeCells count="7">
    <mergeCell ref="C17:E17"/>
    <mergeCell ref="A17:B17"/>
    <mergeCell ref="A1:E1"/>
    <mergeCell ref="A5:E5"/>
    <mergeCell ref="A14:B14"/>
    <mergeCell ref="A15:B15"/>
    <mergeCell ref="A16:B1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30C15-858A-42D1-A800-6BD845751B9F}">
  <dimension ref="A1:J21"/>
  <sheetViews>
    <sheetView workbookViewId="0">
      <selection activeCell="I13" sqref="I13"/>
    </sheetView>
  </sheetViews>
  <sheetFormatPr defaultRowHeight="14.4" x14ac:dyDescent="0.3"/>
  <cols>
    <col min="2" max="2" width="12.77734375" customWidth="1"/>
    <col min="3" max="3" width="49.6640625" customWidth="1"/>
    <col min="4" max="4" width="10.5546875" customWidth="1"/>
    <col min="5" max="5" width="10.109375" bestFit="1" customWidth="1"/>
    <col min="6" max="6" width="8.33203125" customWidth="1"/>
    <col min="7" max="7" width="7.77734375" style="33" bestFit="1" customWidth="1"/>
  </cols>
  <sheetData>
    <row r="1" spans="1:10" ht="14.4" customHeight="1" x14ac:dyDescent="0.3">
      <c r="A1" s="374" t="s">
        <v>73</v>
      </c>
      <c r="B1" s="374"/>
      <c r="C1" s="374"/>
      <c r="D1" s="374"/>
      <c r="E1" s="374"/>
    </row>
    <row r="2" spans="1:10" x14ac:dyDescent="0.3">
      <c r="A2" s="26" t="s">
        <v>58</v>
      </c>
      <c r="B2" s="26"/>
      <c r="C2" s="26"/>
      <c r="D2" s="26"/>
      <c r="E2" s="26"/>
    </row>
    <row r="3" spans="1:10" x14ac:dyDescent="0.3">
      <c r="A3" s="26"/>
      <c r="B3" s="26"/>
      <c r="C3" s="26"/>
      <c r="D3" s="26"/>
      <c r="E3" s="26"/>
    </row>
    <row r="4" spans="1:10" x14ac:dyDescent="0.3">
      <c r="A4" s="26"/>
      <c r="B4" s="26"/>
      <c r="C4" s="26"/>
      <c r="D4" s="26"/>
      <c r="E4" s="27"/>
    </row>
    <row r="5" spans="1:10" ht="15" thickBot="1" x14ac:dyDescent="0.35">
      <c r="A5" s="26"/>
      <c r="B5" s="26"/>
      <c r="C5" s="26"/>
      <c r="D5" s="26"/>
      <c r="E5" s="26"/>
    </row>
    <row r="6" spans="1:10" ht="18" customHeight="1" thickBot="1" x14ac:dyDescent="0.35">
      <c r="A6" s="43" t="s">
        <v>35</v>
      </c>
      <c r="B6" s="442" t="s">
        <v>64</v>
      </c>
      <c r="C6" s="442"/>
      <c r="D6" s="442"/>
      <c r="E6" s="442"/>
      <c r="F6" s="442"/>
      <c r="G6" s="443"/>
    </row>
    <row r="7" spans="1:10" x14ac:dyDescent="0.3">
      <c r="A7" s="88" t="s">
        <v>77</v>
      </c>
      <c r="B7" s="35"/>
      <c r="C7" s="35" t="s">
        <v>60</v>
      </c>
      <c r="D7" s="35" t="s">
        <v>74</v>
      </c>
      <c r="E7" s="36" t="s">
        <v>76</v>
      </c>
      <c r="F7" s="35" t="s">
        <v>75</v>
      </c>
      <c r="G7" s="54" t="s">
        <v>34</v>
      </c>
    </row>
    <row r="8" spans="1:10" ht="33" customHeight="1" x14ac:dyDescent="0.3">
      <c r="A8" s="439" t="s">
        <v>21</v>
      </c>
      <c r="B8" s="440"/>
      <c r="C8" s="440"/>
      <c r="D8" s="440"/>
      <c r="E8" s="440"/>
      <c r="F8" s="440"/>
      <c r="G8" s="441"/>
    </row>
    <row r="9" spans="1:10" ht="33" customHeight="1" x14ac:dyDescent="0.3">
      <c r="A9" s="73">
        <v>1</v>
      </c>
      <c r="B9" s="66"/>
      <c r="C9" s="67" t="s">
        <v>86</v>
      </c>
      <c r="D9" s="66"/>
      <c r="E9" s="68"/>
      <c r="F9" s="45"/>
      <c r="G9" s="69"/>
    </row>
    <row r="10" spans="1:10" ht="46.95" customHeight="1" x14ac:dyDescent="0.3">
      <c r="A10" s="9">
        <v>1.1000000000000001</v>
      </c>
      <c r="B10" s="8"/>
      <c r="C10" s="10" t="s">
        <v>22</v>
      </c>
      <c r="D10" s="6" t="s">
        <v>7</v>
      </c>
      <c r="E10" s="11"/>
      <c r="F10" s="5"/>
      <c r="G10" s="51"/>
    </row>
    <row r="11" spans="1:10" ht="40.049999999999997" customHeight="1" x14ac:dyDescent="0.3">
      <c r="A11" s="9">
        <v>1.2</v>
      </c>
      <c r="B11" s="8"/>
      <c r="C11" s="10" t="s">
        <v>23</v>
      </c>
      <c r="D11" s="8" t="s">
        <v>7</v>
      </c>
      <c r="E11" s="11"/>
      <c r="F11" s="5"/>
      <c r="G11" s="51"/>
    </row>
    <row r="12" spans="1:10" ht="33" customHeight="1" x14ac:dyDescent="0.3">
      <c r="A12" s="9">
        <v>1.3</v>
      </c>
      <c r="B12" s="8"/>
      <c r="C12" s="10" t="s">
        <v>24</v>
      </c>
      <c r="D12" s="8" t="s">
        <v>7</v>
      </c>
      <c r="E12" s="11"/>
      <c r="F12" s="5"/>
      <c r="G12" s="51"/>
    </row>
    <row r="13" spans="1:10" ht="40.049999999999997" customHeight="1" x14ac:dyDescent="0.3">
      <c r="A13" s="9">
        <v>1.4</v>
      </c>
      <c r="B13" s="8"/>
      <c r="C13" s="10" t="s">
        <v>25</v>
      </c>
      <c r="D13" s="8" t="s">
        <v>7</v>
      </c>
      <c r="E13" s="11"/>
      <c r="F13" s="5"/>
      <c r="G13" s="51"/>
      <c r="J13" s="32"/>
    </row>
    <row r="14" spans="1:10" ht="33" customHeight="1" x14ac:dyDescent="0.3">
      <c r="A14" s="9">
        <v>1.5</v>
      </c>
      <c r="B14" s="8"/>
      <c r="C14" s="10" t="s">
        <v>26</v>
      </c>
      <c r="D14" s="8" t="s">
        <v>7</v>
      </c>
      <c r="E14" s="7"/>
      <c r="F14" s="5"/>
      <c r="G14" s="51"/>
    </row>
    <row r="15" spans="1:10" ht="33" customHeight="1" x14ac:dyDescent="0.3">
      <c r="A15" s="9">
        <v>1.6</v>
      </c>
      <c r="B15" s="8"/>
      <c r="C15" s="10" t="s">
        <v>27</v>
      </c>
      <c r="D15" s="8" t="s">
        <v>113</v>
      </c>
      <c r="E15" s="12"/>
      <c r="F15" s="5"/>
      <c r="G15" s="51"/>
    </row>
    <row r="16" spans="1:10" ht="33" customHeight="1" x14ac:dyDescent="0.3">
      <c r="A16" s="9">
        <v>1.7</v>
      </c>
      <c r="B16" s="8"/>
      <c r="C16" s="10" t="s">
        <v>28</v>
      </c>
      <c r="D16" s="8" t="s">
        <v>112</v>
      </c>
      <c r="E16" s="7"/>
      <c r="F16" s="5"/>
      <c r="G16" s="51"/>
    </row>
    <row r="17" spans="1:7" ht="33" customHeight="1" x14ac:dyDescent="0.3">
      <c r="A17" s="9">
        <v>1.8</v>
      </c>
      <c r="B17" s="8"/>
      <c r="C17" s="10" t="s">
        <v>29</v>
      </c>
      <c r="D17" s="8" t="s">
        <v>112</v>
      </c>
      <c r="E17" s="7"/>
      <c r="F17" s="5"/>
      <c r="G17" s="51"/>
    </row>
    <row r="18" spans="1:7" ht="40.049999999999997" customHeight="1" x14ac:dyDescent="0.3">
      <c r="A18" s="13">
        <v>1.9</v>
      </c>
      <c r="B18" s="14"/>
      <c r="C18" s="15" t="s">
        <v>30</v>
      </c>
      <c r="D18" s="16" t="s">
        <v>31</v>
      </c>
      <c r="E18" s="17"/>
      <c r="F18" s="5"/>
      <c r="G18" s="51"/>
    </row>
    <row r="19" spans="1:7" ht="33" customHeight="1" x14ac:dyDescent="0.3">
      <c r="A19" s="18">
        <v>1.1000000000000001</v>
      </c>
      <c r="B19" s="16"/>
      <c r="C19" s="15" t="s">
        <v>32</v>
      </c>
      <c r="D19" s="16" t="s">
        <v>114</v>
      </c>
      <c r="E19" s="19"/>
      <c r="F19" s="5"/>
      <c r="G19" s="51"/>
    </row>
    <row r="20" spans="1:7" ht="33" customHeight="1" thickBot="1" x14ac:dyDescent="0.35">
      <c r="A20" s="20">
        <v>1.1100000000000001</v>
      </c>
      <c r="B20" s="21"/>
      <c r="C20" s="22" t="s">
        <v>33</v>
      </c>
      <c r="D20" s="16" t="s">
        <v>114</v>
      </c>
      <c r="E20" s="34"/>
      <c r="F20" s="23"/>
      <c r="G20" s="55"/>
    </row>
    <row r="21" spans="1:7" s="48" customFormat="1" ht="19.95" customHeight="1" thickBot="1" x14ac:dyDescent="0.3">
      <c r="A21" s="368" t="s">
        <v>109</v>
      </c>
      <c r="B21" s="369"/>
      <c r="C21" s="369"/>
      <c r="D21" s="369"/>
      <c r="E21" s="369"/>
      <c r="F21" s="370"/>
      <c r="G21" s="49">
        <f>SUM(G8:G20)</f>
        <v>0</v>
      </c>
    </row>
  </sheetData>
  <mergeCells count="4">
    <mergeCell ref="A1:E1"/>
    <mergeCell ref="A8:G8"/>
    <mergeCell ref="B6:G6"/>
    <mergeCell ref="A21:F2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1F603-0307-4A0F-9680-0E974D615A25}">
  <dimension ref="A1:H32"/>
  <sheetViews>
    <sheetView view="pageBreakPreview" zoomScale="60" zoomScaleNormal="100" workbookViewId="0">
      <selection activeCell="N16" sqref="N16"/>
    </sheetView>
  </sheetViews>
  <sheetFormatPr defaultRowHeight="14.4" x14ac:dyDescent="0.3"/>
  <cols>
    <col min="2" max="2" width="22.109375" bestFit="1" customWidth="1"/>
    <col min="3" max="3" width="58.6640625" customWidth="1"/>
    <col min="4" max="4" width="8.6640625" customWidth="1"/>
    <col min="5" max="5" width="10.44140625" customWidth="1"/>
    <col min="6" max="6" width="12.5546875" bestFit="1" customWidth="1"/>
    <col min="7" max="7" width="11.21875" bestFit="1" customWidth="1"/>
    <col min="8" max="8" width="10.33203125" bestFit="1" customWidth="1"/>
  </cols>
  <sheetData>
    <row r="1" spans="1:8" x14ac:dyDescent="0.3">
      <c r="A1" s="423" t="s">
        <v>365</v>
      </c>
      <c r="B1" s="424"/>
      <c r="C1" s="424"/>
      <c r="D1" s="424"/>
      <c r="E1" s="424"/>
      <c r="F1" s="424"/>
      <c r="G1" s="424"/>
      <c r="H1" s="425"/>
    </row>
    <row r="2" spans="1:8" x14ac:dyDescent="0.3">
      <c r="A2" s="426"/>
      <c r="B2" s="427"/>
      <c r="C2" s="427"/>
      <c r="D2" s="427"/>
      <c r="E2" s="427"/>
      <c r="F2" s="427"/>
      <c r="G2" s="427"/>
      <c r="H2" s="428"/>
    </row>
    <row r="3" spans="1:8" x14ac:dyDescent="0.3">
      <c r="A3" s="429" t="s">
        <v>366</v>
      </c>
      <c r="B3" s="431" t="s">
        <v>367</v>
      </c>
      <c r="C3" s="429" t="s">
        <v>368</v>
      </c>
      <c r="D3" s="429" t="s">
        <v>369</v>
      </c>
      <c r="E3" s="429" t="s">
        <v>370</v>
      </c>
      <c r="F3" s="429" t="s">
        <v>371</v>
      </c>
      <c r="G3" s="429" t="s">
        <v>372</v>
      </c>
      <c r="H3" s="247" t="s">
        <v>373</v>
      </c>
    </row>
    <row r="4" spans="1:8" x14ac:dyDescent="0.3">
      <c r="A4" s="430"/>
      <c r="B4" s="432"/>
      <c r="C4" s="430"/>
      <c r="D4" s="430"/>
      <c r="E4" s="430"/>
      <c r="F4" s="430"/>
      <c r="G4" s="444"/>
      <c r="H4" s="248" t="s">
        <v>374</v>
      </c>
    </row>
    <row r="5" spans="1:8" x14ac:dyDescent="0.3">
      <c r="A5" s="311"/>
      <c r="B5" s="312"/>
      <c r="C5" s="246"/>
      <c r="D5" s="249"/>
      <c r="E5" s="249"/>
      <c r="F5" s="249"/>
      <c r="G5" s="249"/>
      <c r="H5" s="313"/>
    </row>
    <row r="6" spans="1:8" x14ac:dyDescent="0.3">
      <c r="A6" s="305" t="s">
        <v>301</v>
      </c>
      <c r="B6" s="306"/>
      <c r="C6" s="307" t="s">
        <v>422</v>
      </c>
      <c r="D6" s="308"/>
      <c r="E6" s="308"/>
      <c r="F6" s="309"/>
      <c r="G6" s="309"/>
      <c r="H6" s="310"/>
    </row>
    <row r="7" spans="1:8" x14ac:dyDescent="0.3">
      <c r="A7" s="258">
        <v>2.2999999999999998</v>
      </c>
      <c r="B7" s="259" t="s">
        <v>423</v>
      </c>
      <c r="C7" s="314" t="s">
        <v>424</v>
      </c>
      <c r="D7" s="261"/>
      <c r="E7" s="315"/>
      <c r="F7" s="316"/>
      <c r="G7" s="317"/>
      <c r="H7" s="318"/>
    </row>
    <row r="8" spans="1:8" x14ac:dyDescent="0.3">
      <c r="A8" s="263" t="s">
        <v>425</v>
      </c>
      <c r="B8" s="264" t="s">
        <v>426</v>
      </c>
      <c r="C8" s="319" t="s">
        <v>427</v>
      </c>
      <c r="D8" s="273" t="s">
        <v>428</v>
      </c>
      <c r="E8" s="273">
        <v>1</v>
      </c>
      <c r="F8" s="320"/>
      <c r="G8" s="321"/>
      <c r="H8" s="322"/>
    </row>
    <row r="9" spans="1:8" x14ac:dyDescent="0.3">
      <c r="A9" s="258">
        <v>2.4</v>
      </c>
      <c r="B9" s="259"/>
      <c r="C9" s="314" t="s">
        <v>429</v>
      </c>
      <c r="D9" s="261"/>
      <c r="E9" s="261"/>
      <c r="F9" s="317"/>
      <c r="G9" s="317"/>
      <c r="H9" s="318"/>
    </row>
    <row r="10" spans="1:8" x14ac:dyDescent="0.3">
      <c r="A10" s="263" t="s">
        <v>430</v>
      </c>
      <c r="B10" s="264"/>
      <c r="C10" s="319" t="s">
        <v>431</v>
      </c>
      <c r="D10" s="273" t="s">
        <v>40</v>
      </c>
      <c r="E10" s="273">
        <f>36/4</f>
        <v>9</v>
      </c>
      <c r="F10" s="321"/>
      <c r="G10" s="321"/>
      <c r="H10" s="322"/>
    </row>
    <row r="11" spans="1:8" x14ac:dyDescent="0.3">
      <c r="A11" s="258">
        <v>2.5</v>
      </c>
      <c r="B11" s="259"/>
      <c r="C11" s="314" t="s">
        <v>432</v>
      </c>
      <c r="D11" s="261"/>
      <c r="E11" s="261"/>
      <c r="F11" s="317"/>
      <c r="G11" s="317"/>
      <c r="H11" s="318"/>
    </row>
    <row r="12" spans="1:8" x14ac:dyDescent="0.3">
      <c r="A12" s="263" t="s">
        <v>433</v>
      </c>
      <c r="B12" s="264"/>
      <c r="C12" s="319" t="s">
        <v>434</v>
      </c>
      <c r="D12" s="273" t="s">
        <v>40</v>
      </c>
      <c r="E12" s="273">
        <f>8/4</f>
        <v>2</v>
      </c>
      <c r="F12" s="321"/>
      <c r="G12" s="321"/>
      <c r="H12" s="322"/>
    </row>
    <row r="13" spans="1:8" x14ac:dyDescent="0.3">
      <c r="A13" s="258">
        <v>2.6</v>
      </c>
      <c r="B13" s="259"/>
      <c r="C13" s="314" t="s">
        <v>435</v>
      </c>
      <c r="D13" s="261"/>
      <c r="E13" s="261"/>
      <c r="F13" s="317"/>
      <c r="G13" s="317"/>
      <c r="H13" s="318"/>
    </row>
    <row r="14" spans="1:8" x14ac:dyDescent="0.3">
      <c r="A14" s="263" t="s">
        <v>436</v>
      </c>
      <c r="B14" s="264"/>
      <c r="C14" s="319" t="s">
        <v>434</v>
      </c>
      <c r="D14" s="273" t="s">
        <v>40</v>
      </c>
      <c r="E14" s="273">
        <v>1</v>
      </c>
      <c r="F14" s="321"/>
      <c r="G14" s="321"/>
      <c r="H14" s="322"/>
    </row>
    <row r="15" spans="1:8" x14ac:dyDescent="0.3">
      <c r="A15" s="258">
        <v>2.7</v>
      </c>
      <c r="B15" s="259"/>
      <c r="C15" s="314" t="s">
        <v>437</v>
      </c>
      <c r="D15" s="315"/>
      <c r="E15" s="315"/>
      <c r="F15" s="317"/>
      <c r="G15" s="317"/>
      <c r="H15" s="318"/>
    </row>
    <row r="16" spans="1:8" x14ac:dyDescent="0.3">
      <c r="A16" s="263" t="s">
        <v>438</v>
      </c>
      <c r="B16" s="259"/>
      <c r="C16" s="319" t="s">
        <v>439</v>
      </c>
      <c r="D16" s="273" t="s">
        <v>428</v>
      </c>
      <c r="E16" s="273">
        <f>16/4</f>
        <v>4</v>
      </c>
      <c r="F16" s="321"/>
      <c r="G16" s="321"/>
      <c r="H16" s="322"/>
    </row>
    <row r="17" spans="1:8" x14ac:dyDescent="0.3">
      <c r="A17" s="258">
        <v>2.8</v>
      </c>
      <c r="B17" s="259"/>
      <c r="C17" s="314" t="s">
        <v>440</v>
      </c>
      <c r="D17" s="261"/>
      <c r="E17" s="315"/>
      <c r="F17" s="317"/>
      <c r="G17" s="317"/>
      <c r="H17" s="318"/>
    </row>
    <row r="18" spans="1:8" x14ac:dyDescent="0.3">
      <c r="A18" s="263" t="s">
        <v>441</v>
      </c>
      <c r="B18" s="259"/>
      <c r="C18" s="319" t="s">
        <v>442</v>
      </c>
      <c r="D18" s="273" t="s">
        <v>428</v>
      </c>
      <c r="E18" s="273">
        <v>1</v>
      </c>
      <c r="F18" s="321"/>
      <c r="G18" s="321"/>
      <c r="H18" s="322"/>
    </row>
    <row r="19" spans="1:8" x14ac:dyDescent="0.3">
      <c r="A19" s="258">
        <v>2.11</v>
      </c>
      <c r="B19" s="259"/>
      <c r="C19" s="314" t="s">
        <v>443</v>
      </c>
      <c r="D19" s="261"/>
      <c r="E19" s="323"/>
      <c r="F19" s="317"/>
      <c r="G19" s="317"/>
      <c r="H19" s="318"/>
    </row>
    <row r="20" spans="1:8" x14ac:dyDescent="0.3">
      <c r="A20" s="263" t="s">
        <v>444</v>
      </c>
      <c r="B20" s="264"/>
      <c r="C20" s="319" t="s">
        <v>445</v>
      </c>
      <c r="D20" s="273" t="s">
        <v>428</v>
      </c>
      <c r="E20" s="324">
        <v>1</v>
      </c>
      <c r="F20" s="321"/>
      <c r="G20" s="321"/>
      <c r="H20" s="322"/>
    </row>
    <row r="21" spans="1:8" x14ac:dyDescent="0.3">
      <c r="A21" s="258"/>
      <c r="B21" s="259"/>
      <c r="C21" s="314"/>
      <c r="D21" s="325"/>
      <c r="E21" s="323"/>
      <c r="F21" s="317"/>
      <c r="G21" s="317"/>
      <c r="H21" s="318"/>
    </row>
    <row r="22" spans="1:8" x14ac:dyDescent="0.3">
      <c r="A22" s="263"/>
      <c r="B22" s="264"/>
      <c r="C22" s="319"/>
      <c r="D22" s="273"/>
      <c r="E22" s="324"/>
      <c r="F22" s="321"/>
      <c r="G22" s="321"/>
      <c r="H22" s="326"/>
    </row>
    <row r="23" spans="1:8" x14ac:dyDescent="0.3">
      <c r="A23" s="258"/>
      <c r="B23" s="259"/>
      <c r="C23" s="314"/>
      <c r="D23" s="261"/>
      <c r="E23" s="261"/>
      <c r="F23" s="317"/>
      <c r="G23" s="317"/>
      <c r="H23" s="318"/>
    </row>
    <row r="24" spans="1:8" x14ac:dyDescent="0.3">
      <c r="A24" s="263"/>
      <c r="B24" s="264"/>
      <c r="C24" s="319"/>
      <c r="D24" s="273"/>
      <c r="E24" s="273"/>
      <c r="F24" s="321"/>
      <c r="G24" s="321"/>
      <c r="H24" s="326"/>
    </row>
    <row r="25" spans="1:8" x14ac:dyDescent="0.3">
      <c r="A25" s="258"/>
      <c r="B25" s="259"/>
      <c r="C25" s="314"/>
      <c r="D25" s="261"/>
      <c r="E25" s="315"/>
      <c r="F25" s="317"/>
      <c r="G25" s="317"/>
      <c r="H25" s="318"/>
    </row>
    <row r="26" spans="1:8" x14ac:dyDescent="0.3">
      <c r="A26" s="263"/>
      <c r="B26" s="259"/>
      <c r="C26" s="319"/>
      <c r="D26" s="273"/>
      <c r="E26" s="273"/>
      <c r="F26" s="321"/>
      <c r="G26" s="321"/>
      <c r="H26" s="326"/>
    </row>
    <row r="27" spans="1:8" x14ac:dyDescent="0.3">
      <c r="A27" s="258"/>
      <c r="B27" s="327"/>
      <c r="C27" s="314"/>
      <c r="D27" s="261"/>
      <c r="E27" s="315"/>
      <c r="F27" s="317"/>
      <c r="G27" s="317"/>
      <c r="H27" s="328"/>
    </row>
    <row r="28" spans="1:8" x14ac:dyDescent="0.3">
      <c r="A28" s="263"/>
      <c r="B28" s="264"/>
      <c r="C28" s="319"/>
      <c r="D28" s="273"/>
      <c r="E28" s="273"/>
      <c r="F28" s="321"/>
      <c r="G28" s="321"/>
      <c r="H28" s="326"/>
    </row>
    <row r="29" spans="1:8" x14ac:dyDescent="0.3">
      <c r="A29" s="258"/>
      <c r="B29" s="329"/>
      <c r="C29" s="314"/>
      <c r="D29" s="261"/>
      <c r="E29" s="323"/>
      <c r="F29" s="317"/>
      <c r="G29" s="317"/>
      <c r="H29" s="318"/>
    </row>
    <row r="30" spans="1:8" x14ac:dyDescent="0.3">
      <c r="A30" s="330"/>
      <c r="B30" s="331"/>
      <c r="C30" s="319"/>
      <c r="D30" s="273"/>
      <c r="E30" s="273"/>
      <c r="F30" s="321"/>
      <c r="G30" s="321"/>
      <c r="H30" s="326"/>
    </row>
    <row r="31" spans="1:8" x14ac:dyDescent="0.3">
      <c r="A31" s="329"/>
      <c r="B31" s="329"/>
      <c r="C31" s="332"/>
      <c r="D31" s="270"/>
      <c r="E31" s="332"/>
      <c r="F31" s="300"/>
      <c r="G31" s="300"/>
      <c r="H31" s="333"/>
    </row>
    <row r="32" spans="1:8" x14ac:dyDescent="0.3">
      <c r="A32" s="303"/>
      <c r="B32" s="331"/>
      <c r="C32" s="301" t="s">
        <v>446</v>
      </c>
      <c r="D32" s="334"/>
      <c r="E32" s="335"/>
      <c r="F32" s="296"/>
      <c r="G32" s="254"/>
      <c r="H32" s="304">
        <f>SUM(H7:H30)</f>
        <v>0</v>
      </c>
    </row>
  </sheetData>
  <mergeCells count="9">
    <mergeCell ref="A1:H1"/>
    <mergeCell ref="A2:H2"/>
    <mergeCell ref="A3:A4"/>
    <mergeCell ref="B3:B4"/>
    <mergeCell ref="C3:C4"/>
    <mergeCell ref="D3:D4"/>
    <mergeCell ref="E3:E4"/>
    <mergeCell ref="F3:F4"/>
    <mergeCell ref="G3:G4"/>
  </mergeCells>
  <pageMargins left="0.7" right="0.7" top="0.75" bottom="0.75" header="0.3" footer="0.3"/>
  <pageSetup scale="6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A2FB6-34B3-4556-B511-51D4E4224C31}">
  <dimension ref="A1:H27"/>
  <sheetViews>
    <sheetView view="pageBreakPreview" zoomScale="60" zoomScaleNormal="100" workbookViewId="0">
      <selection activeCell="N12" sqref="N12"/>
    </sheetView>
  </sheetViews>
  <sheetFormatPr defaultRowHeight="14.4" x14ac:dyDescent="0.3"/>
  <cols>
    <col min="2" max="2" width="22.109375" bestFit="1" customWidth="1"/>
    <col min="3" max="3" width="40.6640625" bestFit="1" customWidth="1"/>
    <col min="6" max="6" width="12.5546875" bestFit="1" customWidth="1"/>
    <col min="7" max="7" width="11.21875" bestFit="1" customWidth="1"/>
    <col min="8" max="8" width="10.33203125" bestFit="1" customWidth="1"/>
  </cols>
  <sheetData>
    <row r="1" spans="1:8" x14ac:dyDescent="0.3">
      <c r="A1" s="423" t="s">
        <v>365</v>
      </c>
      <c r="B1" s="424"/>
      <c r="C1" s="424"/>
      <c r="D1" s="424"/>
      <c r="E1" s="424"/>
      <c r="F1" s="424"/>
      <c r="G1" s="424"/>
      <c r="H1" s="425"/>
    </row>
    <row r="2" spans="1:8" x14ac:dyDescent="0.3">
      <c r="A2" s="426"/>
      <c r="B2" s="427"/>
      <c r="C2" s="427"/>
      <c r="D2" s="427"/>
      <c r="E2" s="427"/>
      <c r="F2" s="427"/>
      <c r="G2" s="427"/>
      <c r="H2" s="428"/>
    </row>
    <row r="3" spans="1:8" x14ac:dyDescent="0.3">
      <c r="A3" s="429" t="s">
        <v>366</v>
      </c>
      <c r="B3" s="431" t="s">
        <v>367</v>
      </c>
      <c r="C3" s="429" t="s">
        <v>368</v>
      </c>
      <c r="D3" s="429" t="s">
        <v>369</v>
      </c>
      <c r="E3" s="429" t="s">
        <v>370</v>
      </c>
      <c r="F3" s="429" t="s">
        <v>371</v>
      </c>
      <c r="G3" s="429" t="s">
        <v>372</v>
      </c>
      <c r="H3" s="247" t="s">
        <v>373</v>
      </c>
    </row>
    <row r="4" spans="1:8" x14ac:dyDescent="0.3">
      <c r="A4" s="430"/>
      <c r="B4" s="432"/>
      <c r="C4" s="430"/>
      <c r="D4" s="430"/>
      <c r="E4" s="430"/>
      <c r="F4" s="430"/>
      <c r="G4" s="430"/>
      <c r="H4" s="336" t="s">
        <v>374</v>
      </c>
    </row>
    <row r="5" spans="1:8" x14ac:dyDescent="0.3">
      <c r="A5" s="311"/>
      <c r="B5" s="312"/>
      <c r="C5" s="246"/>
      <c r="D5" s="249"/>
      <c r="E5" s="249"/>
      <c r="F5" s="249"/>
      <c r="G5" s="249"/>
      <c r="H5" s="338"/>
    </row>
    <row r="6" spans="1:8" x14ac:dyDescent="0.3">
      <c r="A6" s="305" t="s">
        <v>303</v>
      </c>
      <c r="B6" s="306"/>
      <c r="C6" s="307" t="s">
        <v>447</v>
      </c>
      <c r="D6" s="308"/>
      <c r="E6" s="308"/>
      <c r="F6" s="308"/>
      <c r="G6" s="308"/>
      <c r="H6" s="337"/>
    </row>
    <row r="7" spans="1:8" x14ac:dyDescent="0.3">
      <c r="A7" s="339">
        <v>3.1</v>
      </c>
      <c r="B7" s="340"/>
      <c r="C7" s="341" t="s">
        <v>448</v>
      </c>
      <c r="D7" s="342" t="s">
        <v>41</v>
      </c>
      <c r="E7" s="342">
        <v>1</v>
      </c>
      <c r="F7" s="342"/>
      <c r="G7" s="343"/>
      <c r="H7" s="344"/>
    </row>
    <row r="8" spans="1:8" x14ac:dyDescent="0.3">
      <c r="A8" s="339">
        <v>3.2</v>
      </c>
      <c r="B8" s="340"/>
      <c r="C8" s="341" t="s">
        <v>449</v>
      </c>
      <c r="D8" s="342" t="s">
        <v>41</v>
      </c>
      <c r="E8" s="342">
        <v>1</v>
      </c>
      <c r="F8" s="342"/>
      <c r="G8" s="343"/>
      <c r="H8" s="345"/>
    </row>
    <row r="9" spans="1:8" x14ac:dyDescent="0.3">
      <c r="A9" s="339">
        <v>3.3</v>
      </c>
      <c r="B9" s="340"/>
      <c r="C9" s="341" t="s">
        <v>450</v>
      </c>
      <c r="D9" s="342" t="s">
        <v>41</v>
      </c>
      <c r="E9" s="342">
        <v>1</v>
      </c>
      <c r="F9" s="342"/>
      <c r="G9" s="343"/>
      <c r="H9" s="344"/>
    </row>
    <row r="10" spans="1:8" x14ac:dyDescent="0.3">
      <c r="A10" s="339">
        <v>3.4</v>
      </c>
      <c r="B10" s="340"/>
      <c r="C10" s="341" t="s">
        <v>451</v>
      </c>
      <c r="D10" s="342" t="s">
        <v>41</v>
      </c>
      <c r="E10" s="342">
        <v>1</v>
      </c>
      <c r="F10" s="342"/>
      <c r="G10" s="343"/>
      <c r="H10" s="345"/>
    </row>
    <row r="11" spans="1:8" x14ac:dyDescent="0.3">
      <c r="A11" s="339">
        <v>3.5</v>
      </c>
      <c r="B11" s="340"/>
      <c r="C11" s="341" t="s">
        <v>452</v>
      </c>
      <c r="D11" s="342" t="s">
        <v>41</v>
      </c>
      <c r="E11" s="342">
        <v>1</v>
      </c>
      <c r="F11" s="342"/>
      <c r="G11" s="343"/>
      <c r="H11" s="344"/>
    </row>
    <row r="12" spans="1:8" x14ac:dyDescent="0.3">
      <c r="A12" s="339">
        <v>3.6</v>
      </c>
      <c r="B12" s="340"/>
      <c r="C12" s="341" t="s">
        <v>453</v>
      </c>
      <c r="D12" s="342" t="s">
        <v>42</v>
      </c>
      <c r="E12" s="342">
        <v>1</v>
      </c>
      <c r="F12" s="342"/>
      <c r="G12" s="342"/>
      <c r="H12" s="346"/>
    </row>
    <row r="13" spans="1:8" x14ac:dyDescent="0.3">
      <c r="A13" s="339">
        <v>3.7</v>
      </c>
      <c r="B13" s="347"/>
      <c r="C13" s="341" t="s">
        <v>454</v>
      </c>
      <c r="D13" s="342" t="s">
        <v>40</v>
      </c>
      <c r="E13" s="348">
        <v>2</v>
      </c>
      <c r="F13" s="342"/>
      <c r="G13" s="343"/>
      <c r="H13" s="344"/>
    </row>
    <row r="14" spans="1:8" ht="26.4" x14ac:dyDescent="0.3">
      <c r="A14" s="339">
        <v>3.8</v>
      </c>
      <c r="B14" s="347"/>
      <c r="C14" s="341" t="s">
        <v>455</v>
      </c>
      <c r="D14" s="349" t="s">
        <v>456</v>
      </c>
      <c r="E14" s="348">
        <v>1</v>
      </c>
      <c r="F14" s="342"/>
      <c r="G14" s="342"/>
      <c r="H14" s="346"/>
    </row>
    <row r="15" spans="1:8" x14ac:dyDescent="0.3">
      <c r="A15" s="339">
        <v>3.9</v>
      </c>
      <c r="B15" s="347"/>
      <c r="C15" s="341" t="s">
        <v>457</v>
      </c>
      <c r="D15" s="342" t="s">
        <v>41</v>
      </c>
      <c r="E15" s="348">
        <v>1</v>
      </c>
      <c r="F15" s="342"/>
      <c r="G15" s="343"/>
      <c r="H15" s="344"/>
    </row>
    <row r="16" spans="1:8" x14ac:dyDescent="0.3">
      <c r="A16" s="350">
        <v>3.1</v>
      </c>
      <c r="B16" s="347"/>
      <c r="C16" s="341" t="s">
        <v>458</v>
      </c>
      <c r="D16" s="342" t="s">
        <v>41</v>
      </c>
      <c r="E16" s="348">
        <v>1</v>
      </c>
      <c r="F16" s="342"/>
      <c r="G16" s="342"/>
      <c r="H16" s="346"/>
    </row>
    <row r="17" spans="1:8" x14ac:dyDescent="0.3">
      <c r="A17" s="339">
        <v>3.11</v>
      </c>
      <c r="B17" s="351"/>
      <c r="C17" s="341" t="s">
        <v>459</v>
      </c>
      <c r="D17" s="342" t="s">
        <v>460</v>
      </c>
      <c r="E17" s="348">
        <v>1</v>
      </c>
      <c r="F17" s="342"/>
      <c r="G17" s="343"/>
      <c r="H17" s="344"/>
    </row>
    <row r="18" spans="1:8" x14ac:dyDescent="0.3">
      <c r="A18" s="339">
        <v>3.12</v>
      </c>
      <c r="B18" s="351"/>
      <c r="C18" s="341" t="s">
        <v>461</v>
      </c>
      <c r="D18" s="342" t="s">
        <v>462</v>
      </c>
      <c r="E18" s="348"/>
      <c r="F18" s="342"/>
      <c r="G18" s="343"/>
      <c r="H18" s="345"/>
    </row>
    <row r="19" spans="1:8" x14ac:dyDescent="0.3">
      <c r="A19" s="339"/>
      <c r="B19" s="351"/>
      <c r="C19" s="341"/>
      <c r="D19" s="352"/>
      <c r="E19" s="353"/>
      <c r="F19" s="342"/>
      <c r="G19" s="343"/>
      <c r="H19" s="344"/>
    </row>
    <row r="20" spans="1:8" x14ac:dyDescent="0.3">
      <c r="A20" s="339"/>
      <c r="B20" s="351"/>
      <c r="C20" s="341"/>
      <c r="D20" s="352"/>
      <c r="E20" s="348"/>
      <c r="F20" s="342"/>
      <c r="G20" s="343"/>
      <c r="H20" s="345"/>
    </row>
    <row r="21" spans="1:8" x14ac:dyDescent="0.3">
      <c r="A21" s="339"/>
      <c r="B21" s="351"/>
      <c r="C21" s="341"/>
      <c r="D21" s="352"/>
      <c r="E21" s="348"/>
      <c r="F21" s="342"/>
      <c r="G21" s="343"/>
      <c r="H21" s="344"/>
    </row>
    <row r="22" spans="1:8" x14ac:dyDescent="0.3">
      <c r="A22" s="339"/>
      <c r="B22" s="351"/>
      <c r="C22" s="341"/>
      <c r="D22" s="352"/>
      <c r="E22" s="348"/>
      <c r="F22" s="342"/>
      <c r="G22" s="343"/>
      <c r="H22" s="345"/>
    </row>
    <row r="23" spans="1:8" x14ac:dyDescent="0.3">
      <c r="A23" s="339"/>
      <c r="B23" s="347"/>
      <c r="C23" s="341"/>
      <c r="D23" s="342"/>
      <c r="E23" s="342"/>
      <c r="F23" s="342"/>
      <c r="G23" s="348"/>
      <c r="H23" s="345"/>
    </row>
    <row r="24" spans="1:8" x14ac:dyDescent="0.3">
      <c r="A24" s="339"/>
      <c r="B24" s="347"/>
      <c r="C24" s="341"/>
      <c r="D24" s="354"/>
      <c r="E24" s="342"/>
      <c r="F24" s="342"/>
      <c r="G24" s="355"/>
      <c r="H24" s="344"/>
    </row>
    <row r="25" spans="1:8" x14ac:dyDescent="0.3">
      <c r="A25" s="339"/>
      <c r="B25" s="347"/>
      <c r="C25" s="341"/>
      <c r="D25" s="342"/>
      <c r="E25" s="342"/>
      <c r="F25" s="342"/>
      <c r="G25" s="348"/>
      <c r="H25" s="345"/>
    </row>
    <row r="26" spans="1:8" x14ac:dyDescent="0.3">
      <c r="A26" s="356"/>
      <c r="B26" s="357"/>
      <c r="C26" s="339"/>
      <c r="D26" s="348"/>
      <c r="E26" s="348"/>
      <c r="F26" s="343"/>
      <c r="G26" s="343"/>
      <c r="H26" s="344"/>
    </row>
    <row r="27" spans="1:8" x14ac:dyDescent="0.3">
      <c r="A27" s="358"/>
      <c r="B27" s="357"/>
      <c r="C27" s="359" t="s">
        <v>463</v>
      </c>
      <c r="D27" s="348"/>
      <c r="E27" s="355"/>
      <c r="F27" s="348"/>
      <c r="G27" s="343"/>
      <c r="H27" s="345"/>
    </row>
  </sheetData>
  <mergeCells count="9">
    <mergeCell ref="A1:H1"/>
    <mergeCell ref="A2:H2"/>
    <mergeCell ref="A3:A4"/>
    <mergeCell ref="B3:B4"/>
    <mergeCell ref="C3:C4"/>
    <mergeCell ref="D3:D4"/>
    <mergeCell ref="E3:E4"/>
    <mergeCell ref="F3:F4"/>
    <mergeCell ref="G3:G4"/>
  </mergeCells>
  <pageMargins left="0.7" right="0.7" top="0.75" bottom="0.75" header="0.3" footer="0.3"/>
  <pageSetup scale="7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48FC6-137B-43DE-8190-46856047A5B0}">
  <dimension ref="A1:K154"/>
  <sheetViews>
    <sheetView tabSelected="1" view="pageBreakPreview" topLeftCell="A93" zoomScale="80" zoomScaleNormal="70" zoomScaleSheetLayoutView="80" workbookViewId="0">
      <pane xSplit="3" topLeftCell="D1" activePane="topRight" state="frozen"/>
      <selection pane="topRight" activeCell="D173" sqref="D172:D173"/>
    </sheetView>
  </sheetViews>
  <sheetFormatPr defaultColWidth="9.109375" defaultRowHeight="14.4" x14ac:dyDescent="0.3"/>
  <cols>
    <col min="1" max="1" width="14.5546875" style="2" bestFit="1" customWidth="1"/>
    <col min="2" max="2" width="48.33203125" style="2" customWidth="1"/>
    <col min="3" max="3" width="78.21875" style="2" customWidth="1"/>
    <col min="4" max="4" width="14" style="4" customWidth="1"/>
    <col min="5" max="5" width="9.109375" style="3"/>
    <col min="6" max="6" width="9.109375" style="77" customWidth="1"/>
    <col min="7" max="7" width="17.77734375" style="77" customWidth="1"/>
    <col min="8" max="8" width="10.5546875" style="2" customWidth="1"/>
    <col min="9" max="9" width="10.109375" style="82" customWidth="1"/>
    <col min="10" max="10" width="15.6640625" style="82" customWidth="1"/>
    <col min="11" max="11" width="17.21875" style="82" customWidth="1"/>
    <col min="12" max="16384" width="9.109375" style="2"/>
  </cols>
  <sheetData>
    <row r="1" spans="1:11" x14ac:dyDescent="0.25">
      <c r="A1" s="374" t="s">
        <v>73</v>
      </c>
      <c r="B1" s="374"/>
      <c r="C1" s="374"/>
      <c r="D1" s="374"/>
      <c r="E1" s="374"/>
    </row>
    <row r="2" spans="1:11" x14ac:dyDescent="0.25">
      <c r="A2" s="26" t="s">
        <v>58</v>
      </c>
      <c r="B2" s="26"/>
      <c r="C2" s="26"/>
      <c r="D2" s="113"/>
      <c r="E2" s="26"/>
    </row>
    <row r="3" spans="1:11" x14ac:dyDescent="0.25">
      <c r="A3" s="26"/>
      <c r="B3" s="26"/>
      <c r="C3" s="26"/>
      <c r="D3" s="113"/>
      <c r="E3" s="26"/>
    </row>
    <row r="4" spans="1:11" x14ac:dyDescent="0.25">
      <c r="A4" s="26"/>
      <c r="B4" s="26"/>
      <c r="C4" s="26"/>
      <c r="D4" s="113"/>
      <c r="E4" s="27"/>
    </row>
    <row r="5" spans="1:11" x14ac:dyDescent="0.25">
      <c r="A5" s="375"/>
      <c r="B5" s="375"/>
      <c r="C5" s="375"/>
      <c r="D5" s="375"/>
      <c r="E5" s="375"/>
    </row>
    <row r="6" spans="1:11" x14ac:dyDescent="0.3">
      <c r="A6" s="60"/>
      <c r="B6" s="60"/>
      <c r="C6" s="60"/>
      <c r="D6" s="61"/>
      <c r="E6" s="62"/>
      <c r="F6" s="78"/>
      <c r="G6" s="78"/>
      <c r="H6" s="60"/>
      <c r="I6" s="83"/>
      <c r="J6" s="83"/>
      <c r="K6" s="83"/>
    </row>
    <row r="7" spans="1:11" ht="19.95" customHeight="1" x14ac:dyDescent="0.3">
      <c r="A7" s="376" t="s">
        <v>2</v>
      </c>
      <c r="B7" s="376"/>
      <c r="C7" s="371"/>
      <c r="D7" s="371"/>
      <c r="E7" s="371"/>
      <c r="F7" s="371"/>
      <c r="G7" s="371"/>
      <c r="H7" s="371"/>
      <c r="I7" s="371"/>
      <c r="J7" s="371"/>
      <c r="K7" s="371"/>
    </row>
    <row r="8" spans="1:11" ht="19.95" customHeight="1" x14ac:dyDescent="0.3">
      <c r="A8" s="372" t="s">
        <v>3</v>
      </c>
      <c r="B8" s="372"/>
      <c r="C8" s="372" t="s">
        <v>276</v>
      </c>
      <c r="D8" s="372"/>
      <c r="E8" s="372"/>
      <c r="F8" s="372"/>
      <c r="G8" s="372"/>
      <c r="H8" s="372"/>
      <c r="I8" s="372"/>
      <c r="J8" s="372"/>
      <c r="K8" s="372"/>
    </row>
    <row r="9" spans="1:11" ht="19.95" customHeight="1" thickBot="1" x14ac:dyDescent="0.35">
      <c r="A9" s="373" t="s">
        <v>4</v>
      </c>
      <c r="B9" s="373"/>
      <c r="C9" s="373" t="s">
        <v>277</v>
      </c>
      <c r="D9" s="373"/>
      <c r="E9" s="373"/>
      <c r="F9" s="373"/>
      <c r="G9" s="373"/>
      <c r="H9" s="373"/>
      <c r="I9" s="373"/>
      <c r="J9" s="373"/>
      <c r="K9" s="373"/>
    </row>
    <row r="10" spans="1:11" ht="28.2" customHeight="1" thickBot="1" x14ac:dyDescent="0.35">
      <c r="A10" s="368" t="s">
        <v>78</v>
      </c>
      <c r="B10" s="369"/>
      <c r="C10" s="369"/>
      <c r="D10" s="369"/>
      <c r="E10" s="369"/>
      <c r="F10" s="369"/>
      <c r="G10" s="369"/>
      <c r="H10" s="369"/>
      <c r="I10" s="369"/>
      <c r="J10" s="369"/>
      <c r="K10" s="370"/>
    </row>
    <row r="11" spans="1:11" ht="54.6" customHeight="1" x14ac:dyDescent="0.3">
      <c r="A11" s="93" t="s">
        <v>83</v>
      </c>
      <c r="B11" s="367" t="s">
        <v>60</v>
      </c>
      <c r="C11" s="367"/>
      <c r="D11" s="110" t="s">
        <v>74</v>
      </c>
      <c r="E11" s="95" t="s">
        <v>79</v>
      </c>
      <c r="F11" s="147" t="s">
        <v>80</v>
      </c>
      <c r="G11" s="79" t="s">
        <v>61</v>
      </c>
      <c r="H11" s="93" t="s">
        <v>84</v>
      </c>
      <c r="I11" s="111" t="s">
        <v>81</v>
      </c>
      <c r="J11" s="111" t="s">
        <v>62</v>
      </c>
      <c r="K11" s="112" t="s">
        <v>82</v>
      </c>
    </row>
    <row r="12" spans="1:11" s="76" customFormat="1" ht="33" customHeight="1" x14ac:dyDescent="0.3">
      <c r="A12" s="74" t="s">
        <v>36</v>
      </c>
      <c r="B12" s="94" t="s">
        <v>100</v>
      </c>
      <c r="C12" s="366"/>
      <c r="D12" s="366"/>
      <c r="E12" s="366"/>
      <c r="F12" s="366"/>
      <c r="G12" s="366"/>
      <c r="H12" s="366"/>
      <c r="I12" s="366"/>
      <c r="J12" s="366"/>
      <c r="K12" s="366"/>
    </row>
    <row r="13" spans="1:11" ht="41.4" x14ac:dyDescent="0.3">
      <c r="A13" s="10">
        <v>1</v>
      </c>
      <c r="B13" s="67" t="s">
        <v>0</v>
      </c>
      <c r="C13" s="146" t="s">
        <v>225</v>
      </c>
      <c r="D13" s="14" t="s">
        <v>7</v>
      </c>
      <c r="E13" s="14">
        <v>1</v>
      </c>
      <c r="F13" s="148"/>
      <c r="G13" s="148"/>
      <c r="H13" s="90">
        <f>E13</f>
        <v>1</v>
      </c>
      <c r="I13" s="92"/>
      <c r="J13" s="92">
        <f>H13*I13</f>
        <v>0</v>
      </c>
      <c r="K13" s="92">
        <f>G13+J13</f>
        <v>0</v>
      </c>
    </row>
    <row r="14" spans="1:11" ht="27.6" x14ac:dyDescent="0.3">
      <c r="A14" s="10">
        <v>2</v>
      </c>
      <c r="B14" s="67" t="s">
        <v>5</v>
      </c>
      <c r="C14" s="10" t="s">
        <v>6</v>
      </c>
      <c r="D14" s="8" t="s">
        <v>7</v>
      </c>
      <c r="E14" s="8">
        <v>1</v>
      </c>
      <c r="F14" s="84"/>
      <c r="G14" s="84"/>
      <c r="H14" s="10">
        <v>1</v>
      </c>
      <c r="I14" s="81"/>
      <c r="J14" s="81">
        <f t="shared" ref="J14" si="0">H14*I14</f>
        <v>0</v>
      </c>
      <c r="K14" s="81">
        <f t="shared" ref="K14" si="1">G14+J14</f>
        <v>0</v>
      </c>
    </row>
    <row r="15" spans="1:11" s="3" customFormat="1" ht="19.95" customHeight="1" x14ac:dyDescent="0.3">
      <c r="A15" s="66"/>
      <c r="B15" s="74"/>
      <c r="C15" s="74" t="s">
        <v>85</v>
      </c>
      <c r="D15" s="74"/>
      <c r="E15" s="66"/>
      <c r="F15" s="84"/>
      <c r="G15" s="86"/>
      <c r="H15" s="66"/>
      <c r="I15" s="84"/>
      <c r="J15" s="86">
        <f>SUM(J13:J14)</f>
        <v>0</v>
      </c>
      <c r="K15" s="86">
        <f>SUM(K13:K14)</f>
        <v>0</v>
      </c>
    </row>
    <row r="16" spans="1:11" s="76" customFormat="1" ht="33" customHeight="1" x14ac:dyDescent="0.3">
      <c r="A16" s="74" t="s">
        <v>65</v>
      </c>
      <c r="B16" s="67" t="s">
        <v>87</v>
      </c>
      <c r="C16" s="360"/>
      <c r="D16" s="361"/>
      <c r="E16" s="361"/>
      <c r="F16" s="361"/>
      <c r="G16" s="361"/>
      <c r="H16" s="361"/>
      <c r="I16" s="361"/>
      <c r="J16" s="361"/>
      <c r="K16" s="362"/>
    </row>
    <row r="17" spans="1:11" s="76" customFormat="1" ht="33" customHeight="1" x14ac:dyDescent="0.3">
      <c r="A17" s="102">
        <v>1</v>
      </c>
      <c r="B17" s="67" t="s">
        <v>89</v>
      </c>
      <c r="C17" s="215" t="s">
        <v>227</v>
      </c>
      <c r="D17" s="97"/>
      <c r="E17" s="98"/>
      <c r="F17" s="99"/>
      <c r="G17" s="99"/>
      <c r="H17" s="100"/>
      <c r="I17" s="101"/>
      <c r="J17" s="101"/>
      <c r="K17" s="96"/>
    </row>
    <row r="18" spans="1:11" ht="41.4" x14ac:dyDescent="0.3">
      <c r="A18" s="10">
        <v>1.1000000000000001</v>
      </c>
      <c r="B18" s="10" t="s">
        <v>56</v>
      </c>
      <c r="C18" s="90" t="s">
        <v>226</v>
      </c>
      <c r="D18" s="14" t="s">
        <v>8</v>
      </c>
      <c r="E18" s="14">
        <v>80</v>
      </c>
      <c r="F18" s="91"/>
      <c r="G18" s="91">
        <f>E18*F18</f>
        <v>0</v>
      </c>
      <c r="H18" s="90">
        <f>E18</f>
        <v>80</v>
      </c>
      <c r="I18" s="92"/>
      <c r="J18" s="92">
        <f>H18*I18</f>
        <v>0</v>
      </c>
      <c r="K18" s="92">
        <f>G18+J18</f>
        <v>0</v>
      </c>
    </row>
    <row r="19" spans="1:11" ht="27.6" x14ac:dyDescent="0.3">
      <c r="A19" s="10">
        <v>1.5</v>
      </c>
      <c r="B19" s="10" t="s">
        <v>116</v>
      </c>
      <c r="C19" s="10" t="s">
        <v>117</v>
      </c>
      <c r="D19" s="14" t="s">
        <v>8</v>
      </c>
      <c r="E19" s="8">
        <v>80</v>
      </c>
      <c r="F19" s="80"/>
      <c r="G19" s="91">
        <f>E19*F19</f>
        <v>0</v>
      </c>
      <c r="H19" s="90">
        <f>E19</f>
        <v>80</v>
      </c>
      <c r="I19" s="81"/>
      <c r="J19" s="92">
        <f>H19*I19</f>
        <v>0</v>
      </c>
      <c r="K19" s="92">
        <f>G19+J19</f>
        <v>0</v>
      </c>
    </row>
    <row r="20" spans="1:11" s="76" customFormat="1" ht="27.6" customHeight="1" x14ac:dyDescent="0.3">
      <c r="A20" s="67">
        <v>2</v>
      </c>
      <c r="B20" s="67" t="s">
        <v>88</v>
      </c>
      <c r="C20" s="167" t="s">
        <v>484</v>
      </c>
      <c r="D20" s="210"/>
      <c r="E20" s="168"/>
      <c r="F20" s="168"/>
      <c r="G20" s="210"/>
      <c r="H20" s="168"/>
      <c r="I20" s="168"/>
      <c r="J20" s="210"/>
      <c r="K20" s="211"/>
    </row>
    <row r="21" spans="1:11" s="76" customFormat="1" ht="46.2" customHeight="1" x14ac:dyDescent="0.3">
      <c r="A21" s="67">
        <v>2.1</v>
      </c>
      <c r="B21" s="67" t="s">
        <v>485</v>
      </c>
      <c r="C21" s="167" t="s">
        <v>279</v>
      </c>
      <c r="D21" s="210"/>
      <c r="E21" s="168"/>
      <c r="F21" s="168"/>
      <c r="G21" s="210"/>
      <c r="H21" s="168"/>
      <c r="I21" s="168"/>
      <c r="J21" s="210"/>
      <c r="K21" s="211"/>
    </row>
    <row r="22" spans="1:11" ht="16.2" customHeight="1" x14ac:dyDescent="0.3">
      <c r="A22" s="104" t="s">
        <v>90</v>
      </c>
      <c r="B22" s="10" t="s">
        <v>486</v>
      </c>
      <c r="C22" s="142" t="s">
        <v>487</v>
      </c>
      <c r="D22" s="137" t="s">
        <v>40</v>
      </c>
      <c r="E22" s="8">
        <v>192</v>
      </c>
      <c r="F22" s="212"/>
      <c r="G22" s="212">
        <f t="shared" ref="G22:G32" si="2">E22*F22</f>
        <v>0</v>
      </c>
      <c r="H22" s="8">
        <f>E22</f>
        <v>192</v>
      </c>
      <c r="I22" s="212"/>
      <c r="J22" s="212">
        <f t="shared" ref="J22:J32" si="3">H22*I22</f>
        <v>0</v>
      </c>
      <c r="K22" s="212">
        <f t="shared" ref="K22:K32" si="4">J22+G22</f>
        <v>0</v>
      </c>
    </row>
    <row r="23" spans="1:11" ht="16.8" customHeight="1" x14ac:dyDescent="0.3">
      <c r="A23" s="104" t="s">
        <v>492</v>
      </c>
      <c r="B23" s="10" t="s">
        <v>488</v>
      </c>
      <c r="C23" s="142" t="s">
        <v>489</v>
      </c>
      <c r="D23" s="137" t="s">
        <v>8</v>
      </c>
      <c r="E23" s="8">
        <v>150</v>
      </c>
      <c r="F23" s="212"/>
      <c r="G23" s="212">
        <f t="shared" si="2"/>
        <v>0</v>
      </c>
      <c r="H23" s="8">
        <f t="shared" ref="H23:H32" si="5">E23</f>
        <v>150</v>
      </c>
      <c r="I23" s="212"/>
      <c r="J23" s="212">
        <f t="shared" si="3"/>
        <v>0</v>
      </c>
      <c r="K23" s="212">
        <f t="shared" si="4"/>
        <v>0</v>
      </c>
    </row>
    <row r="24" spans="1:11" ht="15" customHeight="1" x14ac:dyDescent="0.3">
      <c r="A24" s="104" t="s">
        <v>521</v>
      </c>
      <c r="B24" s="10" t="s">
        <v>490</v>
      </c>
      <c r="C24" s="142" t="s">
        <v>491</v>
      </c>
      <c r="D24" s="137" t="s">
        <v>8</v>
      </c>
      <c r="E24" s="8">
        <v>88</v>
      </c>
      <c r="F24" s="212"/>
      <c r="G24" s="212">
        <f t="shared" si="2"/>
        <v>0</v>
      </c>
      <c r="H24" s="8">
        <f t="shared" si="5"/>
        <v>88</v>
      </c>
      <c r="I24" s="212"/>
      <c r="J24" s="212">
        <f t="shared" si="3"/>
        <v>0</v>
      </c>
      <c r="K24" s="212">
        <f t="shared" si="4"/>
        <v>0</v>
      </c>
    </row>
    <row r="25" spans="1:11" ht="14.4" customHeight="1" x14ac:dyDescent="0.3">
      <c r="A25" s="104" t="s">
        <v>522</v>
      </c>
      <c r="B25" s="10" t="s">
        <v>493</v>
      </c>
      <c r="C25" s="142" t="s">
        <v>494</v>
      </c>
      <c r="D25" s="137" t="s">
        <v>8</v>
      </c>
      <c r="E25" s="8">
        <v>36</v>
      </c>
      <c r="F25" s="212"/>
      <c r="G25" s="212">
        <f t="shared" si="2"/>
        <v>0</v>
      </c>
      <c r="H25" s="8">
        <f t="shared" si="5"/>
        <v>36</v>
      </c>
      <c r="I25" s="212"/>
      <c r="J25" s="212">
        <f t="shared" si="3"/>
        <v>0</v>
      </c>
      <c r="K25" s="212">
        <f t="shared" si="4"/>
        <v>0</v>
      </c>
    </row>
    <row r="26" spans="1:11" s="76" customFormat="1" ht="14.4" customHeight="1" x14ac:dyDescent="0.3">
      <c r="A26" s="104" t="s">
        <v>523</v>
      </c>
      <c r="B26" s="10" t="s">
        <v>495</v>
      </c>
      <c r="C26" s="142" t="s">
        <v>496</v>
      </c>
      <c r="D26" s="137" t="s">
        <v>8</v>
      </c>
      <c r="E26" s="8">
        <v>36</v>
      </c>
      <c r="F26" s="212"/>
      <c r="G26" s="212">
        <f t="shared" si="2"/>
        <v>0</v>
      </c>
      <c r="H26" s="8">
        <f t="shared" si="5"/>
        <v>36</v>
      </c>
      <c r="I26" s="212"/>
      <c r="J26" s="212">
        <f t="shared" si="3"/>
        <v>0</v>
      </c>
      <c r="K26" s="212">
        <f t="shared" si="4"/>
        <v>0</v>
      </c>
    </row>
    <row r="27" spans="1:11" ht="16.8" customHeight="1" x14ac:dyDescent="0.3">
      <c r="A27" s="104" t="s">
        <v>524</v>
      </c>
      <c r="B27" s="10" t="s">
        <v>497</v>
      </c>
      <c r="C27" s="142" t="s">
        <v>498</v>
      </c>
      <c r="D27" s="137" t="s">
        <v>8</v>
      </c>
      <c r="E27" s="8">
        <v>18</v>
      </c>
      <c r="F27" s="212"/>
      <c r="G27" s="212">
        <f t="shared" si="2"/>
        <v>0</v>
      </c>
      <c r="H27" s="8">
        <f t="shared" si="5"/>
        <v>18</v>
      </c>
      <c r="I27" s="212"/>
      <c r="J27" s="212">
        <f t="shared" si="3"/>
        <v>0</v>
      </c>
      <c r="K27" s="212">
        <f t="shared" si="4"/>
        <v>0</v>
      </c>
    </row>
    <row r="28" spans="1:11" ht="14.4" customHeight="1" x14ac:dyDescent="0.3">
      <c r="A28" s="104" t="s">
        <v>525</v>
      </c>
      <c r="B28" s="10" t="s">
        <v>499</v>
      </c>
      <c r="C28" s="142" t="s">
        <v>500</v>
      </c>
      <c r="D28" s="137" t="s">
        <v>8</v>
      </c>
      <c r="E28" s="8">
        <v>88</v>
      </c>
      <c r="F28" s="212"/>
      <c r="G28" s="212">
        <f t="shared" si="2"/>
        <v>0</v>
      </c>
      <c r="H28" s="8">
        <f t="shared" si="5"/>
        <v>88</v>
      </c>
      <c r="I28" s="212"/>
      <c r="J28" s="212">
        <f t="shared" si="3"/>
        <v>0</v>
      </c>
      <c r="K28" s="212">
        <f t="shared" si="4"/>
        <v>0</v>
      </c>
    </row>
    <row r="29" spans="1:11" s="76" customFormat="1" ht="14.4" customHeight="1" x14ac:dyDescent="0.3">
      <c r="A29" s="104" t="s">
        <v>526</v>
      </c>
      <c r="B29" s="10" t="s">
        <v>501</v>
      </c>
      <c r="C29" s="142" t="s">
        <v>502</v>
      </c>
      <c r="D29" s="8" t="s">
        <v>8</v>
      </c>
      <c r="E29" s="8">
        <v>18</v>
      </c>
      <c r="F29" s="212"/>
      <c r="G29" s="212">
        <f t="shared" si="2"/>
        <v>0</v>
      </c>
      <c r="H29" s="8">
        <f t="shared" si="5"/>
        <v>18</v>
      </c>
      <c r="I29" s="212"/>
      <c r="J29" s="212">
        <f t="shared" si="3"/>
        <v>0</v>
      </c>
      <c r="K29" s="212">
        <f t="shared" si="4"/>
        <v>0</v>
      </c>
    </row>
    <row r="30" spans="1:11" ht="15.6" customHeight="1" x14ac:dyDescent="0.3">
      <c r="A30" s="104" t="s">
        <v>527</v>
      </c>
      <c r="B30" s="10" t="s">
        <v>503</v>
      </c>
      <c r="C30" s="142" t="s">
        <v>504</v>
      </c>
      <c r="D30" s="8" t="s">
        <v>8</v>
      </c>
      <c r="E30" s="8">
        <v>88</v>
      </c>
      <c r="F30" s="212"/>
      <c r="G30" s="212">
        <f t="shared" si="2"/>
        <v>0</v>
      </c>
      <c r="H30" s="8">
        <f t="shared" si="5"/>
        <v>88</v>
      </c>
      <c r="I30" s="212"/>
      <c r="J30" s="212">
        <f t="shared" si="3"/>
        <v>0</v>
      </c>
      <c r="K30" s="212">
        <f t="shared" si="4"/>
        <v>0</v>
      </c>
    </row>
    <row r="31" spans="1:11" ht="19.2" customHeight="1" x14ac:dyDescent="0.3">
      <c r="A31" s="104" t="s">
        <v>528</v>
      </c>
      <c r="B31" s="10" t="s">
        <v>505</v>
      </c>
      <c r="C31" s="142" t="s">
        <v>506</v>
      </c>
      <c r="D31" s="8" t="s">
        <v>507</v>
      </c>
      <c r="E31" s="8">
        <v>180</v>
      </c>
      <c r="F31" s="212"/>
      <c r="G31" s="212">
        <f t="shared" si="2"/>
        <v>0</v>
      </c>
      <c r="H31" s="8">
        <f t="shared" si="5"/>
        <v>180</v>
      </c>
      <c r="I31" s="212"/>
      <c r="J31" s="212">
        <f t="shared" si="3"/>
        <v>0</v>
      </c>
      <c r="K31" s="212">
        <f t="shared" si="4"/>
        <v>0</v>
      </c>
    </row>
    <row r="32" spans="1:11" ht="25.2" customHeight="1" x14ac:dyDescent="0.3">
      <c r="A32" s="104" t="s">
        <v>529</v>
      </c>
      <c r="B32" s="10" t="s">
        <v>508</v>
      </c>
      <c r="C32" s="213" t="s">
        <v>509</v>
      </c>
      <c r="D32" s="137" t="s">
        <v>250</v>
      </c>
      <c r="E32" s="8">
        <v>2</v>
      </c>
      <c r="F32" s="212"/>
      <c r="G32" s="212">
        <f t="shared" si="2"/>
        <v>0</v>
      </c>
      <c r="H32" s="8">
        <f t="shared" si="5"/>
        <v>2</v>
      </c>
      <c r="I32" s="212"/>
      <c r="J32" s="212">
        <f t="shared" si="3"/>
        <v>0</v>
      </c>
      <c r="K32" s="212">
        <f t="shared" si="4"/>
        <v>0</v>
      </c>
    </row>
    <row r="33" spans="1:11" s="76" customFormat="1" ht="24.75" customHeight="1" x14ac:dyDescent="0.3">
      <c r="A33" s="67">
        <v>3</v>
      </c>
      <c r="B33" s="67" t="s">
        <v>43</v>
      </c>
      <c r="C33" s="360"/>
      <c r="D33" s="361"/>
      <c r="E33" s="361"/>
      <c r="F33" s="361"/>
      <c r="G33" s="361"/>
      <c r="H33" s="361"/>
      <c r="I33" s="361"/>
      <c r="J33" s="361"/>
      <c r="K33" s="362"/>
    </row>
    <row r="34" spans="1:11" ht="24.75" hidden="1" customHeight="1" x14ac:dyDescent="0.3">
      <c r="A34" s="10">
        <v>5.0999999999999996</v>
      </c>
      <c r="B34" s="155" t="s">
        <v>254</v>
      </c>
      <c r="C34" s="10" t="s">
        <v>253</v>
      </c>
      <c r="D34" s="8" t="s">
        <v>40</v>
      </c>
      <c r="E34" s="154">
        <v>170</v>
      </c>
      <c r="F34" s="80"/>
      <c r="G34" s="80">
        <f t="shared" ref="G34:G98" si="6">E34*F34</f>
        <v>0</v>
      </c>
      <c r="H34" s="10"/>
      <c r="I34" s="81"/>
      <c r="J34" s="81">
        <f t="shared" ref="J34:J98" si="7">H34*I34</f>
        <v>0</v>
      </c>
      <c r="K34" s="81">
        <f t="shared" ref="K34:K98" si="8">G34+J34</f>
        <v>0</v>
      </c>
    </row>
    <row r="35" spans="1:11" ht="32.4" customHeight="1" x14ac:dyDescent="0.3">
      <c r="A35" s="10">
        <v>3.1</v>
      </c>
      <c r="B35" s="10" t="s">
        <v>212</v>
      </c>
      <c r="C35" s="10" t="s">
        <v>280</v>
      </c>
      <c r="D35" s="8" t="s">
        <v>8</v>
      </c>
      <c r="E35" s="8">
        <v>1</v>
      </c>
      <c r="F35" s="80"/>
      <c r="G35" s="80">
        <f t="shared" si="6"/>
        <v>0</v>
      </c>
      <c r="H35" s="8">
        <f>E35</f>
        <v>1</v>
      </c>
      <c r="I35" s="81"/>
      <c r="J35" s="81">
        <f t="shared" si="7"/>
        <v>0</v>
      </c>
      <c r="K35" s="81">
        <f t="shared" si="8"/>
        <v>0</v>
      </c>
    </row>
    <row r="36" spans="1:11" ht="41.4" customHeight="1" x14ac:dyDescent="0.3">
      <c r="A36" s="10">
        <v>3.2</v>
      </c>
      <c r="B36" s="10" t="s">
        <v>281</v>
      </c>
      <c r="C36" s="10" t="s">
        <v>282</v>
      </c>
      <c r="D36" s="8" t="s">
        <v>8</v>
      </c>
      <c r="E36" s="8">
        <v>1</v>
      </c>
      <c r="F36" s="80"/>
      <c r="G36" s="80">
        <f t="shared" si="6"/>
        <v>0</v>
      </c>
      <c r="H36" s="8">
        <f t="shared" ref="H36:H56" si="9">E36</f>
        <v>1</v>
      </c>
      <c r="I36" s="81"/>
      <c r="J36" s="81">
        <f t="shared" si="7"/>
        <v>0</v>
      </c>
      <c r="K36" s="81">
        <f t="shared" si="8"/>
        <v>0</v>
      </c>
    </row>
    <row r="37" spans="1:11" ht="4.2" hidden="1" customHeight="1" x14ac:dyDescent="0.3">
      <c r="A37" s="10">
        <v>5.4</v>
      </c>
      <c r="B37" s="155" t="s">
        <v>255</v>
      </c>
      <c r="C37" s="10" t="s">
        <v>230</v>
      </c>
      <c r="D37" s="8" t="s">
        <v>8</v>
      </c>
      <c r="E37" s="154">
        <v>1</v>
      </c>
      <c r="F37" s="80"/>
      <c r="G37" s="80">
        <f t="shared" si="6"/>
        <v>0</v>
      </c>
      <c r="H37" s="8">
        <f t="shared" si="9"/>
        <v>1</v>
      </c>
      <c r="I37" s="81"/>
      <c r="J37" s="81">
        <f t="shared" si="7"/>
        <v>0</v>
      </c>
      <c r="K37" s="81">
        <f t="shared" si="8"/>
        <v>0</v>
      </c>
    </row>
    <row r="38" spans="1:11" ht="45" customHeight="1" x14ac:dyDescent="0.3">
      <c r="A38" s="10">
        <v>3.3</v>
      </c>
      <c r="B38" s="10" t="s">
        <v>283</v>
      </c>
      <c r="C38" s="10" t="s">
        <v>284</v>
      </c>
      <c r="D38" s="8" t="s">
        <v>8</v>
      </c>
      <c r="E38" s="8">
        <v>2</v>
      </c>
      <c r="F38" s="80"/>
      <c r="G38" s="80">
        <f t="shared" si="6"/>
        <v>0</v>
      </c>
      <c r="H38" s="8">
        <f t="shared" si="9"/>
        <v>2</v>
      </c>
      <c r="I38" s="81"/>
      <c r="J38" s="81">
        <f t="shared" si="7"/>
        <v>0</v>
      </c>
      <c r="K38" s="81">
        <f t="shared" si="8"/>
        <v>0</v>
      </c>
    </row>
    <row r="39" spans="1:11" ht="32.4" customHeight="1" x14ac:dyDescent="0.3">
      <c r="A39" s="10">
        <v>3.4</v>
      </c>
      <c r="B39" s="10" t="s">
        <v>286</v>
      </c>
      <c r="C39" s="10" t="s">
        <v>285</v>
      </c>
      <c r="D39" s="8" t="s">
        <v>8</v>
      </c>
      <c r="E39" s="8">
        <v>1</v>
      </c>
      <c r="F39" s="80"/>
      <c r="G39" s="80">
        <f t="shared" si="6"/>
        <v>0</v>
      </c>
      <c r="H39" s="8">
        <f t="shared" si="9"/>
        <v>1</v>
      </c>
      <c r="I39" s="81"/>
      <c r="J39" s="81">
        <f t="shared" si="7"/>
        <v>0</v>
      </c>
      <c r="K39" s="81">
        <f t="shared" si="8"/>
        <v>0</v>
      </c>
    </row>
    <row r="40" spans="1:11" ht="32.4" customHeight="1" x14ac:dyDescent="0.3">
      <c r="A40" s="10">
        <v>3.5</v>
      </c>
      <c r="B40" s="10" t="s">
        <v>256</v>
      </c>
      <c r="C40" s="10" t="s">
        <v>260</v>
      </c>
      <c r="D40" s="8" t="s">
        <v>8</v>
      </c>
      <c r="E40" s="8">
        <v>1</v>
      </c>
      <c r="F40" s="80"/>
      <c r="G40" s="80">
        <f>E40*F40</f>
        <v>0</v>
      </c>
      <c r="H40" s="8">
        <f t="shared" si="9"/>
        <v>1</v>
      </c>
      <c r="I40" s="81"/>
      <c r="J40" s="81">
        <f t="shared" si="7"/>
        <v>0</v>
      </c>
      <c r="K40" s="81">
        <f t="shared" si="8"/>
        <v>0</v>
      </c>
    </row>
    <row r="41" spans="1:11" ht="34.200000000000003" hidden="1" customHeight="1" x14ac:dyDescent="0.3">
      <c r="A41" s="10">
        <v>5.6</v>
      </c>
      <c r="B41" s="155" t="s">
        <v>219</v>
      </c>
      <c r="C41" s="10" t="s">
        <v>229</v>
      </c>
      <c r="D41" s="8" t="s">
        <v>8</v>
      </c>
      <c r="E41" s="154">
        <v>1</v>
      </c>
      <c r="F41" s="80"/>
      <c r="G41" s="80">
        <f t="shared" si="6"/>
        <v>0</v>
      </c>
      <c r="H41" s="8">
        <f t="shared" si="9"/>
        <v>1</v>
      </c>
      <c r="I41" s="81"/>
      <c r="J41" s="81">
        <f t="shared" si="7"/>
        <v>0</v>
      </c>
      <c r="K41" s="81">
        <f t="shared" si="8"/>
        <v>0</v>
      </c>
    </row>
    <row r="42" spans="1:11" ht="24.75" customHeight="1" x14ac:dyDescent="0.3">
      <c r="A42" s="10">
        <v>3.6</v>
      </c>
      <c r="B42" s="10" t="s">
        <v>257</v>
      </c>
      <c r="C42" s="10" t="s">
        <v>258</v>
      </c>
      <c r="D42" s="8" t="s">
        <v>8</v>
      </c>
      <c r="E42" s="8">
        <v>10</v>
      </c>
      <c r="F42" s="80"/>
      <c r="G42" s="80">
        <f t="shared" si="6"/>
        <v>0</v>
      </c>
      <c r="H42" s="8">
        <f t="shared" si="9"/>
        <v>10</v>
      </c>
      <c r="I42" s="81"/>
      <c r="J42" s="81">
        <f t="shared" si="7"/>
        <v>0</v>
      </c>
      <c r="K42" s="81">
        <f t="shared" si="8"/>
        <v>0</v>
      </c>
    </row>
    <row r="43" spans="1:11" ht="24.75" hidden="1" customHeight="1" x14ac:dyDescent="0.3">
      <c r="A43" s="10">
        <v>5.8</v>
      </c>
      <c r="B43" s="153" t="s">
        <v>218</v>
      </c>
      <c r="C43" s="10" t="s">
        <v>231</v>
      </c>
      <c r="D43" s="8" t="s">
        <v>8</v>
      </c>
      <c r="E43" s="151">
        <v>10</v>
      </c>
      <c r="F43" s="80"/>
      <c r="G43" s="80">
        <f t="shared" si="6"/>
        <v>0</v>
      </c>
      <c r="H43" s="8">
        <f t="shared" si="9"/>
        <v>10</v>
      </c>
      <c r="I43" s="81"/>
      <c r="J43" s="81">
        <f t="shared" si="7"/>
        <v>0</v>
      </c>
      <c r="K43" s="81">
        <f t="shared" si="8"/>
        <v>0</v>
      </c>
    </row>
    <row r="44" spans="1:11" ht="24.75" hidden="1" customHeight="1" x14ac:dyDescent="0.3">
      <c r="A44" s="10">
        <v>5.9</v>
      </c>
      <c r="B44" s="10" t="s">
        <v>220</v>
      </c>
      <c r="C44" s="10" t="s">
        <v>232</v>
      </c>
      <c r="D44" s="8" t="s">
        <v>8</v>
      </c>
      <c r="E44" s="8">
        <v>5</v>
      </c>
      <c r="F44" s="80"/>
      <c r="G44" s="80">
        <f t="shared" si="6"/>
        <v>0</v>
      </c>
      <c r="H44" s="8">
        <f t="shared" si="9"/>
        <v>5</v>
      </c>
      <c r="I44" s="81"/>
      <c r="J44" s="81">
        <f t="shared" si="7"/>
        <v>0</v>
      </c>
      <c r="K44" s="81">
        <f t="shared" si="8"/>
        <v>0</v>
      </c>
    </row>
    <row r="45" spans="1:11" ht="24.75" hidden="1" customHeight="1" x14ac:dyDescent="0.3">
      <c r="A45" s="145">
        <v>5.0999999999999996</v>
      </c>
      <c r="B45" s="10" t="s">
        <v>221</v>
      </c>
      <c r="C45" s="10" t="s">
        <v>233</v>
      </c>
      <c r="D45" s="8" t="s">
        <v>8</v>
      </c>
      <c r="E45" s="8">
        <v>3</v>
      </c>
      <c r="F45" s="80"/>
      <c r="G45" s="80">
        <f t="shared" si="6"/>
        <v>0</v>
      </c>
      <c r="H45" s="8">
        <f t="shared" si="9"/>
        <v>3</v>
      </c>
      <c r="I45" s="81"/>
      <c r="J45" s="81">
        <f t="shared" si="7"/>
        <v>0</v>
      </c>
      <c r="K45" s="81">
        <f t="shared" si="8"/>
        <v>0</v>
      </c>
    </row>
    <row r="46" spans="1:11" ht="24.75" hidden="1" customHeight="1" x14ac:dyDescent="0.3">
      <c r="A46" s="10">
        <v>5.1100000000000003</v>
      </c>
      <c r="B46" s="10" t="s">
        <v>223</v>
      </c>
      <c r="C46" s="10" t="s">
        <v>234</v>
      </c>
      <c r="D46" s="8" t="s">
        <v>8</v>
      </c>
      <c r="E46" s="8">
        <v>1</v>
      </c>
      <c r="F46" s="80"/>
      <c r="G46" s="80">
        <f t="shared" si="6"/>
        <v>0</v>
      </c>
      <c r="H46" s="8">
        <f t="shared" si="9"/>
        <v>1</v>
      </c>
      <c r="I46" s="81"/>
      <c r="J46" s="81">
        <f t="shared" si="7"/>
        <v>0</v>
      </c>
      <c r="K46" s="81">
        <f t="shared" si="8"/>
        <v>0</v>
      </c>
    </row>
    <row r="47" spans="1:11" ht="24.75" customHeight="1" x14ac:dyDescent="0.3">
      <c r="A47" s="10">
        <v>3.7</v>
      </c>
      <c r="B47" s="10" t="s">
        <v>261</v>
      </c>
      <c r="C47" s="10" t="s">
        <v>262</v>
      </c>
      <c r="D47" s="8" t="s">
        <v>8</v>
      </c>
      <c r="E47" s="8">
        <v>1</v>
      </c>
      <c r="F47" s="80"/>
      <c r="G47" s="80">
        <f t="shared" si="6"/>
        <v>0</v>
      </c>
      <c r="H47" s="8">
        <f t="shared" si="9"/>
        <v>1</v>
      </c>
      <c r="I47" s="81"/>
      <c r="J47" s="81">
        <f t="shared" si="7"/>
        <v>0</v>
      </c>
      <c r="K47" s="81">
        <f t="shared" si="8"/>
        <v>0</v>
      </c>
    </row>
    <row r="48" spans="1:11" ht="24.75" hidden="1" customHeight="1" x14ac:dyDescent="0.3">
      <c r="A48" s="145">
        <v>5.13</v>
      </c>
      <c r="B48" s="155" t="s">
        <v>235</v>
      </c>
      <c r="C48" s="10" t="s">
        <v>259</v>
      </c>
      <c r="D48" s="8" t="s">
        <v>40</v>
      </c>
      <c r="E48" s="154">
        <v>250</v>
      </c>
      <c r="F48" s="80"/>
      <c r="G48" s="80">
        <f t="shared" si="6"/>
        <v>0</v>
      </c>
      <c r="H48" s="8">
        <f t="shared" si="9"/>
        <v>250</v>
      </c>
      <c r="I48" s="81"/>
      <c r="J48" s="81">
        <f t="shared" si="7"/>
        <v>0</v>
      </c>
      <c r="K48" s="81">
        <f t="shared" si="8"/>
        <v>0</v>
      </c>
    </row>
    <row r="49" spans="1:11" ht="24.75" customHeight="1" x14ac:dyDescent="0.3">
      <c r="A49" s="10">
        <v>3.8</v>
      </c>
      <c r="B49" s="10" t="s">
        <v>273</v>
      </c>
      <c r="C49" s="10" t="s">
        <v>259</v>
      </c>
      <c r="D49" s="8" t="s">
        <v>40</v>
      </c>
      <c r="E49" s="8">
        <v>200</v>
      </c>
      <c r="F49" s="80"/>
      <c r="G49" s="80">
        <f t="shared" si="6"/>
        <v>0</v>
      </c>
      <c r="H49" s="8">
        <f t="shared" si="9"/>
        <v>200</v>
      </c>
      <c r="I49" s="81"/>
      <c r="J49" s="81">
        <f t="shared" si="7"/>
        <v>0</v>
      </c>
      <c r="K49" s="81">
        <f>G49+J49</f>
        <v>0</v>
      </c>
    </row>
    <row r="50" spans="1:11" ht="24.75" hidden="1" customHeight="1" x14ac:dyDescent="0.3">
      <c r="A50" s="10">
        <v>5.15</v>
      </c>
      <c r="B50" s="10" t="s">
        <v>236</v>
      </c>
      <c r="C50" s="10" t="s">
        <v>239</v>
      </c>
      <c r="D50" s="8" t="s">
        <v>40</v>
      </c>
      <c r="E50" s="8"/>
      <c r="F50" s="80"/>
      <c r="G50" s="80">
        <f t="shared" si="6"/>
        <v>0</v>
      </c>
      <c r="H50" s="8">
        <f t="shared" si="9"/>
        <v>0</v>
      </c>
      <c r="I50" s="81"/>
      <c r="J50" s="81">
        <f t="shared" si="7"/>
        <v>0</v>
      </c>
      <c r="K50" s="81">
        <f t="shared" ref="K50:K51" si="10">G50+J50</f>
        <v>0</v>
      </c>
    </row>
    <row r="51" spans="1:11" ht="24.75" customHeight="1" x14ac:dyDescent="0.3">
      <c r="A51" s="10">
        <v>3.9</v>
      </c>
      <c r="B51" s="10" t="s">
        <v>236</v>
      </c>
      <c r="C51" s="10" t="s">
        <v>259</v>
      </c>
      <c r="D51" s="8" t="s">
        <v>40</v>
      </c>
      <c r="E51" s="8">
        <v>100</v>
      </c>
      <c r="F51" s="80"/>
      <c r="G51" s="80">
        <f t="shared" si="6"/>
        <v>0</v>
      </c>
      <c r="H51" s="8">
        <f t="shared" si="9"/>
        <v>100</v>
      </c>
      <c r="I51" s="81"/>
      <c r="J51" s="81">
        <f t="shared" si="7"/>
        <v>0</v>
      </c>
      <c r="K51" s="81">
        <f t="shared" si="10"/>
        <v>0</v>
      </c>
    </row>
    <row r="52" spans="1:11" ht="24.75" customHeight="1" x14ac:dyDescent="0.3">
      <c r="A52" s="166" t="s">
        <v>291</v>
      </c>
      <c r="B52" s="10" t="s">
        <v>237</v>
      </c>
      <c r="C52" s="10" t="s">
        <v>259</v>
      </c>
      <c r="D52" s="8" t="s">
        <v>40</v>
      </c>
      <c r="E52" s="8">
        <v>150</v>
      </c>
      <c r="F52" s="80"/>
      <c r="G52" s="80">
        <f t="shared" si="6"/>
        <v>0</v>
      </c>
      <c r="H52" s="8">
        <f t="shared" si="9"/>
        <v>150</v>
      </c>
      <c r="I52" s="81"/>
      <c r="J52" s="81">
        <f t="shared" si="7"/>
        <v>0</v>
      </c>
      <c r="K52" s="81">
        <f t="shared" si="8"/>
        <v>0</v>
      </c>
    </row>
    <row r="53" spans="1:11" ht="24.75" hidden="1" customHeight="1" x14ac:dyDescent="0.3">
      <c r="A53" s="10">
        <v>5.17</v>
      </c>
      <c r="B53" s="10" t="s">
        <v>238</v>
      </c>
      <c r="C53" s="10" t="s">
        <v>239</v>
      </c>
      <c r="D53" s="8" t="s">
        <v>40</v>
      </c>
      <c r="E53" s="8"/>
      <c r="F53" s="80"/>
      <c r="G53" s="80">
        <f t="shared" si="6"/>
        <v>0</v>
      </c>
      <c r="H53" s="8">
        <f t="shared" si="9"/>
        <v>0</v>
      </c>
      <c r="I53" s="81"/>
      <c r="J53" s="81">
        <f t="shared" si="7"/>
        <v>0</v>
      </c>
      <c r="K53" s="81">
        <f t="shared" si="8"/>
        <v>0</v>
      </c>
    </row>
    <row r="54" spans="1:11" ht="30" customHeight="1" x14ac:dyDescent="0.3">
      <c r="A54" s="165">
        <v>3.11</v>
      </c>
      <c r="B54" s="163" t="s">
        <v>518</v>
      </c>
      <c r="C54" s="10" t="s">
        <v>520</v>
      </c>
      <c r="D54" s="8" t="s">
        <v>8</v>
      </c>
      <c r="E54" s="8">
        <v>1</v>
      </c>
      <c r="F54" s="80"/>
      <c r="G54" s="80">
        <f t="shared" si="6"/>
        <v>0</v>
      </c>
      <c r="H54" s="8">
        <f t="shared" si="9"/>
        <v>1</v>
      </c>
      <c r="I54" s="81"/>
      <c r="J54" s="81">
        <f t="shared" si="7"/>
        <v>0</v>
      </c>
      <c r="K54" s="81">
        <f t="shared" si="8"/>
        <v>0</v>
      </c>
    </row>
    <row r="55" spans="1:11" ht="30" customHeight="1" x14ac:dyDescent="0.3">
      <c r="A55" s="165">
        <v>3.12</v>
      </c>
      <c r="B55" s="163" t="s">
        <v>518</v>
      </c>
      <c r="C55" s="10" t="s">
        <v>519</v>
      </c>
      <c r="D55" s="8" t="s">
        <v>8</v>
      </c>
      <c r="E55" s="8">
        <v>1</v>
      </c>
      <c r="F55" s="80"/>
      <c r="G55" s="80">
        <f t="shared" si="6"/>
        <v>0</v>
      </c>
      <c r="H55" s="8">
        <f t="shared" si="9"/>
        <v>1</v>
      </c>
      <c r="I55" s="81"/>
      <c r="J55" s="81">
        <f t="shared" si="7"/>
        <v>0</v>
      </c>
      <c r="K55" s="81">
        <f t="shared" si="8"/>
        <v>0</v>
      </c>
    </row>
    <row r="56" spans="1:11" ht="24.75" customHeight="1" x14ac:dyDescent="0.3">
      <c r="A56" s="165">
        <v>3.13</v>
      </c>
      <c r="B56" s="65">
        <v>164546</v>
      </c>
      <c r="C56" s="10" t="s">
        <v>538</v>
      </c>
      <c r="D56" s="8" t="s">
        <v>8</v>
      </c>
      <c r="E56" s="8">
        <v>2</v>
      </c>
      <c r="F56" s="80"/>
      <c r="G56" s="80">
        <f t="shared" si="6"/>
        <v>0</v>
      </c>
      <c r="H56" s="8">
        <f t="shared" si="9"/>
        <v>2</v>
      </c>
      <c r="I56" s="81"/>
      <c r="J56" s="81">
        <f t="shared" si="7"/>
        <v>0</v>
      </c>
      <c r="K56" s="81">
        <f t="shared" si="8"/>
        <v>0</v>
      </c>
    </row>
    <row r="57" spans="1:11" s="76" customFormat="1" ht="24.75" customHeight="1" x14ac:dyDescent="0.3">
      <c r="A57" s="67">
        <v>4</v>
      </c>
      <c r="B57" s="67" t="s">
        <v>118</v>
      </c>
      <c r="C57" s="360"/>
      <c r="D57" s="361"/>
      <c r="E57" s="361"/>
      <c r="F57" s="361"/>
      <c r="G57" s="361"/>
      <c r="H57" s="361"/>
      <c r="I57" s="361"/>
      <c r="J57" s="361"/>
      <c r="K57" s="362"/>
    </row>
    <row r="58" spans="1:11" ht="24.75" hidden="1" customHeight="1" x14ac:dyDescent="0.3">
      <c r="A58" s="10">
        <v>6.1</v>
      </c>
      <c r="B58" s="10" t="s">
        <v>240</v>
      </c>
      <c r="C58" s="10" t="s">
        <v>119</v>
      </c>
      <c r="D58" s="8" t="s">
        <v>40</v>
      </c>
      <c r="E58" s="8"/>
      <c r="F58" s="80"/>
      <c r="G58" s="80">
        <f t="shared" si="6"/>
        <v>0</v>
      </c>
      <c r="H58" s="10"/>
      <c r="I58" s="81"/>
      <c r="J58" s="81">
        <f t="shared" si="7"/>
        <v>0</v>
      </c>
      <c r="K58" s="81">
        <f t="shared" si="8"/>
        <v>0</v>
      </c>
    </row>
    <row r="59" spans="1:11" ht="24.75" hidden="1" customHeight="1" x14ac:dyDescent="0.3">
      <c r="A59" s="10">
        <v>6.2</v>
      </c>
      <c r="B59" s="10" t="s">
        <v>241</v>
      </c>
      <c r="C59" s="10" t="s">
        <v>44</v>
      </c>
      <c r="D59" s="8" t="s">
        <v>40</v>
      </c>
      <c r="E59" s="8"/>
      <c r="F59" s="80"/>
      <c r="G59" s="80">
        <f t="shared" si="6"/>
        <v>0</v>
      </c>
      <c r="H59" s="10"/>
      <c r="I59" s="81"/>
      <c r="J59" s="81">
        <f t="shared" si="7"/>
        <v>0</v>
      </c>
      <c r="K59" s="81">
        <f t="shared" si="8"/>
        <v>0</v>
      </c>
    </row>
    <row r="60" spans="1:11" ht="24.75" customHeight="1" x14ac:dyDescent="0.3">
      <c r="A60" s="10">
        <v>4.0999999999999996</v>
      </c>
      <c r="B60" s="10" t="s">
        <v>289</v>
      </c>
      <c r="C60" s="10" t="s">
        <v>532</v>
      </c>
      <c r="D60" s="8" t="s">
        <v>40</v>
      </c>
      <c r="E60" s="8">
        <v>800</v>
      </c>
      <c r="F60" s="80"/>
      <c r="G60" s="80">
        <f t="shared" si="6"/>
        <v>0</v>
      </c>
      <c r="H60" s="8">
        <f>E60</f>
        <v>800</v>
      </c>
      <c r="I60" s="81"/>
      <c r="J60" s="81">
        <f t="shared" si="7"/>
        <v>0</v>
      </c>
      <c r="K60" s="81">
        <f t="shared" si="8"/>
        <v>0</v>
      </c>
    </row>
    <row r="61" spans="1:11" ht="31.2" customHeight="1" x14ac:dyDescent="0.3">
      <c r="A61" s="10">
        <v>4.2</v>
      </c>
      <c r="B61" s="10" t="s">
        <v>45</v>
      </c>
      <c r="C61" s="10" t="s">
        <v>288</v>
      </c>
      <c r="D61" s="8" t="s">
        <v>8</v>
      </c>
      <c r="E61" s="8">
        <v>2</v>
      </c>
      <c r="F61" s="80"/>
      <c r="G61" s="80">
        <f t="shared" si="6"/>
        <v>0</v>
      </c>
      <c r="H61" s="8">
        <f t="shared" ref="H61:H69" si="11">E61</f>
        <v>2</v>
      </c>
      <c r="I61" s="81"/>
      <c r="J61" s="81">
        <f t="shared" si="7"/>
        <v>0</v>
      </c>
      <c r="K61" s="81">
        <f t="shared" si="8"/>
        <v>0</v>
      </c>
    </row>
    <row r="62" spans="1:11" ht="24.75" customHeight="1" x14ac:dyDescent="0.3">
      <c r="A62" s="10">
        <v>4.3</v>
      </c>
      <c r="B62" s="10" t="s">
        <v>46</v>
      </c>
      <c r="C62" s="10" t="s">
        <v>275</v>
      </c>
      <c r="D62" s="8" t="s">
        <v>8</v>
      </c>
      <c r="E62" s="8">
        <v>8</v>
      </c>
      <c r="F62" s="80"/>
      <c r="G62" s="80">
        <f t="shared" si="6"/>
        <v>0</v>
      </c>
      <c r="H62" s="8">
        <f t="shared" si="11"/>
        <v>8</v>
      </c>
      <c r="I62" s="81"/>
      <c r="J62" s="81">
        <f t="shared" si="7"/>
        <v>0</v>
      </c>
      <c r="K62" s="81">
        <f t="shared" si="8"/>
        <v>0</v>
      </c>
    </row>
    <row r="63" spans="1:11" ht="24.75" customHeight="1" x14ac:dyDescent="0.3">
      <c r="A63" s="10">
        <v>4.4000000000000004</v>
      </c>
      <c r="B63" s="10" t="s">
        <v>215</v>
      </c>
      <c r="C63" s="10" t="s">
        <v>274</v>
      </c>
      <c r="D63" s="8" t="s">
        <v>8</v>
      </c>
      <c r="E63" s="8">
        <v>8</v>
      </c>
      <c r="F63" s="80"/>
      <c r="G63" s="80">
        <f t="shared" si="6"/>
        <v>0</v>
      </c>
      <c r="H63" s="8">
        <f t="shared" si="11"/>
        <v>8</v>
      </c>
      <c r="I63" s="81"/>
      <c r="J63" s="81">
        <f t="shared" si="7"/>
        <v>0</v>
      </c>
      <c r="K63" s="81">
        <f t="shared" si="8"/>
        <v>0</v>
      </c>
    </row>
    <row r="64" spans="1:11" ht="24.75" customHeight="1" x14ac:dyDescent="0.3">
      <c r="A64" s="10">
        <v>4.5</v>
      </c>
      <c r="B64" s="10" t="s">
        <v>47</v>
      </c>
      <c r="C64" s="10" t="s">
        <v>120</v>
      </c>
      <c r="D64" s="8" t="s">
        <v>8</v>
      </c>
      <c r="E64" s="8">
        <v>8</v>
      </c>
      <c r="F64" s="80"/>
      <c r="G64" s="80">
        <f t="shared" si="6"/>
        <v>0</v>
      </c>
      <c r="H64" s="8">
        <f t="shared" si="11"/>
        <v>8</v>
      </c>
      <c r="I64" s="81"/>
      <c r="J64" s="81">
        <f t="shared" si="7"/>
        <v>0</v>
      </c>
      <c r="K64" s="81">
        <f t="shared" si="8"/>
        <v>0</v>
      </c>
    </row>
    <row r="65" spans="1:11" ht="24.75" customHeight="1" x14ac:dyDescent="0.3">
      <c r="A65" s="10">
        <v>4.5999999999999996</v>
      </c>
      <c r="B65" s="10" t="s">
        <v>121</v>
      </c>
      <c r="C65" s="10" t="s">
        <v>48</v>
      </c>
      <c r="D65" s="8" t="s">
        <v>40</v>
      </c>
      <c r="E65" s="8">
        <v>500</v>
      </c>
      <c r="F65" s="80"/>
      <c r="G65" s="80">
        <f t="shared" si="6"/>
        <v>0</v>
      </c>
      <c r="H65" s="8">
        <f t="shared" si="11"/>
        <v>500</v>
      </c>
      <c r="I65" s="81"/>
      <c r="J65" s="81">
        <f t="shared" si="7"/>
        <v>0</v>
      </c>
      <c r="K65" s="81">
        <f t="shared" si="8"/>
        <v>0</v>
      </c>
    </row>
    <row r="66" spans="1:11" ht="24.75" hidden="1" customHeight="1" x14ac:dyDescent="0.3">
      <c r="A66" s="10">
        <v>6.9</v>
      </c>
      <c r="B66" s="10" t="s">
        <v>122</v>
      </c>
      <c r="C66" s="10" t="s">
        <v>123</v>
      </c>
      <c r="D66" s="8" t="s">
        <v>7</v>
      </c>
      <c r="E66" s="8"/>
      <c r="F66" s="80"/>
      <c r="G66" s="80">
        <f t="shared" si="6"/>
        <v>0</v>
      </c>
      <c r="H66" s="8">
        <f t="shared" si="11"/>
        <v>0</v>
      </c>
      <c r="I66" s="81"/>
      <c r="J66" s="81">
        <f t="shared" si="7"/>
        <v>0</v>
      </c>
      <c r="K66" s="81">
        <f t="shared" si="8"/>
        <v>0</v>
      </c>
    </row>
    <row r="67" spans="1:11" ht="24.75" hidden="1" customHeight="1" x14ac:dyDescent="0.3">
      <c r="A67" s="10">
        <v>6.1</v>
      </c>
      <c r="B67" s="10" t="s">
        <v>124</v>
      </c>
      <c r="C67" s="138" t="s">
        <v>125</v>
      </c>
      <c r="D67" s="137" t="s">
        <v>41</v>
      </c>
      <c r="E67" s="8"/>
      <c r="F67" s="80"/>
      <c r="G67" s="80">
        <f t="shared" si="6"/>
        <v>0</v>
      </c>
      <c r="H67" s="8">
        <f t="shared" si="11"/>
        <v>0</v>
      </c>
      <c r="I67" s="81"/>
      <c r="J67" s="81">
        <f t="shared" si="7"/>
        <v>0</v>
      </c>
      <c r="K67" s="81">
        <f t="shared" si="8"/>
        <v>0</v>
      </c>
    </row>
    <row r="68" spans="1:11" ht="24.75" customHeight="1" x14ac:dyDescent="0.3">
      <c r="A68" s="10">
        <v>4.7</v>
      </c>
      <c r="B68" s="10" t="s">
        <v>122</v>
      </c>
      <c r="C68" s="138" t="s">
        <v>123</v>
      </c>
      <c r="D68" s="8" t="s">
        <v>7</v>
      </c>
      <c r="E68" s="8">
        <v>1</v>
      </c>
      <c r="F68" s="80"/>
      <c r="G68" s="80">
        <f t="shared" si="6"/>
        <v>0</v>
      </c>
      <c r="H68" s="8">
        <f t="shared" si="11"/>
        <v>1</v>
      </c>
      <c r="I68" s="81"/>
      <c r="J68" s="81">
        <f t="shared" si="7"/>
        <v>0</v>
      </c>
      <c r="K68" s="81">
        <f t="shared" si="8"/>
        <v>0</v>
      </c>
    </row>
    <row r="69" spans="1:11" ht="24.75" customHeight="1" x14ac:dyDescent="0.3">
      <c r="A69" s="10">
        <v>4.8</v>
      </c>
      <c r="B69" s="10" t="s">
        <v>533</v>
      </c>
      <c r="C69" s="138" t="s">
        <v>534</v>
      </c>
      <c r="D69" s="8" t="s">
        <v>40</v>
      </c>
      <c r="E69" s="8">
        <v>150</v>
      </c>
      <c r="F69" s="80"/>
      <c r="G69" s="80">
        <f t="shared" si="6"/>
        <v>0</v>
      </c>
      <c r="H69" s="8">
        <f t="shared" si="11"/>
        <v>150</v>
      </c>
      <c r="I69" s="81"/>
      <c r="J69" s="81">
        <f t="shared" si="7"/>
        <v>0</v>
      </c>
      <c r="K69" s="81">
        <f t="shared" si="8"/>
        <v>0</v>
      </c>
    </row>
    <row r="70" spans="1:11" s="76" customFormat="1" ht="24.75" customHeight="1" x14ac:dyDescent="0.3">
      <c r="A70" s="67">
        <v>5</v>
      </c>
      <c r="B70" s="67" t="s">
        <v>49</v>
      </c>
      <c r="C70" s="360"/>
      <c r="D70" s="361"/>
      <c r="E70" s="361"/>
      <c r="F70" s="361"/>
      <c r="G70" s="361"/>
      <c r="H70" s="361"/>
      <c r="I70" s="361"/>
      <c r="J70" s="361"/>
      <c r="K70" s="362"/>
    </row>
    <row r="71" spans="1:11" x14ac:dyDescent="0.3">
      <c r="A71" s="10">
        <v>5.0999999999999996</v>
      </c>
      <c r="B71" s="10" t="s">
        <v>287</v>
      </c>
      <c r="C71" s="10" t="s">
        <v>228</v>
      </c>
      <c r="D71" s="14" t="s">
        <v>8</v>
      </c>
      <c r="E71" s="8">
        <v>1</v>
      </c>
      <c r="F71" s="144"/>
      <c r="G71" s="143" t="s">
        <v>222</v>
      </c>
      <c r="H71" s="8">
        <f>E71</f>
        <v>1</v>
      </c>
      <c r="I71" s="81"/>
      <c r="J71" s="81"/>
      <c r="K71" s="81"/>
    </row>
    <row r="72" spans="1:11" ht="24.75" hidden="1" customHeight="1" x14ac:dyDescent="0.3">
      <c r="A72" s="10">
        <v>7.2</v>
      </c>
      <c r="B72" s="10" t="s">
        <v>213</v>
      </c>
      <c r="C72" s="10" t="s">
        <v>126</v>
      </c>
      <c r="D72" s="8" t="s">
        <v>8</v>
      </c>
      <c r="E72" s="8"/>
      <c r="F72" s="80"/>
      <c r="G72" s="80">
        <f t="shared" si="6"/>
        <v>0</v>
      </c>
      <c r="H72" s="10"/>
      <c r="I72" s="81"/>
      <c r="J72" s="81">
        <f t="shared" si="7"/>
        <v>0</v>
      </c>
      <c r="K72" s="81">
        <f t="shared" si="8"/>
        <v>0</v>
      </c>
    </row>
    <row r="73" spans="1:11" ht="24.75" hidden="1" customHeight="1" x14ac:dyDescent="0.3">
      <c r="A73" s="10">
        <v>7.2</v>
      </c>
      <c r="B73" s="10" t="s">
        <v>214</v>
      </c>
      <c r="C73" s="10" t="s">
        <v>126</v>
      </c>
      <c r="D73" s="8" t="s">
        <v>8</v>
      </c>
      <c r="E73" s="8"/>
      <c r="F73" s="80"/>
      <c r="G73" s="80">
        <f t="shared" si="6"/>
        <v>0</v>
      </c>
      <c r="H73" s="10"/>
      <c r="I73" s="81"/>
      <c r="J73" s="81">
        <f t="shared" si="7"/>
        <v>0</v>
      </c>
      <c r="K73" s="81">
        <f t="shared" si="8"/>
        <v>0</v>
      </c>
    </row>
    <row r="74" spans="1:11" ht="30" hidden="1" customHeight="1" x14ac:dyDescent="0.3">
      <c r="A74" s="10">
        <v>7.3</v>
      </c>
      <c r="B74" s="10" t="s">
        <v>127</v>
      </c>
      <c r="C74" s="138" t="s">
        <v>128</v>
      </c>
      <c r="D74" s="8" t="s">
        <v>8</v>
      </c>
      <c r="E74" s="8"/>
      <c r="F74" s="80"/>
      <c r="G74" s="80"/>
      <c r="H74" s="10"/>
      <c r="I74" s="81"/>
      <c r="J74" s="81"/>
      <c r="K74" s="81"/>
    </row>
    <row r="75" spans="1:11" s="76" customFormat="1" ht="24.75" customHeight="1" x14ac:dyDescent="0.3">
      <c r="A75" s="67">
        <v>6</v>
      </c>
      <c r="B75" s="67" t="s">
        <v>50</v>
      </c>
      <c r="C75" s="360"/>
      <c r="D75" s="361"/>
      <c r="E75" s="361"/>
      <c r="F75" s="361"/>
      <c r="G75" s="361"/>
      <c r="H75" s="361"/>
      <c r="I75" s="361"/>
      <c r="J75" s="361"/>
      <c r="K75" s="362"/>
    </row>
    <row r="76" spans="1:11" ht="24.75" customHeight="1" x14ac:dyDescent="0.3">
      <c r="A76" s="10">
        <v>6.1</v>
      </c>
      <c r="B76" s="10" t="s">
        <v>129</v>
      </c>
      <c r="C76" s="10" t="s">
        <v>130</v>
      </c>
      <c r="D76" s="8" t="s">
        <v>8</v>
      </c>
      <c r="E76" s="8">
        <v>1</v>
      </c>
      <c r="F76" s="80"/>
      <c r="G76" s="80">
        <f t="shared" si="6"/>
        <v>0</v>
      </c>
      <c r="H76" s="8">
        <f>E76</f>
        <v>1</v>
      </c>
      <c r="I76" s="81"/>
      <c r="J76" s="81">
        <f t="shared" si="7"/>
        <v>0</v>
      </c>
      <c r="K76" s="81">
        <f t="shared" si="8"/>
        <v>0</v>
      </c>
    </row>
    <row r="77" spans="1:11" ht="24.75" customHeight="1" x14ac:dyDescent="0.3">
      <c r="A77" s="10">
        <v>6.2</v>
      </c>
      <c r="B77" s="10" t="s">
        <v>131</v>
      </c>
      <c r="C77" s="10" t="s">
        <v>132</v>
      </c>
      <c r="D77" s="8" t="s">
        <v>8</v>
      </c>
      <c r="E77" s="8">
        <v>1</v>
      </c>
      <c r="F77" s="80"/>
      <c r="G77" s="80">
        <f t="shared" si="6"/>
        <v>0</v>
      </c>
      <c r="H77" s="8">
        <f t="shared" ref="H77:H83" si="12">E77</f>
        <v>1</v>
      </c>
      <c r="I77" s="81"/>
      <c r="J77" s="81">
        <f t="shared" si="7"/>
        <v>0</v>
      </c>
      <c r="K77" s="81">
        <f t="shared" si="8"/>
        <v>0</v>
      </c>
    </row>
    <row r="78" spans="1:11" ht="24.75" customHeight="1" x14ac:dyDescent="0.3">
      <c r="A78" s="10">
        <v>6.3</v>
      </c>
      <c r="B78" s="10" t="s">
        <v>251</v>
      </c>
      <c r="C78" s="10" t="s">
        <v>252</v>
      </c>
      <c r="D78" s="8" t="s">
        <v>8</v>
      </c>
      <c r="E78" s="8">
        <v>1</v>
      </c>
      <c r="F78" s="80"/>
      <c r="G78" s="80">
        <f t="shared" si="6"/>
        <v>0</v>
      </c>
      <c r="H78" s="8">
        <f t="shared" si="12"/>
        <v>1</v>
      </c>
      <c r="I78" s="81"/>
      <c r="J78" s="81">
        <f t="shared" si="7"/>
        <v>0</v>
      </c>
      <c r="K78" s="81">
        <f t="shared" si="8"/>
        <v>0</v>
      </c>
    </row>
    <row r="79" spans="1:11" x14ac:dyDescent="0.3">
      <c r="A79" s="10">
        <v>6.4</v>
      </c>
      <c r="B79" s="10" t="s">
        <v>51</v>
      </c>
      <c r="C79" s="10" t="s">
        <v>133</v>
      </c>
      <c r="D79" s="8" t="s">
        <v>8</v>
      </c>
      <c r="E79" s="8">
        <v>3</v>
      </c>
      <c r="F79" s="80"/>
      <c r="G79" s="80">
        <f t="shared" si="6"/>
        <v>0</v>
      </c>
      <c r="H79" s="8">
        <f t="shared" si="12"/>
        <v>3</v>
      </c>
      <c r="I79" s="81"/>
      <c r="J79" s="81">
        <f t="shared" si="7"/>
        <v>0</v>
      </c>
      <c r="K79" s="81">
        <f t="shared" si="8"/>
        <v>0</v>
      </c>
    </row>
    <row r="80" spans="1:11" x14ac:dyDescent="0.3">
      <c r="A80" s="10">
        <v>6.5</v>
      </c>
      <c r="B80" s="10" t="s">
        <v>134</v>
      </c>
      <c r="C80" s="10" t="s">
        <v>135</v>
      </c>
      <c r="D80" s="8" t="s">
        <v>8</v>
      </c>
      <c r="E80" s="8">
        <v>1</v>
      </c>
      <c r="F80" s="80"/>
      <c r="G80" s="80">
        <f t="shared" si="6"/>
        <v>0</v>
      </c>
      <c r="H80" s="8">
        <f t="shared" si="12"/>
        <v>1</v>
      </c>
      <c r="I80" s="81"/>
      <c r="J80" s="81">
        <f t="shared" si="7"/>
        <v>0</v>
      </c>
      <c r="K80" s="81">
        <f t="shared" si="8"/>
        <v>0</v>
      </c>
    </row>
    <row r="81" spans="1:11" ht="27.6" x14ac:dyDescent="0.3">
      <c r="A81" s="10">
        <v>6.6</v>
      </c>
      <c r="B81" s="10" t="s">
        <v>136</v>
      </c>
      <c r="C81" s="138" t="s">
        <v>246</v>
      </c>
      <c r="D81" s="140" t="s">
        <v>8</v>
      </c>
      <c r="E81" s="8">
        <v>1</v>
      </c>
      <c r="F81" s="80"/>
      <c r="G81" s="80">
        <f t="shared" si="6"/>
        <v>0</v>
      </c>
      <c r="H81" s="8">
        <f t="shared" si="12"/>
        <v>1</v>
      </c>
      <c r="I81" s="81"/>
      <c r="J81" s="81">
        <f t="shared" si="7"/>
        <v>0</v>
      </c>
      <c r="K81" s="81">
        <f t="shared" si="8"/>
        <v>0</v>
      </c>
    </row>
    <row r="82" spans="1:11" x14ac:dyDescent="0.3">
      <c r="A82" s="10">
        <v>6.7</v>
      </c>
      <c r="B82" s="10" t="s">
        <v>137</v>
      </c>
      <c r="C82" s="138" t="s">
        <v>138</v>
      </c>
      <c r="D82" s="137"/>
      <c r="E82" s="8">
        <v>1</v>
      </c>
      <c r="F82" s="80"/>
      <c r="G82" s="80">
        <f t="shared" si="6"/>
        <v>0</v>
      </c>
      <c r="H82" s="8">
        <f t="shared" si="12"/>
        <v>1</v>
      </c>
      <c r="I82" s="81"/>
      <c r="J82" s="81">
        <f t="shared" si="7"/>
        <v>0</v>
      </c>
      <c r="K82" s="81">
        <f t="shared" si="8"/>
        <v>0</v>
      </c>
    </row>
    <row r="83" spans="1:11" x14ac:dyDescent="0.3">
      <c r="A83" s="10">
        <v>6.9</v>
      </c>
      <c r="B83" s="10" t="s">
        <v>139</v>
      </c>
      <c r="C83" s="138" t="s">
        <v>140</v>
      </c>
      <c r="D83" s="137" t="s">
        <v>143</v>
      </c>
      <c r="E83" s="8">
        <v>1</v>
      </c>
      <c r="F83" s="80"/>
      <c r="G83" s="80">
        <f t="shared" si="6"/>
        <v>0</v>
      </c>
      <c r="H83" s="8">
        <f t="shared" si="12"/>
        <v>1</v>
      </c>
      <c r="I83" s="81"/>
      <c r="J83" s="81">
        <f t="shared" si="7"/>
        <v>0</v>
      </c>
      <c r="K83" s="81">
        <f t="shared" si="8"/>
        <v>0</v>
      </c>
    </row>
    <row r="84" spans="1:11" ht="108" customHeight="1" x14ac:dyDescent="0.3">
      <c r="A84" s="164" t="s">
        <v>293</v>
      </c>
      <c r="B84" s="138" t="s">
        <v>141</v>
      </c>
      <c r="C84" s="138" t="s">
        <v>142</v>
      </c>
      <c r="D84" s="137" t="s">
        <v>8</v>
      </c>
      <c r="E84" s="8">
        <v>1</v>
      </c>
      <c r="F84" s="80"/>
      <c r="G84" s="80">
        <f t="shared" si="6"/>
        <v>0</v>
      </c>
      <c r="H84" s="8">
        <f>E84</f>
        <v>1</v>
      </c>
      <c r="I84" s="81"/>
      <c r="J84" s="81">
        <f t="shared" si="7"/>
        <v>0</v>
      </c>
      <c r="K84" s="81">
        <f t="shared" si="8"/>
        <v>0</v>
      </c>
    </row>
    <row r="85" spans="1:11" s="76" customFormat="1" x14ac:dyDescent="0.3">
      <c r="A85" s="67">
        <v>7</v>
      </c>
      <c r="B85" s="67" t="s">
        <v>52</v>
      </c>
      <c r="C85" s="360"/>
      <c r="D85" s="361"/>
      <c r="E85" s="361"/>
      <c r="F85" s="361"/>
      <c r="G85" s="361"/>
      <c r="H85" s="361"/>
      <c r="I85" s="361"/>
      <c r="J85" s="361"/>
      <c r="K85" s="362"/>
    </row>
    <row r="86" spans="1:11" hidden="1" x14ac:dyDescent="0.3">
      <c r="A86" s="10">
        <v>12.1</v>
      </c>
      <c r="B86" s="152" t="s">
        <v>144</v>
      </c>
      <c r="C86" s="10" t="s">
        <v>145</v>
      </c>
      <c r="D86" s="8" t="s">
        <v>7</v>
      </c>
      <c r="E86" s="8"/>
      <c r="F86" s="80"/>
      <c r="G86" s="80">
        <f t="shared" si="6"/>
        <v>0</v>
      </c>
      <c r="H86" s="10"/>
      <c r="I86" s="81"/>
      <c r="J86" s="81">
        <f t="shared" si="7"/>
        <v>0</v>
      </c>
      <c r="K86" s="81">
        <f t="shared" si="8"/>
        <v>0</v>
      </c>
    </row>
    <row r="87" spans="1:11" ht="41.4" x14ac:dyDescent="0.3">
      <c r="A87" s="10">
        <v>7.1</v>
      </c>
      <c r="B87" s="10" t="s">
        <v>271</v>
      </c>
      <c r="C87" s="10" t="s">
        <v>268</v>
      </c>
      <c r="D87" s="8" t="s">
        <v>8</v>
      </c>
      <c r="E87" s="8">
        <v>1</v>
      </c>
      <c r="F87" s="80"/>
      <c r="G87" s="80">
        <f>E87*F87</f>
        <v>0</v>
      </c>
      <c r="H87" s="8">
        <f>E87</f>
        <v>1</v>
      </c>
      <c r="I87" s="81"/>
      <c r="J87" s="81">
        <f>H87*I87</f>
        <v>0</v>
      </c>
      <c r="K87" s="81">
        <f t="shared" si="8"/>
        <v>0</v>
      </c>
    </row>
    <row r="88" spans="1:11" x14ac:dyDescent="0.3">
      <c r="A88" s="10">
        <v>7.2</v>
      </c>
      <c r="B88" s="10" t="s">
        <v>146</v>
      </c>
      <c r="C88" s="10" t="s">
        <v>247</v>
      </c>
      <c r="D88" s="8" t="s">
        <v>115</v>
      </c>
      <c r="E88" s="8"/>
      <c r="F88" s="80"/>
      <c r="G88" s="80">
        <f t="shared" si="6"/>
        <v>0</v>
      </c>
      <c r="H88" s="8"/>
      <c r="I88" s="81"/>
      <c r="J88" s="81">
        <f t="shared" si="7"/>
        <v>0</v>
      </c>
      <c r="K88" s="81">
        <f t="shared" si="8"/>
        <v>0</v>
      </c>
    </row>
    <row r="89" spans="1:11" hidden="1" x14ac:dyDescent="0.3">
      <c r="A89" s="10">
        <v>12.4</v>
      </c>
      <c r="B89" s="10" t="s">
        <v>147</v>
      </c>
      <c r="C89" s="10" t="s">
        <v>148</v>
      </c>
      <c r="D89" s="8" t="s">
        <v>7</v>
      </c>
      <c r="E89" s="8"/>
      <c r="F89" s="80"/>
      <c r="G89" s="80">
        <f t="shared" si="6"/>
        <v>0</v>
      </c>
      <c r="H89" s="8">
        <f t="shared" ref="H88:H100" si="13">E89</f>
        <v>0</v>
      </c>
      <c r="I89" s="81"/>
      <c r="J89" s="81">
        <f t="shared" si="7"/>
        <v>0</v>
      </c>
      <c r="K89" s="81">
        <f t="shared" si="8"/>
        <v>0</v>
      </c>
    </row>
    <row r="90" spans="1:11" x14ac:dyDescent="0.3">
      <c r="A90" s="10">
        <v>7.3</v>
      </c>
      <c r="B90" s="10" t="s">
        <v>149</v>
      </c>
      <c r="C90" s="10" t="s">
        <v>150</v>
      </c>
      <c r="D90" s="8" t="s">
        <v>8</v>
      </c>
      <c r="E90" s="8">
        <v>70</v>
      </c>
      <c r="F90" s="80"/>
      <c r="G90" s="80">
        <f t="shared" si="6"/>
        <v>0</v>
      </c>
      <c r="H90" s="8">
        <f t="shared" si="13"/>
        <v>70</v>
      </c>
      <c r="I90" s="81"/>
      <c r="J90" s="81">
        <f t="shared" si="7"/>
        <v>0</v>
      </c>
      <c r="K90" s="81">
        <f t="shared" si="8"/>
        <v>0</v>
      </c>
    </row>
    <row r="91" spans="1:11" x14ac:dyDescent="0.3">
      <c r="A91" s="10">
        <v>7.4</v>
      </c>
      <c r="B91" s="10" t="s">
        <v>151</v>
      </c>
      <c r="C91" s="10" t="s">
        <v>152</v>
      </c>
      <c r="D91" s="8" t="s">
        <v>8</v>
      </c>
      <c r="E91" s="8">
        <v>1</v>
      </c>
      <c r="F91" s="80"/>
      <c r="G91" s="80">
        <f t="shared" si="6"/>
        <v>0</v>
      </c>
      <c r="H91" s="8">
        <f t="shared" si="13"/>
        <v>1</v>
      </c>
      <c r="I91" s="81"/>
      <c r="J91" s="81">
        <f t="shared" si="7"/>
        <v>0</v>
      </c>
      <c r="K91" s="81">
        <f t="shared" si="8"/>
        <v>0</v>
      </c>
    </row>
    <row r="92" spans="1:11" hidden="1" x14ac:dyDescent="0.3">
      <c r="A92" s="10">
        <v>12.7</v>
      </c>
      <c r="B92" s="10" t="s">
        <v>153</v>
      </c>
      <c r="C92" s="10" t="s">
        <v>38</v>
      </c>
      <c r="D92" s="8" t="s">
        <v>8</v>
      </c>
      <c r="E92" s="8">
        <v>1</v>
      </c>
      <c r="F92" s="80"/>
      <c r="G92" s="80">
        <f t="shared" si="6"/>
        <v>0</v>
      </c>
      <c r="H92" s="8">
        <f t="shared" si="13"/>
        <v>1</v>
      </c>
      <c r="I92" s="81"/>
      <c r="J92" s="81">
        <f t="shared" si="7"/>
        <v>0</v>
      </c>
      <c r="K92" s="81">
        <f t="shared" si="8"/>
        <v>0</v>
      </c>
    </row>
    <row r="93" spans="1:11" x14ac:dyDescent="0.3">
      <c r="A93" s="10">
        <v>7.5</v>
      </c>
      <c r="B93" s="10" t="s">
        <v>263</v>
      </c>
      <c r="C93" s="10" t="s">
        <v>264</v>
      </c>
      <c r="D93" s="8" t="s">
        <v>8</v>
      </c>
      <c r="E93" s="8">
        <v>2</v>
      </c>
      <c r="F93" s="80"/>
      <c r="G93" s="80">
        <f t="shared" si="6"/>
        <v>0</v>
      </c>
      <c r="H93" s="8">
        <f t="shared" si="13"/>
        <v>2</v>
      </c>
      <c r="I93" s="81"/>
      <c r="J93" s="81">
        <f t="shared" si="7"/>
        <v>0</v>
      </c>
      <c r="K93" s="81">
        <f t="shared" si="8"/>
        <v>0</v>
      </c>
    </row>
    <row r="94" spans="1:11" hidden="1" x14ac:dyDescent="0.3">
      <c r="A94" s="10">
        <v>12.9</v>
      </c>
      <c r="B94" s="153" t="s">
        <v>248</v>
      </c>
      <c r="C94" s="10" t="s">
        <v>249</v>
      </c>
      <c r="D94" s="8" t="s">
        <v>8</v>
      </c>
      <c r="E94" s="151">
        <v>1</v>
      </c>
      <c r="F94" s="80"/>
      <c r="G94" s="80">
        <f t="shared" si="6"/>
        <v>0</v>
      </c>
      <c r="H94" s="8">
        <f t="shared" si="13"/>
        <v>1</v>
      </c>
      <c r="I94" s="81"/>
      <c r="J94" s="81">
        <f t="shared" si="7"/>
        <v>0</v>
      </c>
      <c r="K94" s="81">
        <f t="shared" si="8"/>
        <v>0</v>
      </c>
    </row>
    <row r="95" spans="1:11" hidden="1" x14ac:dyDescent="0.3">
      <c r="A95" s="10">
        <v>12.1</v>
      </c>
      <c r="B95" s="155" t="s">
        <v>37</v>
      </c>
      <c r="C95" s="10" t="s">
        <v>39</v>
      </c>
      <c r="D95" s="8" t="s">
        <v>111</v>
      </c>
      <c r="E95" s="154"/>
      <c r="F95" s="80"/>
      <c r="G95" s="80">
        <f t="shared" si="6"/>
        <v>0</v>
      </c>
      <c r="H95" s="8">
        <f t="shared" si="13"/>
        <v>0</v>
      </c>
      <c r="I95" s="81"/>
      <c r="J95" s="81">
        <f t="shared" si="7"/>
        <v>0</v>
      </c>
      <c r="K95" s="81">
        <f t="shared" si="8"/>
        <v>0</v>
      </c>
    </row>
    <row r="96" spans="1:11" hidden="1" x14ac:dyDescent="0.3">
      <c r="A96" s="10">
        <v>12.11</v>
      </c>
      <c r="B96" s="153" t="s">
        <v>154</v>
      </c>
      <c r="C96" s="10"/>
      <c r="D96" s="8" t="s">
        <v>8</v>
      </c>
      <c r="E96" s="151">
        <v>16</v>
      </c>
      <c r="F96" s="80"/>
      <c r="G96" s="80">
        <f t="shared" si="6"/>
        <v>0</v>
      </c>
      <c r="H96" s="8">
        <f t="shared" si="13"/>
        <v>16</v>
      </c>
      <c r="I96" s="81"/>
      <c r="J96" s="81">
        <f t="shared" si="7"/>
        <v>0</v>
      </c>
      <c r="K96" s="81">
        <f t="shared" si="8"/>
        <v>0</v>
      </c>
    </row>
    <row r="97" spans="1:11" hidden="1" x14ac:dyDescent="0.3">
      <c r="A97" s="10">
        <v>12.12</v>
      </c>
      <c r="B97" s="155" t="s">
        <v>155</v>
      </c>
      <c r="C97" s="10"/>
      <c r="D97" s="8" t="s">
        <v>8</v>
      </c>
      <c r="E97" s="154">
        <v>2</v>
      </c>
      <c r="F97" s="80"/>
      <c r="G97" s="80">
        <f t="shared" si="6"/>
        <v>0</v>
      </c>
      <c r="H97" s="8">
        <f t="shared" si="13"/>
        <v>2</v>
      </c>
      <c r="I97" s="81"/>
      <c r="J97" s="81">
        <f t="shared" si="7"/>
        <v>0</v>
      </c>
      <c r="K97" s="81">
        <f t="shared" si="8"/>
        <v>0</v>
      </c>
    </row>
    <row r="98" spans="1:11" hidden="1" x14ac:dyDescent="0.3">
      <c r="A98" s="10">
        <v>12.13</v>
      </c>
      <c r="B98" s="155" t="s">
        <v>156</v>
      </c>
      <c r="C98" s="10" t="s">
        <v>157</v>
      </c>
      <c r="D98" s="8" t="s">
        <v>8</v>
      </c>
      <c r="E98" s="154"/>
      <c r="F98" s="80"/>
      <c r="G98" s="80">
        <f t="shared" si="6"/>
        <v>0</v>
      </c>
      <c r="H98" s="8">
        <f t="shared" si="13"/>
        <v>0</v>
      </c>
      <c r="I98" s="81"/>
      <c r="J98" s="81">
        <f t="shared" si="7"/>
        <v>0</v>
      </c>
      <c r="K98" s="81">
        <f t="shared" si="8"/>
        <v>0</v>
      </c>
    </row>
    <row r="99" spans="1:11" ht="27.6" x14ac:dyDescent="0.3">
      <c r="A99" s="10">
        <v>7.6</v>
      </c>
      <c r="B99" s="10" t="s">
        <v>536</v>
      </c>
      <c r="C99" s="10" t="s">
        <v>537</v>
      </c>
      <c r="D99" s="8" t="s">
        <v>8</v>
      </c>
      <c r="E99" s="8">
        <v>1</v>
      </c>
      <c r="F99" s="80"/>
      <c r="G99" s="80">
        <f t="shared" ref="G99" si="14">E99*F99</f>
        <v>0</v>
      </c>
      <c r="H99" s="8">
        <f t="shared" si="13"/>
        <v>1</v>
      </c>
      <c r="I99" s="81"/>
      <c r="J99" s="81">
        <f t="shared" ref="J99" si="15">H99*I99</f>
        <v>0</v>
      </c>
      <c r="K99" s="81">
        <f t="shared" ref="K99" si="16">G99+J99</f>
        <v>0</v>
      </c>
    </row>
    <row r="100" spans="1:11" x14ac:dyDescent="0.3">
      <c r="A100" s="10">
        <v>7.7</v>
      </c>
      <c r="B100" s="10" t="s">
        <v>535</v>
      </c>
      <c r="C100" s="10" t="s">
        <v>157</v>
      </c>
      <c r="D100" s="8" t="s">
        <v>507</v>
      </c>
      <c r="E100" s="8">
        <v>6</v>
      </c>
      <c r="F100" s="80"/>
      <c r="G100" s="80">
        <f t="shared" ref="G100" si="17">E100*F100</f>
        <v>0</v>
      </c>
      <c r="H100" s="8">
        <f t="shared" si="13"/>
        <v>6</v>
      </c>
      <c r="I100" s="81"/>
      <c r="J100" s="81">
        <f t="shared" ref="J100" si="18">H100*I100</f>
        <v>0</v>
      </c>
      <c r="K100" s="81">
        <f t="shared" ref="K100" si="19">G100+J100</f>
        <v>0</v>
      </c>
    </row>
    <row r="101" spans="1:11" s="76" customFormat="1" x14ac:dyDescent="0.3">
      <c r="A101" s="67">
        <v>8</v>
      </c>
      <c r="B101" s="67" t="s">
        <v>207</v>
      </c>
      <c r="C101" s="360"/>
      <c r="D101" s="361"/>
      <c r="E101" s="361"/>
      <c r="F101" s="361"/>
      <c r="G101" s="361"/>
      <c r="H101" s="361"/>
      <c r="I101" s="361"/>
      <c r="J101" s="361"/>
      <c r="K101" s="362"/>
    </row>
    <row r="102" spans="1:11" x14ac:dyDescent="0.3">
      <c r="A102" s="10">
        <v>8.1</v>
      </c>
      <c r="B102" s="163" t="s">
        <v>158</v>
      </c>
      <c r="C102" s="10" t="s">
        <v>265</v>
      </c>
      <c r="D102" s="8" t="s">
        <v>8</v>
      </c>
      <c r="E102" s="8">
        <v>2</v>
      </c>
      <c r="F102" s="80"/>
      <c r="G102" s="80">
        <f t="shared" ref="G102:G148" si="20">E102*F102</f>
        <v>0</v>
      </c>
      <c r="H102" s="8">
        <f>E102</f>
        <v>2</v>
      </c>
      <c r="I102" s="81"/>
      <c r="J102" s="81">
        <f t="shared" ref="J102:J148" si="21">H102*I102</f>
        <v>0</v>
      </c>
      <c r="K102" s="81">
        <f t="shared" ref="K102:K148" si="22">G102+J102</f>
        <v>0</v>
      </c>
    </row>
    <row r="103" spans="1:11" hidden="1" x14ac:dyDescent="0.3">
      <c r="A103" s="10">
        <v>13.4</v>
      </c>
      <c r="B103" s="10" t="s">
        <v>159</v>
      </c>
      <c r="C103" s="10" t="s">
        <v>160</v>
      </c>
      <c r="D103" s="8" t="s">
        <v>8</v>
      </c>
      <c r="E103" s="150">
        <v>1</v>
      </c>
      <c r="F103" s="80"/>
      <c r="G103" s="80">
        <f t="shared" si="20"/>
        <v>0</v>
      </c>
      <c r="H103" s="10"/>
      <c r="I103" s="81"/>
      <c r="J103" s="81">
        <f t="shared" si="21"/>
        <v>0</v>
      </c>
      <c r="K103" s="81">
        <f t="shared" si="22"/>
        <v>0</v>
      </c>
    </row>
    <row r="104" spans="1:11" hidden="1" x14ac:dyDescent="0.3">
      <c r="A104" s="10">
        <v>13.5</v>
      </c>
      <c r="B104" s="10" t="s">
        <v>161</v>
      </c>
      <c r="C104" s="138" t="s">
        <v>162</v>
      </c>
      <c r="D104" s="8" t="s">
        <v>8</v>
      </c>
      <c r="E104" s="150">
        <v>1</v>
      </c>
      <c r="F104" s="80"/>
      <c r="G104" s="80">
        <f t="shared" si="20"/>
        <v>0</v>
      </c>
      <c r="H104" s="10"/>
      <c r="I104" s="81"/>
      <c r="J104" s="81"/>
      <c r="K104" s="81"/>
    </row>
    <row r="105" spans="1:11" hidden="1" x14ac:dyDescent="0.3">
      <c r="A105" s="10">
        <v>13.6</v>
      </c>
      <c r="B105" s="10" t="s">
        <v>163</v>
      </c>
      <c r="C105" s="138" t="s">
        <v>164</v>
      </c>
      <c r="D105" s="8" t="s">
        <v>8</v>
      </c>
      <c r="E105" s="150">
        <v>1</v>
      </c>
      <c r="F105" s="80"/>
      <c r="G105" s="80"/>
      <c r="H105" s="10"/>
      <c r="I105" s="81"/>
      <c r="J105" s="81"/>
      <c r="K105" s="81"/>
    </row>
    <row r="106" spans="1:11" s="76" customFormat="1" hidden="1" x14ac:dyDescent="0.3">
      <c r="A106" s="67">
        <v>14</v>
      </c>
      <c r="B106" s="67" t="s">
        <v>165</v>
      </c>
      <c r="C106" s="360"/>
      <c r="D106" s="361"/>
      <c r="E106" s="361"/>
      <c r="F106" s="361"/>
      <c r="G106" s="361"/>
      <c r="H106" s="361"/>
      <c r="I106" s="361"/>
      <c r="J106" s="361"/>
      <c r="K106" s="362"/>
    </row>
    <row r="107" spans="1:11" ht="16.2" hidden="1" x14ac:dyDescent="0.3">
      <c r="A107" s="10">
        <v>14.1</v>
      </c>
      <c r="B107" s="10" t="s">
        <v>166</v>
      </c>
      <c r="C107" s="10" t="s">
        <v>167</v>
      </c>
      <c r="D107" s="8" t="s">
        <v>242</v>
      </c>
      <c r="E107" s="8">
        <v>10</v>
      </c>
      <c r="F107" s="80"/>
      <c r="G107" s="80">
        <f t="shared" si="20"/>
        <v>0</v>
      </c>
      <c r="H107" s="10"/>
      <c r="I107" s="81"/>
      <c r="J107" s="81">
        <f t="shared" si="21"/>
        <v>0</v>
      </c>
      <c r="K107" s="81">
        <f t="shared" si="22"/>
        <v>0</v>
      </c>
    </row>
    <row r="108" spans="1:11" hidden="1" x14ac:dyDescent="0.3">
      <c r="A108" s="10">
        <v>14.2</v>
      </c>
      <c r="B108" s="10" t="s">
        <v>53</v>
      </c>
      <c r="C108" s="10" t="s">
        <v>168</v>
      </c>
      <c r="D108" s="8" t="s">
        <v>7</v>
      </c>
      <c r="E108" s="8">
        <v>1</v>
      </c>
      <c r="F108" s="80"/>
      <c r="G108" s="80">
        <f t="shared" si="20"/>
        <v>0</v>
      </c>
      <c r="H108" s="10"/>
      <c r="I108" s="81"/>
      <c r="J108" s="81">
        <f t="shared" si="21"/>
        <v>0</v>
      </c>
      <c r="K108" s="81">
        <f t="shared" si="22"/>
        <v>0</v>
      </c>
    </row>
    <row r="109" spans="1:11" hidden="1" x14ac:dyDescent="0.3">
      <c r="A109" s="10">
        <v>14.3</v>
      </c>
      <c r="B109" s="24" t="s">
        <v>169</v>
      </c>
      <c r="C109" s="10" t="s">
        <v>170</v>
      </c>
      <c r="D109" s="8" t="s">
        <v>7</v>
      </c>
      <c r="E109" s="8"/>
      <c r="F109" s="80"/>
      <c r="G109" s="80">
        <f t="shared" si="20"/>
        <v>0</v>
      </c>
      <c r="H109" s="10"/>
      <c r="I109" s="81"/>
      <c r="J109" s="81">
        <f t="shared" si="21"/>
        <v>0</v>
      </c>
      <c r="K109" s="81">
        <f t="shared" si="22"/>
        <v>0</v>
      </c>
    </row>
    <row r="110" spans="1:11" hidden="1" x14ac:dyDescent="0.3">
      <c r="A110" s="10">
        <v>14.4</v>
      </c>
      <c r="B110" s="10" t="s">
        <v>171</v>
      </c>
      <c r="C110" s="10" t="s">
        <v>172</v>
      </c>
      <c r="D110" s="8" t="s">
        <v>7</v>
      </c>
      <c r="E110" s="8"/>
      <c r="F110" s="80"/>
      <c r="G110" s="80">
        <f t="shared" si="20"/>
        <v>0</v>
      </c>
      <c r="H110" s="10"/>
      <c r="I110" s="81"/>
      <c r="J110" s="81">
        <f t="shared" si="21"/>
        <v>0</v>
      </c>
      <c r="K110" s="81">
        <f t="shared" si="22"/>
        <v>0</v>
      </c>
    </row>
    <row r="111" spans="1:11" hidden="1" x14ac:dyDescent="0.3">
      <c r="A111" s="10">
        <v>14.5</v>
      </c>
      <c r="B111" s="10" t="s">
        <v>173</v>
      </c>
      <c r="C111" s="138" t="s">
        <v>174</v>
      </c>
      <c r="D111" s="8"/>
      <c r="E111" s="8"/>
      <c r="F111" s="80"/>
      <c r="G111" s="80"/>
      <c r="H111" s="10"/>
      <c r="I111" s="81"/>
      <c r="J111" s="81"/>
      <c r="K111" s="81"/>
    </row>
    <row r="112" spans="1:11" ht="33" hidden="1" customHeight="1" x14ac:dyDescent="0.3">
      <c r="A112" s="10">
        <v>14.6</v>
      </c>
      <c r="B112" s="10" t="s">
        <v>175</v>
      </c>
      <c r="C112" s="138" t="s">
        <v>176</v>
      </c>
      <c r="D112" s="8"/>
      <c r="E112" s="8">
        <v>1</v>
      </c>
      <c r="F112" s="80"/>
      <c r="G112" s="80"/>
      <c r="H112" s="10"/>
      <c r="I112" s="81"/>
      <c r="J112" s="81"/>
      <c r="K112" s="81"/>
    </row>
    <row r="113" spans="1:11" hidden="1" x14ac:dyDescent="0.3">
      <c r="A113" s="10">
        <v>14.7</v>
      </c>
      <c r="B113" s="10" t="s">
        <v>177</v>
      </c>
      <c r="C113" s="138" t="s">
        <v>178</v>
      </c>
      <c r="D113" s="8"/>
      <c r="E113" s="8"/>
      <c r="F113" s="80"/>
      <c r="G113" s="80"/>
      <c r="H113" s="10"/>
      <c r="I113" s="81"/>
      <c r="J113" s="81"/>
      <c r="K113" s="81"/>
    </row>
    <row r="114" spans="1:11" ht="35.4" hidden="1" customHeight="1" x14ac:dyDescent="0.3">
      <c r="A114" s="10">
        <v>14.8</v>
      </c>
      <c r="B114" s="10" t="s">
        <v>243</v>
      </c>
      <c r="C114" s="138" t="s">
        <v>244</v>
      </c>
      <c r="D114" s="149" t="s">
        <v>224</v>
      </c>
      <c r="E114" s="8"/>
      <c r="F114" s="80"/>
      <c r="G114" s="143" t="s">
        <v>222</v>
      </c>
      <c r="H114" s="10"/>
      <c r="I114" s="81"/>
      <c r="J114" s="81"/>
      <c r="K114" s="81"/>
    </row>
    <row r="115" spans="1:11" hidden="1" x14ac:dyDescent="0.3">
      <c r="A115" s="10">
        <v>14.11</v>
      </c>
      <c r="B115" s="10" t="s">
        <v>179</v>
      </c>
      <c r="C115" s="138" t="s">
        <v>180</v>
      </c>
      <c r="D115" s="149" t="s">
        <v>224</v>
      </c>
      <c r="E115" s="8"/>
      <c r="F115" s="80"/>
      <c r="G115" s="80"/>
      <c r="H115" s="10"/>
      <c r="I115" s="81"/>
      <c r="J115" s="81"/>
      <c r="K115" s="81"/>
    </row>
    <row r="116" spans="1:11" s="76" customFormat="1" hidden="1" x14ac:dyDescent="0.3">
      <c r="A116" s="67">
        <v>9</v>
      </c>
      <c r="B116" s="67" t="s">
        <v>181</v>
      </c>
      <c r="C116" s="360"/>
      <c r="D116" s="361"/>
      <c r="E116" s="361"/>
      <c r="F116" s="361"/>
      <c r="G116" s="361"/>
      <c r="H116" s="361"/>
      <c r="I116" s="361"/>
      <c r="J116" s="361"/>
      <c r="K116" s="362"/>
    </row>
    <row r="117" spans="1:11" hidden="1" x14ac:dyDescent="0.3">
      <c r="A117" s="10">
        <v>9.1</v>
      </c>
      <c r="B117" s="24" t="s">
        <v>245</v>
      </c>
      <c r="C117" s="10" t="s">
        <v>182</v>
      </c>
      <c r="D117" s="8" t="s">
        <v>8</v>
      </c>
      <c r="E117" s="8">
        <v>2</v>
      </c>
      <c r="F117" s="80"/>
      <c r="G117" s="80">
        <f t="shared" si="20"/>
        <v>0</v>
      </c>
      <c r="H117" s="10"/>
      <c r="I117" s="81"/>
      <c r="J117" s="81">
        <f t="shared" si="21"/>
        <v>0</v>
      </c>
      <c r="K117" s="81">
        <f t="shared" si="22"/>
        <v>0</v>
      </c>
    </row>
    <row r="118" spans="1:11" hidden="1" x14ac:dyDescent="0.3">
      <c r="A118" s="10">
        <v>9.1999999999999993</v>
      </c>
      <c r="B118" s="10" t="s">
        <v>183</v>
      </c>
      <c r="C118" s="10" t="s">
        <v>184</v>
      </c>
      <c r="D118" s="8" t="s">
        <v>42</v>
      </c>
      <c r="E118" s="8">
        <v>1</v>
      </c>
      <c r="F118" s="80"/>
      <c r="G118" s="80">
        <f t="shared" si="20"/>
        <v>0</v>
      </c>
      <c r="H118" s="10"/>
      <c r="I118" s="81"/>
      <c r="J118" s="81">
        <f t="shared" si="21"/>
        <v>0</v>
      </c>
      <c r="K118" s="81">
        <f t="shared" si="22"/>
        <v>0</v>
      </c>
    </row>
    <row r="119" spans="1:11" ht="27.6" hidden="1" x14ac:dyDescent="0.3">
      <c r="A119" s="10">
        <v>9.4</v>
      </c>
      <c r="B119" s="10" t="s">
        <v>278</v>
      </c>
      <c r="C119" s="10" t="s">
        <v>290</v>
      </c>
      <c r="D119" s="8" t="s">
        <v>40</v>
      </c>
      <c r="E119" s="8">
        <v>100</v>
      </c>
      <c r="F119" s="80"/>
      <c r="G119" s="80">
        <f t="shared" si="20"/>
        <v>0</v>
      </c>
      <c r="H119" s="10"/>
      <c r="I119" s="81"/>
      <c r="J119" s="81">
        <f t="shared" si="21"/>
        <v>0</v>
      </c>
      <c r="K119" s="81">
        <f t="shared" si="22"/>
        <v>0</v>
      </c>
    </row>
    <row r="120" spans="1:11" ht="22.8" hidden="1" customHeight="1" x14ac:dyDescent="0.3">
      <c r="A120" s="10">
        <v>9.5</v>
      </c>
      <c r="B120" s="24" t="s">
        <v>185</v>
      </c>
      <c r="C120" t="s">
        <v>292</v>
      </c>
      <c r="D120" s="8" t="s">
        <v>193</v>
      </c>
      <c r="E120" s="8">
        <v>1</v>
      </c>
      <c r="F120" s="80"/>
      <c r="G120" s="80">
        <f t="shared" si="20"/>
        <v>0</v>
      </c>
      <c r="H120" s="10"/>
      <c r="I120" s="81"/>
      <c r="J120" s="81">
        <f t="shared" si="21"/>
        <v>0</v>
      </c>
      <c r="K120" s="81">
        <f t="shared" si="22"/>
        <v>0</v>
      </c>
    </row>
    <row r="121" spans="1:11" hidden="1" x14ac:dyDescent="0.3">
      <c r="A121" s="10">
        <v>15.9</v>
      </c>
      <c r="B121" s="24" t="s">
        <v>186</v>
      </c>
      <c r="C121" s="10" t="s">
        <v>187</v>
      </c>
      <c r="D121" s="8" t="s">
        <v>41</v>
      </c>
      <c r="E121" s="8">
        <v>2</v>
      </c>
      <c r="F121" s="80"/>
      <c r="G121" s="80">
        <f t="shared" si="20"/>
        <v>0</v>
      </c>
      <c r="H121" s="10"/>
      <c r="I121" s="81"/>
      <c r="J121" s="81">
        <f t="shared" si="21"/>
        <v>0</v>
      </c>
      <c r="K121" s="81">
        <f t="shared" si="22"/>
        <v>0</v>
      </c>
    </row>
    <row r="122" spans="1:11" hidden="1" x14ac:dyDescent="0.3">
      <c r="A122" s="10">
        <v>15.1</v>
      </c>
      <c r="B122" s="24" t="s">
        <v>188</v>
      </c>
      <c r="C122" s="10"/>
      <c r="D122" s="8" t="s">
        <v>41</v>
      </c>
      <c r="E122" s="8">
        <v>5</v>
      </c>
      <c r="F122" s="80"/>
      <c r="G122" s="80">
        <f t="shared" si="20"/>
        <v>0</v>
      </c>
      <c r="H122" s="10"/>
      <c r="I122" s="81"/>
      <c r="J122" s="81">
        <f t="shared" si="21"/>
        <v>0</v>
      </c>
      <c r="K122" s="81">
        <f t="shared" si="22"/>
        <v>0</v>
      </c>
    </row>
    <row r="123" spans="1:11" hidden="1" x14ac:dyDescent="0.3">
      <c r="A123" s="165" t="s">
        <v>294</v>
      </c>
      <c r="B123" s="24" t="s">
        <v>189</v>
      </c>
      <c r="C123" s="10" t="s">
        <v>190</v>
      </c>
      <c r="D123" s="8" t="s">
        <v>194</v>
      </c>
      <c r="E123" s="8">
        <v>2</v>
      </c>
      <c r="F123" s="80"/>
      <c r="G123" s="80"/>
      <c r="H123" s="10"/>
      <c r="I123" s="81"/>
      <c r="J123" s="81"/>
      <c r="K123" s="81"/>
    </row>
    <row r="124" spans="1:11" ht="27.6" hidden="1" x14ac:dyDescent="0.3">
      <c r="A124" s="10">
        <v>15.12</v>
      </c>
      <c r="B124" s="156" t="s">
        <v>191</v>
      </c>
      <c r="C124" s="10" t="s">
        <v>192</v>
      </c>
      <c r="D124" s="8" t="s">
        <v>250</v>
      </c>
      <c r="E124" s="151"/>
      <c r="F124" s="80"/>
      <c r="G124" s="80">
        <f t="shared" si="20"/>
        <v>0</v>
      </c>
      <c r="H124" s="10"/>
      <c r="I124" s="81"/>
      <c r="J124" s="81">
        <f t="shared" si="21"/>
        <v>0</v>
      </c>
      <c r="K124" s="81">
        <f t="shared" si="22"/>
        <v>0</v>
      </c>
    </row>
    <row r="125" spans="1:11" s="76" customFormat="1" ht="27.6" x14ac:dyDescent="0.3">
      <c r="A125" s="67">
        <v>9</v>
      </c>
      <c r="B125" s="67" t="s">
        <v>266</v>
      </c>
      <c r="C125" s="360"/>
      <c r="D125" s="361"/>
      <c r="E125" s="361"/>
      <c r="F125" s="361"/>
      <c r="G125" s="361"/>
      <c r="H125" s="361"/>
      <c r="I125" s="361"/>
      <c r="J125" s="361"/>
      <c r="K125" s="362"/>
    </row>
    <row r="126" spans="1:11" hidden="1" x14ac:dyDescent="0.3">
      <c r="A126" s="10">
        <v>16.100000000000001</v>
      </c>
      <c r="B126" s="24" t="s">
        <v>57</v>
      </c>
      <c r="C126" s="139" t="s">
        <v>195</v>
      </c>
      <c r="D126" s="8" t="s">
        <v>208</v>
      </c>
      <c r="E126" s="8"/>
      <c r="F126" s="80"/>
      <c r="G126" s="8"/>
      <c r="H126" s="8"/>
      <c r="I126" s="8"/>
      <c r="J126" s="8"/>
      <c r="K126" s="8"/>
    </row>
    <row r="127" spans="1:11" hidden="1" x14ac:dyDescent="0.3">
      <c r="A127" s="104" t="s">
        <v>92</v>
      </c>
      <c r="B127" s="25" t="s">
        <v>199</v>
      </c>
      <c r="D127" s="8" t="s">
        <v>40</v>
      </c>
      <c r="E127" s="8"/>
      <c r="G127" s="80">
        <f>E127*F126</f>
        <v>0</v>
      </c>
      <c r="H127" s="10"/>
      <c r="I127" s="81"/>
      <c r="J127" s="81">
        <f t="shared" si="21"/>
        <v>0</v>
      </c>
      <c r="K127" s="81">
        <f t="shared" si="22"/>
        <v>0</v>
      </c>
    </row>
    <row r="128" spans="1:11" hidden="1" x14ac:dyDescent="0.3">
      <c r="A128" s="104" t="s">
        <v>93</v>
      </c>
      <c r="B128" s="25" t="s">
        <v>54</v>
      </c>
      <c r="C128" s="1"/>
      <c r="D128" s="8" t="s">
        <v>7</v>
      </c>
      <c r="E128" s="8"/>
      <c r="F128" s="80"/>
      <c r="G128" s="80">
        <f>E128*F127</f>
        <v>0</v>
      </c>
      <c r="H128" s="10"/>
      <c r="I128" s="81"/>
      <c r="J128" s="81">
        <f t="shared" si="21"/>
        <v>0</v>
      </c>
      <c r="K128" s="81">
        <f t="shared" si="22"/>
        <v>0</v>
      </c>
    </row>
    <row r="129" spans="1:11" hidden="1" x14ac:dyDescent="0.3">
      <c r="A129" s="104" t="s">
        <v>94</v>
      </c>
      <c r="B129" s="25" t="s">
        <v>209</v>
      </c>
      <c r="C129" s="1"/>
      <c r="D129" s="8" t="s">
        <v>7</v>
      </c>
      <c r="E129" s="8"/>
      <c r="G129" s="80">
        <f>E129*F128</f>
        <v>0</v>
      </c>
      <c r="H129" s="10"/>
      <c r="I129" s="81"/>
      <c r="J129" s="81">
        <f t="shared" si="21"/>
        <v>0</v>
      </c>
      <c r="K129" s="81">
        <f t="shared" si="22"/>
        <v>0</v>
      </c>
    </row>
    <row r="130" spans="1:11" ht="27.6" x14ac:dyDescent="0.3">
      <c r="A130" s="10">
        <v>9.1</v>
      </c>
      <c r="B130" s="24" t="s">
        <v>210</v>
      </c>
      <c r="C130" s="139" t="s">
        <v>267</v>
      </c>
      <c r="D130" s="137" t="s">
        <v>7</v>
      </c>
      <c r="E130" s="8">
        <v>1</v>
      </c>
      <c r="F130" s="8"/>
      <c r="G130" s="80">
        <f t="shared" si="20"/>
        <v>0</v>
      </c>
      <c r="H130" s="8">
        <f>E130</f>
        <v>1</v>
      </c>
      <c r="I130" s="8"/>
      <c r="J130" s="81">
        <f t="shared" si="21"/>
        <v>0</v>
      </c>
      <c r="K130" s="81">
        <f t="shared" si="22"/>
        <v>0</v>
      </c>
    </row>
    <row r="131" spans="1:11" hidden="1" x14ac:dyDescent="0.3">
      <c r="A131" s="104" t="s">
        <v>95</v>
      </c>
      <c r="B131" s="157" t="s">
        <v>199</v>
      </c>
      <c r="C131" s="1" t="s">
        <v>269</v>
      </c>
      <c r="D131" s="8" t="s">
        <v>40</v>
      </c>
      <c r="E131" s="151">
        <v>190</v>
      </c>
      <c r="F131" s="80"/>
      <c r="G131" s="80">
        <f t="shared" si="20"/>
        <v>0</v>
      </c>
      <c r="H131" s="10"/>
      <c r="I131" s="81"/>
      <c r="J131" s="81">
        <f t="shared" si="21"/>
        <v>0</v>
      </c>
      <c r="K131" s="81">
        <f t="shared" si="22"/>
        <v>0</v>
      </c>
    </row>
    <row r="132" spans="1:11" hidden="1" x14ac:dyDescent="0.3">
      <c r="A132" s="104" t="s">
        <v>96</v>
      </c>
      <c r="B132" s="25" t="s">
        <v>196</v>
      </c>
      <c r="C132" s="1"/>
      <c r="D132" s="8" t="s">
        <v>7</v>
      </c>
      <c r="E132" s="8"/>
      <c r="F132" s="80"/>
      <c r="G132" s="80"/>
      <c r="H132" s="10"/>
      <c r="I132" s="81"/>
      <c r="J132" s="81"/>
      <c r="K132" s="81"/>
    </row>
    <row r="133" spans="1:11" hidden="1" x14ac:dyDescent="0.3">
      <c r="A133" s="104" t="s">
        <v>97</v>
      </c>
      <c r="B133" s="25" t="s">
        <v>198</v>
      </c>
      <c r="D133" s="8" t="s">
        <v>7</v>
      </c>
      <c r="E133" s="8"/>
      <c r="F133" s="80"/>
      <c r="G133" s="80">
        <f t="shared" si="20"/>
        <v>0</v>
      </c>
      <c r="H133" s="10"/>
      <c r="I133" s="81"/>
      <c r="J133" s="81">
        <f t="shared" si="21"/>
        <v>0</v>
      </c>
      <c r="K133" s="81">
        <f t="shared" si="22"/>
        <v>0</v>
      </c>
    </row>
    <row r="134" spans="1:11" hidden="1" x14ac:dyDescent="0.3">
      <c r="A134" s="104" t="s">
        <v>110</v>
      </c>
      <c r="B134" s="157" t="s">
        <v>200</v>
      </c>
      <c r="C134" s="1" t="s">
        <v>197</v>
      </c>
      <c r="D134" s="8" t="s">
        <v>201</v>
      </c>
      <c r="E134" s="8"/>
      <c r="F134" s="80"/>
      <c r="G134" s="80"/>
      <c r="H134" s="10"/>
      <c r="I134" s="81"/>
      <c r="J134" s="81"/>
      <c r="K134" s="81"/>
    </row>
    <row r="135" spans="1:11" hidden="1" x14ac:dyDescent="0.3">
      <c r="A135" s="104" t="s">
        <v>202</v>
      </c>
      <c r="B135" s="25" t="s">
        <v>55</v>
      </c>
      <c r="C135" s="141" t="s">
        <v>211</v>
      </c>
      <c r="D135" s="137" t="s">
        <v>40</v>
      </c>
      <c r="E135" s="8"/>
      <c r="F135" s="80"/>
      <c r="G135" s="80"/>
      <c r="H135" s="10"/>
      <c r="I135" s="81"/>
      <c r="J135" s="81"/>
      <c r="K135" s="81"/>
    </row>
    <row r="136" spans="1:11" hidden="1" x14ac:dyDescent="0.3">
      <c r="A136" s="159"/>
      <c r="B136" s="160" t="s">
        <v>270</v>
      </c>
      <c r="C136" s="161" t="s">
        <v>272</v>
      </c>
      <c r="D136" s="106"/>
      <c r="E136" s="106"/>
      <c r="F136" s="107"/>
      <c r="G136" s="107"/>
      <c r="H136" s="108"/>
      <c r="I136" s="109"/>
      <c r="J136" s="109"/>
      <c r="K136" s="162"/>
    </row>
    <row r="137" spans="1:11" hidden="1" x14ac:dyDescent="0.3">
      <c r="A137" s="104"/>
      <c r="B137" s="158"/>
      <c r="C137" s="141"/>
      <c r="D137" s="8"/>
      <c r="E137" s="8"/>
      <c r="F137" s="80"/>
      <c r="G137" s="80"/>
      <c r="H137" s="10"/>
      <c r="I137" s="81"/>
      <c r="J137" s="81"/>
      <c r="K137" s="81"/>
    </row>
    <row r="138" spans="1:11" hidden="1" x14ac:dyDescent="0.3">
      <c r="A138" s="104"/>
      <c r="B138" s="158"/>
      <c r="C138" s="141"/>
      <c r="D138" s="8"/>
      <c r="E138" s="8"/>
      <c r="F138" s="80"/>
      <c r="G138" s="80"/>
      <c r="H138" s="10"/>
      <c r="I138" s="81"/>
      <c r="J138" s="81"/>
      <c r="K138" s="81"/>
    </row>
    <row r="139" spans="1:11" s="76" customFormat="1" x14ac:dyDescent="0.3">
      <c r="A139" s="67">
        <v>10</v>
      </c>
      <c r="B139" s="67" t="s">
        <v>91</v>
      </c>
      <c r="C139" s="360"/>
      <c r="D139" s="361"/>
      <c r="E139" s="361"/>
      <c r="F139" s="361"/>
      <c r="G139" s="361"/>
      <c r="H139" s="361"/>
      <c r="I139" s="361"/>
      <c r="J139" s="361"/>
      <c r="K139" s="362"/>
    </row>
    <row r="140" spans="1:11" x14ac:dyDescent="0.3">
      <c r="A140" s="60">
        <v>10.1</v>
      </c>
      <c r="B140" s="10" t="s">
        <v>166</v>
      </c>
      <c r="C140" s="10" t="s">
        <v>517</v>
      </c>
      <c r="D140" s="8" t="s">
        <v>512</v>
      </c>
      <c r="E140" s="8">
        <v>300</v>
      </c>
      <c r="F140" s="212"/>
      <c r="G140" s="212">
        <f t="shared" ref="G140:G144" si="23">E140*F140</f>
        <v>0</v>
      </c>
      <c r="H140" s="8">
        <f>E140</f>
        <v>300</v>
      </c>
      <c r="I140" s="214"/>
      <c r="J140" s="214">
        <f t="shared" ref="J140:J144" si="24">H140*I140</f>
        <v>0</v>
      </c>
      <c r="K140" s="214">
        <f t="shared" ref="K140:K144" si="25">G140+J140</f>
        <v>0</v>
      </c>
    </row>
    <row r="141" spans="1:11" s="76" customFormat="1" ht="14.4" customHeight="1" x14ac:dyDescent="0.3">
      <c r="A141" s="10">
        <v>10.199999999999999</v>
      </c>
      <c r="B141" s="10" t="s">
        <v>513</v>
      </c>
      <c r="C141" s="10" t="s">
        <v>514</v>
      </c>
      <c r="D141" s="8" t="s">
        <v>40</v>
      </c>
      <c r="E141" s="8">
        <v>350</v>
      </c>
      <c r="F141" s="212"/>
      <c r="G141" s="212">
        <f>E141*F141</f>
        <v>0</v>
      </c>
      <c r="H141" s="8">
        <f t="shared" ref="H141:H144" si="26">E141</f>
        <v>350</v>
      </c>
      <c r="I141" s="214"/>
      <c r="J141" s="214"/>
      <c r="K141" s="214"/>
    </row>
    <row r="142" spans="1:11" ht="14.4" customHeight="1" x14ac:dyDescent="0.3">
      <c r="A142" s="60">
        <v>10.3</v>
      </c>
      <c r="B142" s="10" t="s">
        <v>53</v>
      </c>
      <c r="C142" s="10" t="s">
        <v>168</v>
      </c>
      <c r="D142" s="8" t="s">
        <v>7</v>
      </c>
      <c r="E142" s="8">
        <v>350</v>
      </c>
      <c r="F142" s="212"/>
      <c r="G142" s="212">
        <f t="shared" si="23"/>
        <v>0</v>
      </c>
      <c r="H142" s="8">
        <f t="shared" si="26"/>
        <v>350</v>
      </c>
      <c r="I142" s="214"/>
      <c r="J142" s="214">
        <f t="shared" si="24"/>
        <v>0</v>
      </c>
      <c r="K142" s="214">
        <f t="shared" si="25"/>
        <v>0</v>
      </c>
    </row>
    <row r="143" spans="1:11" ht="14.4" customHeight="1" x14ac:dyDescent="0.3">
      <c r="A143" s="60">
        <v>10.4</v>
      </c>
      <c r="B143" s="10" t="s">
        <v>173</v>
      </c>
      <c r="C143" s="138" t="s">
        <v>174</v>
      </c>
      <c r="D143" s="137" t="s">
        <v>40</v>
      </c>
      <c r="E143" s="8">
        <v>320</v>
      </c>
      <c r="F143" s="212"/>
      <c r="G143" s="212">
        <f t="shared" si="23"/>
        <v>0</v>
      </c>
      <c r="H143" s="8">
        <f t="shared" si="26"/>
        <v>320</v>
      </c>
      <c r="I143" s="214"/>
      <c r="J143" s="214">
        <f t="shared" si="24"/>
        <v>0</v>
      </c>
      <c r="K143" s="214">
        <f t="shared" si="25"/>
        <v>0</v>
      </c>
    </row>
    <row r="144" spans="1:11" ht="14.4" customHeight="1" x14ac:dyDescent="0.3">
      <c r="A144" s="60">
        <v>10.5</v>
      </c>
      <c r="B144" s="10" t="s">
        <v>515</v>
      </c>
      <c r="C144" s="138" t="s">
        <v>180</v>
      </c>
      <c r="D144" s="137" t="s">
        <v>516</v>
      </c>
      <c r="E144" s="8">
        <v>100</v>
      </c>
      <c r="F144" s="212"/>
      <c r="G144" s="212">
        <f t="shared" si="23"/>
        <v>0</v>
      </c>
      <c r="H144" s="8">
        <f t="shared" si="26"/>
        <v>100</v>
      </c>
      <c r="I144" s="214"/>
      <c r="J144" s="214">
        <f t="shared" si="24"/>
        <v>0</v>
      </c>
      <c r="K144" s="214">
        <f t="shared" si="25"/>
        <v>0</v>
      </c>
    </row>
    <row r="145" spans="1:11" s="76" customFormat="1" x14ac:dyDescent="0.3">
      <c r="A145" s="75"/>
      <c r="B145" s="67"/>
      <c r="C145" s="74" t="s">
        <v>98</v>
      </c>
      <c r="D145" s="106"/>
      <c r="E145" s="106"/>
      <c r="F145" s="107"/>
      <c r="G145" s="86">
        <f>SUM(18:144)</f>
        <v>175460.11000000007</v>
      </c>
      <c r="H145" s="108"/>
      <c r="I145" s="109"/>
      <c r="J145" s="87">
        <f>SUM(18:144)</f>
        <v>175460.11000000007</v>
      </c>
      <c r="K145" s="87">
        <f>G145+J145</f>
        <v>350920.22000000015</v>
      </c>
    </row>
    <row r="146" spans="1:11" s="76" customFormat="1" ht="41.4" customHeight="1" x14ac:dyDescent="0.3">
      <c r="A146" s="89" t="s">
        <v>66</v>
      </c>
      <c r="B146" s="89" t="s">
        <v>69</v>
      </c>
      <c r="C146" s="360"/>
      <c r="D146" s="361"/>
      <c r="E146" s="361"/>
      <c r="F146" s="361"/>
      <c r="G146" s="361"/>
      <c r="H146" s="361"/>
      <c r="I146" s="361"/>
      <c r="J146" s="361"/>
      <c r="K146" s="362"/>
    </row>
    <row r="147" spans="1:11" ht="60" customHeight="1" x14ac:dyDescent="0.3">
      <c r="A147" s="10">
        <v>1</v>
      </c>
      <c r="B147" s="103"/>
      <c r="C147" s="139" t="s">
        <v>105</v>
      </c>
      <c r="D147" s="8" t="s">
        <v>7</v>
      </c>
      <c r="E147" s="8">
        <v>1</v>
      </c>
      <c r="F147" s="80"/>
      <c r="G147" s="80">
        <f>E147*F147</f>
        <v>0</v>
      </c>
      <c r="H147" s="8">
        <f>E147</f>
        <v>1</v>
      </c>
      <c r="I147" s="81"/>
      <c r="J147" s="81">
        <f>H147*I147</f>
        <v>0</v>
      </c>
      <c r="K147" s="81">
        <f>G147+J147</f>
        <v>0</v>
      </c>
    </row>
    <row r="148" spans="1:11" s="76" customFormat="1" x14ac:dyDescent="0.3">
      <c r="A148" s="75"/>
      <c r="B148" s="67"/>
      <c r="C148" s="74" t="s">
        <v>99</v>
      </c>
      <c r="D148" s="106"/>
      <c r="E148" s="106"/>
      <c r="F148" s="107"/>
      <c r="G148" s="84">
        <f t="shared" si="20"/>
        <v>0</v>
      </c>
      <c r="H148" s="108"/>
      <c r="I148" s="109"/>
      <c r="J148" s="85">
        <f t="shared" si="21"/>
        <v>0</v>
      </c>
      <c r="K148" s="85">
        <f t="shared" si="22"/>
        <v>0</v>
      </c>
    </row>
    <row r="149" spans="1:11" s="105" customFormat="1" ht="18" x14ac:dyDescent="0.3">
      <c r="A149" s="89" t="s">
        <v>67</v>
      </c>
      <c r="B149" s="89" t="s">
        <v>101</v>
      </c>
      <c r="C149" s="363"/>
      <c r="D149" s="364"/>
      <c r="E149" s="364"/>
      <c r="F149" s="364"/>
      <c r="G149" s="364"/>
      <c r="H149" s="364"/>
      <c r="I149" s="364"/>
      <c r="J149" s="364"/>
      <c r="K149" s="365"/>
    </row>
    <row r="150" spans="1:11" ht="41.4" x14ac:dyDescent="0.3">
      <c r="A150" s="10">
        <v>1</v>
      </c>
      <c r="B150" s="10" t="s">
        <v>217</v>
      </c>
      <c r="C150" s="10" t="s">
        <v>1</v>
      </c>
      <c r="D150" s="8" t="s">
        <v>7</v>
      </c>
      <c r="E150" s="66"/>
      <c r="F150" s="84"/>
      <c r="G150" s="84"/>
      <c r="H150" s="8">
        <v>1</v>
      </c>
      <c r="I150" s="81"/>
      <c r="J150" s="81">
        <f>H150*I150</f>
        <v>0</v>
      </c>
      <c r="K150" s="81">
        <f>J150+G150</f>
        <v>0</v>
      </c>
    </row>
    <row r="151" spans="1:11" ht="27.6" x14ac:dyDescent="0.3">
      <c r="A151" s="10">
        <v>2</v>
      </c>
      <c r="B151" s="10" t="s">
        <v>203</v>
      </c>
      <c r="C151" s="10" t="s">
        <v>204</v>
      </c>
      <c r="D151" s="8" t="s">
        <v>7</v>
      </c>
      <c r="E151" s="66"/>
      <c r="F151" s="84"/>
      <c r="G151" s="84"/>
      <c r="H151" s="8">
        <v>1</v>
      </c>
      <c r="I151" s="81"/>
      <c r="J151" s="81">
        <f t="shared" ref="J151:J152" si="27">H151*I151</f>
        <v>0</v>
      </c>
      <c r="K151" s="81">
        <f t="shared" ref="K151:K152" si="28">J151+G151</f>
        <v>0</v>
      </c>
    </row>
    <row r="152" spans="1:11" ht="27.6" x14ac:dyDescent="0.3">
      <c r="A152" s="10">
        <v>3</v>
      </c>
      <c r="B152" s="10" t="s">
        <v>216</v>
      </c>
      <c r="C152" s="10" t="s">
        <v>205</v>
      </c>
      <c r="D152" s="8" t="s">
        <v>7</v>
      </c>
      <c r="E152" s="66"/>
      <c r="F152" s="84"/>
      <c r="G152" s="84"/>
      <c r="H152" s="8">
        <v>1</v>
      </c>
      <c r="I152" s="81"/>
      <c r="J152" s="81">
        <f t="shared" si="27"/>
        <v>0</v>
      </c>
      <c r="K152" s="81">
        <f t="shared" si="28"/>
        <v>0</v>
      </c>
    </row>
    <row r="153" spans="1:11" ht="27.6" x14ac:dyDescent="0.3">
      <c r="A153" s="10">
        <v>4</v>
      </c>
      <c r="B153" s="10" t="s">
        <v>510</v>
      </c>
      <c r="C153" s="10" t="s">
        <v>511</v>
      </c>
      <c r="D153" s="8" t="s">
        <v>206</v>
      </c>
      <c r="E153" s="66"/>
      <c r="F153" s="84"/>
      <c r="G153" s="84"/>
      <c r="H153" s="8">
        <v>4</v>
      </c>
      <c r="I153" s="81"/>
      <c r="J153" s="81">
        <f>H153*I153</f>
        <v>0</v>
      </c>
      <c r="K153" s="81">
        <f t="shared" ref="K153" si="29">J153+G153</f>
        <v>0</v>
      </c>
    </row>
    <row r="154" spans="1:11" s="76" customFormat="1" x14ac:dyDescent="0.3">
      <c r="A154" s="75"/>
      <c r="B154" s="67"/>
      <c r="C154" s="74" t="s">
        <v>106</v>
      </c>
      <c r="D154" s="106"/>
      <c r="E154" s="106"/>
      <c r="F154" s="107"/>
      <c r="G154" s="84"/>
      <c r="H154" s="108"/>
      <c r="I154" s="109"/>
      <c r="J154" s="85">
        <f t="shared" ref="J154" si="30">H154*I154</f>
        <v>0</v>
      </c>
      <c r="K154" s="87">
        <f t="shared" ref="K154" si="31">G154+J154</f>
        <v>0</v>
      </c>
    </row>
  </sheetData>
  <mergeCells count="24">
    <mergeCell ref="A1:E1"/>
    <mergeCell ref="A5:E5"/>
    <mergeCell ref="A7:B7"/>
    <mergeCell ref="A8:B8"/>
    <mergeCell ref="A9:B9"/>
    <mergeCell ref="C16:K16"/>
    <mergeCell ref="C12:K12"/>
    <mergeCell ref="B11:C11"/>
    <mergeCell ref="A10:K10"/>
    <mergeCell ref="C7:K7"/>
    <mergeCell ref="C8:K8"/>
    <mergeCell ref="C9:K9"/>
    <mergeCell ref="C33:K33"/>
    <mergeCell ref="C57:K57"/>
    <mergeCell ref="C149:K149"/>
    <mergeCell ref="C70:K70"/>
    <mergeCell ref="C75:K75"/>
    <mergeCell ref="C85:K85"/>
    <mergeCell ref="C101:K101"/>
    <mergeCell ref="C106:K106"/>
    <mergeCell ref="C139:K139"/>
    <mergeCell ref="C125:K125"/>
    <mergeCell ref="C116:K116"/>
    <mergeCell ref="C146:K146"/>
  </mergeCells>
  <phoneticPr fontId="17" type="noConversion"/>
  <pageMargins left="0.7" right="0.7" top="0.75" bottom="0.75" header="0.3" footer="0.3"/>
  <pageSetup scale="37" orientation="portrait" r:id="rId1"/>
  <rowBreaks count="1" manualBreakCount="1">
    <brk id="74"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D1438-B546-4FCE-BC82-563A87C1F581}">
  <dimension ref="A1:G18"/>
  <sheetViews>
    <sheetView workbookViewId="0">
      <selection activeCell="I18" sqref="I18"/>
    </sheetView>
  </sheetViews>
  <sheetFormatPr defaultRowHeight="14.4" x14ac:dyDescent="0.3"/>
  <cols>
    <col min="2" max="2" width="37" customWidth="1"/>
    <col min="3" max="3" width="5.6640625" bestFit="1" customWidth="1"/>
    <col min="4" max="4" width="15.88671875" customWidth="1"/>
    <col min="6" max="6" width="8.88671875" style="33"/>
  </cols>
  <sheetData>
    <row r="1" spans="1:7" x14ac:dyDescent="0.3">
      <c r="A1" s="374" t="s">
        <v>73</v>
      </c>
      <c r="B1" s="374"/>
      <c r="C1" s="374"/>
      <c r="D1" s="374"/>
      <c r="E1" s="374"/>
      <c r="G1" s="33"/>
    </row>
    <row r="2" spans="1:7" x14ac:dyDescent="0.3">
      <c r="A2" s="26" t="s">
        <v>58</v>
      </c>
      <c r="B2" s="26"/>
      <c r="C2" s="26"/>
      <c r="D2" s="26"/>
      <c r="E2" s="26"/>
      <c r="G2" s="33"/>
    </row>
    <row r="3" spans="1:7" x14ac:dyDescent="0.3">
      <c r="A3" s="26"/>
      <c r="B3" s="26"/>
      <c r="C3" s="26"/>
      <c r="D3" s="26"/>
      <c r="E3" s="26"/>
      <c r="G3" s="33"/>
    </row>
    <row r="4" spans="1:7" x14ac:dyDescent="0.3">
      <c r="A4" s="26"/>
      <c r="B4" s="26"/>
      <c r="C4" s="26"/>
      <c r="D4" s="26"/>
      <c r="E4" s="27"/>
      <c r="G4" s="33"/>
    </row>
    <row r="5" spans="1:7" ht="15" thickBot="1" x14ac:dyDescent="0.35">
      <c r="A5" s="26"/>
      <c r="B5" s="26"/>
      <c r="C5" s="26"/>
      <c r="D5" s="26"/>
      <c r="E5" s="26"/>
      <c r="G5" s="33"/>
    </row>
    <row r="6" spans="1:7" s="71" customFormat="1" ht="18" thickBot="1" x14ac:dyDescent="0.35">
      <c r="A6" s="72" t="s">
        <v>68</v>
      </c>
      <c r="B6" s="445" t="s">
        <v>9</v>
      </c>
      <c r="C6" s="445"/>
      <c r="D6" s="445"/>
      <c r="E6" s="445"/>
      <c r="F6" s="446"/>
      <c r="G6" s="70"/>
    </row>
    <row r="7" spans="1:7" x14ac:dyDescent="0.3">
      <c r="A7" s="40" t="s">
        <v>77</v>
      </c>
      <c r="B7" s="41" t="s">
        <v>60</v>
      </c>
      <c r="C7" s="42" t="s">
        <v>74</v>
      </c>
      <c r="D7" s="42" t="s">
        <v>76</v>
      </c>
      <c r="E7" s="42" t="s">
        <v>75</v>
      </c>
      <c r="F7" s="50" t="s">
        <v>34</v>
      </c>
    </row>
    <row r="8" spans="1:7" ht="20.100000000000001" customHeight="1" x14ac:dyDescent="0.3">
      <c r="A8" s="37">
        <v>1.1000000000000001</v>
      </c>
      <c r="B8" s="63" t="s">
        <v>10</v>
      </c>
      <c r="C8" s="38" t="s">
        <v>11</v>
      </c>
      <c r="D8" s="47"/>
      <c r="E8" s="46"/>
      <c r="F8" s="64"/>
    </row>
    <row r="9" spans="1:7" ht="20.100000000000001" customHeight="1" x14ac:dyDescent="0.3">
      <c r="A9" s="37">
        <v>1.2</v>
      </c>
      <c r="B9" s="63" t="s">
        <v>12</v>
      </c>
      <c r="C9" s="38" t="s">
        <v>11</v>
      </c>
      <c r="D9" s="47"/>
      <c r="E9" s="46"/>
      <c r="F9" s="64"/>
    </row>
    <row r="10" spans="1:7" ht="20.100000000000001" customHeight="1" x14ac:dyDescent="0.3">
      <c r="A10" s="37">
        <v>1.3</v>
      </c>
      <c r="B10" s="63" t="s">
        <v>13</v>
      </c>
      <c r="C10" s="38" t="s">
        <v>11</v>
      </c>
      <c r="D10" s="47"/>
      <c r="E10" s="46"/>
      <c r="F10" s="64"/>
    </row>
    <row r="11" spans="1:7" ht="20.100000000000001" customHeight="1" x14ac:dyDescent="0.3">
      <c r="A11" s="37">
        <v>1.4</v>
      </c>
      <c r="B11" s="63" t="s">
        <v>14</v>
      </c>
      <c r="C11" s="38" t="s">
        <v>11</v>
      </c>
      <c r="D11" s="47"/>
      <c r="E11" s="46"/>
      <c r="F11" s="64"/>
    </row>
    <row r="12" spans="1:7" ht="20.100000000000001" customHeight="1" x14ac:dyDescent="0.3">
      <c r="A12" s="37">
        <v>1.5</v>
      </c>
      <c r="B12" s="63" t="s">
        <v>15</v>
      </c>
      <c r="C12" s="38" t="s">
        <v>11</v>
      </c>
      <c r="D12" s="47"/>
      <c r="E12" s="46"/>
      <c r="F12" s="64"/>
    </row>
    <row r="13" spans="1:7" ht="20.100000000000001" customHeight="1" x14ac:dyDescent="0.3">
      <c r="A13" s="37">
        <v>1.6</v>
      </c>
      <c r="B13" s="63" t="s">
        <v>16</v>
      </c>
      <c r="C13" s="38" t="s">
        <v>11</v>
      </c>
      <c r="D13" s="47"/>
      <c r="E13" s="46"/>
      <c r="F13" s="64"/>
    </row>
    <row r="14" spans="1:7" ht="20.100000000000001" customHeight="1" x14ac:dyDescent="0.3">
      <c r="A14" s="37">
        <v>1.7</v>
      </c>
      <c r="B14" s="63" t="s">
        <v>17</v>
      </c>
      <c r="C14" s="38" t="s">
        <v>11</v>
      </c>
      <c r="D14" s="47"/>
      <c r="E14" s="46"/>
      <c r="F14" s="64"/>
    </row>
    <row r="15" spans="1:7" ht="20.100000000000001" customHeight="1" x14ac:dyDescent="0.3">
      <c r="A15" s="37">
        <v>1.8</v>
      </c>
      <c r="B15" s="63" t="s">
        <v>18</v>
      </c>
      <c r="C15" s="38" t="s">
        <v>11</v>
      </c>
      <c r="D15" s="47"/>
      <c r="E15" s="46"/>
      <c r="F15" s="64"/>
    </row>
    <row r="16" spans="1:7" ht="20.100000000000001" customHeight="1" x14ac:dyDescent="0.3">
      <c r="A16" s="37">
        <v>1.9</v>
      </c>
      <c r="B16" s="63" t="s">
        <v>19</v>
      </c>
      <c r="C16" s="38" t="s">
        <v>11</v>
      </c>
      <c r="D16" s="47"/>
      <c r="E16" s="46"/>
      <c r="F16" s="64"/>
    </row>
    <row r="17" spans="1:6" ht="20.100000000000001" customHeight="1" x14ac:dyDescent="0.3">
      <c r="A17" s="52">
        <v>1.1000000000000001</v>
      </c>
      <c r="B17" s="65" t="s">
        <v>20</v>
      </c>
      <c r="C17" s="39" t="s">
        <v>11</v>
      </c>
      <c r="D17" s="44"/>
      <c r="E17" s="46"/>
      <c r="F17" s="64"/>
    </row>
    <row r="18" spans="1:6" ht="20.100000000000001" customHeight="1" thickBot="1" x14ac:dyDescent="0.35">
      <c r="A18" s="447" t="s">
        <v>108</v>
      </c>
      <c r="B18" s="448"/>
      <c r="C18" s="448"/>
      <c r="D18" s="448"/>
      <c r="E18" s="449"/>
      <c r="F18" s="53">
        <f>SUM(F8:F17)</f>
        <v>0</v>
      </c>
    </row>
  </sheetData>
  <mergeCells count="3">
    <mergeCell ref="A1:E1"/>
    <mergeCell ref="B6:F6"/>
    <mergeCell ref="A18:E18"/>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8FC28-0E37-4502-88DC-FF609F0AA0F3}">
  <dimension ref="A1:D56"/>
  <sheetViews>
    <sheetView workbookViewId="0">
      <selection activeCell="I16" sqref="I16"/>
    </sheetView>
  </sheetViews>
  <sheetFormatPr defaultRowHeight="14.4" x14ac:dyDescent="0.3"/>
  <cols>
    <col min="1" max="1" width="11.44140625" bestFit="1" customWidth="1"/>
    <col min="2" max="2" width="9.44140625" customWidth="1"/>
    <col min="3" max="3" width="56.44140625" bestFit="1" customWidth="1"/>
    <col min="4" max="4" width="12.44140625" bestFit="1" customWidth="1"/>
  </cols>
  <sheetData>
    <row r="1" spans="1:4" ht="18" x14ac:dyDescent="0.35">
      <c r="A1" s="450" t="s">
        <v>464</v>
      </c>
      <c r="B1" s="424"/>
      <c r="C1" s="424"/>
      <c r="D1" s="425"/>
    </row>
    <row r="2" spans="1:4" ht="16.2" x14ac:dyDescent="0.3">
      <c r="A2" s="451"/>
      <c r="B2" s="452"/>
      <c r="C2" s="452"/>
      <c r="D2" s="453"/>
    </row>
    <row r="3" spans="1:4" x14ac:dyDescent="0.3">
      <c r="A3" s="454" t="s">
        <v>465</v>
      </c>
      <c r="B3" s="455"/>
      <c r="C3" s="455"/>
      <c r="D3" s="456"/>
    </row>
    <row r="4" spans="1:4" x14ac:dyDescent="0.3">
      <c r="A4" s="457"/>
      <c r="B4" s="458"/>
      <c r="C4" s="458"/>
      <c r="D4" s="459"/>
    </row>
    <row r="5" spans="1:4" ht="16.2" x14ac:dyDescent="0.3">
      <c r="A5" s="460"/>
      <c r="B5" s="461"/>
      <c r="C5" s="461"/>
      <c r="D5" s="462"/>
    </row>
    <row r="6" spans="1:4" x14ac:dyDescent="0.3">
      <c r="A6" s="209" t="s">
        <v>466</v>
      </c>
      <c r="B6" s="209" t="s">
        <v>467</v>
      </c>
      <c r="C6" s="209" t="s">
        <v>468</v>
      </c>
      <c r="D6" s="209" t="s">
        <v>469</v>
      </c>
    </row>
    <row r="7" spans="1:4" x14ac:dyDescent="0.3">
      <c r="A7" s="463"/>
      <c r="B7" s="464"/>
      <c r="C7" s="464"/>
      <c r="D7" s="465"/>
    </row>
    <row r="8" spans="1:4" x14ac:dyDescent="0.3">
      <c r="A8" s="179"/>
      <c r="B8" s="180"/>
      <c r="C8" s="181" t="s">
        <v>470</v>
      </c>
      <c r="D8" s="182"/>
    </row>
    <row r="9" spans="1:4" x14ac:dyDescent="0.3">
      <c r="A9" s="179" t="s">
        <v>471</v>
      </c>
      <c r="B9" s="183"/>
      <c r="C9" s="184" t="s">
        <v>472</v>
      </c>
      <c r="D9" s="185" t="s">
        <v>473</v>
      </c>
    </row>
    <row r="10" spans="1:4" x14ac:dyDescent="0.3">
      <c r="A10" s="179"/>
      <c r="B10" s="183"/>
      <c r="C10" s="184"/>
      <c r="D10" s="185"/>
    </row>
    <row r="11" spans="1:4" x14ac:dyDescent="0.3">
      <c r="A11" s="169"/>
      <c r="B11" s="183"/>
      <c r="C11" s="184"/>
      <c r="D11" s="185"/>
    </row>
    <row r="12" spans="1:4" x14ac:dyDescent="0.3">
      <c r="A12" s="179"/>
      <c r="B12" s="180"/>
      <c r="C12" s="186"/>
      <c r="D12" s="185"/>
    </row>
    <row r="13" spans="1:4" x14ac:dyDescent="0.3">
      <c r="A13" s="179"/>
      <c r="B13" s="180"/>
      <c r="C13" s="184"/>
      <c r="D13" s="185"/>
    </row>
    <row r="14" spans="1:4" x14ac:dyDescent="0.3">
      <c r="A14" s="179"/>
      <c r="B14" s="180"/>
      <c r="C14" s="181" t="s">
        <v>474</v>
      </c>
      <c r="D14" s="185"/>
    </row>
    <row r="15" spans="1:4" x14ac:dyDescent="0.3">
      <c r="A15" s="179" t="s">
        <v>475</v>
      </c>
      <c r="B15" s="180">
        <v>2</v>
      </c>
      <c r="C15" s="184" t="s">
        <v>476</v>
      </c>
      <c r="D15" s="185" t="s">
        <v>473</v>
      </c>
    </row>
    <row r="16" spans="1:4" x14ac:dyDescent="0.3">
      <c r="A16" s="179" t="s">
        <v>477</v>
      </c>
      <c r="B16" s="180">
        <v>2</v>
      </c>
      <c r="C16" s="184" t="s">
        <v>478</v>
      </c>
      <c r="D16" s="185" t="s">
        <v>473</v>
      </c>
    </row>
    <row r="17" spans="1:4" x14ac:dyDescent="0.3">
      <c r="A17" s="179" t="s">
        <v>479</v>
      </c>
      <c r="B17" s="180">
        <v>2</v>
      </c>
      <c r="C17" s="184" t="s">
        <v>480</v>
      </c>
      <c r="D17" s="185" t="s">
        <v>473</v>
      </c>
    </row>
    <row r="18" spans="1:4" x14ac:dyDescent="0.3">
      <c r="A18" s="179" t="s">
        <v>481</v>
      </c>
      <c r="B18" s="180">
        <v>2</v>
      </c>
      <c r="C18" s="184" t="s">
        <v>482</v>
      </c>
      <c r="D18" s="185" t="s">
        <v>473</v>
      </c>
    </row>
    <row r="19" spans="1:4" x14ac:dyDescent="0.3">
      <c r="A19" s="179"/>
      <c r="B19" s="180"/>
      <c r="C19" s="184"/>
      <c r="D19" s="185"/>
    </row>
    <row r="20" spans="1:4" x14ac:dyDescent="0.3">
      <c r="A20" s="179"/>
      <c r="B20" s="187"/>
      <c r="C20" s="184"/>
      <c r="D20" s="182"/>
    </row>
    <row r="21" spans="1:4" x14ac:dyDescent="0.3">
      <c r="A21" s="188"/>
      <c r="B21" s="189"/>
      <c r="C21" s="181" t="s">
        <v>483</v>
      </c>
      <c r="D21" s="190"/>
    </row>
    <row r="22" spans="1:4" x14ac:dyDescent="0.3">
      <c r="A22" s="191"/>
      <c r="B22" s="191"/>
      <c r="C22" s="191"/>
      <c r="D22" s="192"/>
    </row>
    <row r="23" spans="1:4" x14ac:dyDescent="0.3">
      <c r="A23" s="188"/>
      <c r="B23" s="189"/>
      <c r="C23" s="191"/>
      <c r="D23" s="192"/>
    </row>
    <row r="24" spans="1:4" x14ac:dyDescent="0.3">
      <c r="A24" s="188"/>
      <c r="B24" s="189"/>
      <c r="C24" s="191"/>
      <c r="D24" s="193"/>
    </row>
    <row r="25" spans="1:4" x14ac:dyDescent="0.3">
      <c r="A25" s="179"/>
      <c r="B25" s="180"/>
      <c r="C25" s="184"/>
      <c r="D25" s="182"/>
    </row>
    <row r="26" spans="1:4" x14ac:dyDescent="0.3">
      <c r="A26" s="179"/>
      <c r="B26" s="180"/>
      <c r="C26" s="184"/>
      <c r="D26" s="182"/>
    </row>
    <row r="27" spans="1:4" x14ac:dyDescent="0.3">
      <c r="A27" s="179"/>
      <c r="B27" s="180"/>
      <c r="C27" s="186"/>
      <c r="D27" s="194"/>
    </row>
    <row r="28" spans="1:4" x14ac:dyDescent="0.3">
      <c r="A28" s="179"/>
      <c r="B28" s="180"/>
      <c r="C28" s="186"/>
      <c r="D28" s="194"/>
    </row>
    <row r="29" spans="1:4" x14ac:dyDescent="0.3">
      <c r="A29" s="179"/>
      <c r="B29" s="187"/>
      <c r="C29" s="195"/>
      <c r="D29" s="182"/>
    </row>
    <row r="30" spans="1:4" x14ac:dyDescent="0.3">
      <c r="A30" s="179"/>
      <c r="B30" s="183"/>
      <c r="C30" s="196"/>
      <c r="D30" s="194"/>
    </row>
    <row r="31" spans="1:4" x14ac:dyDescent="0.3">
      <c r="A31" s="179"/>
      <c r="B31" s="187"/>
      <c r="C31" s="196"/>
      <c r="D31" s="182"/>
    </row>
    <row r="32" spans="1:4" x14ac:dyDescent="0.3">
      <c r="A32" s="188"/>
      <c r="B32" s="197"/>
      <c r="C32" s="191"/>
      <c r="D32" s="198"/>
    </row>
    <row r="33" spans="1:4" x14ac:dyDescent="0.3">
      <c r="A33" s="199"/>
      <c r="B33" s="200"/>
      <c r="C33" s="181"/>
      <c r="D33" s="182"/>
    </row>
    <row r="34" spans="1:4" x14ac:dyDescent="0.3">
      <c r="A34" s="179"/>
      <c r="B34" s="180"/>
      <c r="C34" s="184"/>
      <c r="D34" s="182"/>
    </row>
    <row r="35" spans="1:4" x14ac:dyDescent="0.3">
      <c r="A35" s="179"/>
      <c r="B35" s="180"/>
      <c r="C35" s="184"/>
      <c r="D35" s="182"/>
    </row>
    <row r="36" spans="1:4" x14ac:dyDescent="0.3">
      <c r="A36" s="179"/>
      <c r="B36" s="201"/>
      <c r="C36" s="184"/>
      <c r="D36" s="182"/>
    </row>
    <row r="37" spans="1:4" x14ac:dyDescent="0.3">
      <c r="A37" s="179"/>
      <c r="B37" s="187"/>
      <c r="C37" s="184"/>
      <c r="D37" s="185"/>
    </row>
    <row r="38" spans="1:4" x14ac:dyDescent="0.3">
      <c r="A38" s="179"/>
      <c r="B38" s="187"/>
      <c r="C38" s="184"/>
      <c r="D38" s="182"/>
    </row>
    <row r="39" spans="1:4" x14ac:dyDescent="0.3">
      <c r="A39" s="179"/>
      <c r="B39" s="180"/>
      <c r="C39" s="184"/>
      <c r="D39" s="182"/>
    </row>
    <row r="40" spans="1:4" x14ac:dyDescent="0.3">
      <c r="A40" s="179"/>
      <c r="B40" s="187"/>
      <c r="C40" s="202"/>
      <c r="D40" s="182"/>
    </row>
    <row r="41" spans="1:4" x14ac:dyDescent="0.3">
      <c r="A41" s="179"/>
      <c r="B41" s="187"/>
      <c r="C41" s="202"/>
      <c r="D41" s="182"/>
    </row>
    <row r="42" spans="1:4" x14ac:dyDescent="0.3">
      <c r="A42" s="179"/>
      <c r="B42" s="180"/>
      <c r="C42" s="184"/>
      <c r="D42" s="185"/>
    </row>
    <row r="43" spans="1:4" x14ac:dyDescent="0.3">
      <c r="A43" s="179"/>
      <c r="B43" s="180"/>
      <c r="C43" s="181"/>
      <c r="D43" s="182"/>
    </row>
    <row r="44" spans="1:4" x14ac:dyDescent="0.3">
      <c r="A44" s="203"/>
      <c r="B44" s="204"/>
      <c r="C44" s="196"/>
      <c r="D44" s="182"/>
    </row>
    <row r="45" spans="1:4" x14ac:dyDescent="0.3">
      <c r="A45" s="203"/>
      <c r="B45" s="204"/>
      <c r="C45" s="196"/>
      <c r="D45" s="182"/>
    </row>
    <row r="46" spans="1:4" x14ac:dyDescent="0.3">
      <c r="A46" s="203"/>
      <c r="B46" s="204"/>
      <c r="C46" s="196"/>
      <c r="D46" s="182"/>
    </row>
    <row r="47" spans="1:4" x14ac:dyDescent="0.3">
      <c r="A47" s="203"/>
      <c r="B47" s="204"/>
      <c r="C47" s="196"/>
      <c r="D47" s="182"/>
    </row>
    <row r="48" spans="1:4" x14ac:dyDescent="0.3">
      <c r="A48" s="203"/>
      <c r="B48" s="204"/>
      <c r="C48" s="181"/>
      <c r="D48" s="182"/>
    </row>
    <row r="49" spans="1:4" x14ac:dyDescent="0.3">
      <c r="A49" s="203"/>
      <c r="B49" s="204"/>
      <c r="C49" s="196"/>
      <c r="D49" s="182"/>
    </row>
    <row r="50" spans="1:4" x14ac:dyDescent="0.3">
      <c r="A50" s="203"/>
      <c r="B50" s="204"/>
      <c r="C50" s="196"/>
      <c r="D50" s="182"/>
    </row>
    <row r="51" spans="1:4" x14ac:dyDescent="0.3">
      <c r="A51" s="203"/>
      <c r="B51" s="204"/>
      <c r="C51" s="196"/>
      <c r="D51" s="182"/>
    </row>
    <row r="52" spans="1:4" x14ac:dyDescent="0.3">
      <c r="A52" s="203"/>
      <c r="B52" s="204"/>
      <c r="C52" s="196"/>
      <c r="D52" s="182"/>
    </row>
    <row r="53" spans="1:4" x14ac:dyDescent="0.3">
      <c r="A53" s="179"/>
      <c r="B53" s="180"/>
      <c r="C53" s="181"/>
      <c r="D53" s="182"/>
    </row>
    <row r="54" spans="1:4" x14ac:dyDescent="0.3">
      <c r="A54" s="179"/>
      <c r="B54" s="180"/>
      <c r="C54" s="196"/>
      <c r="D54" s="182"/>
    </row>
    <row r="55" spans="1:4" x14ac:dyDescent="0.3">
      <c r="A55" s="179"/>
      <c r="B55" s="180"/>
      <c r="C55" s="196"/>
      <c r="D55" s="182"/>
    </row>
    <row r="56" spans="1:4" x14ac:dyDescent="0.3">
      <c r="A56" s="205"/>
      <c r="B56" s="206"/>
      <c r="C56" s="207"/>
      <c r="D56" s="208"/>
    </row>
  </sheetData>
  <mergeCells count="5">
    <mergeCell ref="A1:D1"/>
    <mergeCell ref="A2:D2"/>
    <mergeCell ref="A3:D4"/>
    <mergeCell ref="A5:D5"/>
    <mergeCell ref="A7:D7"/>
  </mergeCells>
  <pageMargins left="0.7" right="0.7" top="0.75" bottom="0.75" header="0.3" footer="0.3"/>
</worksheet>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 Page</vt:lpstr>
      <vt:lpstr>Civil Works 1</vt:lpstr>
      <vt:lpstr>TRADE SECTION</vt:lpstr>
      <vt:lpstr>P&amp;G'S</vt:lpstr>
      <vt:lpstr>Steel Erection 1</vt:lpstr>
      <vt:lpstr>Cond-clamps-earthing 1</vt:lpstr>
      <vt:lpstr>Electrical</vt:lpstr>
      <vt:lpstr>TRANSPORT</vt:lpstr>
      <vt:lpstr>APP B1</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Aron Rondganger</dc:creator>
  <cp:lastModifiedBy>Sinazo Nomjana</cp:lastModifiedBy>
  <dcterms:created xsi:type="dcterms:W3CDTF">2025-09-03T12:38:24Z</dcterms:created>
  <dcterms:modified xsi:type="dcterms:W3CDTF">2026-09-30T07:43:28Z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lder_Number">
    <vt:lpwstr/>
  </property>
  <property fmtid="{D5CDD505-2E9C-101B-9397-08002B2CF9AE}" pid="3" name="Folder_Code">
    <vt:lpwstr/>
  </property>
  <property fmtid="{D5CDD505-2E9C-101B-9397-08002B2CF9AE}" pid="4" name="Folder_Name">
    <vt:lpwstr/>
  </property>
  <property fmtid="{D5CDD505-2E9C-101B-9397-08002B2CF9AE}" pid="5" name="Folder_Description">
    <vt:lpwstr/>
  </property>
  <property fmtid="{D5CDD505-2E9C-101B-9397-08002B2CF9AE}" pid="6" name="/Folder_Name/">
    <vt:lpwstr/>
  </property>
  <property fmtid="{D5CDD505-2E9C-101B-9397-08002B2CF9AE}" pid="7" name="/Folder_Description/">
    <vt:lpwstr/>
  </property>
  <property fmtid="{D5CDD505-2E9C-101B-9397-08002B2CF9AE}" pid="8" name="Folder_Version">
    <vt:lpwstr/>
  </property>
  <property fmtid="{D5CDD505-2E9C-101B-9397-08002B2CF9AE}" pid="9" name="Folder_VersionSeq">
    <vt:lpwstr/>
  </property>
  <property fmtid="{D5CDD505-2E9C-101B-9397-08002B2CF9AE}" pid="10" name="Folder_Manager">
    <vt:lpwstr/>
  </property>
  <property fmtid="{D5CDD505-2E9C-101B-9397-08002B2CF9AE}" pid="11" name="Folder_ManagerDesc">
    <vt:lpwstr/>
  </property>
  <property fmtid="{D5CDD505-2E9C-101B-9397-08002B2CF9AE}" pid="12" name="Folder_Storage">
    <vt:lpwstr/>
  </property>
  <property fmtid="{D5CDD505-2E9C-101B-9397-08002B2CF9AE}" pid="13" name="Folder_StorageDesc">
    <vt:lpwstr/>
  </property>
  <property fmtid="{D5CDD505-2E9C-101B-9397-08002B2CF9AE}" pid="14" name="Folder_Creator">
    <vt:lpwstr/>
  </property>
  <property fmtid="{D5CDD505-2E9C-101B-9397-08002B2CF9AE}" pid="15" name="Folder_CreatorDesc">
    <vt:lpwstr/>
  </property>
  <property fmtid="{D5CDD505-2E9C-101B-9397-08002B2CF9AE}" pid="16" name="Folder_CreateDate">
    <vt:lpwstr/>
  </property>
  <property fmtid="{D5CDD505-2E9C-101B-9397-08002B2CF9AE}" pid="17" name="Folder_Updater">
    <vt:lpwstr/>
  </property>
  <property fmtid="{D5CDD505-2E9C-101B-9397-08002B2CF9AE}" pid="18" name="Folder_UpdaterDesc">
    <vt:lpwstr/>
  </property>
  <property fmtid="{D5CDD505-2E9C-101B-9397-08002B2CF9AE}" pid="19" name="Folder_UpdateDate">
    <vt:lpwstr/>
  </property>
  <property fmtid="{D5CDD505-2E9C-101B-9397-08002B2CF9AE}" pid="20" name="Document_Number">
    <vt:lpwstr/>
  </property>
  <property fmtid="{D5CDD505-2E9C-101B-9397-08002B2CF9AE}" pid="21" name="Document_Name">
    <vt:lpwstr/>
  </property>
  <property fmtid="{D5CDD505-2E9C-101B-9397-08002B2CF9AE}" pid="22" name="Document_FileName">
    <vt:lpwstr/>
  </property>
  <property fmtid="{D5CDD505-2E9C-101B-9397-08002B2CF9AE}" pid="23" name="Document_Version">
    <vt:lpwstr/>
  </property>
  <property fmtid="{D5CDD505-2E9C-101B-9397-08002B2CF9AE}" pid="24" name="Document_VersionSeq">
    <vt:lpwstr/>
  </property>
  <property fmtid="{D5CDD505-2E9C-101B-9397-08002B2CF9AE}" pid="25" name="Document_Creator">
    <vt:lpwstr/>
  </property>
  <property fmtid="{D5CDD505-2E9C-101B-9397-08002B2CF9AE}" pid="26" name="Document_CreatorDesc">
    <vt:lpwstr/>
  </property>
  <property fmtid="{D5CDD505-2E9C-101B-9397-08002B2CF9AE}" pid="27" name="Document_CreateDate">
    <vt:lpwstr/>
  </property>
  <property fmtid="{D5CDD505-2E9C-101B-9397-08002B2CF9AE}" pid="28" name="Document_Updater">
    <vt:lpwstr/>
  </property>
  <property fmtid="{D5CDD505-2E9C-101B-9397-08002B2CF9AE}" pid="29" name="Document_UpdaterDesc">
    <vt:lpwstr/>
  </property>
  <property fmtid="{D5CDD505-2E9C-101B-9397-08002B2CF9AE}" pid="30" name="Document_UpdateDate">
    <vt:lpwstr/>
  </property>
  <property fmtid="{D5CDD505-2E9C-101B-9397-08002B2CF9AE}" pid="31" name="Document_Size">
    <vt:lpwstr/>
  </property>
  <property fmtid="{D5CDD505-2E9C-101B-9397-08002B2CF9AE}" pid="32" name="Document_Storage">
    <vt:lpwstr/>
  </property>
  <property fmtid="{D5CDD505-2E9C-101B-9397-08002B2CF9AE}" pid="33" name="Document_StorageDesc">
    <vt:lpwstr/>
  </property>
  <property fmtid="{D5CDD505-2E9C-101B-9397-08002B2CF9AE}" pid="34" name="Document_Department">
    <vt:lpwstr/>
  </property>
  <property fmtid="{D5CDD505-2E9C-101B-9397-08002B2CF9AE}" pid="35" name="Document_DepartmentDesc">
    <vt:lpwstr/>
  </property>
</Properties>
</file>