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sriasoc-my.sharepoint.com/personal/simnikiwem_sasria_co_za/Documents/Desktop/"/>
    </mc:Choice>
  </mc:AlternateContent>
  <xr:revisionPtr revIDLastSave="169" documentId="8_{E39A08AF-BBDF-4EFC-A8F4-EC949D995DD9}" xr6:coauthVersionLast="47" xr6:coauthVersionMax="47" xr10:uidLastSave="{45BDA9EB-9042-4FF2-8945-06D95114436F}"/>
  <bookViews>
    <workbookView xWindow="-28920" yWindow="-120" windowWidth="29040" windowHeight="15720" tabRatio="693" xr2:uid="{00000000-000D-0000-FFFF-FFFF00000000}"/>
  </bookViews>
  <sheets>
    <sheet name="Contents" sheetId="20" r:id="rId1"/>
    <sheet name="Premium by Class of Business" sheetId="9" r:id="rId2"/>
    <sheet name="Gross written premiums" sheetId="15" r:id="rId3"/>
    <sheet name="Event claims" sheetId="2" r:id="rId4"/>
    <sheet name="Loss ratio development" sheetId="3" r:id="rId5"/>
    <sheet name="Loss ratio (excl Jul '21 CAT)" sheetId="12" r:id="rId6"/>
    <sheet name="Risk Profiles Capped" sheetId="26" r:id="rId7"/>
    <sheet name="SAM Zones Capped" sheetId="27" r:id="rId8"/>
    <sheet name="Current Treaty" sheetId="30" r:id="rId9"/>
  </sheets>
  <definedNames>
    <definedName name="_xlnm.Print_Area" localSheetId="8">'Current Treaty'!$B$1:$N$7</definedName>
    <definedName name="_xlnm.Print_Area" localSheetId="3">'Event claims'!#REF!</definedName>
    <definedName name="_xlnm.Print_Area" localSheetId="4">'Loss ratio development'!$B$6:$M$29</definedName>
    <definedName name="_xlnm.Print_Area" localSheetId="1">'Premium by Class of Business'!$A$1:$H$46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30" l="1"/>
  <c r="K15" i="30"/>
  <c r="H15" i="30"/>
  <c r="E15" i="30"/>
  <c r="D15" i="30"/>
  <c r="I14" i="30"/>
  <c r="J14" i="30" s="1"/>
  <c r="I13" i="30"/>
  <c r="J13" i="30" s="1"/>
  <c r="I12" i="30"/>
  <c r="J12" i="30" s="1"/>
  <c r="I11" i="30"/>
  <c r="J11" i="30" s="1"/>
  <c r="I10" i="30"/>
  <c r="J10" i="30" s="1"/>
  <c r="I9" i="30"/>
  <c r="C42" i="26"/>
  <c r="I15" i="30" l="1"/>
  <c r="J15" i="30" s="1"/>
  <c r="D13" i="9" l="1"/>
  <c r="D9" i="9"/>
  <c r="D10" i="9"/>
  <c r="D11" i="9"/>
  <c r="D12" i="9"/>
  <c r="D8" i="9"/>
  <c r="C13" i="9"/>
  <c r="D10" i="15"/>
  <c r="E10" i="15"/>
  <c r="F10" i="15"/>
  <c r="G10" i="15"/>
  <c r="H10" i="15"/>
  <c r="I10" i="15"/>
  <c r="J10" i="15"/>
  <c r="K10" i="15"/>
  <c r="L10" i="15"/>
  <c r="M10" i="15"/>
  <c r="N10" i="15"/>
  <c r="O10" i="15"/>
  <c r="I42" i="26" l="1"/>
  <c r="E42" i="26"/>
  <c r="H42" i="26"/>
  <c r="G42" i="26"/>
  <c r="F42" i="26"/>
  <c r="D42" i="26"/>
</calcChain>
</file>

<file path=xl/sharedStrings.xml><?xml version="1.0" encoding="utf-8"?>
<sst xmlns="http://schemas.openxmlformats.org/spreadsheetml/2006/main" count="222" uniqueCount="184">
  <si>
    <t>Section</t>
  </si>
  <si>
    <t>Tab</t>
  </si>
  <si>
    <t>Gross Written Premium</t>
  </si>
  <si>
    <t>Premium by COB</t>
  </si>
  <si>
    <t>Event Claims</t>
  </si>
  <si>
    <t>Loss Ratio Development</t>
  </si>
  <si>
    <t>Loss Ratio Development (excl July 2021)</t>
  </si>
  <si>
    <t>Premium and Exposure Totals</t>
  </si>
  <si>
    <t>Risk Profiles</t>
  </si>
  <si>
    <t>Cresta Aggregates</t>
  </si>
  <si>
    <t>Gross Written Premium Apr - Dec 2025</t>
  </si>
  <si>
    <t>Property</t>
  </si>
  <si>
    <t>Motor</t>
  </si>
  <si>
    <t>Engineering</t>
  </si>
  <si>
    <t>Transportation</t>
  </si>
  <si>
    <t>Miscellaneous</t>
  </si>
  <si>
    <t>Total</t>
  </si>
  <si>
    <t>Year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</si>
  <si>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</si>
  <si>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</si>
  <si>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</si>
  <si>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</si>
  <si>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</si>
  <si>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</si>
  <si>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</si>
  <si>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</si>
  <si>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</si>
  <si>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</si>
  <si>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</si>
  <si>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</si>
  <si>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</si>
  <si>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GWP</t>
  </si>
  <si>
    <t>Budget</t>
  </si>
  <si>
    <t>GWP YOY%</t>
  </si>
  <si>
    <t xml:space="preserve">13.48%
</t>
  </si>
  <si>
    <t xml:space="preserve">Loss date </t>
  </si>
  <si>
    <t>Loss Year</t>
  </si>
  <si>
    <t>Event</t>
  </si>
  <si>
    <t>Claims estimates</t>
  </si>
  <si>
    <t>Bophuthatswana</t>
  </si>
  <si>
    <t>Bree Street Johannesburg Bomb</t>
  </si>
  <si>
    <t>Game labour strike</t>
  </si>
  <si>
    <t>Dischem labour strike</t>
  </si>
  <si>
    <t>Lekwa Municipality Service Delivery Protests</t>
  </si>
  <si>
    <t>Free State Development labour strike</t>
  </si>
  <si>
    <t>Rustenburg - demarcations</t>
  </si>
  <si>
    <t>Feb - Jun 2012</t>
  </si>
  <si>
    <t xml:space="preserve">De Doorns </t>
  </si>
  <si>
    <t>Zamdela service delivery protest</t>
  </si>
  <si>
    <t>Malamulele service delivery protest</t>
  </si>
  <si>
    <t>Aug - Oct 2013</t>
  </si>
  <si>
    <t>NUMSA national strike</t>
  </si>
  <si>
    <t>Steelport protests</t>
  </si>
  <si>
    <t>Mar - Dec 2015</t>
  </si>
  <si>
    <t>Isithebe</t>
  </si>
  <si>
    <t>feesmustfall (tertiary education protest)</t>
  </si>
  <si>
    <t>Feb - Oct 2015</t>
  </si>
  <si>
    <t>There was a mid term break where we saw a quite period due to school holidays, the protests resumed when schools reopened in September</t>
  </si>
  <si>
    <t>Local govt elections</t>
  </si>
  <si>
    <t>Feb - Oct 2016</t>
  </si>
  <si>
    <t>Northwest - Service Delivery</t>
  </si>
  <si>
    <t xml:space="preserve">Apr - Jun 2018 </t>
  </si>
  <si>
    <t>Mpumalanga - Service Delivery</t>
  </si>
  <si>
    <t>Mooiriver</t>
  </si>
  <si>
    <t>Xenophobic riots</t>
  </si>
  <si>
    <t>Truck Drivers Strike</t>
  </si>
  <si>
    <t>#FreeZuma July Riots</t>
  </si>
  <si>
    <t>Cape Town Taxi Riots</t>
  </si>
  <si>
    <t>University of Fort Hare - Student Riots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</si>
  <si>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</si>
  <si>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</si>
  <si>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</si>
  <si>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</si>
  <si>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</si>
  <si>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</si>
  <si>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</si>
  <si>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</si>
  <si>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</si>
  <si>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</si>
  <si>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</si>
  <si>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2024/2025*</t>
  </si>
  <si>
    <t>2025/2026*</t>
  </si>
  <si>
    <t>Loss Ratio</t>
  </si>
  <si>
    <t>* Apr - Dec 2025</t>
  </si>
  <si>
    <t>* April - Nov 2024</t>
  </si>
  <si>
    <t>Miscellaneous (Money)</t>
  </si>
  <si>
    <t>Motor (Commercial)</t>
  </si>
  <si>
    <t>Motor (Personal)</t>
  </si>
  <si>
    <t>Property (Commercial)</t>
  </si>
  <si>
    <t>Property (Personal)</t>
  </si>
  <si>
    <t>Transportation (GIT)</t>
  </si>
  <si>
    <t>Grand Total</t>
  </si>
  <si>
    <t>(Including VAT)</t>
  </si>
  <si>
    <t>SI Band</t>
  </si>
  <si>
    <t>Excluding no Class of Business</t>
  </si>
  <si>
    <t>Grossed up Profiles</t>
  </si>
  <si>
    <t>01) Less than R250k</t>
  </si>
  <si>
    <t>02) R250k - R500k</t>
  </si>
  <si>
    <t>03) R500k - R750k</t>
  </si>
  <si>
    <t>04) R750k - R1m</t>
  </si>
  <si>
    <t>05) R1m - R2m</t>
  </si>
  <si>
    <t>06) R2m - R3m</t>
  </si>
  <si>
    <t>Data at 31 July 2025</t>
  </si>
  <si>
    <t>Unknown (no class of business indicated)</t>
  </si>
  <si>
    <t>Risk Profile - Exposure per band and per class capped at the Coupon Limit</t>
  </si>
  <si>
    <t>07) R3m - R4m</t>
  </si>
  <si>
    <t>08) R4m - R5m</t>
  </si>
  <si>
    <t>09) R5m - R6m</t>
  </si>
  <si>
    <t>10) R6m - R7m</t>
  </si>
  <si>
    <t>11) R7m - R8m</t>
  </si>
  <si>
    <t>12) R8m - R9m</t>
  </si>
  <si>
    <t>13) R9m - R10m</t>
  </si>
  <si>
    <t>14) R10m - R15m</t>
  </si>
  <si>
    <t>15) R15m - R20m</t>
  </si>
  <si>
    <t>16) R20m - R30m</t>
  </si>
  <si>
    <t>17) R30m - R40m</t>
  </si>
  <si>
    <t>18) R40m - R50m</t>
  </si>
  <si>
    <t>19) R50m - R100m</t>
  </si>
  <si>
    <t>20) R100m - R200m</t>
  </si>
  <si>
    <t>21) R200m - R300m</t>
  </si>
  <si>
    <t>22) R300m - R400m</t>
  </si>
  <si>
    <t>23) R400m - R575m</t>
  </si>
  <si>
    <t>24) Capped at R575m</t>
  </si>
  <si>
    <t>Exposure %</t>
  </si>
  <si>
    <t>SAM Zones</t>
  </si>
  <si>
    <t>Data at July 2025</t>
  </si>
  <si>
    <t>SAM Zone</t>
  </si>
  <si>
    <t>Region</t>
  </si>
  <si>
    <t>Z1</t>
  </si>
  <si>
    <t>Gauteng-South</t>
  </si>
  <si>
    <t>Z2</t>
  </si>
  <si>
    <t>Karoo</t>
  </si>
  <si>
    <t>Z3</t>
  </si>
  <si>
    <t>Kwazulu-Natal</t>
  </si>
  <si>
    <t>Z4</t>
  </si>
  <si>
    <t>Free State</t>
  </si>
  <si>
    <t>Z5</t>
  </si>
  <si>
    <t>Pretoria</t>
  </si>
  <si>
    <t>Z6</t>
  </si>
  <si>
    <t>Johannesburg and West Rand</t>
  </si>
  <si>
    <t>Z7</t>
  </si>
  <si>
    <t>East Rand</t>
  </si>
  <si>
    <t>Z8</t>
  </si>
  <si>
    <t>Cape Town</t>
  </si>
  <si>
    <t>Z9</t>
  </si>
  <si>
    <t>Durban</t>
  </si>
  <si>
    <t>Z10</t>
  </si>
  <si>
    <t>Swartland and Overberg</t>
  </si>
  <si>
    <t>Z11</t>
  </si>
  <si>
    <t>Boland</t>
  </si>
  <si>
    <t>Z12</t>
  </si>
  <si>
    <t>Cape South Coast</t>
  </si>
  <si>
    <t>Z13</t>
  </si>
  <si>
    <t>Port Elizabeth</t>
  </si>
  <si>
    <t>Z14</t>
  </si>
  <si>
    <t>Eastern Cape (EAST)</t>
  </si>
  <si>
    <t>Z15</t>
  </si>
  <si>
    <t>East London</t>
  </si>
  <si>
    <t>Z16</t>
  </si>
  <si>
    <t>Eastern Cape (WEST)</t>
  </si>
  <si>
    <t>Z17</t>
  </si>
  <si>
    <t>Northwest Province (EAST)</t>
  </si>
  <si>
    <t>Z18</t>
  </si>
  <si>
    <t>Limpopo</t>
  </si>
  <si>
    <t>Z19</t>
  </si>
  <si>
    <t>Mpumalanga Province</t>
  </si>
  <si>
    <t>Grossed up SAM Zones (capped at R500m coupon limit)</t>
  </si>
  <si>
    <t>,</t>
  </si>
  <si>
    <t>UW YEAR</t>
  </si>
  <si>
    <t>LAYER</t>
  </si>
  <si>
    <t>LIMIT</t>
  </si>
  <si>
    <t>DEDUCTIBLE</t>
  </si>
  <si>
    <t>GNPI</t>
  </si>
  <si>
    <t>RATE</t>
  </si>
  <si>
    <t>M&amp;D Premium</t>
  </si>
  <si>
    <t>TOTAL</t>
  </si>
  <si>
    <t xml:space="preserve"> Premium</t>
  </si>
  <si>
    <t>Unknown zone</t>
  </si>
  <si>
    <t>Unknown region</t>
  </si>
  <si>
    <t>Rate on-line</t>
  </si>
  <si>
    <t>2026 - 2027</t>
  </si>
  <si>
    <t>Reinstatement</t>
  </si>
  <si>
    <t>1@100%</t>
  </si>
  <si>
    <t xml:space="preserve">Current Treaty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</si>
</sst>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* #,##0_ ;_ * \-#,##0_ ;_ * &quot;-&quot;??_ ;_ @_ "/>
    <numFmt numFmtId="167" formatCode="&quot;R&quot;#,##0.00"/>
    <numFmt numFmtId="168" formatCode="_-* #,##0_-;\-* #,##0_-;_-* &quot;-&quot;??_-;_-@_-"/>
    <numFmt numFmtId="169" formatCode="0.0%"/>
    <numFmt numFmtId="171" formatCode="0.00000%"/>
  </numFmts>
  <fonts count="34"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8"/>
      <name val="Arial"/>
      <family val="2"/>
    </font>
    <font>
      <sz val="11"/>
      <name val="Calibri"/>
    </font>
    <font>
      <sz val="9"/>
      <color rgb="FF000000"/>
      <name val="Helvetica Now Text"/>
      <family val="2"/>
    </font>
    <font>
      <sz val="9"/>
      <color theme="1"/>
      <name val="Helvetica Now Text"/>
      <family val="2"/>
    </font>
    <font>
      <b/>
      <sz val="9"/>
      <color theme="0"/>
      <name val="Helvetica Now Text"/>
      <family val="2"/>
    </font>
    <font>
      <sz val="9"/>
      <color indexed="8"/>
      <name val="Helvetica Now Text"/>
      <family val="2"/>
    </font>
    <font>
      <sz val="20"/>
      <color rgb="FFFAB01B"/>
      <name val="Arial"/>
      <family val="2"/>
    </font>
    <font>
      <b/>
      <sz val="9"/>
      <color theme="1"/>
      <name val="Helvetica Now Text"/>
      <family val="2"/>
    </font>
    <font>
      <sz val="9"/>
      <name val="Helvetica Now Text"/>
      <family val="2"/>
    </font>
    <font>
      <sz val="9"/>
      <color theme="0"/>
      <name val="Helvetica Now Text"/>
      <family val="2"/>
    </font>
    <font>
      <i/>
      <sz val="9"/>
      <name val="Helvetica Now Text"/>
      <family val="2"/>
    </font>
    <font>
      <b/>
      <sz val="9"/>
      <name val="Helvetica Now Text"/>
      <family val="2"/>
    </font>
    <font>
      <b/>
      <sz val="9"/>
      <color indexed="8"/>
      <name val="Helvetica Now Text"/>
      <family val="2"/>
    </font>
    <font>
      <b/>
      <sz val="9"/>
      <color rgb="FF000000"/>
      <name val="Helvetica Now Text"/>
      <family val="2"/>
    </font>
    <font>
      <u/>
      <sz val="8"/>
      <color theme="10"/>
      <name val="Arial"/>
      <family val="2"/>
    </font>
    <font>
      <sz val="9"/>
      <color indexed="8"/>
      <name val="Helvetica Now Text"/>
    </font>
    <font>
      <b/>
      <sz val="9"/>
      <name val="Helvetica Now Text"/>
    </font>
    <font>
      <b/>
      <sz val="9"/>
      <color indexed="8"/>
      <name val="Helvetica Now Text"/>
    </font>
    <font>
      <sz val="11"/>
      <name val="Aptos Narrow"/>
    </font>
    <font>
      <sz val="9"/>
      <color theme="1"/>
      <name val="Helvetica Now Text"/>
    </font>
    <font>
      <i/>
      <sz val="9"/>
      <name val="Helvetica Now Text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Helvetica Now Tex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0"/>
      </patternFill>
    </fill>
  </fills>
  <borders count="2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1">
    <xf numFmtId="0" fontId="0" fillId="0" borderId="0" applyNumberFormat="0" applyFill="0" applyBorder="0" applyAlignment="0" applyProtection="0">
      <alignment vertical="top"/>
    </xf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</xf>
    <xf numFmtId="0" fontId="5" fillId="0" borderId="0" applyNumberFormat="0" applyFill="0" applyBorder="0" applyAlignment="0" applyProtection="0">
      <alignment vertical="top"/>
    </xf>
    <xf numFmtId="9" fontId="4" fillId="0" borderId="0" applyFont="0" applyFill="0" applyBorder="0" applyAlignment="0" applyProtection="0"/>
    <xf numFmtId="0" fontId="3" fillId="0" borderId="0"/>
    <xf numFmtId="0" fontId="7" fillId="0" borderId="0"/>
    <xf numFmtId="0" fontId="8" fillId="0" borderId="0"/>
    <xf numFmtId="0" fontId="1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</xf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141">
    <xf numFmtId="0" fontId="0" fillId="0" borderId="0" xfId="0" applyAlignment="1"/>
    <xf numFmtId="3" fontId="11" fillId="0" borderId="4" xfId="8" applyNumberFormat="1" applyFont="1" applyBorder="1" applyAlignment="1">
      <alignment horizontal="right" vertical="center"/>
    </xf>
    <xf numFmtId="0" fontId="12" fillId="0" borderId="0" xfId="8" applyFont="1"/>
    <xf numFmtId="0" fontId="11" fillId="0" borderId="3" xfId="8" applyFont="1" applyBorder="1" applyAlignment="1">
      <alignment vertical="center"/>
    </xf>
    <xf numFmtId="167" fontId="12" fillId="0" borderId="0" xfId="8" applyNumberFormat="1" applyFont="1"/>
    <xf numFmtId="165" fontId="14" fillId="0" borderId="0" xfId="1" applyFont="1"/>
    <xf numFmtId="0" fontId="15" fillId="0" borderId="0" xfId="0" applyFont="1" applyAlignment="1">
      <alignment horizontal="center" vertical="center" wrapText="1"/>
    </xf>
    <xf numFmtId="0" fontId="14" fillId="2" borderId="0" xfId="0" applyFont="1" applyFill="1" applyAlignment="1"/>
    <xf numFmtId="0" fontId="14" fillId="0" borderId="0" xfId="0" applyFont="1" applyAlignment="1"/>
    <xf numFmtId="0" fontId="14" fillId="0" borderId="8" xfId="0" applyFont="1" applyBorder="1" applyAlignment="1"/>
    <xf numFmtId="0" fontId="14" fillId="0" borderId="7" xfId="0" applyFont="1" applyBorder="1" applyAlignment="1"/>
    <xf numFmtId="0" fontId="14" fillId="0" borderId="0" xfId="0" applyFont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NumberFormat="1" applyFont="1" applyFill="1" applyBorder="1" applyAlignment="1" applyProtection="1">
      <alignment horizontal="left"/>
      <protection locked="0"/>
    </xf>
    <xf numFmtId="3" fontId="17" fillId="2" borderId="0" xfId="0" applyNumberFormat="1" applyFont="1" applyFill="1" applyBorder="1" applyAlignment="1" applyProtection="1">
      <alignment horizontal="right"/>
      <protection locked="0"/>
    </xf>
    <xf numFmtId="0" fontId="17" fillId="2" borderId="0" xfId="0" applyNumberFormat="1" applyFont="1" applyFill="1" applyBorder="1" applyAlignment="1" applyProtection="1">
      <alignment horizontal="right"/>
      <protection locked="0"/>
    </xf>
    <xf numFmtId="0" fontId="19" fillId="2" borderId="0" xfId="0" applyNumberFormat="1" applyFont="1" applyFill="1" applyBorder="1" applyAlignment="1" applyProtection="1">
      <alignment horizontal="left"/>
      <protection locked="0"/>
    </xf>
    <xf numFmtId="0" fontId="13" fillId="0" borderId="12" xfId="0" applyFont="1" applyFill="1" applyBorder="1" applyAlignment="1">
      <alignment horizontal="center" vertical="center"/>
    </xf>
    <xf numFmtId="0" fontId="20" fillId="5" borderId="2" xfId="4" applyFont="1" applyFill="1" applyBorder="1" applyAlignment="1">
      <alignment vertical="center"/>
    </xf>
    <xf numFmtId="0" fontId="20" fillId="5" borderId="1" xfId="0" applyFont="1" applyFill="1" applyBorder="1" applyAlignment="1">
      <alignment horizontal="center" vertical="center"/>
    </xf>
    <xf numFmtId="0" fontId="17" fillId="0" borderId="0" xfId="8" applyFont="1"/>
    <xf numFmtId="0" fontId="20" fillId="5" borderId="6" xfId="0" applyFont="1" applyFill="1" applyBorder="1" applyAlignment="1">
      <alignment horizontal="center" vertical="center"/>
    </xf>
    <xf numFmtId="10" fontId="11" fillId="0" borderId="4" xfId="2" applyNumberFormat="1" applyFont="1" applyBorder="1" applyAlignment="1">
      <alignment horizontal="center" vertical="center"/>
    </xf>
    <xf numFmtId="0" fontId="11" fillId="0" borderId="0" xfId="12" applyFont="1"/>
    <xf numFmtId="0" fontId="12" fillId="0" borderId="0" xfId="12" applyFont="1"/>
    <xf numFmtId="0" fontId="22" fillId="0" borderId="9" xfId="12" applyFont="1" applyBorder="1" applyAlignment="1">
      <alignment horizontal="center" vertical="center"/>
    </xf>
    <xf numFmtId="0" fontId="11" fillId="0" borderId="0" xfId="12" applyFont="1" applyAlignment="1">
      <alignment horizontal="center"/>
    </xf>
    <xf numFmtId="0" fontId="22" fillId="0" borderId="6" xfId="12" applyFont="1" applyBorder="1" applyAlignment="1">
      <alignment horizontal="center"/>
    </xf>
    <xf numFmtId="0" fontId="22" fillId="0" borderId="9" xfId="12" applyFont="1" applyBorder="1" applyAlignment="1">
      <alignment horizontal="center"/>
    </xf>
    <xf numFmtId="169" fontId="11" fillId="0" borderId="0" xfId="2" applyNumberFormat="1" applyFont="1" applyAlignment="1">
      <alignment horizontal="center"/>
    </xf>
    <xf numFmtId="169" fontId="12" fillId="0" borderId="0" xfId="2" applyNumberFormat="1" applyFont="1" applyAlignment="1">
      <alignment horizontal="center"/>
    </xf>
    <xf numFmtId="166" fontId="11" fillId="0" borderId="0" xfId="1" applyNumberFormat="1" applyFont="1"/>
    <xf numFmtId="166" fontId="22" fillId="0" borderId="6" xfId="1" applyNumberFormat="1" applyFont="1" applyBorder="1" applyAlignment="1">
      <alignment horizontal="center" vertical="center"/>
    </xf>
    <xf numFmtId="166" fontId="22" fillId="0" borderId="9" xfId="1" applyNumberFormat="1" applyFont="1" applyBorder="1" applyAlignment="1">
      <alignment horizontal="center" vertical="center"/>
    </xf>
    <xf numFmtId="166" fontId="17" fillId="0" borderId="13" xfId="1" applyNumberFormat="1" applyFont="1" applyBorder="1" applyAlignment="1">
      <alignment horizontal="right"/>
    </xf>
    <xf numFmtId="166" fontId="17" fillId="0" borderId="8" xfId="1" applyNumberFormat="1" applyFont="1" applyBorder="1" applyAlignment="1">
      <alignment horizontal="right"/>
    </xf>
    <xf numFmtId="166" fontId="12" fillId="0" borderId="0" xfId="1" applyNumberFormat="1" applyFont="1"/>
    <xf numFmtId="166" fontId="20" fillId="0" borderId="6" xfId="1" applyNumberFormat="1" applyFont="1" applyBorder="1" applyAlignment="1">
      <alignment horizontal="right"/>
    </xf>
    <xf numFmtId="166" fontId="22" fillId="0" borderId="6" xfId="1" applyNumberFormat="1" applyFont="1" applyBorder="1" applyAlignment="1">
      <alignment horizontal="center" vertical="center" wrapText="1"/>
    </xf>
    <xf numFmtId="166" fontId="12" fillId="0" borderId="8" xfId="1" applyNumberFormat="1" applyFont="1" applyBorder="1"/>
    <xf numFmtId="0" fontId="22" fillId="0" borderId="0" xfId="12" applyFont="1" applyAlignment="1">
      <alignment horizontal="center"/>
    </xf>
    <xf numFmtId="0" fontId="22" fillId="0" borderId="6" xfId="12" applyFont="1" applyBorder="1" applyAlignment="1">
      <alignment horizontal="center" vertical="center"/>
    </xf>
    <xf numFmtId="166" fontId="20" fillId="0" borderId="5" xfId="1" applyNumberFormat="1" applyFont="1" applyBorder="1" applyAlignment="1">
      <alignment horizontal="right"/>
    </xf>
    <xf numFmtId="166" fontId="22" fillId="0" borderId="5" xfId="1" applyNumberFormat="1" applyFont="1" applyBorder="1" applyAlignment="1">
      <alignment horizontal="center" vertical="center" wrapText="1"/>
    </xf>
    <xf numFmtId="166" fontId="12" fillId="0" borderId="11" xfId="1" applyNumberFormat="1" applyFont="1" applyBorder="1"/>
    <xf numFmtId="0" fontId="17" fillId="0" borderId="8" xfId="15" quotePrefix="1" applyFont="1" applyBorder="1" applyAlignment="1">
      <alignment horizontal="center"/>
    </xf>
    <xf numFmtId="0" fontId="17" fillId="0" borderId="8" xfId="15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4" fillId="0" borderId="0" xfId="0" applyFont="1" applyAlignment="1"/>
    <xf numFmtId="0" fontId="14" fillId="2" borderId="0" xfId="0" applyFont="1" applyFill="1" applyAlignment="1">
      <alignment horizontal="center"/>
    </xf>
    <xf numFmtId="168" fontId="27" fillId="0" borderId="0" xfId="5" applyNumberFormat="1" applyFont="1" applyAlignment="1"/>
    <xf numFmtId="166" fontId="14" fillId="2" borderId="0" xfId="0" applyNumberFormat="1" applyFont="1" applyFill="1" applyAlignment="1"/>
    <xf numFmtId="43" fontId="14" fillId="2" borderId="0" xfId="0" applyNumberFormat="1" applyFont="1" applyFill="1" applyAlignment="1"/>
    <xf numFmtId="171" fontId="14" fillId="2" borderId="0" xfId="0" applyNumberFormat="1" applyFont="1" applyFill="1" applyAlignment="1"/>
    <xf numFmtId="0" fontId="12" fillId="0" borderId="6" xfId="4" applyFont="1" applyBorder="1"/>
    <xf numFmtId="0" fontId="16" fillId="0" borderId="6" xfId="4" applyFont="1" applyBorder="1"/>
    <xf numFmtId="166" fontId="16" fillId="0" borderId="6" xfId="3" applyNumberFormat="1" applyFont="1" applyFill="1" applyBorder="1"/>
    <xf numFmtId="9" fontId="12" fillId="0" borderId="6" xfId="2" applyFont="1" applyFill="1" applyBorder="1" applyAlignment="1">
      <alignment horizontal="center"/>
    </xf>
    <xf numFmtId="10" fontId="12" fillId="0" borderId="6" xfId="2" applyNumberFormat="1" applyFont="1" applyFill="1" applyBorder="1" applyAlignment="1">
      <alignment horizontal="center"/>
    </xf>
    <xf numFmtId="0" fontId="25" fillId="5" borderId="6" xfId="0" applyFont="1" applyFill="1" applyBorder="1" applyAlignment="1">
      <alignment horizontal="center" vertical="center"/>
    </xf>
    <xf numFmtId="9" fontId="28" fillId="0" borderId="6" xfId="2" applyFont="1" applyBorder="1" applyAlignment="1">
      <alignment horizontal="center"/>
    </xf>
    <xf numFmtId="0" fontId="29" fillId="2" borderId="0" xfId="0" applyFont="1" applyFill="1" applyAlignment="1" applyProtection="1">
      <alignment horizontal="left"/>
      <protection locked="0"/>
    </xf>
    <xf numFmtId="10" fontId="11" fillId="0" borderId="4" xfId="8" applyNumberFormat="1" applyFont="1" applyBorder="1" applyAlignment="1">
      <alignment horizontal="right" vertical="center"/>
    </xf>
    <xf numFmtId="0" fontId="12" fillId="0" borderId="0" xfId="8" applyFont="1" applyAlignment="1">
      <alignment wrapText="1"/>
    </xf>
    <xf numFmtId="0" fontId="30" fillId="6" borderId="16" xfId="0" applyFont="1" applyFill="1" applyBorder="1" applyAlignment="1" applyProtection="1">
      <alignment horizontal="center" vertical="center" wrapText="1" shrinkToFit="1"/>
      <protection locked="0"/>
    </xf>
    <xf numFmtId="0" fontId="30" fillId="6" borderId="17" xfId="0" applyFont="1" applyFill="1" applyBorder="1" applyAlignment="1" applyProtection="1">
      <alignment horizontal="center" vertical="center" wrapText="1" shrinkToFit="1"/>
      <protection locked="0"/>
    </xf>
    <xf numFmtId="3" fontId="30" fillId="6" borderId="17" xfId="0" applyNumberFormat="1" applyFont="1" applyFill="1" applyBorder="1" applyAlignment="1" applyProtection="1">
      <alignment horizontal="center" vertical="center" wrapText="1" shrinkToFit="1"/>
      <protection locked="0"/>
    </xf>
    <xf numFmtId="0" fontId="30" fillId="6" borderId="18" xfId="0" applyNumberFormat="1" applyFont="1" applyFill="1" applyBorder="1" applyAlignment="1" applyProtection="1">
      <alignment horizontal="center" vertical="center" wrapText="1" shrinkToFit="1"/>
      <protection locked="0"/>
    </xf>
    <xf numFmtId="0" fontId="31" fillId="2" borderId="19" xfId="0" applyNumberFormat="1" applyFont="1" applyFill="1" applyBorder="1" applyAlignment="1">
      <alignment horizontal="center"/>
    </xf>
    <xf numFmtId="0" fontId="32" fillId="3" borderId="0" xfId="0" applyFont="1" applyFill="1" applyBorder="1" applyAlignment="1" applyProtection="1">
      <alignment horizontal="left" vertical="center" wrapText="1" shrinkToFit="1"/>
      <protection locked="0"/>
    </xf>
    <xf numFmtId="3" fontId="32" fillId="3" borderId="0" xfId="0" applyNumberFormat="1" applyFont="1" applyFill="1" applyBorder="1" applyAlignment="1" applyProtection="1">
      <alignment horizontal="right" vertical="center" wrapText="1" shrinkToFit="1"/>
      <protection locked="0"/>
    </xf>
    <xf numFmtId="0" fontId="32" fillId="3" borderId="20" xfId="0" applyNumberFormat="1" applyFont="1" applyFill="1" applyBorder="1" applyAlignment="1" applyProtection="1">
      <alignment horizontal="right" vertical="center" wrapText="1" shrinkToFit="1"/>
      <protection locked="0"/>
    </xf>
    <xf numFmtId="17" fontId="32" fillId="3" borderId="20" xfId="0" applyNumberFormat="1" applyFont="1" applyFill="1" applyBorder="1" applyAlignment="1" applyProtection="1">
      <alignment horizontal="right" vertical="center" wrapText="1" shrinkToFit="1"/>
      <protection locked="0"/>
    </xf>
    <xf numFmtId="0" fontId="32" fillId="2" borderId="0" xfId="0" applyNumberFormat="1" applyFont="1" applyFill="1" applyBorder="1" applyAlignment="1" applyProtection="1">
      <alignment horizontal="left"/>
      <protection locked="0"/>
    </xf>
    <xf numFmtId="0" fontId="32" fillId="2" borderId="19" xfId="0" applyNumberFormat="1" applyFont="1" applyFill="1" applyBorder="1" applyAlignment="1" applyProtection="1">
      <alignment horizontal="center"/>
      <protection locked="0"/>
    </xf>
    <xf numFmtId="3" fontId="32" fillId="2" borderId="0" xfId="0" applyNumberFormat="1" applyFont="1" applyFill="1" applyBorder="1" applyAlignment="1" applyProtection="1">
      <alignment horizontal="right"/>
      <protection locked="0"/>
    </xf>
    <xf numFmtId="17" fontId="32" fillId="2" borderId="20" xfId="0" applyNumberFormat="1" applyFont="1" applyFill="1" applyBorder="1" applyAlignment="1" applyProtection="1">
      <alignment horizontal="right"/>
      <protection locked="0"/>
    </xf>
    <xf numFmtId="17" fontId="31" fillId="0" borderId="20" xfId="0" applyNumberFormat="1" applyFont="1" applyFill="1" applyBorder="1" applyAlignment="1" applyProtection="1">
      <alignment horizontal="right"/>
      <protection locked="0"/>
    </xf>
    <xf numFmtId="3" fontId="31" fillId="0" borderId="0" xfId="0" applyNumberFormat="1" applyFont="1" applyFill="1" applyBorder="1" applyAlignment="1" applyProtection="1">
      <alignment horizontal="right"/>
      <protection locked="0"/>
    </xf>
    <xf numFmtId="0" fontId="32" fillId="2" borderId="21" xfId="0" applyNumberFormat="1" applyFont="1" applyFill="1" applyBorder="1" applyAlignment="1" applyProtection="1">
      <alignment horizontal="center"/>
      <protection locked="0"/>
    </xf>
    <xf numFmtId="0" fontId="32" fillId="2" borderId="22" xfId="0" applyNumberFormat="1" applyFont="1" applyFill="1" applyBorder="1" applyAlignment="1" applyProtection="1">
      <alignment horizontal="left"/>
      <protection locked="0"/>
    </xf>
    <xf numFmtId="3" fontId="32" fillId="2" borderId="22" xfId="0" applyNumberFormat="1" applyFont="1" applyFill="1" applyBorder="1" applyAlignment="1" applyProtection="1">
      <alignment horizontal="right"/>
      <protection locked="0"/>
    </xf>
    <xf numFmtId="17" fontId="32" fillId="2" borderId="23" xfId="0" applyNumberFormat="1" applyFont="1" applyFill="1" applyBorder="1" applyAlignment="1" applyProtection="1">
      <alignment horizontal="right"/>
      <protection locked="0"/>
    </xf>
    <xf numFmtId="166" fontId="24" fillId="0" borderId="0" xfId="1" applyNumberFormat="1" applyFont="1" applyAlignment="1"/>
    <xf numFmtId="0" fontId="12" fillId="0" borderId="14" xfId="4" applyFont="1" applyBorder="1"/>
    <xf numFmtId="166" fontId="24" fillId="2" borderId="14" xfId="0" applyNumberFormat="1" applyFont="1" applyFill="1" applyBorder="1" applyAlignment="1">
      <alignment horizontal="center" indent="1"/>
    </xf>
    <xf numFmtId="166" fontId="24" fillId="2" borderId="5" xfId="0" applyNumberFormat="1" applyFont="1" applyFill="1" applyBorder="1" applyAlignment="1">
      <alignment horizontal="center" indent="1"/>
    </xf>
    <xf numFmtId="166" fontId="26" fillId="2" borderId="5" xfId="0" applyNumberFormat="1" applyFont="1" applyFill="1" applyBorder="1" applyAlignment="1">
      <alignment horizontal="center" indent="1"/>
    </xf>
    <xf numFmtId="0" fontId="26" fillId="0" borderId="0" xfId="0" applyFont="1" applyAlignment="1"/>
    <xf numFmtId="0" fontId="33" fillId="0" borderId="0" xfId="0" applyFont="1" applyAlignment="1"/>
    <xf numFmtId="168" fontId="25" fillId="0" borderId="9" xfId="1" applyNumberFormat="1" applyFont="1" applyBorder="1" applyAlignment="1">
      <alignment horizontal="center"/>
    </xf>
    <xf numFmtId="168" fontId="25" fillId="0" borderId="6" xfId="1" applyNumberFormat="1" applyFont="1" applyBorder="1" applyAlignment="1">
      <alignment horizontal="center"/>
    </xf>
    <xf numFmtId="0" fontId="24" fillId="0" borderId="8" xfId="0" applyFont="1" applyBorder="1" applyAlignment="1"/>
    <xf numFmtId="168" fontId="24" fillId="0" borderId="8" xfId="1" applyNumberFormat="1" applyFont="1" applyBorder="1" applyAlignment="1"/>
    <xf numFmtId="168" fontId="25" fillId="0" borderId="9" xfId="1" applyNumberFormat="1" applyFont="1" applyBorder="1" applyAlignment="1"/>
    <xf numFmtId="168" fontId="25" fillId="0" borderId="6" xfId="1" applyNumberFormat="1" applyFont="1" applyBorder="1" applyAlignment="1"/>
    <xf numFmtId="0" fontId="25" fillId="0" borderId="5" xfId="0" applyFont="1" applyBorder="1" applyAlignment="1">
      <alignment horizontal="center"/>
    </xf>
    <xf numFmtId="168" fontId="25" fillId="0" borderId="1" xfId="1" applyNumberFormat="1" applyFont="1" applyBorder="1" applyAlignment="1">
      <alignment horizontal="center"/>
    </xf>
    <xf numFmtId="0" fontId="24" fillId="0" borderId="13" xfId="0" applyFont="1" applyBorder="1" applyAlignment="1"/>
    <xf numFmtId="168" fontId="24" fillId="0" borderId="11" xfId="1" applyNumberFormat="1" applyFont="1" applyBorder="1" applyAlignment="1"/>
    <xf numFmtId="0" fontId="25" fillId="0" borderId="5" xfId="0" applyFont="1" applyBorder="1" applyAlignment="1"/>
    <xf numFmtId="168" fontId="25" fillId="0" borderId="1" xfId="1" applyNumberFormat="1" applyFont="1" applyBorder="1" applyAlignment="1"/>
    <xf numFmtId="166" fontId="26" fillId="0" borderId="0" xfId="1" applyNumberFormat="1" applyFont="1" applyAlignment="1"/>
    <xf numFmtId="0" fontId="26" fillId="0" borderId="6" xfId="0" applyFont="1" applyBorder="1" applyAlignment="1"/>
    <xf numFmtId="166" fontId="26" fillId="0" borderId="6" xfId="1" applyNumberFormat="1" applyFont="1" applyBorder="1" applyAlignment="1"/>
    <xf numFmtId="166" fontId="26" fillId="0" borderId="9" xfId="1" applyNumberFormat="1" applyFont="1" applyBorder="1" applyAlignment="1"/>
    <xf numFmtId="166" fontId="26" fillId="4" borderId="9" xfId="1" applyNumberFormat="1" applyFont="1" applyFill="1" applyBorder="1" applyAlignment="1"/>
    <xf numFmtId="166" fontId="24" fillId="0" borderId="8" xfId="1" applyNumberFormat="1" applyFont="1" applyBorder="1" applyAlignment="1"/>
    <xf numFmtId="0" fontId="26" fillId="0" borderId="5" xfId="0" applyFont="1" applyBorder="1" applyAlignment="1"/>
    <xf numFmtId="166" fontId="24" fillId="4" borderId="8" xfId="1" applyNumberFormat="1" applyFont="1" applyFill="1" applyBorder="1" applyAlignment="1"/>
    <xf numFmtId="0" fontId="24" fillId="4" borderId="13" xfId="0" applyFont="1" applyFill="1" applyBorder="1" applyAlignment="1"/>
    <xf numFmtId="0" fontId="24" fillId="4" borderId="8" xfId="0" applyFont="1" applyFill="1" applyBorder="1" applyAlignment="1"/>
    <xf numFmtId="10" fontId="28" fillId="0" borderId="6" xfId="2" applyNumberFormat="1" applyFont="1" applyBorder="1" applyAlignment="1">
      <alignment horizontal="center"/>
    </xf>
    <xf numFmtId="168" fontId="20" fillId="0" borderId="5" xfId="1" applyNumberFormat="1" applyFont="1" applyBorder="1" applyAlignment="1">
      <alignment horizontal="center"/>
    </xf>
    <xf numFmtId="169" fontId="14" fillId="2" borderId="25" xfId="0" applyNumberFormat="1" applyFont="1" applyFill="1" applyBorder="1" applyAlignment="1">
      <alignment horizontal="right" indent="1"/>
    </xf>
    <xf numFmtId="169" fontId="14" fillId="2" borderId="24" xfId="0" applyNumberFormat="1" applyFont="1" applyFill="1" applyBorder="1" applyAlignment="1">
      <alignment horizontal="right" indent="1"/>
    </xf>
    <xf numFmtId="10" fontId="24" fillId="0" borderId="0" xfId="2" applyNumberFormat="1" applyFont="1" applyAlignment="1"/>
    <xf numFmtId="0" fontId="25" fillId="0" borderId="0" xfId="0" applyFont="1" applyBorder="1" applyAlignment="1"/>
    <xf numFmtId="168" fontId="25" fillId="0" borderId="0" xfId="1" applyNumberFormat="1" applyFont="1" applyBorder="1" applyAlignment="1"/>
    <xf numFmtId="168" fontId="25" fillId="0" borderId="0" xfId="1" applyNumberFormat="1" applyFont="1" applyBorder="1" applyAlignment="1">
      <alignment horizontal="center"/>
    </xf>
    <xf numFmtId="43" fontId="24" fillId="0" borderId="0" xfId="0" applyNumberFormat="1" applyFont="1" applyAlignment="1"/>
    <xf numFmtId="168" fontId="24" fillId="0" borderId="0" xfId="0" applyNumberFormat="1" applyFont="1" applyAlignment="1"/>
    <xf numFmtId="169" fontId="22" fillId="0" borderId="15" xfId="2" applyNumberFormat="1" applyFont="1" applyBorder="1" applyAlignment="1">
      <alignment horizontal="center" vertical="center"/>
    </xf>
    <xf numFmtId="169" fontId="20" fillId="0" borderId="14" xfId="2" applyNumberFormat="1" applyFont="1" applyBorder="1" applyAlignment="1">
      <alignment horizontal="center"/>
    </xf>
    <xf numFmtId="169" fontId="12" fillId="0" borderId="10" xfId="2" applyNumberFormat="1" applyFont="1" applyBorder="1" applyAlignment="1">
      <alignment horizontal="center"/>
    </xf>
    <xf numFmtId="169" fontId="12" fillId="0" borderId="8" xfId="2" applyNumberFormat="1" applyFont="1" applyBorder="1" applyAlignment="1">
      <alignment horizontal="center"/>
    </xf>
    <xf numFmtId="169" fontId="12" fillId="0" borderId="7" xfId="2" applyNumberFormat="1" applyFont="1" applyBorder="1" applyAlignment="1">
      <alignment horizontal="center"/>
    </xf>
    <xf numFmtId="169" fontId="12" fillId="0" borderId="0" xfId="2" applyNumberFormat="1" applyFont="1" applyBorder="1"/>
    <xf numFmtId="10" fontId="20" fillId="0" borderId="5" xfId="2" applyNumberFormat="1" applyFont="1" applyBorder="1" applyAlignment="1">
      <alignment horizontal="right"/>
    </xf>
    <xf numFmtId="166" fontId="22" fillId="0" borderId="15" xfId="1" applyNumberFormat="1" applyFont="1" applyBorder="1" applyAlignment="1">
      <alignment horizontal="center" vertical="center"/>
    </xf>
    <xf numFmtId="166" fontId="20" fillId="0" borderId="14" xfId="1" applyNumberFormat="1" applyFont="1" applyBorder="1" applyAlignment="1">
      <alignment horizontal="right"/>
    </xf>
    <xf numFmtId="0" fontId="9" fillId="0" borderId="8" xfId="15" applyFont="1" applyBorder="1" applyAlignment="1">
      <alignment horizontal="center"/>
    </xf>
    <xf numFmtId="0" fontId="20" fillId="5" borderId="24" xfId="4" applyFont="1" applyFill="1" applyBorder="1" applyAlignment="1">
      <alignment horizontal="center"/>
    </xf>
    <xf numFmtId="0" fontId="20" fillId="0" borderId="10" xfId="12" applyFont="1" applyBorder="1" applyAlignment="1">
      <alignment horizontal="center" vertical="center" wrapText="1"/>
    </xf>
    <xf numFmtId="0" fontId="20" fillId="0" borderId="8" xfId="12" applyFont="1" applyBorder="1" applyAlignment="1">
      <alignment horizontal="center" vertical="center" wrapText="1"/>
    </xf>
    <xf numFmtId="0" fontId="20" fillId="0" borderId="7" xfId="12" applyFont="1" applyBorder="1" applyAlignment="1">
      <alignment horizontal="center" vertical="center" wrapText="1"/>
    </xf>
    <xf numFmtId="166" fontId="12" fillId="0" borderId="10" xfId="1" applyNumberFormat="1" applyFont="1" applyBorder="1" applyAlignment="1">
      <alignment horizontal="center" vertical="center"/>
    </xf>
    <xf numFmtId="166" fontId="12" fillId="0" borderId="8" xfId="1" applyNumberFormat="1" applyFont="1" applyBorder="1" applyAlignment="1">
      <alignment horizontal="center" vertical="center"/>
    </xf>
    <xf numFmtId="166" fontId="12" fillId="0" borderId="7" xfId="1" applyNumberFormat="1" applyFont="1" applyBorder="1" applyAlignment="1">
      <alignment horizontal="center" vertical="center"/>
    </xf>
    <xf numFmtId="0" fontId="11" fillId="0" borderId="0" xfId="12" applyFont="1"/>
    <xf numFmtId="0" fontId="9" fillId="0" borderId="7" xfId="15" applyFont="1" applyBorder="1" applyAlignment="1">
      <alignment horizontal="center"/>
    </xf>
  </cellXfs>
  <cellStyles count="21">
    <cellStyle name="Comma" xfId="1" builtinId="3"/>
    <cellStyle name="Comma 11" xfId="3" xr:uid="{00000000-0005-0000-0000-000001000000}"/>
    <cellStyle name="Comma 11 2" xfId="16" xr:uid="{F65A2B30-29A5-439D-AE3F-6526D57D8A0B}"/>
    <cellStyle name="Comma 2" xfId="13" xr:uid="{62D3DF57-C144-455E-BBF2-DC934B3A25FF}"/>
    <cellStyle name="Hyperlink" xfId="15" builtinId="8"/>
    <cellStyle name="Normal" xfId="0" builtinId="0"/>
    <cellStyle name="Normal 2" xfId="5" xr:uid="{00000000-0005-0000-0000-000003000000}"/>
    <cellStyle name="Normal 2 2" xfId="6" xr:uid="{00000000-0005-0000-0000-000004000000}"/>
    <cellStyle name="Normal 2 3" xfId="10" xr:uid="{4C487C7F-F1CA-4F9A-9A31-E4F5B230971B}"/>
    <cellStyle name="Normal 3" xfId="4" xr:uid="{00000000-0005-0000-0000-000005000000}"/>
    <cellStyle name="Normal 3 2" xfId="17" xr:uid="{C414AB54-03BB-473A-B25D-611EAD678C1B}"/>
    <cellStyle name="Normal 4" xfId="8" xr:uid="{00000000-0005-0000-0000-000006000000}"/>
    <cellStyle name="Normal 4 2" xfId="18" xr:uid="{E05D10F5-99D8-40C2-A487-600C49F32E6E}"/>
    <cellStyle name="Normal 5" xfId="9" xr:uid="{878A4278-0353-4770-ADA1-1E73049B5955}"/>
    <cellStyle name="Normal 6" xfId="11" xr:uid="{1CA12584-374F-4BFD-A7FE-B692D2F505FD}"/>
    <cellStyle name="Normal 6 2" xfId="19" xr:uid="{B10E2A95-3C9E-4E5F-BE58-B0673C2B7C3D}"/>
    <cellStyle name="Normal 7" xfId="12" xr:uid="{A27DCC3D-FDDC-47C3-85C1-4A057B298F2B}"/>
    <cellStyle name="Per cent" xfId="2" builtinId="5"/>
    <cellStyle name="Percent 2" xfId="7" xr:uid="{00000000-0005-0000-0000-000008000000}"/>
    <cellStyle name="Percent 2 2" xfId="20" xr:uid="{40010208-E69D-47A7-8DD6-538786B7FFEF}"/>
    <cellStyle name="Percent 3" xfId="14" xr:uid="{67A6EEEB-2EAC-4A0B-A2E5-451F0FD3972F}"/>
  </cellStyles>
  <dxfs count="0"/>
  <tableStyles count="0" defaultTableStyle="TableStyleMedium2" defaultPivotStyle="PivotStyleLight16"/>
  <colors>
    <mruColors>
      <color rgb="FFFF33CC"/>
      <color rgb="FFCC00CC"/>
      <color rgb="FF702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Gross written premiums</a:t>
            </a:r>
          </a:p>
        </c:rich>
      </c:tx>
      <c:layout>
        <c:manualLayout>
          <c:xMode val="edge"/>
          <c:yMode val="edge"/>
          <c:x val="0.1007130948442917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'Premium by Class of Business'!$B$8:$B$12</c:f>
              <c:strCache>
                <c:ptCount val="5"/>
                <c:pt idx="0">
                  <c:v>Property</c:v>
                </c:pt>
                <c:pt idx="1">
                  <c:v>Motor</c:v>
                </c:pt>
                <c:pt idx="2">
                  <c:v>Engineering</c:v>
                </c:pt>
                <c:pt idx="3">
                  <c:v>Transportation</c:v>
                </c:pt>
                <c:pt idx="4">
                  <c:v>Miscellaneous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E62-4891-A49D-97F25B7CF045}"/>
              </c:ext>
            </c:extLst>
          </c:dPt>
          <c:dPt>
            <c:idx val="1"/>
            <c:bubble3D val="0"/>
            <c:spPr>
              <a:solidFill>
                <a:schemeClr val="accent2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E62-4891-A49D-97F25B7CF045}"/>
              </c:ext>
            </c:extLst>
          </c:dPt>
          <c:dPt>
            <c:idx val="2"/>
            <c:bubble3D val="0"/>
            <c:spPr>
              <a:solidFill>
                <a:schemeClr val="accent3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E62-4891-A49D-97F25B7CF045}"/>
              </c:ext>
            </c:extLst>
          </c:dPt>
          <c:dPt>
            <c:idx val="3"/>
            <c:bubble3D val="0"/>
            <c:spPr>
              <a:solidFill>
                <a:schemeClr val="accent4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6E62-4891-A49D-97F25B7CF045}"/>
              </c:ext>
            </c:extLst>
          </c:dPt>
          <c:dPt>
            <c:idx val="4"/>
            <c:bubble3D val="0"/>
            <c:spPr>
              <a:solidFill>
                <a:schemeClr val="accent5">
                  <a:alpha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E62-4891-A49D-97F25B7CF045}"/>
              </c:ext>
            </c:extLst>
          </c:dPt>
          <c:dLbls>
            <c:dLbl>
              <c:idx val="0"/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accent1"/>
                        </a:solidFill>
                        <a:effectLst/>
                        <a:latin typeface="+mn-lt"/>
                        <a:ea typeface="+mn-ea"/>
                        <a:cs typeface="+mn-cs"/>
                      </a:defRPr>
                    </a:pPr>
                    <a:fld id="{90560595-822D-4A6F-9AE1-BB70F3CF5745}" type="CATEGORYNAME">
                      <a:rPr lang="en-US"/>
                      <a:pPr>
                        <a:defRPr/>
                      </a:pPr>
                      <a:t>[CATEGORY NAME]</a:t>
                    </a:fld>
                    <a:r>
                      <a:rPr lang="en-US"/>
                      <a:t>
</a:t>
                    </a:r>
                    <a:fld id="{FC5FCCFC-8748-4062-B4E3-C5888D2C4F80}" type="PERCENTAGE">
                      <a:rPr lang="en-US"/>
                      <a:pPr>
                        <a:defRPr/>
                      </a:pPr>
                      <a:t>[PERCENTAGE]</a:t>
                    </a:fld>
                    <a:endParaRPr lang="en-US"/>
                  </a:p>
                </c:rich>
              </c:tx>
              <c:spPr>
                <a:solidFill>
                  <a:sysClr val="window" lastClr="FFFFFF">
                    <a:alpha val="90000"/>
                  </a:sysClr>
                </a:solidFill>
                <a:ln w="12700" cap="flat" cmpd="sng" algn="ctr">
                  <a:solidFill>
                    <a:srgbClr val="4F81BD"/>
                  </a:solidFill>
                  <a:round/>
                </a:ln>
                <a:effectLst>
                  <a:outerShdw blurRad="50800" dist="38100" dir="2700000" algn="tl" rotWithShape="0">
                    <a:srgbClr val="4F81BD">
                      <a:lumMod val="75000"/>
                      <a:alpha val="40000"/>
                    </a:srgb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solidFill>
                      <a:schemeClr val="lt1">
                        <a:alpha val="90000"/>
                      </a:schemeClr>
                    </a:solidFill>
                    <a:ln w="12700" cap="flat" cmpd="sng" algn="ctr">
                      <a:solidFill>
                        <a:schemeClr val="accent1"/>
                      </a:solidFill>
                      <a:round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6E62-4891-A49D-97F25B7CF045}"/>
                </c:ext>
              </c:extLst>
            </c:dLbl>
            <c:dLbl>
              <c:idx val="1"/>
              <c:spPr>
                <a:solidFill>
                  <a:sysClr val="window" lastClr="FFFFFF">
                    <a:alpha val="90000"/>
                  </a:sysClr>
                </a:solidFill>
                <a:ln w="12700" cap="flat" cmpd="sng" algn="ctr">
                  <a:solidFill>
                    <a:srgbClr val="C0504D"/>
                  </a:solidFill>
                  <a:round/>
                </a:ln>
                <a:effectLst>
                  <a:outerShdw blurRad="50800" dist="38100" dir="2700000" algn="tl" rotWithShape="0">
                    <a:srgbClr val="C0504D">
                      <a:lumMod val="75000"/>
                      <a:alpha val="40000"/>
                    </a:srgb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2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solidFill>
                      <a:schemeClr val="lt1">
                        <a:alpha val="90000"/>
                      </a:schemeClr>
                    </a:solidFill>
                    <a:ln w="12700" cap="flat" cmpd="sng" algn="ctr">
                      <a:solidFill>
                        <a:schemeClr val="accent1"/>
                      </a:solidFill>
                      <a:round/>
                    </a:ln>
                  </c15:spPr>
                </c:ext>
                <c:ext xmlns:c16="http://schemas.microsoft.com/office/drawing/2014/chart" uri="{C3380CC4-5D6E-409C-BE32-E72D297353CC}">
                  <c16:uniqueId val="{00000002-6E62-4891-A49D-97F25B7CF045}"/>
                </c:ext>
              </c:extLst>
            </c:dLbl>
            <c:dLbl>
              <c:idx val="2"/>
              <c:layout>
                <c:manualLayout>
                  <c:x val="-0.11194075186289489"/>
                  <c:y val="7.5647647109138308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accent1"/>
                        </a:solidFill>
                        <a:effectLst/>
                        <a:latin typeface="+mn-lt"/>
                        <a:ea typeface="+mn-ea"/>
                        <a:cs typeface="+mn-cs"/>
                      </a:defRPr>
                    </a:pPr>
                    <a:fld id="{7069869C-7A4D-4686-AA19-2C1BC227BEDE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[CATEGORY NAME]</a:t>
                    </a:fld>
                    <a:r>
                      <a:rPr lang="en-US"/>
                      <a:t>
</a:t>
                    </a:r>
                    <a:fld id="{00585661-7AD5-4F0C-8509-2B870C7E5561}" type="PERCENTAG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[PERCENTAGE]</a:t>
                    </a:fld>
                    <a:endParaRPr lang="en-US"/>
                  </a:p>
                </c:rich>
              </c:tx>
              <c:spPr>
                <a:solidFill>
                  <a:sysClr val="window" lastClr="FFFFFF">
                    <a:alpha val="90000"/>
                  </a:sysClr>
                </a:solidFill>
                <a:ln w="12700" cap="flat" cmpd="sng" algn="ctr">
                  <a:solidFill>
                    <a:srgbClr val="9BBB59"/>
                  </a:solidFill>
                  <a:round/>
                </a:ln>
                <a:effectLst>
                  <a:outerShdw blurRad="50800" dist="38100" dir="2700000" algn="tl" rotWithShape="0">
                    <a:srgbClr val="9BBB59">
                      <a:lumMod val="75000"/>
                      <a:alpha val="40000"/>
                    </a:srgb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solidFill>
                      <a:schemeClr val="lt1">
                        <a:alpha val="90000"/>
                      </a:schemeClr>
                    </a:solidFill>
                    <a:ln w="12700" cap="flat" cmpd="sng" algn="ctr">
                      <a:solidFill>
                        <a:schemeClr val="accent1"/>
                      </a:solidFill>
                      <a:round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6E62-4891-A49D-97F25B7CF045}"/>
                </c:ext>
              </c:extLst>
            </c:dLbl>
            <c:dLbl>
              <c:idx val="3"/>
              <c:layout>
                <c:manualLayout>
                  <c:x val="7.4860603978800636E-2"/>
                  <c:y val="0.24799555217416749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accent1"/>
                        </a:solidFill>
                        <a:effectLst/>
                        <a:latin typeface="+mn-lt"/>
                        <a:ea typeface="+mn-ea"/>
                        <a:cs typeface="+mn-cs"/>
                      </a:defRPr>
                    </a:pPr>
                    <a:fld id="{5E8FA208-31AC-4DE9-A92D-459F2B38F1C0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[CATEGORY NAME]</a:t>
                    </a:fld>
                    <a:r>
                      <a:rPr lang="en-US"/>
                      <a:t>
</a:t>
                    </a:r>
                    <a:fld id="{2B1D2297-54A9-429C-8E74-8EDD9BE4DFAE}" type="PERCENTAG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[PERCENTAGE]</a:t>
                    </a:fld>
                    <a:endParaRPr lang="en-US"/>
                  </a:p>
                </c:rich>
              </c:tx>
              <c:spPr>
                <a:solidFill>
                  <a:sysClr val="window" lastClr="FFFFFF">
                    <a:alpha val="90000"/>
                  </a:sysClr>
                </a:solidFill>
                <a:ln w="12700" cap="flat" cmpd="sng" algn="ctr">
                  <a:solidFill>
                    <a:srgbClr val="8064A2"/>
                  </a:solidFill>
                  <a:round/>
                </a:ln>
                <a:effectLst>
                  <a:outerShdw blurRad="50800" dist="38100" dir="2700000" algn="tl" rotWithShape="0">
                    <a:srgbClr val="8064A2">
                      <a:lumMod val="75000"/>
                      <a:alpha val="40000"/>
                    </a:srgb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solidFill>
                      <a:schemeClr val="lt1">
                        <a:alpha val="90000"/>
                      </a:schemeClr>
                    </a:solidFill>
                    <a:ln w="12700" cap="flat" cmpd="sng" algn="ctr">
                      <a:solidFill>
                        <a:schemeClr val="accent1"/>
                      </a:solidFill>
                      <a:round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6E62-4891-A49D-97F25B7CF045}"/>
                </c:ext>
              </c:extLst>
            </c:dLbl>
            <c:dLbl>
              <c:idx val="4"/>
              <c:layout>
                <c:manualLayout>
                  <c:x val="0.17040008129950204"/>
                  <c:y val="0.10868839783731224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accent1"/>
                        </a:solidFill>
                        <a:effectLst/>
                        <a:latin typeface="+mn-lt"/>
                        <a:ea typeface="+mn-ea"/>
                        <a:cs typeface="+mn-cs"/>
                      </a:defRPr>
                    </a:pPr>
                    <a:fld id="{69BDBF15-FE5E-48C1-85E5-FF013F07A4E2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[CATEGORY NAME]</a:t>
                    </a:fld>
                    <a:r>
                      <a:rPr lang="en-US"/>
                      <a:t>
</a:t>
                    </a:r>
                    <a:fld id="{8C5EC2E7-3642-4C8C-91A1-B1ABD01C4885}" type="PERCENTAG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[PERCENTAGE]</a:t>
                    </a:fld>
                    <a:endParaRPr lang="en-US"/>
                  </a:p>
                </c:rich>
              </c:tx>
              <c:spPr>
                <a:solidFill>
                  <a:sysClr val="window" lastClr="FFFFFF">
                    <a:alpha val="90000"/>
                  </a:sysClr>
                </a:solidFill>
                <a:ln w="12700" cap="flat" cmpd="sng" algn="ctr">
                  <a:solidFill>
                    <a:srgbClr val="4BACC6"/>
                  </a:solidFill>
                  <a:round/>
                </a:ln>
                <a:effectLst>
                  <a:outerShdw blurRad="50800" dist="38100" dir="2700000" algn="tl" rotWithShape="0">
                    <a:srgbClr val="4BACC6">
                      <a:lumMod val="75000"/>
                      <a:alpha val="40000"/>
                    </a:srgbClr>
                  </a:outerShdw>
                </a:effectLst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effectLst/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solidFill>
                      <a:schemeClr val="lt1">
                        <a:alpha val="90000"/>
                      </a:schemeClr>
                    </a:solidFill>
                    <a:ln w="12700" cap="flat" cmpd="sng" algn="ctr">
                      <a:solidFill>
                        <a:schemeClr val="accent1"/>
                      </a:solidFill>
                      <a:round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6E62-4891-A49D-97F25B7CF045}"/>
                </c:ext>
              </c:extLst>
            </c:dLbl>
            <c:spPr>
              <a:solidFill>
                <a:sysClr val="window" lastClr="FFFFFF">
                  <a:alpha val="90000"/>
                </a:sysClr>
              </a:solidFill>
              <a:ln w="12700" cap="flat" cmpd="sng" algn="ctr">
                <a:solidFill>
                  <a:srgbClr val="4F81BD"/>
                </a:solidFill>
                <a:round/>
              </a:ln>
              <a:effectLst>
                <a:outerShdw blurRad="50800" dist="38100" dir="2700000" algn="tl" rotWithShape="0">
                  <a:srgbClr val="4F81BD">
                    <a:lumMod val="75000"/>
                    <a:alpha val="40000"/>
                  </a:srgbClr>
                </a:outerShdw>
              </a:effectLst>
            </c:sp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solidFill>
                    <a:schemeClr val="lt1">
                      <a:alpha val="90000"/>
                    </a:schemeClr>
                  </a:solidFill>
                  <a:ln w="12700" cap="flat" cmpd="sng" algn="ctr">
                    <a:solidFill>
                      <a:schemeClr val="accent1"/>
                    </a:solidFill>
                    <a:round/>
                  </a:ln>
                </c15:spPr>
              </c:ext>
            </c:extLst>
          </c:dLbls>
          <c:cat>
            <c:strRef>
              <c:f>'Premium by Class of Business'!$B$8:$B$12</c:f>
              <c:strCache>
                <c:ptCount val="5"/>
                <c:pt idx="0">
                  <c:v>Property</c:v>
                </c:pt>
                <c:pt idx="1">
                  <c:v>Motor</c:v>
                </c:pt>
                <c:pt idx="2">
                  <c:v>Engineering</c:v>
                </c:pt>
                <c:pt idx="3">
                  <c:v>Transportation</c:v>
                </c:pt>
                <c:pt idx="4">
                  <c:v>Miscellaneous</c:v>
                </c:pt>
              </c:strCache>
            </c:strRef>
          </c:cat>
          <c:val>
            <c:numRef>
              <c:f>'Premium by Class of Business'!$C$8:$C$12</c:f>
              <c:numCache>
                <c:formatCode>_ * #\ ##0_ ;_ * \-#\ ##0_ ;_ * "-"??_ ;_ @_ </c:formatCode>
                <c:ptCount val="5"/>
                <c:pt idx="0">
                  <c:v>3307223907</c:v>
                </c:pt>
                <c:pt idx="1">
                  <c:v>1196085094</c:v>
                </c:pt>
                <c:pt idx="2">
                  <c:v>197959608.69999999</c:v>
                </c:pt>
                <c:pt idx="3">
                  <c:v>75361460.849999994</c:v>
                </c:pt>
                <c:pt idx="4">
                  <c:v>6943553.46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62-4891-A49D-97F25B7CF045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'Gross written premiums'!$B$8</c:f>
              <c:strCache>
                <c:ptCount val="1"/>
                <c:pt idx="0">
                  <c:v>GWP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'Gross written premiums'!$C$7:$O$7</c:f>
              <c:strCache>
                <c:ptCount val="13"/>
                <c:pt idx="0">
                  <c:v>2013-2014</c:v>
                </c:pt>
                <c:pt idx="1">
                  <c:v>2014-2015</c:v>
                </c:pt>
                <c:pt idx="2">
                  <c:v>2015-2016</c:v>
                </c:pt>
                <c:pt idx="3">
                  <c:v>2016-2017</c:v>
                </c:pt>
                <c:pt idx="4">
                  <c:v>2017-2018</c:v>
                </c:pt>
                <c:pt idx="5">
                  <c:v>2018-2019</c:v>
                </c:pt>
                <c:pt idx="6">
                  <c:v>2019-2020</c:v>
                </c:pt>
                <c:pt idx="7">
                  <c:v>2020-2021</c:v>
                </c:pt>
                <c:pt idx="8">
                  <c:v>2021-2022</c:v>
                </c:pt>
                <c:pt idx="9">
                  <c:v>2022-2023</c:v>
                </c:pt>
                <c:pt idx="10">
                  <c:v>2023-2024</c:v>
                </c:pt>
                <c:pt idx="11">
                  <c:v>2024-2025</c:v>
                </c:pt>
                <c:pt idx="12">
                  <c:v>2025-2026</c:v>
                </c:pt>
              </c:strCache>
            </c:strRef>
          </c:cat>
          <c:val>
            <c:numRef>
              <c:f>'Gross written premiums'!$C$8:$O$8</c:f>
              <c:numCache>
                <c:formatCode>#,##0</c:formatCode>
                <c:ptCount val="13"/>
                <c:pt idx="0">
                  <c:v>1389848922.3399999</c:v>
                </c:pt>
                <c:pt idx="1">
                  <c:v>1526036997.78</c:v>
                </c:pt>
                <c:pt idx="2">
                  <c:v>1683864534.6399901</c:v>
                </c:pt>
                <c:pt idx="3">
                  <c:v>1843407853.77999</c:v>
                </c:pt>
                <c:pt idx="4">
                  <c:v>1994136466.22999</c:v>
                </c:pt>
                <c:pt idx="5">
                  <c:v>2168956190.2599902</c:v>
                </c:pt>
                <c:pt idx="6">
                  <c:v>2416913374.1799998</c:v>
                </c:pt>
                <c:pt idx="7">
                  <c:v>2785825001.76999</c:v>
                </c:pt>
                <c:pt idx="8">
                  <c:v>3152457633.75</c:v>
                </c:pt>
                <c:pt idx="9">
                  <c:v>4571151396.6899996</c:v>
                </c:pt>
                <c:pt idx="10">
                  <c:v>5378505246.1400003</c:v>
                </c:pt>
                <c:pt idx="11">
                  <c:v>5872523912.6000004</c:v>
                </c:pt>
                <c:pt idx="12">
                  <c:v>4783573623.8100004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BF-4698-9185-EA98FDC3C996}"/>
            </c:ext>
          </c:extLst>
        </c:ser>
        <c:ser>
          <c:idx val="1"/>
          <c:order val="1"/>
          <c:tx>
            <c:strRef>
              <c:f>'Gross written premiums'!$B$9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4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'Gross written premiums'!$C$7:$O$7</c:f>
              <c:strCache>
                <c:ptCount val="13"/>
                <c:pt idx="0">
                  <c:v>2013-2014</c:v>
                </c:pt>
                <c:pt idx="1">
                  <c:v>2014-2015</c:v>
                </c:pt>
                <c:pt idx="2">
                  <c:v>2015-2016</c:v>
                </c:pt>
                <c:pt idx="3">
                  <c:v>2016-2017</c:v>
                </c:pt>
                <c:pt idx="4">
                  <c:v>2017-2018</c:v>
                </c:pt>
                <c:pt idx="5">
                  <c:v>2018-2019</c:v>
                </c:pt>
                <c:pt idx="6">
                  <c:v>2019-2020</c:v>
                </c:pt>
                <c:pt idx="7">
                  <c:v>2020-2021</c:v>
                </c:pt>
                <c:pt idx="8">
                  <c:v>2021-2022</c:v>
                </c:pt>
                <c:pt idx="9">
                  <c:v>2022-2023</c:v>
                </c:pt>
                <c:pt idx="10">
                  <c:v>2023-2024</c:v>
                </c:pt>
                <c:pt idx="11">
                  <c:v>2024-2025</c:v>
                </c:pt>
                <c:pt idx="12">
                  <c:v>2025-2026</c:v>
                </c:pt>
              </c:strCache>
            </c:strRef>
          </c:cat>
          <c:val>
            <c:numRef>
              <c:f>'Gross written premiums'!$C$9:$O$9</c:f>
              <c:numCache>
                <c:formatCode>0.00%</c:formatCode>
                <c:ptCount val="13"/>
                <c:pt idx="12" formatCode="#,##0">
                  <c:v>1643115125.1899996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75-4576-9B1A-DE5CF7DD0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7"/>
        <c:overlap val="100"/>
        <c:axId val="-355705392"/>
        <c:axId val="-355699408"/>
      </c:barChart>
      <c:valAx>
        <c:axId val="-355699408"/>
        <c:scaling>
          <c:orientation val="minMax"/>
        </c:scaling>
        <c:delete val="0"/>
        <c:axPos val="r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55705392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6558272877049145"/>
                <c:y val="0.37775727511875812"/>
              </c:manualLayout>
            </c:layout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 Now Text" panose="020B050403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-355705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355699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'Loss ratio development'!$C$7:$O$7</c:f>
              <c:strCache>
                <c:ptCount val="13"/>
                <c:pt idx="0">
                  <c:v>2013/2014</c:v>
                </c:pt>
                <c:pt idx="1">
                  <c:v>2014/2015</c:v>
                </c:pt>
                <c:pt idx="2">
                  <c:v>2015/2016</c:v>
                </c:pt>
                <c:pt idx="3">
                  <c:v>2016/2017</c:v>
                </c:pt>
                <c:pt idx="4">
                  <c:v>2017/2018</c:v>
                </c:pt>
                <c:pt idx="5">
                  <c:v>2018/2019</c:v>
                </c:pt>
                <c:pt idx="6">
                  <c:v>2019/2020</c:v>
                </c:pt>
                <c:pt idx="7">
                  <c:v>2020/2021</c:v>
                </c:pt>
                <c:pt idx="8">
                  <c:v>2021/2022</c:v>
                </c:pt>
                <c:pt idx="9">
                  <c:v>2022/2023</c:v>
                </c:pt>
                <c:pt idx="10">
                  <c:v>2023/2024</c:v>
                </c:pt>
                <c:pt idx="11">
                  <c:v>2024/2025*</c:v>
                </c:pt>
                <c:pt idx="12">
                  <c:v>2025/2026*</c:v>
                </c:pt>
              </c:strCache>
            </c:strRef>
          </c:cat>
          <c:val>
            <c:numRef>
              <c:f>'Loss ratio development'!$C$8:$O$8</c:f>
              <c:numCache>
                <c:formatCode>0%</c:formatCode>
                <c:ptCount val="13"/>
                <c:pt idx="0">
                  <c:v>0.21</c:v>
                </c:pt>
                <c:pt idx="1">
                  <c:v>0.27</c:v>
                </c:pt>
                <c:pt idx="2">
                  <c:v>0.41</c:v>
                </c:pt>
                <c:pt idx="3">
                  <c:v>0.39</c:v>
                </c:pt>
                <c:pt idx="4">
                  <c:v>0.42</c:v>
                </c:pt>
                <c:pt idx="5">
                  <c:v>0.65</c:v>
                </c:pt>
                <c:pt idx="6">
                  <c:v>0.4</c:v>
                </c:pt>
                <c:pt idx="7">
                  <c:v>0.17</c:v>
                </c:pt>
                <c:pt idx="8">
                  <c:v>10.313700000000001</c:v>
                </c:pt>
                <c:pt idx="9">
                  <c:v>0.12</c:v>
                </c:pt>
                <c:pt idx="10">
                  <c:v>0.17</c:v>
                </c:pt>
                <c:pt idx="11">
                  <c:v>0.04</c:v>
                </c:pt>
                <c:pt idx="12">
                  <c:v>0.1139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AC-4798-9369-3C3A2E578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029200"/>
        <c:axId val="2051028368"/>
      </c:lineChart>
      <c:catAx>
        <c:axId val="2051029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 Now Text" panose="020B0504030202020204" pitchFamily="34" charset="0"/>
                <a:ea typeface="+mn-ea"/>
                <a:cs typeface="+mn-cs"/>
              </a:defRPr>
            </a:pPr>
            <a:endParaRPr lang="en-US"/>
          </a:p>
        </c:txPr>
        <c:crossAx val="2051028368"/>
        <c:crosses val="autoZero"/>
        <c:auto val="1"/>
        <c:lblAlgn val="ctr"/>
        <c:lblOffset val="100"/>
        <c:noMultiLvlLbl val="0"/>
      </c:catAx>
      <c:valAx>
        <c:axId val="205102836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 Now Text" panose="020B0504030202020204" pitchFamily="34" charset="0"/>
                <a:ea typeface="+mn-ea"/>
                <a:cs typeface="+mn-cs"/>
              </a:defRPr>
            </a:pPr>
            <a:endParaRPr lang="en-US"/>
          </a:p>
        </c:txPr>
        <c:crossAx val="2051029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Helvetica Now Text" panose="020B050403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'Loss ratio (excl Jul ''21 CAT)'!$C$7:$O$7</c:f>
              <c:strCache>
                <c:ptCount val="13"/>
                <c:pt idx="0">
                  <c:v>2013/2014</c:v>
                </c:pt>
                <c:pt idx="1">
                  <c:v>2014/2015</c:v>
                </c:pt>
                <c:pt idx="2">
                  <c:v>2015/2016</c:v>
                </c:pt>
                <c:pt idx="3">
                  <c:v>2016/2017</c:v>
                </c:pt>
                <c:pt idx="4">
                  <c:v>2017/2018</c:v>
                </c:pt>
                <c:pt idx="5">
                  <c:v>2018/2019</c:v>
                </c:pt>
                <c:pt idx="6">
                  <c:v>2019/2020</c:v>
                </c:pt>
                <c:pt idx="7">
                  <c:v>2020/2021</c:v>
                </c:pt>
                <c:pt idx="8">
                  <c:v>2021/2022</c:v>
                </c:pt>
                <c:pt idx="9">
                  <c:v>2022/2023</c:v>
                </c:pt>
                <c:pt idx="10">
                  <c:v>2023/2024</c:v>
                </c:pt>
                <c:pt idx="11">
                  <c:v>2024/2025*</c:v>
                </c:pt>
                <c:pt idx="12">
                  <c:v>2025/2026*</c:v>
                </c:pt>
              </c:strCache>
            </c:strRef>
          </c:cat>
          <c:val>
            <c:numRef>
              <c:f>'Loss ratio (excl Jul ''21 CAT)'!$C$8:$O$8</c:f>
              <c:numCache>
                <c:formatCode>0.00%</c:formatCode>
                <c:ptCount val="13"/>
                <c:pt idx="0">
                  <c:v>0.21</c:v>
                </c:pt>
                <c:pt idx="1">
                  <c:v>0.27</c:v>
                </c:pt>
                <c:pt idx="2">
                  <c:v>0.41</c:v>
                </c:pt>
                <c:pt idx="3">
                  <c:v>0.39</c:v>
                </c:pt>
                <c:pt idx="4">
                  <c:v>0.42</c:v>
                </c:pt>
                <c:pt idx="5">
                  <c:v>0.65</c:v>
                </c:pt>
                <c:pt idx="6">
                  <c:v>0.4</c:v>
                </c:pt>
                <c:pt idx="7">
                  <c:v>0.17</c:v>
                </c:pt>
                <c:pt idx="8">
                  <c:v>0.37</c:v>
                </c:pt>
                <c:pt idx="9">
                  <c:v>0.12</c:v>
                </c:pt>
                <c:pt idx="10">
                  <c:v>0.17</c:v>
                </c:pt>
                <c:pt idx="11">
                  <c:v>0.04</c:v>
                </c:pt>
                <c:pt idx="12">
                  <c:v>0.1139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CD-4A53-8402-56FFFCEB7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4093584"/>
        <c:axId val="874089424"/>
      </c:lineChart>
      <c:catAx>
        <c:axId val="874093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4089424"/>
        <c:crosses val="autoZero"/>
        <c:auto val="1"/>
        <c:lblAlgn val="ctr"/>
        <c:lblOffset val="100"/>
        <c:noMultiLvlLbl val="0"/>
      </c:catAx>
      <c:valAx>
        <c:axId val="874089424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409358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'Risk Profiles Capped'!$B$42</c:f>
              <c:strCache>
                <c:ptCount val="1"/>
                <c:pt idx="0">
                  <c:v>Exposure %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DA5-4BBF-935D-5FE6888F19A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DA5-4BBF-935D-5FE6888F19A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DA5-4BBF-935D-5FE6888F19A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DA5-4BBF-935D-5FE6888F19A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DA5-4BBF-935D-5FE6888F19A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DA5-4BBF-935D-5FE6888F19A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DA5-4BBF-935D-5FE6888F19AA}"/>
              </c:ext>
            </c:extLst>
          </c:dPt>
          <c:cat>
            <c:strRef>
              <c:f>'Risk Profiles Capped'!$C$41:$I$41</c:f>
              <c:strCache>
                <c:ptCount val="7"/>
                <c:pt idx="0">
                  <c:v> Engineering </c:v>
                </c:pt>
                <c:pt idx="1">
                  <c:v> Miscellaneous (Money) </c:v>
                </c:pt>
                <c:pt idx="2">
                  <c:v> Motor (Commercial) </c:v>
                </c:pt>
                <c:pt idx="3">
                  <c:v> Motor (Personal) </c:v>
                </c:pt>
                <c:pt idx="4">
                  <c:v> Property (Commercial) </c:v>
                </c:pt>
                <c:pt idx="5">
                  <c:v> Property (Personal) </c:v>
                </c:pt>
                <c:pt idx="6">
                  <c:v> Transportation (GIT) </c:v>
                </c:pt>
              </c:strCache>
            </c:strRef>
          </c:cat>
          <c:val>
            <c:numRef>
              <c:f>'Risk Profiles Capped'!$C$42:$I$42</c:f>
              <c:numCache>
                <c:formatCode>0.00%</c:formatCode>
                <c:ptCount val="7"/>
                <c:pt idx="0">
                  <c:v>1.6043778753260827E-2</c:v>
                </c:pt>
                <c:pt idx="1">
                  <c:v>6.7865167438082219E-3</c:v>
                </c:pt>
                <c:pt idx="2">
                  <c:v>3.5120099219436235E-2</c:v>
                </c:pt>
                <c:pt idx="3">
                  <c:v>9.6915403379674914E-2</c:v>
                </c:pt>
                <c:pt idx="4">
                  <c:v>0.25338013131641496</c:v>
                </c:pt>
                <c:pt idx="5">
                  <c:v>0.57571106088331414</c:v>
                </c:pt>
                <c:pt idx="6">
                  <c:v>1.604300970409071E-2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5-4FBB-AA37-22CF1A375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3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8100" tIns="19050" rIns="38100" bIns="19050" anchor="ctr" anchorCtr="1">
      <a:spAutoFit/>
    </cs:bodyPr>
  </cs:dataLabel>
  <cs:dataLabelCallout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tx1"/>
    </cs:fontRef>
    <cs:spPr>
      <a:solidFill>
        <a:schemeClr val="phClr">
          <a:alpha val="90000"/>
        </a:schemeClr>
      </a:solidFill>
      <a:ln w="19050">
        <a:solidFill>
          <a:schemeClr val="phClr">
            <a:lumMod val="75000"/>
          </a:schemeClr>
        </a:solidFill>
      </a:ln>
      <a:effectLst>
        <a:innerShdw blurRad="114300">
          <a:schemeClr val="phClr">
            <a:lumMod val="75000"/>
          </a:schemeClr>
        </a:innerShdw>
      </a:effectLst>
      <a:scene3d>
        <a:camera prst="orthographicFront"/>
        <a:lightRig rig="threePt" dir="t"/>
      </a:scene3d>
      <a:sp3d contourW="19050" prstMaterial="flat">
        <a:contourClr>
          <a:schemeClr val="accent4">
            <a:lumMod val="75000"/>
          </a:schemeClr>
        </a:contourClr>
      </a:sp3d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31750</xdr:rowOff>
    </xdr:from>
    <xdr:to>
      <xdr:col>1</xdr:col>
      <xdr:colOff>1587581</xdr:colOff>
      <xdr:row>4</xdr:row>
      <xdr:rowOff>133393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EB21F1-203C-4FC3-B44E-CC38E3DAD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31750"/>
          <a:ext cx="1581231" cy="8382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38100</xdr:rowOff>
    </xdr:from>
    <xdr:to>
      <xdr:col>1</xdr:col>
      <xdr:colOff>1619331</xdr:colOff>
      <xdr:row>4</xdr:row>
      <xdr:rowOff>139743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BB59D0-3FF8-45BD-94D8-BEF23DF99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38100"/>
          <a:ext cx="1581231" cy="838243"/>
        </a:xfrm>
        <a:prstGeom prst="rect">
          <a:avLst/>
        </a:prstGeom>
      </xdr:spPr>
    </xdr:pic>
    <xdr:clientData/>
  </xdr:twoCellAnchor>
  <xdr:twoCellAnchor>
    <xdr:from>
      <xdr:col>4</xdr:col>
      <xdr:colOff>282574</xdr:colOff>
      <xdr:row>3</xdr:row>
      <xdr:rowOff>73024</xdr:rowOff>
    </xdr:from>
    <xdr:to>
      <xdr:col>15</xdr:col>
      <xdr:colOff>251460</xdr:colOff>
      <xdr:row>27</xdr:row>
      <xdr:rowOff>99060</xdr:rowOff>
    </xdr:to>
    <xdr:graphicFrame macro="">
      <xdr:nvGraphicFramePr>
        <xdr:cNvPr id="104" name="Chart 3">
          <a:extLst>
            <a:ext uri="{FF2B5EF4-FFF2-40B4-BE49-F238E27FC236}">
              <a16:creationId xmlns:a16="http://schemas.microsoft.com/office/drawing/2014/main" id="{2657B327-4EEE-9E77-A269-A46728D4A8F9}"/>
            </a:ext>
            <a:ext uri="{147F2762-F138-4A5C-976F-8EAC2B608ADB}">
              <a16:predDERef xmlns:a16="http://schemas.microsoft.com/office/drawing/2014/main" pred="{6CBB59D0-3FF8-45BD-94D8-BEF23DF99C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11</xdr:row>
      <xdr:rowOff>22225</xdr:rowOff>
    </xdr:from>
    <xdr:to>
      <xdr:col>10</xdr:col>
      <xdr:colOff>371475</xdr:colOff>
      <xdr:row>25</xdr:row>
      <xdr:rowOff>184149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253935F3-338A-4A03-9646-37B94C2C6D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6350</xdr:colOff>
      <xdr:row>0</xdr:row>
      <xdr:rowOff>0</xdr:rowOff>
    </xdr:from>
    <xdr:to>
      <xdr:col>2</xdr:col>
      <xdr:colOff>745571</xdr:colOff>
      <xdr:row>4</xdr:row>
      <xdr:rowOff>97833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8389DC-3B5F-79EE-3767-214CA6231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1650" y="0"/>
          <a:ext cx="1581231" cy="8382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2</xdr:col>
      <xdr:colOff>969091</xdr:colOff>
      <xdr:row>4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C4F8FD-8404-4DA7-BC66-B7FC716B2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581231" cy="8382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241300</xdr:colOff>
      <xdr:row>9</xdr:row>
      <xdr:rowOff>139700</xdr:rowOff>
    </xdr:from>
    <xdr:to>
      <xdr:col>14</xdr:col>
      <xdr:colOff>19050</xdr:colOff>
      <xdr:row>28</xdr:row>
      <xdr:rowOff>63500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5B7A3806-F906-4CB6-9E63-CD431E9D5A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152400</xdr:colOff>
      <xdr:row>0</xdr:row>
      <xdr:rowOff>0</xdr:rowOff>
    </xdr:from>
    <xdr:to>
      <xdr:col>3</xdr:col>
      <xdr:colOff>26751</xdr:colOff>
      <xdr:row>4</xdr:row>
      <xdr:rowOff>101643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609B7F-CBC6-4235-87C1-06C123A3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9100" y="0"/>
          <a:ext cx="1581231" cy="8382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48894</xdr:colOff>
      <xdr:row>10</xdr:row>
      <xdr:rowOff>130810</xdr:rowOff>
    </xdr:from>
    <xdr:to>
      <xdr:col>12</xdr:col>
      <xdr:colOff>368299</xdr:colOff>
      <xdr:row>32</xdr:row>
      <xdr:rowOff>77470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F6266F98-BA48-42BF-B422-7C7DC8B6F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857250</xdr:colOff>
      <xdr:row>0</xdr:row>
      <xdr:rowOff>95250</xdr:rowOff>
    </xdr:from>
    <xdr:to>
      <xdr:col>3</xdr:col>
      <xdr:colOff>19131</xdr:colOff>
      <xdr:row>5</xdr:row>
      <xdr:rowOff>12743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03C8AF-2958-4DEB-ABA5-4DCCE0CE9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0" y="95250"/>
          <a:ext cx="1581231" cy="8382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76200</xdr:rowOff>
    </xdr:from>
    <xdr:to>
      <xdr:col>2</xdr:col>
      <xdr:colOff>248507</xdr:colOff>
      <xdr:row>4</xdr:row>
      <xdr:rowOff>97551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ADD168-BECB-450F-B6D6-2ACF4EBC4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76200"/>
          <a:ext cx="1585817" cy="638571"/>
        </a:xfrm>
        <a:prstGeom prst="rect">
          <a:avLst/>
        </a:prstGeom>
      </xdr:spPr>
    </xdr:pic>
    <xdr:clientData/>
  </xdr:twoCellAnchor>
  <xdr:twoCellAnchor>
    <xdr:from>
      <xdr:col>1</xdr:col>
      <xdr:colOff>1438275</xdr:colOff>
      <xdr:row>44</xdr:row>
      <xdr:rowOff>0</xdr:rowOff>
    </xdr:from>
    <xdr:to>
      <xdr:col>5</xdr:col>
      <xdr:colOff>993140</xdr:colOff>
      <xdr:row>62</xdr:row>
      <xdr:rowOff>140335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9B83B9C-D959-432D-1BC5-E11F87E1147D}"/>
            </a:ext>
            <a:ext uri="{147F2762-F138-4A5C-976F-8EAC2B608ADB}">
              <a16:predDERef xmlns:a16="http://schemas.microsoft.com/office/drawing/2014/main" pred="{82ADD168-BECB-450F-B6D6-2ACF4EBC40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0</xdr:row>
      <xdr:rowOff>82550</xdr:rowOff>
    </xdr:from>
    <xdr:to>
      <xdr:col>2</xdr:col>
      <xdr:colOff>787622</xdr:colOff>
      <xdr:row>4</xdr:row>
      <xdr:rowOff>115380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A455C6-1CA3-44D8-B556-87279DCD2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725" y="82550"/>
          <a:ext cx="1588992" cy="63539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50800</xdr:rowOff>
    </xdr:from>
    <xdr:to>
      <xdr:col>2</xdr:col>
      <xdr:colOff>598392</xdr:colOff>
      <xdr:row>5</xdr:row>
      <xdr:rowOff>9921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F80FB6-3E8A-4F89-A951-40F8FB2A7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7625"/>
          <a:ext cx="1592167" cy="673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1@100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9AED-B2C0-46C5-B20B-88AFAB4D6B8C}">
  <dimension ref="B7:C16"/>
  <sheetViews>
    <sheetView showGridLines="0" tabSelected="1" workbookViewId="0">
      <selection activeCell="F17" sqref="F17"/>
    </sheetView>
  </sheetViews>
  <sheetFormatPr defaultColWidth="8.6640625" defaultRowHeight="11.5"/>
  <cols>
    <col min="1" max="1" width="7.33203125" style="8" customWidth="1"/>
    <col min="2" max="2" width="55.44140625" style="8" bestFit="1" customWidth="1"/>
    <col min="3" max="16384" width="8.6640625" style="8"/>
  </cols>
  <sheetData>
    <row r="7" spans="2:3">
      <c r="B7" s="47" t="s">
        <v>0</v>
      </c>
      <c r="C7" s="47" t="s">
        <v>1</v>
      </c>
    </row>
    <row r="8" spans="2:3">
      <c r="B8" s="9" t="s">
        <v>2</v>
      </c>
      <c r="C8" s="45">
        <v>1</v>
      </c>
    </row>
    <row r="9" spans="2:3">
      <c r="B9" s="9" t="s">
        <v>3</v>
      </c>
      <c r="C9" s="46">
        <v>2</v>
      </c>
    </row>
    <row r="10" spans="2:3">
      <c r="B10" s="9" t="s">
        <v>4</v>
      </c>
      <c r="C10" s="131">
        <v>3</v>
      </c>
    </row>
    <row r="11" spans="2:3">
      <c r="B11" s="9" t="s">
        <v>5</v>
      </c>
      <c r="C11" s="131">
        <v>4</v>
      </c>
    </row>
    <row r="12" spans="2:3">
      <c r="B12" s="9" t="s">
        <v>6</v>
      </c>
      <c r="C12" s="131">
        <v>5</v>
      </c>
    </row>
    <row r="13" spans="2:3">
      <c r="B13" s="9" t="s">
        <v>7</v>
      </c>
      <c r="C13" s="46">
        <v>6</v>
      </c>
    </row>
    <row r="14" spans="2:3">
      <c r="B14" s="9" t="s">
        <v>8</v>
      </c>
      <c r="C14" s="131">
        <v>7</v>
      </c>
    </row>
    <row r="15" spans="2:3">
      <c r="B15" s="9" t="s">
        <v>9</v>
      </c>
      <c r="C15" s="131">
        <v>8</v>
      </c>
    </row>
    <row r="16" spans="2:3">
      <c r="B16" s="10" t="s">
        <v>183</v>
      </c>
      <c r="C16" s="140">
        <v>9</v>
      </c>
    </row>
  </sheetData>
  <hyperlinks>
    <hyperlink ref="C8" location="'Gross written premiums'!A1" display="1" xr:uid="{D37D0893-835C-43F0-B606-22885C233D12}"/>
    <hyperlink ref="C9" location="'Premium by Class of Business'!A1" display="2" xr:uid="{6E16782C-A3CE-47AB-80FA-E8B501D2A5A6}"/>
    <hyperlink ref="C10" location="'Event claims'!A1" display="'Event claims'!A1" xr:uid="{82F5EC20-EBD4-4CC2-98F5-0BB1E5A58A6F}"/>
    <hyperlink ref="C11" location="'Loss ratio development'!A1" display="'Loss ratio development'!A1" xr:uid="{E49DF8CB-BE3A-4D3C-9CAE-59190639193D}"/>
    <hyperlink ref="C12" location="'Loss ratio (excl Jul ''21 CAT)'!A1" display="'Loss ratio (excl Jul ''21 CAT)'!A1" xr:uid="{D7D02929-7CFF-4E8F-8939-BFFB15E34B63}"/>
    <hyperlink ref="C13" location="'Premium and Exposure Totals'!A1" display="10" xr:uid="{EFD6E201-64B4-4226-963E-0B529A037F6F}"/>
    <hyperlink ref="C14" location="'Risk Profiles Capped'!A1" display="'Risk Profiles Capped'!A1" xr:uid="{A06D77F9-2551-4499-AF48-884E5E20E9E6}"/>
    <hyperlink ref="C15" location="'SAM Zones Capped'!A1" display="'SAM Zones Capped'!A1" xr:uid="{8FF4D7CD-D072-4A8C-A5A4-29A010608105}"/>
    <hyperlink ref="C16" location="'Current Treaty'!A1" display="'Current Treaty'!A1" xr:uid="{9C31FB6E-3A66-4ADA-9B81-C6735BEFAD84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B6:D21"/>
  <sheetViews>
    <sheetView zoomScaleNormal="100" workbookViewId="0"/>
  </sheetViews>
  <sheetFormatPr defaultColWidth="9.109375" defaultRowHeight="11.5"/>
  <cols>
    <col min="1" max="1" width="3" style="7" customWidth="1"/>
    <col min="2" max="3" width="31.6640625" style="7" customWidth="1"/>
    <col min="4" max="4" width="11.44140625" style="7" bestFit="1" customWidth="1"/>
    <col min="5" max="16384" width="9.109375" style="7"/>
  </cols>
  <sheetData>
    <row r="6" spans="2:4">
      <c r="C6" s="49"/>
    </row>
    <row r="7" spans="2:4">
      <c r="B7" s="132" t="s">
        <v>10</v>
      </c>
      <c r="C7" s="132"/>
      <c r="D7" s="132"/>
    </row>
    <row r="8" spans="2:4">
      <c r="B8" s="84" t="s">
        <v>11</v>
      </c>
      <c r="C8" s="85">
        <v>3307223907</v>
      </c>
      <c r="D8" s="114">
        <f>C8/C$13</f>
        <v>0.69137096383343677</v>
      </c>
    </row>
    <row r="9" spans="2:4">
      <c r="B9" s="54" t="s">
        <v>12</v>
      </c>
      <c r="C9" s="86">
        <v>1196085094</v>
      </c>
      <c r="D9" s="115">
        <f t="shared" ref="D9:D13" si="0">C9/C$13</f>
        <v>0.25004007213279583</v>
      </c>
    </row>
    <row r="10" spans="2:4">
      <c r="B10" s="54" t="s">
        <v>13</v>
      </c>
      <c r="C10" s="86">
        <v>197959608.69999999</v>
      </c>
      <c r="D10" s="115">
        <f t="shared" si="0"/>
        <v>4.1383205164103508E-2</v>
      </c>
    </row>
    <row r="11" spans="2:4">
      <c r="B11" s="54" t="s">
        <v>14</v>
      </c>
      <c r="C11" s="86">
        <v>75361460.849999994</v>
      </c>
      <c r="D11" s="115">
        <f t="shared" si="0"/>
        <v>1.5754217824042932E-2</v>
      </c>
    </row>
    <row r="12" spans="2:4">
      <c r="B12" s="54" t="s">
        <v>15</v>
      </c>
      <c r="C12" s="86">
        <v>6943553.46</v>
      </c>
      <c r="D12" s="115">
        <f t="shared" si="0"/>
        <v>1.4515410456208929E-3</v>
      </c>
    </row>
    <row r="13" spans="2:4">
      <c r="B13" s="55" t="s">
        <v>16</v>
      </c>
      <c r="C13" s="87">
        <f>SUM(C8:C12)</f>
        <v>4783573624.0100002</v>
      </c>
      <c r="D13" s="115">
        <f t="shared" si="0"/>
        <v>1</v>
      </c>
    </row>
    <row r="15" spans="2:4">
      <c r="C15" s="53"/>
    </row>
    <row r="16" spans="2:4" ht="14.5">
      <c r="C16" s="50"/>
    </row>
    <row r="17" spans="3:3">
      <c r="C17" s="51"/>
    </row>
    <row r="21" spans="3:3">
      <c r="C21" s="52"/>
    </row>
  </sheetData>
  <mergeCells count="1">
    <mergeCell ref="B7:D7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Footer>&amp;C&amp;A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FDD57-AF58-4AF2-B888-5C25E83606F0}">
  <sheetPr>
    <tabColor rgb="FF00B0F0"/>
  </sheetPr>
  <dimension ref="B7:Q28"/>
  <sheetViews>
    <sheetView showGridLines="0" zoomScaleNormal="100" workbookViewId="0"/>
  </sheetViews>
  <sheetFormatPr defaultColWidth="8.6640625" defaultRowHeight="11.5"/>
  <cols>
    <col min="1" max="1" width="8.6640625" style="2"/>
    <col min="2" max="2" width="14.109375" style="2" customWidth="1"/>
    <col min="3" max="13" width="16.44140625" style="2" customWidth="1"/>
    <col min="14" max="14" width="21.6640625" style="2" customWidth="1"/>
    <col min="15" max="15" width="18.44140625" style="2" bestFit="1" customWidth="1"/>
    <col min="16" max="16" width="22.6640625" style="2" customWidth="1"/>
    <col min="17" max="17" width="16.109375" style="2" bestFit="1" customWidth="1"/>
    <col min="18" max="16384" width="8.6640625" style="2"/>
  </cols>
  <sheetData>
    <row r="7" spans="2:17" s="20" customFormat="1">
      <c r="B7" s="18" t="s">
        <v>17</v>
      </c>
      <c r="C7" s="21" t="s">
        <v>18</v>
      </c>
      <c r="D7" s="21" t="s">
        <v>19</v>
      </c>
      <c r="E7" s="21" t="s">
        <v>20</v>
      </c>
      <c r="F7" s="21" t="s">
        <v>21</v>
      </c>
      <c r="G7" s="21" t="s">
        <v>22</v>
      </c>
      <c r="H7" s="19" t="s">
        <v>23</v>
      </c>
      <c r="I7" s="21" t="s">
        <v>24</v>
      </c>
      <c r="J7" s="21" t="s">
        <v>25</v>
      </c>
      <c r="K7" s="21" t="s">
        <v>26</v>
      </c>
      <c r="L7" s="21" t="s">
        <v>27</v>
      </c>
      <c r="M7" s="21" t="s">
        <v>28</v>
      </c>
      <c r="N7" s="21" t="s">
        <v>29</v>
      </c>
      <c r="O7" s="21" t="s">
        <v>30</v>
      </c>
      <c r="P7"/>
      <c r="Q7"/>
    </row>
    <row r="8" spans="2:17" ht="12" thickBot="1">
      <c r="B8" s="3" t="s">
        <v>31</v>
      </c>
      <c r="C8" s="1">
        <v>1389848922.3399999</v>
      </c>
      <c r="D8" s="1">
        <v>1526036997.78</v>
      </c>
      <c r="E8" s="1">
        <v>1683864534.6399901</v>
      </c>
      <c r="F8" s="1">
        <v>1843407853.77999</v>
      </c>
      <c r="G8" s="1">
        <v>1994136466.22999</v>
      </c>
      <c r="H8" s="1">
        <v>2168956190.2599902</v>
      </c>
      <c r="I8" s="1">
        <v>2416913374.1799998</v>
      </c>
      <c r="J8" s="1">
        <v>2785825001.76999</v>
      </c>
      <c r="K8" s="1">
        <v>3152457633.75</v>
      </c>
      <c r="L8" s="1">
        <v>4571151396.6899996</v>
      </c>
      <c r="M8" s="1">
        <v>5378505246.1400003</v>
      </c>
      <c r="N8" s="1">
        <v>5872523912.6000004</v>
      </c>
      <c r="O8" s="1">
        <v>4783573623.8100004</v>
      </c>
      <c r="P8"/>
      <c r="Q8"/>
    </row>
    <row r="9" spans="2:17" ht="12" thickBot="1">
      <c r="B9" s="3" t="s">
        <v>32</v>
      </c>
      <c r="C9" s="1"/>
      <c r="D9" s="22"/>
      <c r="E9" s="22"/>
      <c r="F9" s="22"/>
      <c r="G9" s="22"/>
      <c r="H9" s="22"/>
      <c r="I9" s="22"/>
      <c r="J9" s="22"/>
      <c r="K9" s="22"/>
      <c r="L9" s="22"/>
      <c r="M9" s="22"/>
      <c r="N9" s="1"/>
      <c r="O9" s="1">
        <v>1643115125.1899996</v>
      </c>
      <c r="P9"/>
      <c r="Q9"/>
    </row>
    <row r="10" spans="2:17" ht="12" thickBot="1">
      <c r="B10" s="3" t="s">
        <v>33</v>
      </c>
      <c r="C10" s="22" t="s">
        <v>34</v>
      </c>
      <c r="D10" s="62">
        <f t="shared" ref="D10:N10" si="0">(SUM(D8:D9)-C8)/C8</f>
        <v>9.7987682870386297E-2</v>
      </c>
      <c r="E10" s="62">
        <f t="shared" si="0"/>
        <v>0.10342313920933076</v>
      </c>
      <c r="F10" s="62">
        <f t="shared" si="0"/>
        <v>9.4748310127043683E-2</v>
      </c>
      <c r="G10" s="62">
        <f t="shared" si="0"/>
        <v>8.1766285274810085E-2</v>
      </c>
      <c r="H10" s="62">
        <f t="shared" si="0"/>
        <v>8.7666880873255998E-2</v>
      </c>
      <c r="I10" s="62">
        <f t="shared" si="0"/>
        <v>0.11432097385530285</v>
      </c>
      <c r="J10" s="62">
        <f t="shared" si="0"/>
        <v>0.15263750514647756</v>
      </c>
      <c r="K10" s="62">
        <f t="shared" si="0"/>
        <v>0.13160648344640022</v>
      </c>
      <c r="L10" s="62">
        <f t="shared" si="0"/>
        <v>0.45002786008971518</v>
      </c>
      <c r="M10" s="62">
        <f t="shared" si="0"/>
        <v>0.17661936334784512</v>
      </c>
      <c r="N10" s="62">
        <f t="shared" si="0"/>
        <v>9.1850550264786515E-2</v>
      </c>
      <c r="O10" s="62">
        <f>(SUM(O8:O9)-N8)/N8</f>
        <v>9.436570112741334E-2</v>
      </c>
    </row>
    <row r="11" spans="2:17">
      <c r="N11" s="4"/>
    </row>
    <row r="12" spans="2:17">
      <c r="N12" s="4"/>
      <c r="O12"/>
    </row>
    <row r="13" spans="2:17">
      <c r="N13" s="4"/>
      <c r="O13" s="63"/>
    </row>
    <row r="14" spans="2:17">
      <c r="N14" s="5"/>
    </row>
    <row r="15" spans="2:17">
      <c r="N15" s="5"/>
    </row>
    <row r="16" spans="2:17">
      <c r="N16" s="5"/>
      <c r="O16" s="36"/>
    </row>
    <row r="17" spans="4:15">
      <c r="N17" s="5"/>
      <c r="O17" s="36"/>
    </row>
    <row r="18" spans="4:15">
      <c r="N18" s="5"/>
      <c r="O18" s="36"/>
    </row>
    <row r="19" spans="4:15">
      <c r="N19" s="5"/>
    </row>
    <row r="20" spans="4:15">
      <c r="N20" s="5"/>
    </row>
    <row r="21" spans="4:15">
      <c r="N21" s="5"/>
    </row>
    <row r="22" spans="4:15">
      <c r="N22" s="5"/>
    </row>
    <row r="23" spans="4:15">
      <c r="N23" s="5"/>
    </row>
    <row r="24" spans="4:15">
      <c r="N24" s="5"/>
    </row>
    <row r="25" spans="4:15">
      <c r="N25" s="5"/>
    </row>
    <row r="28" spans="4:15" ht="25">
      <c r="D28" s="6"/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6:F36"/>
  <sheetViews>
    <sheetView showGridLines="0" workbookViewId="0"/>
  </sheetViews>
  <sheetFormatPr defaultColWidth="9.33203125" defaultRowHeight="11.5"/>
  <cols>
    <col min="1" max="1" width="9.33203125" style="13"/>
    <col min="2" max="2" width="11.6640625" style="13" bestFit="1" customWidth="1"/>
    <col min="3" max="3" width="47.33203125" style="13" customWidth="1"/>
    <col min="4" max="4" width="19.6640625" style="13" customWidth="1"/>
    <col min="5" max="5" width="17.44140625" style="13" bestFit="1" customWidth="1"/>
    <col min="6" max="16384" width="9.33203125" style="13"/>
  </cols>
  <sheetData>
    <row r="6" spans="2:5" s="12" customFormat="1" ht="33" customHeight="1">
      <c r="B6" s="64" t="s">
        <v>36</v>
      </c>
      <c r="C6" s="65" t="s">
        <v>37</v>
      </c>
      <c r="D6" s="66" t="s">
        <v>38</v>
      </c>
      <c r="E6" s="67" t="s">
        <v>35</v>
      </c>
    </row>
    <row r="7" spans="2:5" ht="15.65" customHeight="1">
      <c r="B7" s="68">
        <v>1994</v>
      </c>
      <c r="C7" s="69" t="s">
        <v>39</v>
      </c>
      <c r="D7" s="70">
        <v>30000000</v>
      </c>
      <c r="E7" s="71"/>
    </row>
    <row r="8" spans="2:5" ht="15.65" customHeight="1">
      <c r="B8" s="68">
        <v>1994</v>
      </c>
      <c r="C8" s="69" t="s">
        <v>40</v>
      </c>
      <c r="D8" s="70">
        <v>16000000</v>
      </c>
      <c r="E8" s="71"/>
    </row>
    <row r="9" spans="2:5" ht="15.65" customHeight="1">
      <c r="B9" s="68">
        <v>2010</v>
      </c>
      <c r="C9" s="69" t="s">
        <v>41</v>
      </c>
      <c r="D9" s="70">
        <v>34000000</v>
      </c>
      <c r="E9" s="72">
        <v>40330</v>
      </c>
    </row>
    <row r="10" spans="2:5" ht="15.65" customHeight="1">
      <c r="B10" s="68">
        <v>2010</v>
      </c>
      <c r="C10" s="69" t="s">
        <v>42</v>
      </c>
      <c r="D10" s="70">
        <v>29000000</v>
      </c>
      <c r="E10" s="72">
        <v>40330</v>
      </c>
    </row>
    <row r="11" spans="2:5" ht="15.65" customHeight="1">
      <c r="B11" s="68">
        <v>2010</v>
      </c>
      <c r="C11" s="69" t="s">
        <v>43</v>
      </c>
      <c r="D11" s="70">
        <v>6900000</v>
      </c>
      <c r="E11" s="72">
        <v>40210</v>
      </c>
    </row>
    <row r="12" spans="2:5" ht="15.65" customHeight="1">
      <c r="B12" s="68">
        <v>2010</v>
      </c>
      <c r="C12" s="69" t="s">
        <v>44</v>
      </c>
      <c r="D12" s="70">
        <v>23000000</v>
      </c>
      <c r="E12" s="72">
        <v>40360</v>
      </c>
    </row>
    <row r="13" spans="2:5" ht="15.65" customHeight="1">
      <c r="B13" s="68">
        <v>2012</v>
      </c>
      <c r="C13" s="69" t="s">
        <v>45</v>
      </c>
      <c r="D13" s="70">
        <v>53000000</v>
      </c>
      <c r="E13" s="71" t="s">
        <v>46</v>
      </c>
    </row>
    <row r="14" spans="2:5" ht="15.65" customHeight="1">
      <c r="B14" s="68">
        <v>2012</v>
      </c>
      <c r="C14" s="69" t="s">
        <v>47</v>
      </c>
      <c r="D14" s="70">
        <v>70000000</v>
      </c>
      <c r="E14" s="72">
        <v>41214</v>
      </c>
    </row>
    <row r="15" spans="2:5" ht="15.65" customHeight="1">
      <c r="B15" s="68">
        <v>2013</v>
      </c>
      <c r="C15" s="69" t="s">
        <v>47</v>
      </c>
      <c r="D15" s="70">
        <v>100000000</v>
      </c>
      <c r="E15" s="72">
        <v>41275</v>
      </c>
    </row>
    <row r="16" spans="2:5" ht="15.65" customHeight="1">
      <c r="B16" s="68">
        <v>2013</v>
      </c>
      <c r="C16" s="69" t="s">
        <v>48</v>
      </c>
      <c r="D16" s="70">
        <v>24000000</v>
      </c>
      <c r="E16" s="72">
        <v>41275</v>
      </c>
    </row>
    <row r="17" spans="2:6" ht="15.65" customHeight="1">
      <c r="B17" s="68">
        <v>2013</v>
      </c>
      <c r="C17" s="69" t="s">
        <v>49</v>
      </c>
      <c r="D17" s="70">
        <v>20000000</v>
      </c>
      <c r="E17" s="71" t="s">
        <v>50</v>
      </c>
    </row>
    <row r="18" spans="2:6" ht="15.65" customHeight="1">
      <c r="B18" s="68">
        <v>2014</v>
      </c>
      <c r="C18" s="69" t="s">
        <v>51</v>
      </c>
      <c r="D18" s="70">
        <v>45000000</v>
      </c>
      <c r="E18" s="72">
        <v>41821</v>
      </c>
    </row>
    <row r="19" spans="2:6" ht="15.65" customHeight="1">
      <c r="B19" s="68">
        <v>2015</v>
      </c>
      <c r="C19" s="69" t="s">
        <v>52</v>
      </c>
      <c r="D19" s="70">
        <v>32000000</v>
      </c>
      <c r="E19" s="71" t="s">
        <v>53</v>
      </c>
    </row>
    <row r="20" spans="2:6" ht="15.65" customHeight="1">
      <c r="B20" s="68">
        <v>2015</v>
      </c>
      <c r="C20" s="69" t="s">
        <v>54</v>
      </c>
      <c r="D20" s="70">
        <v>60000000</v>
      </c>
      <c r="E20" s="72">
        <v>42095</v>
      </c>
    </row>
    <row r="21" spans="2:6" ht="15.65" customHeight="1">
      <c r="B21" s="68">
        <v>2015</v>
      </c>
      <c r="C21" s="69" t="s">
        <v>55</v>
      </c>
      <c r="D21" s="70">
        <v>150000000</v>
      </c>
      <c r="E21" s="71" t="s">
        <v>56</v>
      </c>
      <c r="F21" s="13" t="s">
        <v>57</v>
      </c>
    </row>
    <row r="22" spans="2:6" ht="15.65" customHeight="1">
      <c r="B22" s="68">
        <v>2016</v>
      </c>
      <c r="C22" s="69" t="s">
        <v>58</v>
      </c>
      <c r="D22" s="70">
        <v>70000000</v>
      </c>
      <c r="E22" s="72">
        <v>42522</v>
      </c>
    </row>
    <row r="23" spans="2:6" ht="15.65" customHeight="1">
      <c r="B23" s="68">
        <v>2016</v>
      </c>
      <c r="C23" s="69" t="s">
        <v>55</v>
      </c>
      <c r="D23" s="70">
        <v>220000000</v>
      </c>
      <c r="E23" s="71" t="s">
        <v>59</v>
      </c>
      <c r="F23" s="13" t="s">
        <v>57</v>
      </c>
    </row>
    <row r="24" spans="2:6" ht="15.65" customHeight="1">
      <c r="B24" s="68">
        <v>2018</v>
      </c>
      <c r="C24" s="69" t="s">
        <v>60</v>
      </c>
      <c r="D24" s="70">
        <v>43000000</v>
      </c>
      <c r="E24" s="71" t="s">
        <v>61</v>
      </c>
    </row>
    <row r="25" spans="2:6" ht="12.65" customHeight="1">
      <c r="B25" s="68">
        <v>2018</v>
      </c>
      <c r="C25" s="73" t="s">
        <v>62</v>
      </c>
      <c r="D25" s="70">
        <v>100000000</v>
      </c>
      <c r="E25" s="72">
        <v>43252</v>
      </c>
    </row>
    <row r="26" spans="2:6" ht="12.65" customHeight="1">
      <c r="B26" s="68">
        <v>2018</v>
      </c>
      <c r="C26" s="73" t="s">
        <v>63</v>
      </c>
      <c r="D26" s="70">
        <v>77000000</v>
      </c>
      <c r="E26" s="72">
        <v>43191</v>
      </c>
    </row>
    <row r="27" spans="2:6" ht="12.65" customHeight="1">
      <c r="B27" s="74">
        <v>2019</v>
      </c>
      <c r="C27" s="73" t="s">
        <v>64</v>
      </c>
      <c r="D27" s="75">
        <v>100000000</v>
      </c>
      <c r="E27" s="76">
        <v>43709</v>
      </c>
    </row>
    <row r="28" spans="2:6" ht="12.65" customHeight="1">
      <c r="B28" s="74">
        <v>2020</v>
      </c>
      <c r="C28" s="73" t="s">
        <v>65</v>
      </c>
      <c r="D28" s="75">
        <v>66000000</v>
      </c>
      <c r="E28" s="76">
        <v>43862</v>
      </c>
    </row>
    <row r="29" spans="2:6" ht="12.65" customHeight="1">
      <c r="B29" s="74">
        <v>2021</v>
      </c>
      <c r="C29" s="73" t="s">
        <v>66</v>
      </c>
      <c r="D29" s="75">
        <v>31378420842</v>
      </c>
      <c r="E29" s="77">
        <v>44378</v>
      </c>
    </row>
    <row r="30" spans="2:6" ht="12.65" customHeight="1">
      <c r="B30" s="74">
        <v>2023</v>
      </c>
      <c r="C30" s="73" t="s">
        <v>67</v>
      </c>
      <c r="D30" s="78">
        <v>60115563.559999995</v>
      </c>
      <c r="E30" s="77">
        <v>45139</v>
      </c>
    </row>
    <row r="31" spans="2:6" ht="13">
      <c r="B31" s="79">
        <v>2025</v>
      </c>
      <c r="C31" s="80" t="s">
        <v>68</v>
      </c>
      <c r="D31" s="81">
        <v>409602377</v>
      </c>
      <c r="E31" s="82">
        <v>45931</v>
      </c>
    </row>
    <row r="32" spans="2:6">
      <c r="D32" s="14"/>
      <c r="E32" s="15"/>
    </row>
    <row r="33" spans="4:5">
      <c r="D33" s="14"/>
      <c r="E33" s="15"/>
    </row>
    <row r="34" spans="4:5">
      <c r="D34" s="14"/>
      <c r="E34" s="15"/>
    </row>
    <row r="35" spans="4:5">
      <c r="D35" s="14"/>
      <c r="E35" s="15"/>
    </row>
    <row r="36" spans="4:5">
      <c r="D36" s="14"/>
      <c r="E36" s="15"/>
    </row>
  </sheetData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Footer>&amp;C&amp;A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7:T23"/>
  <sheetViews>
    <sheetView showGridLines="0" zoomScaleNormal="100" zoomScaleSheetLayoutView="90" workbookViewId="0"/>
  </sheetViews>
  <sheetFormatPr defaultColWidth="9.33203125" defaultRowHeight="11.5"/>
  <cols>
    <col min="1" max="1" width="4.6640625" style="13" customWidth="1"/>
    <col min="2" max="2" width="18.6640625" style="13" customWidth="1"/>
    <col min="3" max="3" width="11.6640625" style="13" customWidth="1"/>
    <col min="4" max="4" width="11.6640625" style="14" customWidth="1"/>
    <col min="5" max="6" width="11.6640625" style="13" customWidth="1"/>
    <col min="7" max="8" width="11.6640625" style="13" bestFit="1" customWidth="1"/>
    <col min="9" max="11" width="12.33203125" style="13" bestFit="1" customWidth="1"/>
    <col min="12" max="12" width="12.6640625" style="13" bestFit="1" customWidth="1"/>
    <col min="13" max="13" width="13.6640625" style="13" customWidth="1"/>
    <col min="14" max="14" width="13.44140625" style="13" customWidth="1"/>
    <col min="15" max="15" width="15.44140625" style="13" customWidth="1"/>
    <col min="16" max="16384" width="9.33203125" style="13"/>
  </cols>
  <sheetData>
    <row r="7" spans="2:20">
      <c r="B7" s="17"/>
      <c r="C7" s="21" t="s">
        <v>69</v>
      </c>
      <c r="D7" s="21" t="s">
        <v>70</v>
      </c>
      <c r="E7" s="21" t="s">
        <v>71</v>
      </c>
      <c r="F7" s="21" t="s">
        <v>72</v>
      </c>
      <c r="G7" s="21" t="s">
        <v>73</v>
      </c>
      <c r="H7" s="19" t="s">
        <v>74</v>
      </c>
      <c r="I7" s="21" t="s">
        <v>75</v>
      </c>
      <c r="J7" s="21" t="s">
        <v>76</v>
      </c>
      <c r="K7" s="21" t="s">
        <v>77</v>
      </c>
      <c r="L7" s="21" t="s">
        <v>78</v>
      </c>
      <c r="M7" s="21" t="s">
        <v>79</v>
      </c>
      <c r="N7" s="21" t="s">
        <v>80</v>
      </c>
      <c r="O7" s="59" t="s">
        <v>81</v>
      </c>
    </row>
    <row r="8" spans="2:20">
      <c r="B8" s="56" t="s">
        <v>82</v>
      </c>
      <c r="C8" s="57">
        <v>0.21</v>
      </c>
      <c r="D8" s="57">
        <v>0.27</v>
      </c>
      <c r="E8" s="57">
        <v>0.41</v>
      </c>
      <c r="F8" s="57">
        <v>0.39</v>
      </c>
      <c r="G8" s="57">
        <v>0.42</v>
      </c>
      <c r="H8" s="57">
        <v>0.65</v>
      </c>
      <c r="I8" s="57">
        <v>0.4</v>
      </c>
      <c r="J8" s="57">
        <v>0.17</v>
      </c>
      <c r="K8" s="57">
        <v>10.313700000000001</v>
      </c>
      <c r="L8" s="57">
        <v>0.12</v>
      </c>
      <c r="M8" s="57">
        <v>0.17</v>
      </c>
      <c r="N8" s="57">
        <v>0.04</v>
      </c>
      <c r="O8" s="60">
        <v>0.1139</v>
      </c>
    </row>
    <row r="9" spans="2:20" ht="12">
      <c r="O9" s="16" t="s">
        <v>83</v>
      </c>
    </row>
    <row r="12" spans="2:20">
      <c r="T12" s="11"/>
    </row>
    <row r="13" spans="2:20">
      <c r="T13" s="11"/>
    </row>
    <row r="14" spans="2:20">
      <c r="T14" s="11"/>
    </row>
    <row r="15" spans="2:20">
      <c r="T15" s="11"/>
    </row>
    <row r="16" spans="2:20">
      <c r="T16" s="11"/>
    </row>
    <row r="17" spans="20:20">
      <c r="T17" s="11"/>
    </row>
    <row r="18" spans="20:20">
      <c r="T18" s="11"/>
    </row>
    <row r="19" spans="20:20">
      <c r="T19" s="11"/>
    </row>
    <row r="20" spans="20:20">
      <c r="T20" s="11"/>
    </row>
    <row r="21" spans="20:20">
      <c r="T21" s="11"/>
    </row>
    <row r="22" spans="20:20">
      <c r="T22" s="11"/>
    </row>
    <row r="23" spans="20:20">
      <c r="T23" s="11"/>
    </row>
  </sheetData>
  <phoneticPr fontId="9" type="noConversion"/>
  <pageMargins left="0.23622047244094491" right="0.23622047244094491" top="0.74803149606299213" bottom="0.74803149606299213" header="0.31496062992125984" footer="0.31496062992125984"/>
  <pageSetup paperSize="9" scale="89" fitToHeight="0" orientation="portrait" r:id="rId1"/>
  <headerFooter>
    <oddFooter>&amp;C&amp;A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3F911-DB65-4BA0-8AA5-7D6730707D73}">
  <dimension ref="B6:O37"/>
  <sheetViews>
    <sheetView showGridLines="0" workbookViewId="0"/>
  </sheetViews>
  <sheetFormatPr defaultColWidth="8.6640625" defaultRowHeight="11.5"/>
  <cols>
    <col min="1" max="1" width="9.44140625" style="8" customWidth="1"/>
    <col min="2" max="2" width="15.44140625" style="8" customWidth="1"/>
    <col min="3" max="8" width="11.6640625" style="8" bestFit="1" customWidth="1"/>
    <col min="9" max="11" width="12.33203125" style="8" bestFit="1" customWidth="1"/>
    <col min="12" max="13" width="12.6640625" style="8" bestFit="1" customWidth="1"/>
    <col min="14" max="14" width="13.6640625" style="8" bestFit="1" customWidth="1"/>
    <col min="15" max="15" width="18" style="8" customWidth="1"/>
    <col min="16" max="16384" width="8.6640625" style="8"/>
  </cols>
  <sheetData>
    <row r="6" spans="2:15">
      <c r="B6" s="11"/>
    </row>
    <row r="7" spans="2:15">
      <c r="B7" s="17"/>
      <c r="C7" s="21" t="s">
        <v>69</v>
      </c>
      <c r="D7" s="21" t="s">
        <v>70</v>
      </c>
      <c r="E7" s="21" t="s">
        <v>71</v>
      </c>
      <c r="F7" s="21" t="s">
        <v>72</v>
      </c>
      <c r="G7" s="21" t="s">
        <v>73</v>
      </c>
      <c r="H7" s="19" t="s">
        <v>74</v>
      </c>
      <c r="I7" s="21" t="s">
        <v>75</v>
      </c>
      <c r="J7" s="21" t="s">
        <v>76</v>
      </c>
      <c r="K7" s="21" t="s">
        <v>77</v>
      </c>
      <c r="L7" s="21" t="s">
        <v>78</v>
      </c>
      <c r="M7" s="21" t="s">
        <v>79</v>
      </c>
      <c r="N7" s="21" t="s">
        <v>80</v>
      </c>
      <c r="O7" s="59" t="s">
        <v>81</v>
      </c>
    </row>
    <row r="8" spans="2:15">
      <c r="B8" s="56" t="s">
        <v>82</v>
      </c>
      <c r="C8" s="58">
        <v>0.21</v>
      </c>
      <c r="D8" s="58">
        <v>0.27</v>
      </c>
      <c r="E8" s="58">
        <v>0.41</v>
      </c>
      <c r="F8" s="58">
        <v>0.39</v>
      </c>
      <c r="G8" s="58">
        <v>0.42</v>
      </c>
      <c r="H8" s="58">
        <v>0.65</v>
      </c>
      <c r="I8" s="58">
        <v>0.4</v>
      </c>
      <c r="J8" s="58">
        <v>0.17</v>
      </c>
      <c r="K8" s="58">
        <v>0.37</v>
      </c>
      <c r="L8" s="58">
        <v>0.12</v>
      </c>
      <c r="M8" s="58">
        <v>0.17</v>
      </c>
      <c r="N8" s="58">
        <v>0.04</v>
      </c>
      <c r="O8" s="112">
        <v>0.1139</v>
      </c>
    </row>
    <row r="9" spans="2:15" ht="12">
      <c r="O9" s="61" t="s">
        <v>83</v>
      </c>
    </row>
    <row r="37" spans="2:2" ht="12">
      <c r="B37" s="16" t="s">
        <v>84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7C3D-CC6C-404B-89AD-CA42D19C62D3}">
  <sheetPr>
    <tabColor rgb="FF00B0F0"/>
  </sheetPr>
  <dimension ref="B8:M42"/>
  <sheetViews>
    <sheetView showGridLines="0" zoomScaleNormal="100" workbookViewId="0"/>
  </sheetViews>
  <sheetFormatPr defaultColWidth="9.109375" defaultRowHeight="11.5"/>
  <cols>
    <col min="1" max="1" width="6.6640625" style="48" customWidth="1"/>
    <col min="2" max="2" width="27.109375" style="48" customWidth="1"/>
    <col min="3" max="3" width="20.44140625" style="48" bestFit="1" customWidth="1"/>
    <col min="4" max="4" width="24.6640625" style="48" bestFit="1" customWidth="1"/>
    <col min="5" max="5" width="21.6640625" style="48" bestFit="1" customWidth="1"/>
    <col min="6" max="6" width="21" style="48" bestFit="1" customWidth="1"/>
    <col min="7" max="7" width="24.44140625" style="48" bestFit="1" customWidth="1"/>
    <col min="8" max="8" width="22.44140625" style="48" bestFit="1" customWidth="1"/>
    <col min="9" max="9" width="21.6640625" style="48" bestFit="1" customWidth="1"/>
    <col min="10" max="10" width="46.33203125" style="48" bestFit="1" customWidth="1"/>
    <col min="11" max="11" width="24.109375" style="48" bestFit="1" customWidth="1"/>
    <col min="12" max="12" width="20.6640625" style="48" bestFit="1" customWidth="1"/>
    <col min="13" max="16384" width="9.109375" style="48"/>
  </cols>
  <sheetData>
    <row r="8" spans="2:13">
      <c r="B8" s="88" t="s">
        <v>104</v>
      </c>
    </row>
    <row r="9" spans="2:13">
      <c r="B9" s="88" t="s">
        <v>102</v>
      </c>
    </row>
    <row r="10" spans="2:13">
      <c r="B10" s="88" t="s">
        <v>92</v>
      </c>
    </row>
    <row r="12" spans="2:13" ht="13">
      <c r="B12" s="89" t="s">
        <v>95</v>
      </c>
    </row>
    <row r="14" spans="2:13">
      <c r="B14" s="96" t="s">
        <v>93</v>
      </c>
      <c r="C14" s="91" t="s">
        <v>13</v>
      </c>
      <c r="D14" s="90" t="s">
        <v>85</v>
      </c>
      <c r="E14" s="91" t="s">
        <v>86</v>
      </c>
      <c r="F14" s="90" t="s">
        <v>87</v>
      </c>
      <c r="G14" s="91" t="s">
        <v>88</v>
      </c>
      <c r="H14" s="90" t="s">
        <v>89</v>
      </c>
      <c r="I14" s="91" t="s">
        <v>90</v>
      </c>
      <c r="J14" s="113" t="s">
        <v>103</v>
      </c>
      <c r="K14" s="97" t="s">
        <v>91</v>
      </c>
    </row>
    <row r="15" spans="2:13">
      <c r="B15" s="98" t="s">
        <v>96</v>
      </c>
      <c r="C15" s="93">
        <v>650473224.73231161</v>
      </c>
      <c r="D15" s="93">
        <v>1658782444.8908904</v>
      </c>
      <c r="E15" s="93">
        <v>76927773129.984268</v>
      </c>
      <c r="F15" s="93">
        <v>782499320155.62097</v>
      </c>
      <c r="G15" s="93">
        <v>62265199442.024567</v>
      </c>
      <c r="H15" s="93">
        <v>169705554664.14996</v>
      </c>
      <c r="I15" s="93">
        <v>2878878225.2653561</v>
      </c>
      <c r="J15" s="99">
        <v>54268685417</v>
      </c>
      <c r="K15" s="99">
        <v>1150854666703.6682</v>
      </c>
    </row>
    <row r="16" spans="2:13">
      <c r="B16" s="98" t="s">
        <v>97</v>
      </c>
      <c r="C16" s="93">
        <v>1476170078.9345787</v>
      </c>
      <c r="D16" s="93">
        <v>689892122.36354554</v>
      </c>
      <c r="E16" s="93">
        <v>103630401622.52121</v>
      </c>
      <c r="F16" s="93">
        <v>547083297991.17975</v>
      </c>
      <c r="G16" s="93">
        <v>46641998446.18721</v>
      </c>
      <c r="H16" s="93">
        <v>219957096008.65308</v>
      </c>
      <c r="I16" s="93">
        <v>3303982788.1219978</v>
      </c>
      <c r="J16" s="99">
        <v>55751951885</v>
      </c>
      <c r="K16" s="99">
        <v>978534790942.9613</v>
      </c>
      <c r="M16" s="83"/>
    </row>
    <row r="17" spans="2:11">
      <c r="B17" s="98" t="s">
        <v>98</v>
      </c>
      <c r="C17" s="93">
        <v>1594596748.2742441</v>
      </c>
      <c r="D17" s="93">
        <v>112692839.75019327</v>
      </c>
      <c r="E17" s="93">
        <v>57035162672.966293</v>
      </c>
      <c r="F17" s="93">
        <v>205651514761.38211</v>
      </c>
      <c r="G17" s="93">
        <v>40583255367.712837</v>
      </c>
      <c r="H17" s="93">
        <v>241764182863.1933</v>
      </c>
      <c r="I17" s="93">
        <v>1768715540.1477842</v>
      </c>
      <c r="J17" s="99">
        <v>42595939475</v>
      </c>
      <c r="K17" s="99">
        <v>591106060268.42676</v>
      </c>
    </row>
    <row r="18" spans="2:11">
      <c r="B18" s="98" t="s">
        <v>99</v>
      </c>
      <c r="C18" s="93">
        <v>2256290874.1678481</v>
      </c>
      <c r="D18" s="93">
        <v>122457248.97742218</v>
      </c>
      <c r="E18" s="93">
        <v>36610326548.386826</v>
      </c>
      <c r="F18" s="93">
        <v>101288754587.23502</v>
      </c>
      <c r="G18" s="93">
        <v>46336151819.027809</v>
      </c>
      <c r="H18" s="93">
        <v>266107969275.59485</v>
      </c>
      <c r="I18" s="93">
        <v>2592799137.7153912</v>
      </c>
      <c r="J18" s="99">
        <v>56236522933</v>
      </c>
      <c r="K18" s="99">
        <v>511551272424.10516</v>
      </c>
    </row>
    <row r="19" spans="2:11">
      <c r="B19" s="98" t="s">
        <v>100</v>
      </c>
      <c r="C19" s="93">
        <v>7288600393.104496</v>
      </c>
      <c r="D19" s="93">
        <v>317370840.94468141</v>
      </c>
      <c r="E19" s="93">
        <v>65729027642.251968</v>
      </c>
      <c r="F19" s="93">
        <v>140915734389.28766</v>
      </c>
      <c r="G19" s="93">
        <v>142370014221.65091</v>
      </c>
      <c r="H19" s="93">
        <v>949336771353.6532</v>
      </c>
      <c r="I19" s="93">
        <v>6976089624.7730265</v>
      </c>
      <c r="J19" s="99">
        <v>173295112079</v>
      </c>
      <c r="K19" s="99">
        <v>1486228720544.666</v>
      </c>
    </row>
    <row r="20" spans="2:11">
      <c r="B20" s="98" t="s">
        <v>101</v>
      </c>
      <c r="C20" s="93">
        <v>6400611428.1707726</v>
      </c>
      <c r="D20" s="93">
        <v>105815176.48882902</v>
      </c>
      <c r="E20" s="93">
        <v>87679409229.390564</v>
      </c>
      <c r="F20" s="93">
        <v>65766004539.102524</v>
      </c>
      <c r="G20" s="93">
        <v>130654189877.856</v>
      </c>
      <c r="H20" s="93">
        <v>1043425195027.8704</v>
      </c>
      <c r="I20" s="93">
        <v>3160493815.7914734</v>
      </c>
      <c r="J20" s="99">
        <v>167208500757</v>
      </c>
      <c r="K20" s="99">
        <v>1504400219851.6707</v>
      </c>
    </row>
    <row r="21" spans="2:11">
      <c r="B21" s="98" t="s">
        <v>105</v>
      </c>
      <c r="C21" s="93">
        <v>5526784218.9295359</v>
      </c>
      <c r="D21" s="93">
        <v>182846041.34921199</v>
      </c>
      <c r="E21" s="93">
        <v>20748297927.665157</v>
      </c>
      <c r="F21" s="93">
        <v>21030784612.160397</v>
      </c>
      <c r="G21" s="93">
        <v>116138379337.27544</v>
      </c>
      <c r="H21" s="93">
        <v>1033916287065.6307</v>
      </c>
      <c r="I21" s="93">
        <v>1488892848.0859444</v>
      </c>
      <c r="J21" s="99">
        <v>145477952486</v>
      </c>
      <c r="K21" s="99">
        <v>1344510224537.0964</v>
      </c>
    </row>
    <row r="22" spans="2:11">
      <c r="B22" s="98" t="s">
        <v>106</v>
      </c>
      <c r="C22" s="93">
        <v>6481798782.8202085</v>
      </c>
      <c r="D22" s="93">
        <v>273082915.5326106</v>
      </c>
      <c r="E22" s="93">
        <v>21251636995.480515</v>
      </c>
      <c r="F22" s="93">
        <v>14449214282.423878</v>
      </c>
      <c r="G22" s="93">
        <v>115518389882.11542</v>
      </c>
      <c r="H22" s="93">
        <v>893435387935.55652</v>
      </c>
      <c r="I22" s="93">
        <v>2119012818.5843883</v>
      </c>
      <c r="J22" s="99">
        <v>127469243366</v>
      </c>
      <c r="K22" s="99">
        <v>1180997766978.5137</v>
      </c>
    </row>
    <row r="23" spans="2:11">
      <c r="B23" s="98" t="s">
        <v>107</v>
      </c>
      <c r="C23" s="93">
        <v>5425615003.8007183</v>
      </c>
      <c r="D23" s="93">
        <v>404721653.69662315</v>
      </c>
      <c r="E23" s="93">
        <v>10640997456.345224</v>
      </c>
      <c r="F23" s="93">
        <v>12289714793.203526</v>
      </c>
      <c r="G23" s="93">
        <v>105542138500.04642</v>
      </c>
      <c r="H23" s="93">
        <v>724712442731.14392</v>
      </c>
      <c r="I23" s="93">
        <v>1701052648.2166364</v>
      </c>
      <c r="J23" s="99">
        <v>87169499039</v>
      </c>
      <c r="K23" s="99">
        <v>947886181825.45313</v>
      </c>
    </row>
    <row r="24" spans="2:11">
      <c r="B24" s="98" t="s">
        <v>108</v>
      </c>
      <c r="C24" s="93">
        <v>5151715974.7128811</v>
      </c>
      <c r="D24" s="93">
        <v>569539790.69488025</v>
      </c>
      <c r="E24" s="93">
        <v>30075828998.22937</v>
      </c>
      <c r="F24" s="93">
        <v>9186122759.5518532</v>
      </c>
      <c r="G24" s="93">
        <v>95517854543.54187</v>
      </c>
      <c r="H24" s="93">
        <v>562125395160.54773</v>
      </c>
      <c r="I24" s="93">
        <v>1603716253.8624249</v>
      </c>
      <c r="J24" s="99">
        <v>63577652300</v>
      </c>
      <c r="K24" s="99">
        <v>767807825781.14099</v>
      </c>
    </row>
    <row r="25" spans="2:11">
      <c r="B25" s="98" t="s">
        <v>109</v>
      </c>
      <c r="C25" s="93">
        <v>5293303561.6482677</v>
      </c>
      <c r="D25" s="93">
        <v>482665838.47534335</v>
      </c>
      <c r="E25" s="93">
        <v>17551021869.985161</v>
      </c>
      <c r="F25" s="93">
        <v>10764916424.275486</v>
      </c>
      <c r="G25" s="93">
        <v>88507760196.82515</v>
      </c>
      <c r="H25" s="93">
        <v>439731677528.79865</v>
      </c>
      <c r="I25" s="93">
        <v>1652302785.7427802</v>
      </c>
      <c r="J25" s="99">
        <v>52615764268</v>
      </c>
      <c r="K25" s="99">
        <v>616599412473.75085</v>
      </c>
    </row>
    <row r="26" spans="2:11">
      <c r="B26" s="98" t="s">
        <v>110</v>
      </c>
      <c r="C26" s="93">
        <v>4084529180.5077267</v>
      </c>
      <c r="D26" s="93">
        <v>595445598.00318789</v>
      </c>
      <c r="E26" s="93">
        <v>5048523684.8606091</v>
      </c>
      <c r="F26" s="93">
        <v>4729700380.018342</v>
      </c>
      <c r="G26" s="93">
        <v>84668824008.102524</v>
      </c>
      <c r="H26" s="93">
        <v>351968649953.08759</v>
      </c>
      <c r="I26" s="93">
        <v>1091363337.4890447</v>
      </c>
      <c r="J26" s="99">
        <v>40442721134</v>
      </c>
      <c r="K26" s="99">
        <v>492629757276.06903</v>
      </c>
    </row>
    <row r="27" spans="2:11">
      <c r="B27" s="98" t="s">
        <v>111</v>
      </c>
      <c r="C27" s="93">
        <v>7387685685.8401804</v>
      </c>
      <c r="D27" s="93">
        <v>739053166.52566373</v>
      </c>
      <c r="E27" s="93">
        <v>75766904099.478561</v>
      </c>
      <c r="F27" s="93">
        <v>4321808803.2088194</v>
      </c>
      <c r="G27" s="93">
        <v>91410200181.584335</v>
      </c>
      <c r="H27" s="93">
        <v>287647123761.25446</v>
      </c>
      <c r="I27" s="93">
        <v>2191694946.9505644</v>
      </c>
      <c r="J27" s="99">
        <v>53569768263</v>
      </c>
      <c r="K27" s="99">
        <v>523034238907.84259</v>
      </c>
    </row>
    <row r="28" spans="2:11">
      <c r="B28" s="98" t="s">
        <v>112</v>
      </c>
      <c r="C28" s="93">
        <v>17691448352.955425</v>
      </c>
      <c r="D28" s="93">
        <v>2223875475.3161097</v>
      </c>
      <c r="E28" s="93">
        <v>21528950816.79213</v>
      </c>
      <c r="F28" s="93">
        <v>10783283650.297043</v>
      </c>
      <c r="G28" s="93">
        <v>327134490481.82245</v>
      </c>
      <c r="H28" s="93">
        <v>848248299840.65015</v>
      </c>
      <c r="I28" s="93">
        <v>10052282952.303514</v>
      </c>
      <c r="J28" s="99">
        <v>114922789054</v>
      </c>
      <c r="K28" s="99">
        <v>1352585420624.1367</v>
      </c>
    </row>
    <row r="29" spans="2:11">
      <c r="B29" s="98" t="s">
        <v>113</v>
      </c>
      <c r="C29" s="93">
        <v>13161252584.940546</v>
      </c>
      <c r="D29" s="93">
        <v>1763015918.5996888</v>
      </c>
      <c r="E29" s="93">
        <v>13628319720.786474</v>
      </c>
      <c r="F29" s="93">
        <v>4403380958.8877687</v>
      </c>
      <c r="G29" s="93">
        <v>257697470860.31769</v>
      </c>
      <c r="H29" s="93">
        <v>416921929511.63586</v>
      </c>
      <c r="I29" s="93">
        <v>7681389494.3540678</v>
      </c>
      <c r="J29" s="99">
        <v>74811317663</v>
      </c>
      <c r="K29" s="99">
        <v>790068076712.52209</v>
      </c>
    </row>
    <row r="30" spans="2:11">
      <c r="B30" s="98" t="s">
        <v>114</v>
      </c>
      <c r="C30" s="93">
        <v>18837167871.777493</v>
      </c>
      <c r="D30" s="93">
        <v>3170444617.4728966</v>
      </c>
      <c r="E30" s="93">
        <v>13528634800.618906</v>
      </c>
      <c r="F30" s="93">
        <v>4828519942.5517159</v>
      </c>
      <c r="G30" s="93">
        <v>358442433228.89117</v>
      </c>
      <c r="H30" s="93">
        <v>408573910104.58484</v>
      </c>
      <c r="I30" s="93">
        <v>25384675570.966385</v>
      </c>
      <c r="J30" s="99">
        <v>92142486873</v>
      </c>
      <c r="K30" s="99">
        <v>924908273009.8634</v>
      </c>
    </row>
    <row r="31" spans="2:11">
      <c r="B31" s="98" t="s">
        <v>115</v>
      </c>
      <c r="C31" s="93">
        <v>16046753233.368347</v>
      </c>
      <c r="D31" s="93">
        <v>1378604267.0916178</v>
      </c>
      <c r="E31" s="93">
        <v>7702503398.9590721</v>
      </c>
      <c r="F31" s="93">
        <v>2470735655.5200438</v>
      </c>
      <c r="G31" s="93">
        <v>255643069224.19208</v>
      </c>
      <c r="H31" s="93">
        <v>226866066070.72308</v>
      </c>
      <c r="I31" s="93">
        <v>5545759024.4958391</v>
      </c>
      <c r="J31" s="99">
        <v>57676311391</v>
      </c>
      <c r="K31" s="99">
        <v>573329802265.3501</v>
      </c>
    </row>
    <row r="32" spans="2:11">
      <c r="B32" s="98" t="s">
        <v>116</v>
      </c>
      <c r="C32" s="93">
        <v>15414216546.440092</v>
      </c>
      <c r="D32" s="93">
        <v>1618633696.0338974</v>
      </c>
      <c r="E32" s="93">
        <v>3074944701.6579466</v>
      </c>
      <c r="F32" s="93">
        <v>1902050668.8266304</v>
      </c>
      <c r="G32" s="93">
        <v>220191314607.3595</v>
      </c>
      <c r="H32" s="93">
        <v>157633788269.53378</v>
      </c>
      <c r="I32" s="93">
        <v>5631148565.5701971</v>
      </c>
      <c r="J32" s="99">
        <v>73534464674</v>
      </c>
      <c r="K32" s="99">
        <v>479000561729.422</v>
      </c>
    </row>
    <row r="33" spans="2:12">
      <c r="B33" s="98" t="s">
        <v>117</v>
      </c>
      <c r="C33" s="93">
        <v>48470136466.671043</v>
      </c>
      <c r="D33" s="93">
        <v>50653542499.346275</v>
      </c>
      <c r="E33" s="93">
        <v>14984717341.020325</v>
      </c>
      <c r="F33" s="93">
        <v>2677450152.5882597</v>
      </c>
      <c r="G33" s="93">
        <v>806422190716.83887</v>
      </c>
      <c r="H33" s="93">
        <v>561118517505.83411</v>
      </c>
      <c r="I33" s="93">
        <v>22757140590.211056</v>
      </c>
      <c r="J33" s="99">
        <v>157610189243</v>
      </c>
      <c r="K33" s="99">
        <v>1664693884515.5098</v>
      </c>
    </row>
    <row r="34" spans="2:12">
      <c r="B34" s="98" t="s">
        <v>118</v>
      </c>
      <c r="C34" s="93">
        <v>46781561669.801384</v>
      </c>
      <c r="D34" s="93">
        <v>31295983927.943111</v>
      </c>
      <c r="E34" s="93">
        <v>7541259999.378377</v>
      </c>
      <c r="F34" s="93">
        <v>1256809112.7732973</v>
      </c>
      <c r="G34" s="93">
        <v>615700887792.85132</v>
      </c>
      <c r="H34" s="93">
        <v>717977137534.23132</v>
      </c>
      <c r="I34" s="93">
        <v>34605925593.38961</v>
      </c>
      <c r="J34" s="99">
        <v>76678883631</v>
      </c>
      <c r="K34" s="99">
        <v>1531838449261.3684</v>
      </c>
    </row>
    <row r="35" spans="2:12">
      <c r="B35" s="98" t="s">
        <v>119</v>
      </c>
      <c r="C35" s="93">
        <v>22976794621.883396</v>
      </c>
      <c r="D35" s="93">
        <v>14595174969.44709</v>
      </c>
      <c r="E35" s="93">
        <v>2903867200.5988145</v>
      </c>
      <c r="F35" s="93">
        <v>2054732699.3677986</v>
      </c>
      <c r="G35" s="93">
        <v>308130860628.34888</v>
      </c>
      <c r="H35" s="93">
        <v>436388189026.10272</v>
      </c>
      <c r="I35" s="93">
        <v>28152802966.282665</v>
      </c>
      <c r="J35" s="99">
        <v>36044085482</v>
      </c>
      <c r="K35" s="99">
        <v>851246507594.03149</v>
      </c>
    </row>
    <row r="36" spans="2:12">
      <c r="B36" s="98" t="s">
        <v>120</v>
      </c>
      <c r="C36" s="93">
        <v>16446459764.874708</v>
      </c>
      <c r="D36" s="93">
        <v>7866859454.1165819</v>
      </c>
      <c r="E36" s="93">
        <v>2022755651.736582</v>
      </c>
      <c r="F36" s="93">
        <v>415429319.10690492</v>
      </c>
      <c r="G36" s="93">
        <v>155658951500.99866</v>
      </c>
      <c r="H36" s="93">
        <v>226051828364.55118</v>
      </c>
      <c r="I36" s="93">
        <v>17201741597.107693</v>
      </c>
      <c r="J36" s="99">
        <v>23505366300</v>
      </c>
      <c r="K36" s="99">
        <v>449169391952.49231</v>
      </c>
    </row>
    <row r="37" spans="2:12">
      <c r="B37" s="98" t="s">
        <v>121</v>
      </c>
      <c r="C37" s="93">
        <v>17311206199.573364</v>
      </c>
      <c r="D37" s="93">
        <v>8051040880.97966</v>
      </c>
      <c r="E37" s="93">
        <v>3959617237.0323381</v>
      </c>
      <c r="F37" s="93">
        <v>0</v>
      </c>
      <c r="G37" s="93">
        <v>194643313213.74741</v>
      </c>
      <c r="H37" s="93">
        <v>239940292220.20023</v>
      </c>
      <c r="I37" s="93">
        <v>32651985305.049053</v>
      </c>
      <c r="J37" s="99">
        <v>22461183865</v>
      </c>
      <c r="K37" s="99">
        <v>519018638921.58203</v>
      </c>
    </row>
    <row r="38" spans="2:12">
      <c r="B38" s="98" t="s">
        <v>122</v>
      </c>
      <c r="C38" s="93">
        <v>31107575759.062286</v>
      </c>
      <c r="D38" s="93">
        <v>7868567491.2494469</v>
      </c>
      <c r="E38" s="93">
        <v>8056663499.6190605</v>
      </c>
      <c r="F38" s="93">
        <v>1958946536.3216081</v>
      </c>
      <c r="G38" s="93">
        <v>439484023126.21155</v>
      </c>
      <c r="H38" s="93">
        <v>176328267950.78702</v>
      </c>
      <c r="I38" s="93">
        <v>101053406385.36049</v>
      </c>
      <c r="J38" s="99">
        <v>28782328115</v>
      </c>
      <c r="K38" s="99">
        <v>794639778863.61145</v>
      </c>
      <c r="L38" s="120"/>
    </row>
    <row r="39" spans="2:12">
      <c r="B39" s="100" t="s">
        <v>91</v>
      </c>
      <c r="C39" s="95">
        <v>323262748226.99182</v>
      </c>
      <c r="D39" s="94">
        <v>136740108875.28947</v>
      </c>
      <c r="E39" s="95">
        <v>707627546245.74573</v>
      </c>
      <c r="F39" s="94">
        <v>1952728227174.8914</v>
      </c>
      <c r="G39" s="95">
        <v>5105303361205.5303</v>
      </c>
      <c r="H39" s="94">
        <v>11599881959727.969</v>
      </c>
      <c r="I39" s="95">
        <v>323247252815.83734</v>
      </c>
      <c r="J39" s="101">
        <v>1877848719693</v>
      </c>
      <c r="K39" s="101">
        <v>22026639923965.254</v>
      </c>
    </row>
    <row r="40" spans="2:12">
      <c r="B40" s="117"/>
      <c r="C40" s="118"/>
      <c r="D40" s="118"/>
      <c r="E40" s="118"/>
      <c r="F40" s="118"/>
      <c r="G40" s="118"/>
      <c r="H40" s="118"/>
      <c r="I40" s="118"/>
      <c r="J40" s="118" t="s">
        <v>94</v>
      </c>
      <c r="K40" s="118">
        <v>20148791204272.301</v>
      </c>
    </row>
    <row r="41" spans="2:12">
      <c r="C41" s="119" t="s">
        <v>13</v>
      </c>
      <c r="D41" s="119" t="s">
        <v>85</v>
      </c>
      <c r="E41" s="119" t="s">
        <v>86</v>
      </c>
      <c r="F41" s="119" t="s">
        <v>87</v>
      </c>
      <c r="G41" s="119" t="s">
        <v>88</v>
      </c>
      <c r="H41" s="119" t="s">
        <v>89</v>
      </c>
      <c r="I41" s="119" t="s">
        <v>90</v>
      </c>
      <c r="K41" s="121"/>
    </row>
    <row r="42" spans="2:12">
      <c r="B42" s="48" t="s">
        <v>123</v>
      </c>
      <c r="C42" s="116">
        <f>C39/($K$39-$J$39)</f>
        <v>1.6043778753260827E-2</v>
      </c>
      <c r="D42" s="116">
        <f t="shared" ref="D42:I42" si="0">D39/($K$39-$J$39)</f>
        <v>6.7865167438082219E-3</v>
      </c>
      <c r="E42" s="116">
        <f>E39/($K$39-$J$39)</f>
        <v>3.5120099219436235E-2</v>
      </c>
      <c r="F42" s="116">
        <f t="shared" si="0"/>
        <v>9.6915403379674914E-2</v>
      </c>
      <c r="G42" s="116">
        <f t="shared" si="0"/>
        <v>0.25338013131641496</v>
      </c>
      <c r="H42" s="116">
        <f t="shared" si="0"/>
        <v>0.57571106088331414</v>
      </c>
      <c r="I42" s="116">
        <f t="shared" si="0"/>
        <v>1.604300970409071E-2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9B280-4AC8-4405-B623-BD8F498481DB}">
  <sheetPr>
    <tabColor rgb="FF00B0F0"/>
  </sheetPr>
  <dimension ref="B7:O35"/>
  <sheetViews>
    <sheetView showGridLines="0" topLeftCell="A7" zoomScaleNormal="100" workbookViewId="0">
      <selection activeCell="I45" sqref="I45"/>
    </sheetView>
  </sheetViews>
  <sheetFormatPr defaultColWidth="9.109375" defaultRowHeight="11.5"/>
  <cols>
    <col min="1" max="1" width="9.109375" style="48"/>
    <col min="2" max="2" width="16.33203125" style="48" customWidth="1"/>
    <col min="3" max="3" width="30.109375" style="48" bestFit="1" customWidth="1"/>
    <col min="4" max="4" width="20" style="83" bestFit="1" customWidth="1"/>
    <col min="5" max="5" width="19" style="83" bestFit="1" customWidth="1"/>
    <col min="6" max="6" width="21.33203125" style="83" bestFit="1" customWidth="1"/>
    <col min="7" max="7" width="20.44140625" style="83" bestFit="1" customWidth="1"/>
    <col min="8" max="8" width="24" style="83" bestFit="1" customWidth="1"/>
    <col min="9" max="9" width="22" style="83" bestFit="1" customWidth="1"/>
    <col min="10" max="10" width="22.109375" style="83" customWidth="1"/>
    <col min="11" max="11" width="45.88671875" style="83" bestFit="1" customWidth="1"/>
    <col min="12" max="12" width="22.44140625" style="83" bestFit="1" customWidth="1"/>
    <col min="13" max="16384" width="9.109375" style="48"/>
  </cols>
  <sheetData>
    <row r="7" spans="2:12">
      <c r="B7" s="88" t="s">
        <v>124</v>
      </c>
    </row>
    <row r="8" spans="2:12">
      <c r="B8" s="48" t="s">
        <v>125</v>
      </c>
    </row>
    <row r="9" spans="2:12">
      <c r="B9" s="48" t="s">
        <v>92</v>
      </c>
    </row>
    <row r="12" spans="2:12" ht="13">
      <c r="B12" s="89" t="s">
        <v>166</v>
      </c>
    </row>
    <row r="13" spans="2:12">
      <c r="B13" s="88"/>
      <c r="C13" s="88"/>
      <c r="D13" s="102"/>
      <c r="E13" s="102"/>
      <c r="F13" s="102"/>
      <c r="G13" s="102"/>
      <c r="H13" s="102"/>
      <c r="I13" s="102"/>
      <c r="J13" s="102"/>
      <c r="K13" s="102"/>
      <c r="L13" s="102"/>
    </row>
    <row r="14" spans="2:12">
      <c r="B14" s="108" t="s">
        <v>126</v>
      </c>
      <c r="C14" s="103" t="s">
        <v>127</v>
      </c>
      <c r="D14" s="105" t="s">
        <v>13</v>
      </c>
      <c r="E14" s="104" t="s">
        <v>15</v>
      </c>
      <c r="F14" s="105" t="s">
        <v>86</v>
      </c>
      <c r="G14" s="104" t="s">
        <v>87</v>
      </c>
      <c r="H14" s="105" t="s">
        <v>88</v>
      </c>
      <c r="I14" s="104" t="s">
        <v>89</v>
      </c>
      <c r="J14" s="105" t="s">
        <v>14</v>
      </c>
      <c r="K14" s="106" t="s">
        <v>103</v>
      </c>
      <c r="L14" s="104" t="s">
        <v>91</v>
      </c>
    </row>
    <row r="15" spans="2:12">
      <c r="B15" s="98" t="s">
        <v>128</v>
      </c>
      <c r="C15" s="92" t="s">
        <v>129</v>
      </c>
      <c r="D15" s="83">
        <v>6257005472.9178333</v>
      </c>
      <c r="E15" s="83">
        <v>3624449274.7668929</v>
      </c>
      <c r="F15" s="83">
        <v>15184506377.485245</v>
      </c>
      <c r="G15" s="83">
        <v>70251860705.261917</v>
      </c>
      <c r="H15" s="83">
        <v>118283252559.30881</v>
      </c>
      <c r="I15" s="83">
        <v>261817765271.78314</v>
      </c>
      <c r="J15" s="83">
        <v>3632771178.6526952</v>
      </c>
      <c r="K15" s="109">
        <v>28614217192.16</v>
      </c>
      <c r="L15" s="107">
        <v>507665828032.33649</v>
      </c>
    </row>
    <row r="16" spans="2:12">
      <c r="B16" s="98" t="s">
        <v>130</v>
      </c>
      <c r="C16" s="92" t="s">
        <v>131</v>
      </c>
      <c r="D16" s="83">
        <v>7213718202.3976669</v>
      </c>
      <c r="E16" s="83">
        <v>1278057975.7801061</v>
      </c>
      <c r="F16" s="83">
        <v>24015441590.621357</v>
      </c>
      <c r="G16" s="83">
        <v>40906059512.09198</v>
      </c>
      <c r="H16" s="83">
        <v>122182282951.14046</v>
      </c>
      <c r="I16" s="83">
        <v>174271576302.8685</v>
      </c>
      <c r="J16" s="83">
        <v>797502957.87997127</v>
      </c>
      <c r="K16" s="109">
        <v>18837778669.41</v>
      </c>
      <c r="L16" s="107">
        <v>389502418162.18994</v>
      </c>
    </row>
    <row r="17" spans="2:12">
      <c r="B17" s="98" t="s">
        <v>132</v>
      </c>
      <c r="C17" s="92" t="s">
        <v>133</v>
      </c>
      <c r="D17" s="83">
        <v>17733466781.174664</v>
      </c>
      <c r="E17" s="83">
        <v>5335179064.9574814</v>
      </c>
      <c r="F17" s="83">
        <v>96338681301.887344</v>
      </c>
      <c r="G17" s="83">
        <v>105864062356.41508</v>
      </c>
      <c r="H17" s="83">
        <v>263583778985.01743</v>
      </c>
      <c r="I17" s="83">
        <v>382527175104.4079</v>
      </c>
      <c r="J17" s="83">
        <v>7278706311.7750273</v>
      </c>
      <c r="K17" s="109">
        <v>70389657896.949997</v>
      </c>
      <c r="L17" s="107">
        <v>949050707802.58484</v>
      </c>
    </row>
    <row r="18" spans="2:12">
      <c r="B18" s="98" t="s">
        <v>134</v>
      </c>
      <c r="C18" s="92" t="s">
        <v>135</v>
      </c>
      <c r="D18" s="83">
        <v>8929779140.0944176</v>
      </c>
      <c r="E18" s="83">
        <v>2023739251.1835566</v>
      </c>
      <c r="F18" s="83">
        <v>40886480106.763702</v>
      </c>
      <c r="G18" s="83">
        <v>63855879036.336693</v>
      </c>
      <c r="H18" s="83">
        <v>158701129598.34497</v>
      </c>
      <c r="I18" s="83">
        <v>376991513442.71558</v>
      </c>
      <c r="J18" s="83">
        <v>2477763456.586731</v>
      </c>
      <c r="K18" s="109">
        <v>39051381699.43</v>
      </c>
      <c r="L18" s="107">
        <v>692917665731.45569</v>
      </c>
    </row>
    <row r="19" spans="2:12">
      <c r="B19" s="98" t="s">
        <v>136</v>
      </c>
      <c r="C19" s="92" t="s">
        <v>137</v>
      </c>
      <c r="D19" s="83">
        <v>26541535435.96106</v>
      </c>
      <c r="E19" s="83">
        <v>13264893985.816641</v>
      </c>
      <c r="F19" s="83">
        <v>43525523982.503036</v>
      </c>
      <c r="G19" s="83">
        <v>217459208971.55121</v>
      </c>
      <c r="H19" s="83">
        <v>356397881749.01343</v>
      </c>
      <c r="I19" s="83">
        <v>1181957508496.272</v>
      </c>
      <c r="J19" s="83">
        <v>10957172331.840334</v>
      </c>
      <c r="K19" s="109">
        <v>104707438704.64999</v>
      </c>
      <c r="L19" s="107">
        <v>1954811163657.6074</v>
      </c>
    </row>
    <row r="20" spans="2:12">
      <c r="B20" s="98" t="s">
        <v>138</v>
      </c>
      <c r="C20" s="92" t="s">
        <v>139</v>
      </c>
      <c r="D20" s="83">
        <v>37109459558.924438</v>
      </c>
      <c r="E20" s="83">
        <v>14539104538.14917</v>
      </c>
      <c r="F20" s="83">
        <v>41245165859.945793</v>
      </c>
      <c r="G20" s="83">
        <v>222521424078.51208</v>
      </c>
      <c r="H20" s="83">
        <v>728650758923.37927</v>
      </c>
      <c r="I20" s="83">
        <v>1481355140877.4121</v>
      </c>
      <c r="J20" s="83">
        <v>37113141983.903397</v>
      </c>
      <c r="K20" s="109">
        <v>196053177314.67001</v>
      </c>
      <c r="L20" s="107">
        <v>2758587373134.896</v>
      </c>
    </row>
    <row r="21" spans="2:12">
      <c r="B21" s="98" t="s">
        <v>140</v>
      </c>
      <c r="C21" s="92" t="s">
        <v>141</v>
      </c>
      <c r="D21" s="83">
        <v>29567755917.796707</v>
      </c>
      <c r="E21" s="83">
        <v>10889097434.584824</v>
      </c>
      <c r="F21" s="83">
        <v>44834900114.797638</v>
      </c>
      <c r="G21" s="83">
        <v>195941110682.22055</v>
      </c>
      <c r="H21" s="83">
        <v>481565540966.20563</v>
      </c>
      <c r="I21" s="83">
        <v>919548761245.71228</v>
      </c>
      <c r="J21" s="83">
        <v>45981459035.721184</v>
      </c>
      <c r="K21" s="109">
        <v>136915016440.85001</v>
      </c>
      <c r="L21" s="107">
        <v>1865243641837.8889</v>
      </c>
    </row>
    <row r="22" spans="2:12">
      <c r="B22" s="98" t="s">
        <v>142</v>
      </c>
      <c r="C22" s="92" t="s">
        <v>143</v>
      </c>
      <c r="D22" s="83">
        <v>23835109940.725082</v>
      </c>
      <c r="E22" s="83">
        <v>21986826459.379452</v>
      </c>
      <c r="F22" s="83">
        <v>36076521975.33564</v>
      </c>
      <c r="G22" s="83">
        <v>217257396876.74155</v>
      </c>
      <c r="H22" s="83">
        <v>777925594310.6084</v>
      </c>
      <c r="I22" s="83">
        <v>2056552095093.3999</v>
      </c>
      <c r="J22" s="83">
        <v>21253799686.797375</v>
      </c>
      <c r="K22" s="109">
        <v>135498061119.14</v>
      </c>
      <c r="L22" s="107">
        <v>3290385405462.1274</v>
      </c>
    </row>
    <row r="23" spans="2:12">
      <c r="B23" s="98" t="s">
        <v>144</v>
      </c>
      <c r="C23" s="92" t="s">
        <v>145</v>
      </c>
      <c r="D23" s="83">
        <v>24575899316.792973</v>
      </c>
      <c r="E23" s="83">
        <v>19842841751.200825</v>
      </c>
      <c r="F23" s="83">
        <v>43824892837.881439</v>
      </c>
      <c r="G23" s="83">
        <v>143446423563.36227</v>
      </c>
      <c r="H23" s="83">
        <v>443416579630.63428</v>
      </c>
      <c r="I23" s="83">
        <v>754593490373.79883</v>
      </c>
      <c r="J23" s="83">
        <v>21944413363.367619</v>
      </c>
      <c r="K23" s="109">
        <v>104898511768.91</v>
      </c>
      <c r="L23" s="107">
        <v>1556543052605.9482</v>
      </c>
    </row>
    <row r="24" spans="2:12">
      <c r="B24" s="98" t="s">
        <v>146</v>
      </c>
      <c r="C24" s="92" t="s">
        <v>147</v>
      </c>
      <c r="D24" s="83">
        <v>2618893867.8492169</v>
      </c>
      <c r="E24" s="83">
        <v>1353194466.2974706</v>
      </c>
      <c r="F24" s="83">
        <v>28496809568.570515</v>
      </c>
      <c r="G24" s="83">
        <v>28264544576.069309</v>
      </c>
      <c r="H24" s="83">
        <v>80250515033.192291</v>
      </c>
      <c r="I24" s="83">
        <v>258756644629.35553</v>
      </c>
      <c r="J24" s="83">
        <v>535851540.36575162</v>
      </c>
      <c r="K24" s="109">
        <v>18327183567.990002</v>
      </c>
      <c r="L24" s="107">
        <v>418603637249.69006</v>
      </c>
    </row>
    <row r="25" spans="2:12">
      <c r="B25" s="98" t="s">
        <v>148</v>
      </c>
      <c r="C25" s="92" t="s">
        <v>149</v>
      </c>
      <c r="D25" s="83">
        <v>5141260428.5377502</v>
      </c>
      <c r="E25" s="83">
        <v>1649661268.421751</v>
      </c>
      <c r="F25" s="83">
        <v>20595469782.499146</v>
      </c>
      <c r="G25" s="83">
        <v>32564098281.015388</v>
      </c>
      <c r="H25" s="83">
        <v>149492877997.02911</v>
      </c>
      <c r="I25" s="83">
        <v>272267132458.97473</v>
      </c>
      <c r="J25" s="83">
        <v>3073687459.6631494</v>
      </c>
      <c r="K25" s="109">
        <v>21645830015.66</v>
      </c>
      <c r="L25" s="107">
        <v>506430017691.80103</v>
      </c>
    </row>
    <row r="26" spans="2:12">
      <c r="B26" s="98" t="s">
        <v>150</v>
      </c>
      <c r="C26" s="92" t="s">
        <v>151</v>
      </c>
      <c r="D26" s="83">
        <v>5796281461.7051563</v>
      </c>
      <c r="E26" s="83">
        <v>1999678757.7858088</v>
      </c>
      <c r="F26" s="83">
        <v>18041278314.219288</v>
      </c>
      <c r="G26" s="83">
        <v>45735694433.648674</v>
      </c>
      <c r="H26" s="83">
        <v>146340199518.69894</v>
      </c>
      <c r="I26" s="83">
        <v>491567307591.16754</v>
      </c>
      <c r="J26" s="83">
        <v>1569758876.4577444</v>
      </c>
      <c r="K26" s="109">
        <v>32668797939.880001</v>
      </c>
      <c r="L26" s="107">
        <v>743718996893.56311</v>
      </c>
    </row>
    <row r="27" spans="2:12">
      <c r="B27" s="98" t="s">
        <v>152</v>
      </c>
      <c r="C27" s="92" t="s">
        <v>153</v>
      </c>
      <c r="D27" s="83">
        <v>4646810648.6422958</v>
      </c>
      <c r="E27" s="83">
        <v>2185132088.1128879</v>
      </c>
      <c r="F27" s="83">
        <v>3948636330.5348392</v>
      </c>
      <c r="G27" s="83">
        <v>27247743180.916939</v>
      </c>
      <c r="H27" s="83">
        <v>112576773280.12561</v>
      </c>
      <c r="I27" s="83">
        <v>261884509382.29846</v>
      </c>
      <c r="J27" s="83">
        <v>4182625197.0542955</v>
      </c>
      <c r="K27" s="109">
        <v>17652836368.369999</v>
      </c>
      <c r="L27" s="107">
        <v>434325066476.05536</v>
      </c>
    </row>
    <row r="28" spans="2:12">
      <c r="B28" s="98" t="s">
        <v>154</v>
      </c>
      <c r="C28" s="92" t="s">
        <v>155</v>
      </c>
      <c r="D28" s="83">
        <v>1770784534.5845432</v>
      </c>
      <c r="E28" s="83">
        <v>1050566990.1975062</v>
      </c>
      <c r="F28" s="83">
        <v>5776213053.6805315</v>
      </c>
      <c r="G28" s="83">
        <v>21262912078.086948</v>
      </c>
      <c r="H28" s="83">
        <v>68352939051.492294</v>
      </c>
      <c r="I28" s="83">
        <v>89472006371.497665</v>
      </c>
      <c r="J28" s="83">
        <v>932482882.26849437</v>
      </c>
      <c r="K28" s="109">
        <v>12546987382.01</v>
      </c>
      <c r="L28" s="107">
        <v>201164892343.81799</v>
      </c>
    </row>
    <row r="29" spans="2:12">
      <c r="B29" s="98" t="s">
        <v>156</v>
      </c>
      <c r="C29" s="92" t="s">
        <v>157</v>
      </c>
      <c r="D29" s="83">
        <v>5364830966.5959301</v>
      </c>
      <c r="E29" s="83">
        <v>862471794.7996763</v>
      </c>
      <c r="F29" s="83">
        <v>3625419633.1497641</v>
      </c>
      <c r="G29" s="83">
        <v>20677806271.03643</v>
      </c>
      <c r="H29" s="83">
        <v>70005561567.850342</v>
      </c>
      <c r="I29" s="83">
        <v>134824488750.60611</v>
      </c>
      <c r="J29" s="83">
        <v>328639401.87730533</v>
      </c>
      <c r="K29" s="109">
        <v>12130060533.09</v>
      </c>
      <c r="L29" s="107">
        <v>247819278919.00558</v>
      </c>
    </row>
    <row r="30" spans="2:12">
      <c r="B30" s="98" t="s">
        <v>158</v>
      </c>
      <c r="C30" s="92" t="s">
        <v>159</v>
      </c>
      <c r="D30" s="83">
        <v>3026315363.7030735</v>
      </c>
      <c r="E30" s="83">
        <v>320154494.5928306</v>
      </c>
      <c r="F30" s="83">
        <v>7221735711.8185682</v>
      </c>
      <c r="G30" s="83">
        <v>29302995344.537346</v>
      </c>
      <c r="H30" s="83">
        <v>55815646472.624664</v>
      </c>
      <c r="I30" s="83">
        <v>104914875019.27107</v>
      </c>
      <c r="J30" s="83">
        <v>1147626471.6879151</v>
      </c>
      <c r="K30" s="109">
        <v>15517949951.08</v>
      </c>
      <c r="L30" s="107">
        <v>217267298829.31546</v>
      </c>
    </row>
    <row r="31" spans="2:12">
      <c r="B31" s="98" t="s">
        <v>160</v>
      </c>
      <c r="C31" s="92" t="s">
        <v>161</v>
      </c>
      <c r="D31" s="83">
        <v>14349649641.497784</v>
      </c>
      <c r="E31" s="83">
        <v>4296665290.3238897</v>
      </c>
      <c r="F31" s="83">
        <v>32067838797.959641</v>
      </c>
      <c r="G31" s="83">
        <v>92148634973.756226</v>
      </c>
      <c r="H31" s="83">
        <v>201791465161.21292</v>
      </c>
      <c r="I31" s="83">
        <v>350415012616.81964</v>
      </c>
      <c r="J31" s="83">
        <v>3498134847.1236072</v>
      </c>
      <c r="K31" s="109">
        <v>45094442432.309998</v>
      </c>
      <c r="L31" s="107">
        <v>743661843761.00366</v>
      </c>
    </row>
    <row r="32" spans="2:12">
      <c r="B32" s="98" t="s">
        <v>162</v>
      </c>
      <c r="C32" s="92" t="s">
        <v>163</v>
      </c>
      <c r="D32" s="83">
        <v>12029633500.500391</v>
      </c>
      <c r="E32" s="83">
        <v>2185583135.9916053</v>
      </c>
      <c r="F32" s="83">
        <v>38486121013.984299</v>
      </c>
      <c r="G32" s="83">
        <v>82558508027.260086</v>
      </c>
      <c r="H32" s="83">
        <v>143089930039.96207</v>
      </c>
      <c r="I32" s="83">
        <v>197350812187.01941</v>
      </c>
      <c r="J32" s="83">
        <v>3672026256.8662677</v>
      </c>
      <c r="K32" s="109">
        <v>37655952309.029999</v>
      </c>
      <c r="L32" s="107">
        <v>517028566470.61414</v>
      </c>
    </row>
    <row r="33" spans="2:15">
      <c r="B33" s="98" t="s">
        <v>164</v>
      </c>
      <c r="C33" s="92" t="s">
        <v>165</v>
      </c>
      <c r="D33" s="83">
        <v>30920328515.554523</v>
      </c>
      <c r="E33" s="83">
        <v>3409976950.8104868</v>
      </c>
      <c r="F33" s="83">
        <v>81464211795.415176</v>
      </c>
      <c r="G33" s="83">
        <v>143722363469.28281</v>
      </c>
      <c r="H33" s="83">
        <v>251461578740.63269</v>
      </c>
      <c r="I33" s="83">
        <v>388427734448.98083</v>
      </c>
      <c r="J33" s="83">
        <v>5665377258.7702379</v>
      </c>
      <c r="K33" s="109">
        <v>73549876295.350006</v>
      </c>
      <c r="L33" s="107">
        <v>978621447474.79675</v>
      </c>
    </row>
    <row r="34" spans="2:15">
      <c r="B34" s="110" t="s">
        <v>177</v>
      </c>
      <c r="C34" s="111" t="s">
        <v>178</v>
      </c>
      <c r="D34" s="83">
        <v>55834229531.036385</v>
      </c>
      <c r="E34" s="83">
        <v>24642833902.136604</v>
      </c>
      <c r="F34" s="83">
        <v>81971698096.692581</v>
      </c>
      <c r="G34" s="83">
        <v>151739500756.78748</v>
      </c>
      <c r="H34" s="83">
        <v>375419074669.05664</v>
      </c>
      <c r="I34" s="83">
        <v>1460386410063.6067</v>
      </c>
      <c r="J34" s="83">
        <v>147204312317.17828</v>
      </c>
      <c r="K34" s="109">
        <v>756093562092.05981</v>
      </c>
      <c r="L34" s="107">
        <v>3053291621428.5547</v>
      </c>
      <c r="O34" s="48" t="s">
        <v>167</v>
      </c>
    </row>
    <row r="35" spans="2:15">
      <c r="B35" s="108" t="s">
        <v>91</v>
      </c>
      <c r="C35" s="103"/>
      <c r="D35" s="105">
        <v>323262748226.99188</v>
      </c>
      <c r="E35" s="104">
        <v>136740108875.28946</v>
      </c>
      <c r="F35" s="105">
        <v>707627546245.74561</v>
      </c>
      <c r="G35" s="104">
        <v>1952728227174.8906</v>
      </c>
      <c r="H35" s="105">
        <v>5105303361205.5303</v>
      </c>
      <c r="I35" s="104">
        <v>11599881959727.969</v>
      </c>
      <c r="J35" s="105">
        <v>323247252815.8374</v>
      </c>
      <c r="K35" s="105">
        <v>1877848719693</v>
      </c>
      <c r="L35" s="104">
        <v>22026639923965.25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514E9-A96A-49B1-95EF-0C9E5DB450D7}">
  <dimension ref="B1:K16"/>
  <sheetViews>
    <sheetView showGridLines="0" zoomScaleNormal="100" workbookViewId="0">
      <selection activeCell="I40" sqref="I40"/>
    </sheetView>
  </sheetViews>
  <sheetFormatPr defaultColWidth="8.6640625" defaultRowHeight="11.5"/>
  <cols>
    <col min="1" max="1" width="8.6640625" style="24"/>
    <col min="2" max="2" width="19.33203125" style="24" customWidth="1"/>
    <col min="3" max="3" width="16.6640625" style="24" bestFit="1" customWidth="1"/>
    <col min="4" max="5" width="20.44140625" style="36" bestFit="1" customWidth="1"/>
    <col min="6" max="6" width="18.109375" style="36" bestFit="1" customWidth="1"/>
    <col min="7" max="7" width="18.109375" style="36" customWidth="1"/>
    <col min="8" max="8" width="13.77734375" style="30" bestFit="1" customWidth="1"/>
    <col min="9" max="9" width="13.77734375" style="30" customWidth="1"/>
    <col min="10" max="10" width="19.33203125" style="36" bestFit="1" customWidth="1"/>
    <col min="11" max="11" width="15.33203125" style="36" bestFit="1" customWidth="1"/>
    <col min="12" max="16384" width="8.6640625" style="24"/>
  </cols>
  <sheetData>
    <row r="1" spans="2:11">
      <c r="B1" s="40"/>
      <c r="C1" s="139"/>
      <c r="D1" s="139"/>
      <c r="E1" s="31"/>
      <c r="F1" s="31"/>
      <c r="G1" s="31"/>
      <c r="H1" s="29"/>
      <c r="I1" s="29"/>
      <c r="J1" s="31"/>
      <c r="K1" s="31"/>
    </row>
    <row r="2" spans="2:11">
      <c r="B2" s="40"/>
      <c r="C2" s="23"/>
      <c r="D2" s="31"/>
      <c r="E2" s="31"/>
      <c r="F2" s="31"/>
      <c r="G2" s="31"/>
      <c r="H2" s="29"/>
      <c r="I2" s="29"/>
      <c r="J2" s="31"/>
      <c r="K2" s="31"/>
    </row>
    <row r="3" spans="2:11">
      <c r="B3" s="40"/>
      <c r="C3" s="23"/>
      <c r="D3" s="31"/>
      <c r="E3" s="31"/>
      <c r="F3" s="31"/>
      <c r="G3" s="31"/>
      <c r="H3" s="29"/>
      <c r="I3" s="29"/>
      <c r="J3" s="31"/>
      <c r="K3" s="31"/>
    </row>
    <row r="4" spans="2:11">
      <c r="B4" s="40"/>
      <c r="C4" s="23"/>
      <c r="D4" s="31"/>
      <c r="E4" s="31"/>
      <c r="F4" s="31"/>
      <c r="G4" s="31"/>
      <c r="H4" s="29"/>
      <c r="I4" s="29"/>
      <c r="J4" s="31"/>
      <c r="K4" s="31"/>
    </row>
    <row r="5" spans="2:11">
      <c r="B5" s="40"/>
      <c r="C5" s="23"/>
      <c r="D5" s="31"/>
      <c r="E5" s="31"/>
      <c r="F5" s="31"/>
      <c r="G5" s="31"/>
      <c r="H5" s="29"/>
      <c r="I5" s="29"/>
      <c r="J5" s="31"/>
      <c r="K5" s="31"/>
    </row>
    <row r="6" spans="2:11">
      <c r="B6" s="40"/>
      <c r="C6" s="23"/>
      <c r="D6" s="31"/>
      <c r="E6" s="31"/>
      <c r="F6" s="31"/>
      <c r="G6" s="31"/>
      <c r="H6" s="29"/>
      <c r="I6" s="29"/>
      <c r="J6" s="31"/>
      <c r="K6" s="31"/>
    </row>
    <row r="7" spans="2:11">
      <c r="B7" s="40"/>
      <c r="C7" s="139"/>
      <c r="D7" s="139"/>
      <c r="E7" s="31"/>
      <c r="F7" s="31"/>
      <c r="G7" s="31"/>
      <c r="H7" s="29"/>
      <c r="I7" s="29"/>
      <c r="J7" s="31"/>
      <c r="K7" s="31"/>
    </row>
    <row r="8" spans="2:11" ht="23">
      <c r="B8" s="41" t="s">
        <v>168</v>
      </c>
      <c r="C8" s="25" t="s">
        <v>169</v>
      </c>
      <c r="D8" s="32" t="s">
        <v>170</v>
      </c>
      <c r="E8" s="33" t="s">
        <v>171</v>
      </c>
      <c r="F8" s="32" t="s">
        <v>172</v>
      </c>
      <c r="G8" s="129" t="s">
        <v>181</v>
      </c>
      <c r="H8" s="122" t="s">
        <v>173</v>
      </c>
      <c r="I8" s="38" t="s">
        <v>176</v>
      </c>
      <c r="J8" s="43" t="s">
        <v>179</v>
      </c>
      <c r="K8" s="38" t="s">
        <v>174</v>
      </c>
    </row>
    <row r="9" spans="2:11">
      <c r="B9" s="133" t="s">
        <v>180</v>
      </c>
      <c r="C9" s="26">
        <v>1</v>
      </c>
      <c r="D9" s="35">
        <v>2000000000</v>
      </c>
      <c r="E9" s="34">
        <v>2000000000</v>
      </c>
      <c r="F9" s="39">
        <v>7643440022</v>
      </c>
      <c r="G9" s="136" t="s">
        <v>182</v>
      </c>
      <c r="H9" s="124">
        <v>2.656E-2</v>
      </c>
      <c r="I9" s="44">
        <f t="shared" ref="I9:I14" si="0">H9*F9</f>
        <v>203009766.98432001</v>
      </c>
      <c r="J9" s="127">
        <f t="shared" ref="J9:J15" si="1">I9/D9</f>
        <v>0.10150488349216001</v>
      </c>
      <c r="K9" s="39">
        <v>182700000</v>
      </c>
    </row>
    <row r="10" spans="2:11">
      <c r="B10" s="134"/>
      <c r="C10" s="26">
        <v>2</v>
      </c>
      <c r="D10" s="35">
        <v>2000000000</v>
      </c>
      <c r="E10" s="34">
        <v>4000000000</v>
      </c>
      <c r="F10" s="39">
        <v>7643440022</v>
      </c>
      <c r="G10" s="137"/>
      <c r="H10" s="125">
        <v>1.8970000000000001E-2</v>
      </c>
      <c r="I10" s="44">
        <f t="shared" si="0"/>
        <v>144996057.21733999</v>
      </c>
      <c r="J10" s="127">
        <f t="shared" si="1"/>
        <v>7.2498028608669995E-2</v>
      </c>
      <c r="K10" s="39">
        <v>130500000</v>
      </c>
    </row>
    <row r="11" spans="2:11">
      <c r="B11" s="134"/>
      <c r="C11" s="26">
        <v>3</v>
      </c>
      <c r="D11" s="35">
        <v>2000000000</v>
      </c>
      <c r="E11" s="34">
        <v>6000000000</v>
      </c>
      <c r="F11" s="39">
        <v>7643440022</v>
      </c>
      <c r="G11" s="137"/>
      <c r="H11" s="125">
        <v>1.5310000000000001E-2</v>
      </c>
      <c r="I11" s="44">
        <f t="shared" si="0"/>
        <v>117021066.73682001</v>
      </c>
      <c r="J11" s="127">
        <f t="shared" si="1"/>
        <v>5.8510533368410007E-2</v>
      </c>
      <c r="K11" s="39">
        <v>105300000</v>
      </c>
    </row>
    <row r="12" spans="2:11">
      <c r="B12" s="134"/>
      <c r="C12" s="26">
        <v>4</v>
      </c>
      <c r="D12" s="35">
        <v>2000000000</v>
      </c>
      <c r="E12" s="34">
        <v>8000000000</v>
      </c>
      <c r="F12" s="39">
        <v>7643440022</v>
      </c>
      <c r="G12" s="137"/>
      <c r="H12" s="125">
        <v>1.269E-2</v>
      </c>
      <c r="I12" s="44">
        <f t="shared" si="0"/>
        <v>96995253.879179999</v>
      </c>
      <c r="J12" s="127">
        <f t="shared" si="1"/>
        <v>4.8497626939589998E-2</v>
      </c>
      <c r="K12" s="39">
        <v>87300000</v>
      </c>
    </row>
    <row r="13" spans="2:11">
      <c r="B13" s="134"/>
      <c r="C13" s="26">
        <v>5</v>
      </c>
      <c r="D13" s="35">
        <v>3000000000</v>
      </c>
      <c r="E13" s="34">
        <v>10000000000</v>
      </c>
      <c r="F13" s="39">
        <v>7643440022</v>
      </c>
      <c r="G13" s="137"/>
      <c r="H13" s="125">
        <v>1.609E-2</v>
      </c>
      <c r="I13" s="44">
        <f t="shared" si="0"/>
        <v>122982949.95398</v>
      </c>
      <c r="J13" s="127">
        <f t="shared" si="1"/>
        <v>4.0994316651326669E-2</v>
      </c>
      <c r="K13" s="39">
        <v>110700000</v>
      </c>
    </row>
    <row r="14" spans="2:11">
      <c r="B14" s="135"/>
      <c r="C14" s="26">
        <v>6</v>
      </c>
      <c r="D14" s="35">
        <v>1000000000</v>
      </c>
      <c r="E14" s="34">
        <v>13000000000</v>
      </c>
      <c r="F14" s="39">
        <v>7643440022</v>
      </c>
      <c r="G14" s="138"/>
      <c r="H14" s="126">
        <v>4.5789999999999997E-3</v>
      </c>
      <c r="I14" s="44">
        <f t="shared" si="0"/>
        <v>34999311.860737994</v>
      </c>
      <c r="J14" s="127">
        <f t="shared" si="1"/>
        <v>3.4999311860737993E-2</v>
      </c>
      <c r="K14" s="39">
        <v>31500000</v>
      </c>
    </row>
    <row r="15" spans="2:11">
      <c r="B15" s="27" t="s">
        <v>175</v>
      </c>
      <c r="C15" s="28"/>
      <c r="D15" s="37">
        <f>SUM(D9:D14)</f>
        <v>12000000000</v>
      </c>
      <c r="E15" s="42">
        <f>E9</f>
        <v>2000000000</v>
      </c>
      <c r="F15" s="37">
        <v>7643440022</v>
      </c>
      <c r="G15" s="130"/>
      <c r="H15" s="123">
        <f>SUM(H9:H14)</f>
        <v>9.4199000000000005E-2</v>
      </c>
      <c r="I15" s="37">
        <f>SUM(I9:I14)</f>
        <v>720004406.63237798</v>
      </c>
      <c r="J15" s="128">
        <f t="shared" si="1"/>
        <v>6.0000367219364831E-2</v>
      </c>
      <c r="K15" s="37">
        <f>SUM(K9:K14)</f>
        <v>648000000</v>
      </c>
    </row>
    <row r="16" spans="2:11">
      <c r="G16" s="30"/>
      <c r="H16" s="36"/>
      <c r="I16" s="36"/>
      <c r="K16" s="24"/>
    </row>
  </sheetData>
  <mergeCells count="4">
    <mergeCell ref="B9:B14"/>
    <mergeCell ref="G9:G14"/>
    <mergeCell ref="C1:D1"/>
    <mergeCell ref="C7:D7"/>
  </mergeCells>
  <hyperlinks>
    <hyperlink ref="G9" r:id="rId1" xr:uid="{A2884191-FE71-4CA5-94B1-C85DF3B65E26}"/>
  </hyperlinks>
  <pageMargins left="0.7" right="0.7" top="0.75" bottom="0.75" header="0.3" footer="0.3"/>
  <pageSetup paperSize="9" orientation="portrait" r:id="rId2"/>
  <ignoredErrors>
    <ignoredError sqref="J15" formula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83834f-7abd-474e-92f5-2ed0ed18e0d9" xsi:nil="true"/>
    <lcf76f155ced4ddcb4097134ff3c332f xmlns="114024bd-62f2-4416-9e35-687c71a83f1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B482C5D27054E94270C0CA9198DA8" ma:contentTypeVersion="11" ma:contentTypeDescription="Create a new document." ma:contentTypeScope="" ma:versionID="ece31616c6a149469af8ff8620029f34">
  <xsd:schema xmlns:xsd="http://www.w3.org/2001/XMLSchema" xmlns:xs="http://www.w3.org/2001/XMLSchema" xmlns:p="http://schemas.microsoft.com/office/2006/metadata/properties" xmlns:ns2="114024bd-62f2-4416-9e35-687c71a83f17" xmlns:ns3="2d83834f-7abd-474e-92f5-2ed0ed18e0d9" targetNamespace="http://schemas.microsoft.com/office/2006/metadata/properties" ma:root="true" ma:fieldsID="7cd5c12a2509460bb14bd95a17b16dfa" ns2:_="" ns3:_="">
    <xsd:import namespace="114024bd-62f2-4416-9e35-687c71a83f17"/>
    <xsd:import namespace="2d83834f-7abd-474e-92f5-2ed0ed18e0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024bd-62f2-4416-9e35-687c71a83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5ee460-dc13-4cba-945c-a1fc6981db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3834f-7abd-474e-92f5-2ed0ed18e0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e1ce11b-5866-4dcb-9608-2eac7c004af4}" ma:internalName="TaxCatchAll" ma:showField="CatchAllData" ma:web="2d83834f-7abd-474e-92f5-2ed0ed18e0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372689-C627-4173-9A19-F44DBCC38BA2}">
  <ds:schemaRefs>
    <ds:schemaRef ds:uri="http://schemas.microsoft.com/office/2006/metadata/properties"/>
    <ds:schemaRef ds:uri="http://schemas.microsoft.com/office/infopath/2007/PartnerControls"/>
    <ds:schemaRef ds:uri="2d83834f-7abd-474e-92f5-2ed0ed18e0d9"/>
    <ds:schemaRef ds:uri="114024bd-62f2-4416-9e35-687c71a83f17"/>
  </ds:schemaRefs>
</ds:datastoreItem>
</file>

<file path=customXml/itemProps2.xml><?xml version="1.0" encoding="utf-8"?>
<ds:datastoreItem xmlns:ds="http://schemas.openxmlformats.org/officeDocument/2006/customXml" ds:itemID="{8641C4A0-608B-4120-86BD-7B9A32ED5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4024bd-62f2-4416-9e35-687c71a83f17"/>
    <ds:schemaRef ds:uri="2d83834f-7abd-474e-92f5-2ed0ed18e0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02F8CD-3906-4BA9-8C5C-7B3272733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Contents</vt:lpstr>
      <vt:lpstr>Premium by Class of Business</vt:lpstr>
      <vt:lpstr>Gross written premiums</vt:lpstr>
      <vt:lpstr>Event claims</vt:lpstr>
      <vt:lpstr>Loss ratio development</vt:lpstr>
      <vt:lpstr>Loss ratio (excl Jul '21 CAT)</vt:lpstr>
      <vt:lpstr>Risk Profiles Capped</vt:lpstr>
      <vt:lpstr>SAM Zones Capped</vt:lpstr>
      <vt:lpstr>Current Treaty</vt:lpstr>
      <vt:lpstr>'Current Treaty'!Print_Area</vt:lpstr>
      <vt:lpstr>'Loss ratio development'!Print_Area</vt:lpstr>
      <vt:lpstr>'Premium by Class of Business'!Print_Area</vt:lpstr>
    </vt:vector>
  </TitlesOfParts>
  <Manager/>
  <Company>Willis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Shava, Thobile</dc:creator>
  <cp:keywords/>
  <dc:description/>
  <cp:lastModifiedBy>Simnikiwe Mbanga</cp:lastModifiedBy>
  <cp:revision/>
  <dcterms:created xsi:type="dcterms:W3CDTF">2019-01-31T14:19:50Z</dcterms:created>
  <dcterms:modified xsi:type="dcterms:W3CDTF">2026-08-18T08:02:26Z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0x010100241B482C5D27054E94270C0CA9198DA8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2025-02-18T10:01:27Z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13ff0b24-ad2a-4d39-a2ee-917765a0faa2</vt:lpwstr>
  </property>
  <property fmtid="{D5CDD505-2E9C-101B-9397-08002B2CF9AE}" pid="10" name="MSIP_Label_9043f10a-881e-4653-a55e-02ca2cc829dc_ContentBits">
    <vt:lpwstr>0</vt:lpwstr>
  </property>
  <property fmtid="{D5CDD505-2E9C-101B-9397-08002B2CF9AE}" pid="11" name="MediaServiceImageTags">
    <vt:lpwstr/>
  </property>
</Properties>
</file>