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nbiorgza-my.sharepoint.com/personal/t_mupudzi_sanbi_org_za/Documents/Desktop/Tender Contractor - Gabions/Final Tender/"/>
    </mc:Choice>
  </mc:AlternateContent>
  <xr:revisionPtr revIDLastSave="67" documentId="8_{135D186C-6C90-4DB8-B520-62AA2187A089}" xr6:coauthVersionLast="47" xr6:coauthVersionMax="47" xr10:uidLastSave="{85A2ECFD-A6E4-48FA-91FD-A83E50054282}"/>
  <bookViews>
    <workbookView xWindow="28680" yWindow="-120" windowWidth="29040" windowHeight="15840" xr2:uid="{00000000-000D-0000-FFFF-FFFF00000000}"/>
  </bookViews>
  <sheets>
    <sheet name="P&amp;G" sheetId="14" r:id="rId1"/>
    <sheet name="B.o.Q" sheetId="21" r:id="rId2"/>
    <sheet name="SUMMARY" sheetId="12" r:id="rId3"/>
    <sheet name="Paid to date" sheetId="8" state="hidden" r:id="rId4"/>
  </sheets>
  <externalReferences>
    <externalReference r:id="rId5"/>
    <externalReference r:id="rId6"/>
    <externalReference r:id="rId7"/>
    <externalReference r:id="rId8"/>
  </externalReferences>
  <definedNames>
    <definedName name="\0">#REF!</definedName>
    <definedName name="\A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j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#REF!</definedName>
    <definedName name="______SEC1200">#REF!</definedName>
    <definedName name="_____SEC1200">#REF!</definedName>
    <definedName name="____SEC1200">#REF!</definedName>
    <definedName name="___SEC1200">#REF!</definedName>
    <definedName name="__SEC1200">#REF!</definedName>
    <definedName name="_27880">+#REF!+#REF!+#REF!+#REF!+#REF!+#REF!+#REF!+#REF!+#REF!+#REF!+#REF!+#REF!+#REF!+#REF!+#REF!+#REF!+#REF!+#REF!+#REF!+#REF!+#REF!+#REF!+#REF!+#REF!+#REF!+#REF!+#REF!+#REF!</definedName>
    <definedName name="_4840">+#REF!+#REF!+#REF!+#REF!+#REF!+#REF!+#REF!+#REF!+#REF!+#REF!+#REF!+#REF!+#REF!+#REF!+#REF!+#REF!+#REF!+#REF!+#REF!+#REF!+#REF!+#REF!+#REF!+#REF!+#REF!+#REF!+#REF!+#REF!</definedName>
    <definedName name="_Fill" hidden="1">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Order1" hidden="1">0</definedName>
    <definedName name="_Order2" hidden="1">0</definedName>
    <definedName name="_Parse_Out" hidden="1">#REF!</definedName>
    <definedName name="_Regression_Int">1</definedName>
    <definedName name="_SEC1200">#REF!</definedName>
    <definedName name="_Sort" hidden="1">#REF!</definedName>
    <definedName name="ALL">#REF!</definedName>
    <definedName name="ALS">#REF!</definedName>
    <definedName name="ARCHITEC">#REF!</definedName>
    <definedName name="Armour_layer_tickn">'[1]Reclaimation Bund calcs'!$B$12</definedName>
    <definedName name="armour1">#REF!</definedName>
    <definedName name="armour1t">#REF!</definedName>
    <definedName name="armour2">#REF!</definedName>
    <definedName name="armour2t">#REF!</definedName>
    <definedName name="armour3">#REF!</definedName>
    <definedName name="armour3t">#REF!</definedName>
    <definedName name="armour4">#REF!</definedName>
    <definedName name="armour4t">#REF!</definedName>
    <definedName name="armour5">#REF!</definedName>
    <definedName name="armour5t">#REF!</definedName>
    <definedName name="BEGIN">[2]A!#REF!</definedName>
    <definedName name="BEGIN_BL">[2]A!#REF!</definedName>
    <definedName name="BOND">#REF!</definedName>
    <definedName name="BOTBOX">#REF!</definedName>
    <definedName name="C_">#REF!</definedName>
    <definedName name="c_armour">#REF!</definedName>
    <definedName name="c_core">#REF!</definedName>
    <definedName name="c_filter">#REF!</definedName>
    <definedName name="CA_275">#REF!</definedName>
    <definedName name="CA_320">#REF!</definedName>
    <definedName name="CA_370">#REF!</definedName>
    <definedName name="CASHFLOW">#REF!</definedName>
    <definedName name="CEL">[2]A!#REF!</definedName>
    <definedName name="CL">#REF!</definedName>
    <definedName name="CL_275">#REF!</definedName>
    <definedName name="CL_320">#REF!</definedName>
    <definedName name="CL_370">#REF!</definedName>
    <definedName name="CMO">#REF!</definedName>
    <definedName name="core">#REF!</definedName>
    <definedName name="coret">#REF!</definedName>
    <definedName name="Crest_level_armour">'[1]Reclaimation Bund calcs'!$B$11</definedName>
    <definedName name="Crest_level_core">'[1]Reclaimation Bund calcs'!$B$9</definedName>
    <definedName name="Crest_width_core">'[1]Reclaimation Bund calcs'!$B$10</definedName>
    <definedName name="D">#REF!</definedName>
    <definedName name="DAE_ELK">#REF!</definedName>
    <definedName name="DAE_GRD">#REF!</definedName>
    <definedName name="DATA13">#REF!</definedName>
    <definedName name="_xlnm.Database">#REF!</definedName>
    <definedName name="DataSet">#REF!</definedName>
    <definedName name="DAYS">#REF!</definedName>
    <definedName name="DB">#REF!</definedName>
    <definedName name="DLYN">#N/A</definedName>
    <definedName name="DOTPRINT">#REF!</definedName>
    <definedName name="DOUBLE_H.S_ASS">#REF!</definedName>
    <definedName name="DROP">#REF!</definedName>
    <definedName name="EXEREP">#REF!</definedName>
    <definedName name="_xlnm.Extract">[3]BILL!$K$3:$K$16</definedName>
    <definedName name="Extract_MI">[3]BILL!$K$3:$K$16</definedName>
    <definedName name="FEECALC">#REF!</definedName>
    <definedName name="filter">#REF!</definedName>
    <definedName name="filtert">#REF!</definedName>
    <definedName name="FIN">#REF!</definedName>
    <definedName name="FLAG">#REF!</definedName>
    <definedName name="FMO">#REF!</definedName>
    <definedName name="FOOTER">[2]A!#REF!</definedName>
    <definedName name="FOUND">#REF!</definedName>
    <definedName name="GRAFPRINT">#REF!</definedName>
    <definedName name="H.S_ASS">#REF!</definedName>
    <definedName name="H_B_KOSTE">#REF!</definedName>
    <definedName name="H_B_SKED">#REF!</definedName>
    <definedName name="H_BRON">#REF!</definedName>
    <definedName name="HEAD2">#REF!</definedName>
    <definedName name="HEADER">#REF!</definedName>
    <definedName name="HEADING">#REF!</definedName>
    <definedName name="kkkkkk">[2]A!#REF!</definedName>
    <definedName name="l">[2]A!#REF!</definedName>
    <definedName name="ll">[2]A!#REF!</definedName>
    <definedName name="LYN">#N/A</definedName>
    <definedName name="M">#REF!</definedName>
    <definedName name="MAK">#REF!</definedName>
    <definedName name="MANURE">#REF!</definedName>
    <definedName name="MAST">#REF!</definedName>
    <definedName name="MAT_TOGGLE">#REF!</definedName>
    <definedName name="MAT_UNIT_TOGGLE">#REF!</definedName>
    <definedName name="NEC">#REF!</definedName>
    <definedName name="NEXT">[2]A!#REF!</definedName>
    <definedName name="ni">#REF!</definedName>
    <definedName name="NLQPRINT">#REF!</definedName>
    <definedName name="NUL">#N/A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FF_AND_STORE">#REF!</definedName>
    <definedName name="P_COST">#REF!</definedName>
    <definedName name="PAGE1">#REF!</definedName>
    <definedName name="PAGE2">#REF!</definedName>
    <definedName name="PAGE3">#REF!</definedName>
    <definedName name="PAINT">#REF!</definedName>
    <definedName name="PE">#REF!</definedName>
    <definedName name="PERSENT">#REF!</definedName>
    <definedName name="PLZ">#REF!</definedName>
    <definedName name="PNT_BLOCK">#REF!</definedName>
    <definedName name="PO">#REF!</definedName>
    <definedName name="PPO">#REF!</definedName>
    <definedName name="PPO_D.H.S">#REF!</definedName>
    <definedName name="PPO_H.S">#REF!</definedName>
    <definedName name="PPO_S.A">#REF!</definedName>
    <definedName name="_xlnm.Print_Area" localSheetId="1">'B.o.Q'!$B$1:$H$43</definedName>
    <definedName name="_xlnm.Print_Area" localSheetId="0">'P&amp;G'!$B$2:$H$42</definedName>
    <definedName name="_xlnm.Print_Area" localSheetId="2">SUMMARY!$A$1:$E$17</definedName>
    <definedName name="_xlnm.Print_Area">#REF!</definedName>
    <definedName name="Print_Area_MI">#REF!</definedName>
    <definedName name="Print_Area_MI2">'[4]SEC-3'!#REF!</definedName>
    <definedName name="Print_Area_MI3">'[4]SEC-3'!#REF!</definedName>
    <definedName name="print_area2_mi">#REF!</definedName>
    <definedName name="_xlnm.Print_Titles">#REF!</definedName>
    <definedName name="PRINT_TITLES_MI">#REF!</definedName>
    <definedName name="PROJ_DURATION">#REF!</definedName>
    <definedName name="PROJFIN">#REF!</definedName>
    <definedName name="QUANTITY">#REF!</definedName>
    <definedName name="RAMING_AANHEF">#N/A</definedName>
    <definedName name="REGIST">#REF!</definedName>
    <definedName name="RL">#REF!</definedName>
    <definedName name="S">#REF!</definedName>
    <definedName name="S.A_ASS">#REF!</definedName>
    <definedName name="S_COST">#REF!</definedName>
    <definedName name="SET_UC_BOX">#REF!</definedName>
    <definedName name="SIGNALS">#REF!</definedName>
    <definedName name="Slope_inside">'[1]Reclaimation Bund calcs'!$B$13</definedName>
    <definedName name="Slope_outside">'[1]Reclaimation Bund calcs'!$B$14</definedName>
    <definedName name="SPREAD">#REF!</definedName>
    <definedName name="STAY">#REF!</definedName>
    <definedName name="SUBTOTALS">#N/A</definedName>
    <definedName name="SUMMARY">#REF!</definedName>
    <definedName name="SWQ15ExportFormat">#REF!</definedName>
    <definedName name="T">#REF!</definedName>
    <definedName name="TABLEFEE">#REF!</definedName>
    <definedName name="TENDER_AANHEF">#REF!</definedName>
    <definedName name="TOOLS">#REF!</definedName>
    <definedName name="TRACKWRK">#REF!</definedName>
    <definedName name="TRANSFER">#N/A</definedName>
    <definedName name="TYDKOSTE">#REF!</definedName>
    <definedName name="UNIT">#REF!</definedName>
    <definedName name="VERT">#REF!</definedName>
    <definedName name="VRAE1">#REF!</definedName>
    <definedName name="VRAE2">#REF!</definedName>
    <definedName name="WATER_LIGHTS">#REF!</definedName>
    <definedName name="WDIST">#REF!</definedName>
    <definedName name="WEER">[2]A!#REF!</definedName>
    <definedName name="X">#REF!</definedName>
    <definedName name="XANSWERS">#REF!</definedName>
    <definedName name="y">#REF!</definedName>
    <definedName name="Ysite">#REF!</definedName>
    <definedName name="Z">#REF!</definedName>
    <definedName name="ZANSW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4" l="1"/>
  <c r="H38" i="21"/>
  <c r="H39" i="14"/>
  <c r="H9" i="21"/>
  <c r="G37" i="14"/>
  <c r="F16" i="21" l="1"/>
  <c r="H37" i="21"/>
  <c r="F27" i="21"/>
  <c r="F29" i="21"/>
  <c r="F15" i="21" l="1"/>
  <c r="H31" i="21"/>
  <c r="H29" i="21" l="1"/>
  <c r="H25" i="21"/>
  <c r="H23" i="21"/>
  <c r="H27" i="21"/>
  <c r="H18" i="21" l="1"/>
  <c r="H35" i="14" l="1"/>
  <c r="H31" i="14"/>
  <c r="H30" i="14"/>
  <c r="H27" i="14"/>
  <c r="H25" i="14"/>
  <c r="H22" i="14"/>
  <c r="H21" i="14"/>
  <c r="H19" i="14"/>
  <c r="H17" i="14"/>
  <c r="H16" i="14"/>
  <c r="H15" i="14"/>
  <c r="H14" i="14"/>
  <c r="H11" i="14"/>
  <c r="C4" i="12" l="1"/>
  <c r="H21" i="21" l="1"/>
  <c r="H16" i="21"/>
  <c r="H12" i="21" l="1"/>
  <c r="H15" i="21"/>
  <c r="H40" i="21" s="1"/>
  <c r="H43" i="21" l="1"/>
  <c r="B2" i="21"/>
  <c r="D4" i="8" l="1"/>
  <c r="D7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TBC _ NT</t>
        </r>
      </text>
    </comment>
  </commentList>
</comments>
</file>

<file path=xl/sharedStrings.xml><?xml version="1.0" encoding="utf-8"?>
<sst xmlns="http://schemas.openxmlformats.org/spreadsheetml/2006/main" count="137" uniqueCount="100">
  <si>
    <t>Paid to date (as per KP 06.12.2011)</t>
  </si>
  <si>
    <t>TCP Professional Service</t>
  </si>
  <si>
    <t>Design &amp; Review</t>
  </si>
  <si>
    <t>Project Management</t>
  </si>
  <si>
    <t>Firm Commitment (FOREX)</t>
  </si>
  <si>
    <t>DESCRIPTION</t>
  </si>
  <si>
    <t>ITEM</t>
  </si>
  <si>
    <t>PAYMENT</t>
  </si>
  <si>
    <t>UNIT</t>
  </si>
  <si>
    <t>QTY</t>
  </si>
  <si>
    <t>RATE</t>
  </si>
  <si>
    <t>NO.</t>
  </si>
  <si>
    <t>REFERS</t>
  </si>
  <si>
    <t>SECTION A: PRELIMINARY &amp; GENERAL</t>
  </si>
  <si>
    <t>FIXED CHARGE ITEMS</t>
  </si>
  <si>
    <t>Contractual Requirements</t>
  </si>
  <si>
    <t>Sum</t>
  </si>
  <si>
    <t>Facilities for contractor</t>
  </si>
  <si>
    <t>Office and storage sheds</t>
  </si>
  <si>
    <t>Ablution and latrine facilities</t>
  </si>
  <si>
    <t>Tools and equipment</t>
  </si>
  <si>
    <t>Water supplies, electric power and</t>
  </si>
  <si>
    <t>communications</t>
  </si>
  <si>
    <t>Camp area</t>
  </si>
  <si>
    <t>Other fixed-charge obligations</t>
  </si>
  <si>
    <t>Removal of Site Establishment</t>
  </si>
  <si>
    <t>TIME RELATED ITEMS</t>
  </si>
  <si>
    <t>Contractual requirements</t>
  </si>
  <si>
    <t>Operate and maintain facilities on site</t>
  </si>
  <si>
    <t>Supervision for duration of the contract</t>
  </si>
  <si>
    <t>BILL</t>
  </si>
  <si>
    <t xml:space="preserve">SELLING </t>
  </si>
  <si>
    <t>SUMMARY OF SCHEDULES</t>
  </si>
  <si>
    <t xml:space="preserve">SECTION </t>
  </si>
  <si>
    <t>Mons</t>
  </si>
  <si>
    <t>SCHEDULED AMOUNT</t>
  </si>
  <si>
    <t>TOTAL FOR SECTION A TO SUMMARY SHEET</t>
  </si>
  <si>
    <t>A.1</t>
  </si>
  <si>
    <t>A.1.1</t>
  </si>
  <si>
    <t>A.1.3</t>
  </si>
  <si>
    <t>A.1.4</t>
  </si>
  <si>
    <t>A.1.5</t>
  </si>
  <si>
    <t>A.2</t>
  </si>
  <si>
    <t>A.2.1</t>
  </si>
  <si>
    <t>A.2.2</t>
  </si>
  <si>
    <t>A.2.6</t>
  </si>
  <si>
    <t>Health &amp; Safety plan - The sum shall cover all initial costs necessary in complying with the Occupational Health and Safety Act and the Construction Regulations, and preparation of a Health and Safety Plan</t>
  </si>
  <si>
    <t>Environmental Management Programme - The rate shall cover all costs necessary in complying generally with the Environmental Management Plan</t>
  </si>
  <si>
    <t>VAT @ 15%</t>
  </si>
  <si>
    <t>CONTINGENCIES AT 10%</t>
  </si>
  <si>
    <t>TOTAL CARRIED TO FORM OF OFFER</t>
  </si>
  <si>
    <t>Below matress &amp; baskets</t>
  </si>
  <si>
    <t>Behind gabions wall</t>
  </si>
  <si>
    <r>
      <rPr>
        <b/>
        <sz val="10"/>
        <rFont val="Arial"/>
        <family val="2"/>
      </rPr>
      <t>1200 C</t>
    </r>
  </si>
  <si>
    <r>
      <rPr>
        <b/>
        <sz val="10"/>
        <rFont val="Arial"/>
        <family val="2"/>
      </rPr>
      <t>SITE CLEARANCE</t>
    </r>
  </si>
  <si>
    <r>
      <rPr>
        <sz val="10"/>
        <rFont val="Arial"/>
        <family val="2"/>
      </rPr>
      <t>Clear and grub stream bed and sides</t>
    </r>
  </si>
  <si>
    <r>
      <t>m</t>
    </r>
    <r>
      <rPr>
        <vertAlign val="superscript"/>
        <sz val="10"/>
        <rFont val="Arial"/>
        <family val="2"/>
      </rPr>
      <t>2</t>
    </r>
  </si>
  <si>
    <r>
      <rPr>
        <b/>
        <sz val="10"/>
        <rFont val="Arial"/>
        <family val="2"/>
      </rPr>
      <t>1200 DA</t>
    </r>
  </si>
  <si>
    <r>
      <rPr>
        <b/>
        <sz val="10"/>
        <rFont val="Arial"/>
        <family val="2"/>
      </rPr>
      <t>EARTHWORKS (SMALL WORKS)</t>
    </r>
  </si>
  <si>
    <r>
      <rPr>
        <sz val="10"/>
        <rFont val="Arial"/>
        <family val="2"/>
      </rPr>
      <t>Excavate in all materials and backfill or place in embankment and com- pact</t>
    </r>
  </si>
  <si>
    <r>
      <rPr>
        <sz val="10"/>
        <rFont val="Arial"/>
        <family val="2"/>
      </rPr>
      <t>m</t>
    </r>
    <r>
      <rPr>
        <vertAlign val="superscript"/>
        <sz val="7"/>
        <rFont val="Arial"/>
        <family val="2"/>
      </rPr>
      <t>3</t>
    </r>
  </si>
  <si>
    <r>
      <rPr>
        <sz val="10"/>
        <rFont val="Arial"/>
        <family val="2"/>
      </rPr>
      <t>Import material from commercial sources to complete embankment</t>
    </r>
  </si>
  <si>
    <r>
      <rPr>
        <b/>
        <sz val="10"/>
        <rFont val="Arial"/>
        <family val="2"/>
      </rPr>
      <t>1200 DK</t>
    </r>
  </si>
  <si>
    <r>
      <rPr>
        <sz val="10"/>
        <rFont val="Arial"/>
        <family val="2"/>
      </rPr>
      <t>Surface preparation for bedding of gabions</t>
    </r>
  </si>
  <si>
    <r>
      <rPr>
        <sz val="10"/>
        <rFont val="Arial"/>
        <family val="2"/>
      </rPr>
      <t>m²</t>
    </r>
  </si>
  <si>
    <r>
      <rPr>
        <sz val="10"/>
        <rFont val="Arial"/>
        <family val="2"/>
      </rPr>
      <t>Construct gabions using galvanised PVC coated wire mesh</t>
    </r>
  </si>
  <si>
    <r>
      <rPr>
        <sz val="10"/>
        <rFont val="Arial"/>
        <family val="2"/>
      </rPr>
      <t>m³</t>
    </r>
  </si>
  <si>
    <r>
      <rPr>
        <sz val="10"/>
        <rFont val="Arial"/>
        <family val="2"/>
      </rPr>
      <t>Extra over items 3.2.2 &amp; 3.2.3 for selected stone on wall face facing stream.</t>
    </r>
  </si>
  <si>
    <t>SABS 1200 AA</t>
  </si>
  <si>
    <t>GABIONS &amp; RINO MATTRESSES</t>
  </si>
  <si>
    <t>SECTION B: GABIONS &amp; MATTRESSES</t>
  </si>
  <si>
    <t>AMOUNT</t>
  </si>
  <si>
    <t>Geotextile Bidum A5 (or similar)</t>
  </si>
  <si>
    <t>Dismantle of the exiting gabions,pile the stones for future use and transport gabion cage to the disposal site.</t>
  </si>
  <si>
    <t>Sub Total A</t>
  </si>
  <si>
    <t>TOTAL OF SECTION M TO SUMMARY SHEET (A+B)</t>
  </si>
  <si>
    <t>SUB TOTAL A</t>
  </si>
  <si>
    <t>SUB TOTAL B</t>
  </si>
  <si>
    <t>LOWVELD NATIONAL BOTANICAL GARDENI TENDER XXX</t>
  </si>
  <si>
    <t xml:space="preserve">LOWVELD NATIONAL BOTANICAL GARDENI  XXX:  SECTION A </t>
  </si>
  <si>
    <t>A.2.7</t>
  </si>
  <si>
    <t xml:space="preserve">Employer's Occupational Health &amp; Safety Agent </t>
  </si>
  <si>
    <t>Handling costs and profit in respect of subitem above</t>
  </si>
  <si>
    <t>%</t>
  </si>
  <si>
    <t>Detection  and relocation of Existing services as directed by the employer</t>
  </si>
  <si>
    <t>LOWVELD NATIONAL BOTANICAL GARDENI  XXX: SECTION B</t>
  </si>
  <si>
    <t xml:space="preserve">GABIONS  </t>
  </si>
  <si>
    <t>Conduct survey in terms of the Land Survey Act and peg out site boundary and produce a construction drawing and as-built drawing.</t>
  </si>
  <si>
    <t>SURVEYING</t>
  </si>
  <si>
    <t xml:space="preserve">Environmental Assessment Professional </t>
  </si>
  <si>
    <t>PC Sum</t>
  </si>
  <si>
    <t>108 (1 x 1 x 0.5 m) Gabion baskets Class A galvanised hexagonal mesh unit , filled champaign gabion rocks at the front rows. ranging from 100mm to 250mm sizes,neatly packed.</t>
  </si>
  <si>
    <t xml:space="preserve">108 (0.5 x 0.5 x 1 m) Gabion baskets Class A galvanised hexagonal mesh unit , filled with existing gabion rocks at the back rows. ranging from 100mm to 250mm sizes,neatly packed. </t>
  </si>
  <si>
    <t xml:space="preserve">33 (1 x 1 x 1 m) Gabion baskets class A galvanised hexagonal mesh unit , filled with existing gabion rocks at the back rows. ranging from 100mm to 250mm sizes,neatly packed. </t>
  </si>
  <si>
    <t xml:space="preserve">33 (1.5 x 1 x 1 m ) Gabion baskets Class A galvanised hexagonal mesh unit , filled with existing gabion rocks at the back rows. ranging from 100mm to 250mm sizes,neatly packed. </t>
  </si>
  <si>
    <t xml:space="preserve">1x1x0.3m (108) Reno mattres of section </t>
  </si>
  <si>
    <t>Soilcrete to edge of slopes at top of Gabion structures</t>
  </si>
  <si>
    <t>821b</t>
  </si>
  <si>
    <t>821a</t>
  </si>
  <si>
    <t>Import G5 material from commercial sources to complete embankment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</si>
</sst>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R&quot;\ #,##0;&quot;R&quot;\ \-#,##0"/>
    <numFmt numFmtId="166" formatCode="_ * #,##0.00_ ;_ * \-#,##0.00_ ;_ * &quot;-&quot;??_ ;_ @_ "/>
    <numFmt numFmtId="167" formatCode="&quot;R&quot;\ #,##0.00"/>
    <numFmt numFmtId="168" formatCode="###,###,###,##0.00_);[Red]\(###,###,###,##0.00\)"/>
    <numFmt numFmtId="169" formatCode="General_)"/>
    <numFmt numFmtId="170" formatCode="_-[$R-1C09]* #,##0.00_-;\-[$R-1C09]* #,##0.00_-;_-[$R-1C09]* &quot;-&quot;??_-;_-@_-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Helv"/>
    </font>
    <font>
      <b/>
      <sz val="18"/>
      <color indexed="62"/>
      <name val="Cambria"/>
      <family val="2"/>
    </font>
    <font>
      <b/>
      <sz val="10"/>
      <color indexed="32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Consolas"/>
      <family val="3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7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2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3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2" fontId="4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168" fontId="4" fillId="0" borderId="1" applyProtection="0">
      <protection locked="0"/>
    </xf>
    <xf numFmtId="168" fontId="7" fillId="13" borderId="2"/>
    <xf numFmtId="0" fontId="8" fillId="0" borderId="0"/>
    <xf numFmtId="166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166" fontId="5" fillId="0" borderId="0" applyFont="0" applyFill="0" applyBorder="0" applyAlignment="0" applyProtection="0"/>
    <xf numFmtId="169" fontId="5" fillId="0" borderId="0"/>
    <xf numFmtId="0" fontId="4" fillId="0" borderId="0"/>
    <xf numFmtId="164" fontId="4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45">
    <xf numFmtId="0" fontId="0" fillId="0" borderId="0" xfId="0"/>
    <xf numFmtId="167" fontId="0" fillId="0" borderId="0" xfId="0" applyNumberFormat="1"/>
    <xf numFmtId="0" fontId="13" fillId="0" borderId="14" xfId="41" applyFont="1" applyBorder="1" applyAlignment="1">
      <alignment horizontal="center" vertical="center" wrapText="1"/>
    </xf>
    <xf numFmtId="0" fontId="14" fillId="0" borderId="1" xfId="45" applyFont="1" applyBorder="1" applyAlignment="1">
      <alignment vertical="center" wrapText="1"/>
    </xf>
    <xf numFmtId="0" fontId="15" fillId="0" borderId="1" xfId="45" applyFont="1" applyBorder="1" applyAlignment="1">
      <alignment horizontal="center" vertical="center" wrapText="1"/>
    </xf>
    <xf numFmtId="0" fontId="16" fillId="0" borderId="0" xfId="41" applyFont="1"/>
    <xf numFmtId="0" fontId="16" fillId="0" borderId="1" xfId="41" applyFont="1" applyBorder="1" applyAlignment="1">
      <alignment horizontal="center" vertical="center" wrapText="1"/>
    </xf>
    <xf numFmtId="43" fontId="16" fillId="0" borderId="0" xfId="42" applyFont="1"/>
    <xf numFmtId="0" fontId="17" fillId="0" borderId="4" xfId="41" applyFont="1" applyBorder="1" applyAlignment="1">
      <alignment horizontal="center"/>
    </xf>
    <xf numFmtId="0" fontId="16" fillId="0" borderId="18" xfId="41" applyFont="1" applyBorder="1" applyAlignment="1">
      <alignment horizontal="center" vertical="center" wrapText="1"/>
    </xf>
    <xf numFmtId="0" fontId="16" fillId="0" borderId="22" xfId="41" applyFont="1" applyBorder="1" applyAlignment="1">
      <alignment horizontal="center" vertical="center" wrapText="1"/>
    </xf>
    <xf numFmtId="0" fontId="17" fillId="0" borderId="26" xfId="41" applyFont="1" applyBorder="1" applyAlignment="1">
      <alignment horizontal="center" vertical="center" wrapText="1"/>
    </xf>
    <xf numFmtId="0" fontId="16" fillId="0" borderId="14" xfId="41" applyFont="1" applyBorder="1" applyAlignment="1">
      <alignment horizontal="center" vertical="center" wrapText="1"/>
    </xf>
    <xf numFmtId="0" fontId="16" fillId="0" borderId="0" xfId="41" applyFont="1" applyAlignment="1">
      <alignment horizontal="center" vertical="center"/>
    </xf>
    <xf numFmtId="43" fontId="16" fillId="0" borderId="19" xfId="42" applyFont="1" applyBorder="1" applyAlignment="1">
      <alignment horizontal="center" vertical="center" wrapText="1"/>
    </xf>
    <xf numFmtId="43" fontId="16" fillId="0" borderId="23" xfId="42" applyFont="1" applyBorder="1" applyAlignment="1">
      <alignment horizontal="center" vertical="center" wrapText="1"/>
    </xf>
    <xf numFmtId="0" fontId="16" fillId="0" borderId="5" xfId="41" applyFont="1" applyBorder="1" applyAlignment="1">
      <alignment horizontal="center" vertical="center"/>
    </xf>
    <xf numFmtId="0" fontId="16" fillId="0" borderId="4" xfId="41" applyFont="1" applyBorder="1" applyAlignment="1">
      <alignment horizontal="center" vertical="center"/>
    </xf>
    <xf numFmtId="0" fontId="16" fillId="0" borderId="13" xfId="41" applyFont="1" applyBorder="1" applyAlignment="1">
      <alignment horizontal="center" vertical="center"/>
    </xf>
    <xf numFmtId="0" fontId="16" fillId="0" borderId="5" xfId="41" applyFont="1" applyBorder="1"/>
    <xf numFmtId="0" fontId="16" fillId="0" borderId="7" xfId="41" applyFont="1" applyBorder="1" applyAlignment="1">
      <alignment horizontal="center" vertical="center"/>
    </xf>
    <xf numFmtId="43" fontId="16" fillId="0" borderId="0" xfId="42" applyFont="1" applyBorder="1"/>
    <xf numFmtId="0" fontId="16" fillId="0" borderId="8" xfId="41" applyFont="1" applyBorder="1" applyAlignment="1">
      <alignment horizontal="center" vertical="center"/>
    </xf>
    <xf numFmtId="0" fontId="16" fillId="0" borderId="14" xfId="41" applyFont="1" applyBorder="1" applyAlignment="1">
      <alignment horizontal="center" vertical="center"/>
    </xf>
    <xf numFmtId="0" fontId="16" fillId="0" borderId="1" xfId="41" applyFont="1" applyBorder="1" applyAlignment="1">
      <alignment horizontal="center" vertical="center"/>
    </xf>
    <xf numFmtId="0" fontId="16" fillId="0" borderId="19" xfId="41" applyFont="1" applyBorder="1" applyAlignment="1">
      <alignment horizontal="center" vertical="center" wrapText="1"/>
    </xf>
    <xf numFmtId="0" fontId="16" fillId="0" borderId="23" xfId="41" applyFont="1" applyBorder="1" applyAlignment="1">
      <alignment horizontal="center" vertical="center" wrapText="1"/>
    </xf>
    <xf numFmtId="170" fontId="16" fillId="0" borderId="0" xfId="41" applyNumberFormat="1" applyFont="1"/>
    <xf numFmtId="170" fontId="16" fillId="0" borderId="6" xfId="42" applyNumberFormat="1" applyFont="1" applyBorder="1"/>
    <xf numFmtId="170" fontId="16" fillId="0" borderId="3" xfId="42" applyNumberFormat="1" applyFont="1" applyBorder="1"/>
    <xf numFmtId="170" fontId="17" fillId="0" borderId="9" xfId="41" applyNumberFormat="1" applyFont="1" applyBorder="1" applyAlignment="1">
      <alignment horizontal="center"/>
    </xf>
    <xf numFmtId="170" fontId="14" fillId="0" borderId="17" xfId="46" applyNumberFormat="1" applyFont="1" applyBorder="1" applyAlignment="1">
      <alignment vertical="center" wrapText="1"/>
    </xf>
    <xf numFmtId="170" fontId="16" fillId="0" borderId="17" xfId="42" applyNumberFormat="1" applyFont="1" applyBorder="1" applyAlignment="1">
      <alignment vertical="center" wrapText="1"/>
    </xf>
    <xf numFmtId="170" fontId="16" fillId="0" borderId="0" xfId="42" applyNumberFormat="1" applyFont="1"/>
    <xf numFmtId="43" fontId="16" fillId="0" borderId="5" xfId="42" applyFont="1" applyBorder="1"/>
    <xf numFmtId="0" fontId="16" fillId="0" borderId="15" xfId="41" applyFont="1" applyBorder="1" applyAlignment="1">
      <alignment horizontal="left" vertical="center" wrapText="1"/>
    </xf>
    <xf numFmtId="0" fontId="16" fillId="0" borderId="15" xfId="41" applyFont="1" applyBorder="1" applyAlignment="1">
      <alignment vertical="center" wrapText="1"/>
    </xf>
    <xf numFmtId="0" fontId="17" fillId="0" borderId="1" xfId="41" applyFont="1" applyBorder="1" applyAlignment="1">
      <alignment horizontal="center" vertical="center" wrapText="1"/>
    </xf>
    <xf numFmtId="170" fontId="16" fillId="0" borderId="1" xfId="42" applyNumberFormat="1" applyFont="1" applyBorder="1" applyAlignment="1">
      <alignment horizontal="center" vertical="center" wrapText="1"/>
    </xf>
    <xf numFmtId="170" fontId="16" fillId="0" borderId="17" xfId="42" applyNumberFormat="1" applyFont="1" applyBorder="1" applyAlignment="1">
      <alignment horizontal="center" vertical="center" wrapText="1"/>
    </xf>
    <xf numFmtId="170" fontId="16" fillId="0" borderId="1" xfId="42" applyNumberFormat="1" applyFont="1" applyBorder="1" applyAlignment="1">
      <alignment horizontal="left" wrapText="1"/>
    </xf>
    <xf numFmtId="170" fontId="16" fillId="0" borderId="17" xfId="42" applyNumberFormat="1" applyFont="1" applyBorder="1" applyAlignment="1">
      <alignment horizontal="left" wrapText="1"/>
    </xf>
    <xf numFmtId="0" fontId="17" fillId="0" borderId="1" xfId="41" applyFont="1" applyBorder="1" applyAlignment="1">
      <alignment horizontal="center" wrapText="1"/>
    </xf>
    <xf numFmtId="0" fontId="16" fillId="0" borderId="1" xfId="41" applyFont="1" applyBorder="1" applyAlignment="1">
      <alignment vertical="center" wrapText="1"/>
    </xf>
    <xf numFmtId="170" fontId="16" fillId="0" borderId="1" xfId="42" applyNumberFormat="1" applyFont="1" applyBorder="1" applyAlignment="1">
      <alignment horizontal="center"/>
    </xf>
    <xf numFmtId="0" fontId="22" fillId="0" borderId="1" xfId="41" applyFont="1" applyBorder="1" applyAlignment="1">
      <alignment vertical="center" wrapText="1"/>
    </xf>
    <xf numFmtId="170" fontId="16" fillId="0" borderId="5" xfId="42" applyNumberFormat="1" applyFont="1" applyBorder="1"/>
    <xf numFmtId="170" fontId="16" fillId="0" borderId="0" xfId="42" applyNumberFormat="1" applyFont="1" applyBorder="1"/>
    <xf numFmtId="170" fontId="17" fillId="0" borderId="4" xfId="41" applyNumberFormat="1" applyFont="1" applyBorder="1" applyAlignment="1">
      <alignment horizontal="center"/>
    </xf>
    <xf numFmtId="170" fontId="16" fillId="0" borderId="19" xfId="42" applyNumberFormat="1" applyFont="1" applyBorder="1" applyAlignment="1">
      <alignment horizontal="center" vertical="center" wrapText="1"/>
    </xf>
    <xf numFmtId="170" fontId="16" fillId="0" borderId="23" xfId="42" applyNumberFormat="1" applyFont="1" applyBorder="1" applyAlignment="1">
      <alignment horizontal="center" vertical="center" wrapText="1"/>
    </xf>
    <xf numFmtId="170" fontId="14" fillId="0" borderId="1" xfId="46" applyNumberFormat="1" applyFont="1" applyBorder="1" applyAlignment="1">
      <alignment vertical="center" wrapText="1"/>
    </xf>
    <xf numFmtId="0" fontId="17" fillId="0" borderId="1" xfId="41" applyFont="1" applyBorder="1" applyAlignment="1">
      <alignment vertical="center" wrapText="1"/>
    </xf>
    <xf numFmtId="170" fontId="16" fillId="0" borderId="26" xfId="42" applyNumberFormat="1" applyFont="1" applyBorder="1" applyAlignment="1">
      <alignment vertical="center" wrapText="1"/>
    </xf>
    <xf numFmtId="9" fontId="16" fillId="0" borderId="0" xfId="48" applyFont="1"/>
    <xf numFmtId="0" fontId="23" fillId="0" borderId="0" xfId="0" applyFont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24" fillId="0" borderId="0" xfId="0" applyFont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5" fillId="0" borderId="0" xfId="0" applyFont="1" applyAlignment="1">
      <alignment vertical="top" wrapText="1"/>
    </xf>
    <xf numFmtId="0" fontId="26" fillId="0" borderId="14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top" wrapText="1"/>
    </xf>
    <xf numFmtId="166" fontId="27" fillId="0" borderId="1" xfId="40" applyFont="1" applyFill="1" applyBorder="1" applyAlignment="1">
      <alignment horizontal="center" vertical="center"/>
    </xf>
    <xf numFmtId="0" fontId="25" fillId="14" borderId="0" xfId="0" applyFont="1" applyFill="1" applyAlignment="1">
      <alignment vertical="top" wrapText="1"/>
    </xf>
    <xf numFmtId="0" fontId="26" fillId="0" borderId="25" xfId="0" applyFont="1" applyBorder="1" applyAlignment="1">
      <alignment horizontal="center" vertical="center" wrapText="1"/>
    </xf>
    <xf numFmtId="0" fontId="19" fillId="0" borderId="15" xfId="41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16" fillId="0" borderId="1" xfId="41" applyFont="1" applyBorder="1" applyAlignment="1">
      <alignment horizontal="center" wrapText="1"/>
    </xf>
    <xf numFmtId="44" fontId="27" fillId="0" borderId="1" xfId="49" applyFont="1" applyFill="1" applyBorder="1" applyAlignment="1">
      <alignment horizontal="center"/>
    </xf>
    <xf numFmtId="44" fontId="25" fillId="14" borderId="0" xfId="0" applyNumberFormat="1" applyFont="1" applyFill="1" applyAlignment="1">
      <alignment vertical="top" wrapText="1"/>
    </xf>
    <xf numFmtId="1" fontId="16" fillId="0" borderId="1" xfId="41" applyNumberFormat="1" applyFont="1" applyBorder="1" applyAlignment="1">
      <alignment horizontal="center" wrapText="1"/>
    </xf>
    <xf numFmtId="170" fontId="17" fillId="18" borderId="31" xfId="42" applyNumberFormat="1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vertical="top" wrapText="1"/>
    </xf>
    <xf numFmtId="44" fontId="27" fillId="0" borderId="29" xfId="49" applyFont="1" applyFill="1" applyBorder="1" applyAlignment="1">
      <alignment horizontal="center"/>
    </xf>
    <xf numFmtId="0" fontId="28" fillId="0" borderId="15" xfId="41" applyFont="1" applyBorder="1" applyAlignment="1">
      <alignment horizontal="center" vertical="center" wrapText="1"/>
    </xf>
    <xf numFmtId="0" fontId="28" fillId="0" borderId="1" xfId="41" applyFont="1" applyBorder="1" applyAlignment="1">
      <alignment horizontal="center" vertical="center" wrapText="1"/>
    </xf>
    <xf numFmtId="170" fontId="29" fillId="0" borderId="15" xfId="46" applyNumberFormat="1" applyFont="1" applyBorder="1" applyAlignment="1">
      <alignment vertical="center" wrapText="1"/>
    </xf>
    <xf numFmtId="170" fontId="29" fillId="0" borderId="17" xfId="46" applyNumberFormat="1" applyFont="1" applyBorder="1" applyAlignment="1">
      <alignment vertical="center" wrapText="1"/>
    </xf>
    <xf numFmtId="9" fontId="28" fillId="0" borderId="1" xfId="48" applyFont="1" applyBorder="1" applyAlignment="1">
      <alignment horizontal="center" vertical="center" wrapText="1"/>
    </xf>
    <xf numFmtId="0" fontId="29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9" fontId="28" fillId="0" borderId="0" xfId="48" applyFont="1" applyBorder="1" applyAlignment="1">
      <alignment horizontal="center" vertical="center" wrapText="1"/>
    </xf>
    <xf numFmtId="170" fontId="29" fillId="0" borderId="0" xfId="46" applyNumberFormat="1" applyFont="1" applyBorder="1" applyAlignment="1">
      <alignment vertical="center" wrapText="1"/>
    </xf>
    <xf numFmtId="0" fontId="30" fillId="0" borderId="15" xfId="41" applyFont="1" applyBorder="1" applyAlignment="1">
      <alignment vertical="center" wrapText="1"/>
    </xf>
    <xf numFmtId="0" fontId="17" fillId="0" borderId="0" xfId="41" applyFont="1"/>
    <xf numFmtId="0" fontId="31" fillId="0" borderId="1" xfId="41" applyFont="1" applyBorder="1" applyAlignment="1">
      <alignment horizontal="center" wrapText="1"/>
    </xf>
    <xf numFmtId="170" fontId="32" fillId="0" borderId="1" xfId="42" applyNumberFormat="1" applyFont="1" applyFill="1" applyBorder="1" applyAlignment="1">
      <alignment horizontal="center" wrapText="1"/>
    </xf>
    <xf numFmtId="0" fontId="16" fillId="0" borderId="15" xfId="41" applyFont="1" applyBorder="1" applyAlignment="1">
      <alignment horizontal="right" vertical="center" wrapText="1"/>
    </xf>
    <xf numFmtId="0" fontId="16" fillId="0" borderId="20" xfId="41" applyFont="1" applyBorder="1" applyAlignment="1">
      <alignment horizontal="center" vertical="center" wrapText="1"/>
    </xf>
    <xf numFmtId="0" fontId="16" fillId="0" borderId="28" xfId="41" applyFont="1" applyBorder="1" applyAlignment="1">
      <alignment horizontal="center" vertical="center" wrapText="1"/>
    </xf>
    <xf numFmtId="0" fontId="17" fillId="15" borderId="12" xfId="41" applyFont="1" applyFill="1" applyBorder="1" applyAlignment="1">
      <alignment horizontal="center"/>
    </xf>
    <xf numFmtId="0" fontId="17" fillId="15" borderId="10" xfId="41" applyFont="1" applyFill="1" applyBorder="1" applyAlignment="1">
      <alignment horizontal="center"/>
    </xf>
    <xf numFmtId="0" fontId="17" fillId="15" borderId="11" xfId="41" applyFont="1" applyFill="1" applyBorder="1" applyAlignment="1">
      <alignment horizontal="center"/>
    </xf>
    <xf numFmtId="0" fontId="17" fillId="16" borderId="12" xfId="41" applyFont="1" applyFill="1" applyBorder="1" applyAlignment="1">
      <alignment horizontal="center"/>
    </xf>
    <xf numFmtId="0" fontId="17" fillId="16" borderId="10" xfId="41" applyFont="1" applyFill="1" applyBorder="1" applyAlignment="1">
      <alignment horizontal="center"/>
    </xf>
    <xf numFmtId="0" fontId="17" fillId="16" borderId="11" xfId="41" applyFont="1" applyFill="1" applyBorder="1" applyAlignment="1">
      <alignment horizontal="center"/>
    </xf>
    <xf numFmtId="0" fontId="16" fillId="0" borderId="19" xfId="41" applyFont="1" applyBorder="1" applyAlignment="1">
      <alignment horizontal="center" vertical="center" wrapText="1"/>
    </xf>
    <xf numFmtId="0" fontId="16" fillId="0" borderId="23" xfId="41" applyFont="1" applyBorder="1" applyAlignment="1">
      <alignment horizontal="center" vertical="center" wrapText="1"/>
    </xf>
    <xf numFmtId="170" fontId="16" fillId="0" borderId="21" xfId="42" applyNumberFormat="1" applyFont="1" applyBorder="1" applyAlignment="1">
      <alignment horizontal="center" vertical="center" wrapText="1"/>
    </xf>
    <xf numFmtId="170" fontId="16" fillId="0" borderId="30" xfId="42" applyNumberFormat="1" applyFont="1" applyBorder="1" applyAlignment="1">
      <alignment horizontal="center" vertical="center" wrapText="1"/>
    </xf>
    <xf numFmtId="0" fontId="17" fillId="17" borderId="12" xfId="41" applyFont="1" applyFill="1" applyBorder="1" applyAlignment="1">
      <alignment horizontal="center" vertical="center" wrapText="1"/>
    </xf>
    <xf numFmtId="0" fontId="17" fillId="17" borderId="10" xfId="41" applyFont="1" applyFill="1" applyBorder="1" applyAlignment="1">
      <alignment horizontal="center" vertical="center" wrapText="1"/>
    </xf>
    <xf numFmtId="0" fontId="17" fillId="17" borderId="11" xfId="41" applyFont="1" applyFill="1" applyBorder="1" applyAlignment="1">
      <alignment horizontal="center" vertical="center" wrapText="1"/>
    </xf>
    <xf numFmtId="170" fontId="16" fillId="0" borderId="24" xfId="42" applyNumberFormat="1" applyFont="1" applyBorder="1" applyAlignment="1">
      <alignment horizontal="center" vertical="center" wrapText="1"/>
    </xf>
    <xf numFmtId="170" fontId="14" fillId="0" borderId="1" xfId="46" applyNumberFormat="1" applyFont="1" applyBorder="1" applyAlignment="1">
      <alignment horizontal="center" vertical="center" wrapText="1"/>
    </xf>
    <xf numFmtId="0" fontId="16" fillId="0" borderId="20" xfId="41" applyFont="1" applyBorder="1" applyAlignment="1">
      <alignment horizontal="center" vertical="center"/>
    </xf>
    <xf numFmtId="0" fontId="16" fillId="0" borderId="16" xfId="41" applyFont="1" applyBorder="1" applyAlignment="1">
      <alignment horizontal="center" vertical="center"/>
    </xf>
    <xf numFmtId="170" fontId="14" fillId="0" borderId="17" xfId="46" applyNumberFormat="1" applyFont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32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167" fontId="0" fillId="0" borderId="13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167" fontId="0" fillId="0" borderId="3" xfId="0" applyNumberFormat="1" applyBorder="1"/>
    <xf numFmtId="167" fontId="0" fillId="0" borderId="12" xfId="0" applyNumberFormat="1" applyBorder="1"/>
    <xf numFmtId="167" fontId="0" fillId="0" borderId="11" xfId="0" applyNumberFormat="1" applyBorder="1"/>
    <xf numFmtId="0" fontId="17" fillId="0" borderId="12" xfId="41" applyFont="1" applyFill="1" applyBorder="1" applyAlignment="1">
      <alignment horizontal="center" vertical="center" wrapText="1"/>
    </xf>
    <xf numFmtId="0" fontId="17" fillId="0" borderId="10" xfId="41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>
      <alignment vertical="top"/>
    </xf>
    <xf numFmtId="0" fontId="23" fillId="0" borderId="0" xfId="0" applyFont="1" applyFill="1"/>
    <xf numFmtId="0" fontId="16" fillId="0" borderId="15" xfId="41" applyFont="1" applyFill="1" applyBorder="1" applyAlignment="1">
      <alignment horizontal="left" vertical="center" wrapText="1"/>
    </xf>
    <xf numFmtId="0" fontId="16" fillId="0" borderId="1" xfId="41" applyFont="1" applyFill="1" applyBorder="1" applyAlignment="1">
      <alignment horizontal="center" vertical="center" wrapText="1"/>
    </xf>
    <xf numFmtId="0" fontId="22" fillId="0" borderId="1" xfId="41" applyFont="1" applyFill="1" applyBorder="1" applyAlignment="1">
      <alignment vertical="center" wrapText="1"/>
    </xf>
    <xf numFmtId="0" fontId="17" fillId="0" borderId="1" xfId="41" applyFont="1" applyFill="1" applyBorder="1" applyAlignment="1">
      <alignment horizontal="center" vertical="center" wrapText="1"/>
    </xf>
    <xf numFmtId="170" fontId="16" fillId="0" borderId="1" xfId="42" applyNumberFormat="1" applyFont="1" applyFill="1" applyBorder="1" applyAlignment="1">
      <alignment horizontal="center"/>
    </xf>
    <xf numFmtId="170" fontId="17" fillId="0" borderId="11" xfId="42" applyNumberFormat="1" applyFont="1" applyFill="1" applyBorder="1"/>
    <xf numFmtId="170" fontId="16" fillId="0" borderId="17" xfId="42" applyNumberFormat="1" applyFont="1" applyFill="1" applyBorder="1" applyAlignment="1">
      <alignment horizontal="center" vertical="center" wrapText="1"/>
    </xf>
    <xf numFmtId="170" fontId="17" fillId="0" borderId="31" xfId="41" applyNumberFormat="1" applyFont="1" applyFill="1" applyBorder="1" applyAlignment="1">
      <alignment vertical="center" wrapText="1"/>
    </xf>
    <xf numFmtId="0" fontId="16" fillId="0" borderId="0" xfId="41" applyFont="1" applyFill="1"/>
  </cellXfs>
  <cellStyles count="50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2 - 20%" xfId="4" xr:uid="{00000000-0005-0000-0000-000003000000}"/>
    <cellStyle name="Accent2 - 40%" xfId="5" xr:uid="{00000000-0005-0000-0000-000004000000}"/>
    <cellStyle name="Accent2 - 60%" xfId="6" xr:uid="{00000000-0005-0000-0000-000005000000}"/>
    <cellStyle name="Accent3 - 20%" xfId="7" xr:uid="{00000000-0005-0000-0000-000006000000}"/>
    <cellStyle name="Accent3 - 40%" xfId="8" xr:uid="{00000000-0005-0000-0000-000007000000}"/>
    <cellStyle name="Accent3 - 60%" xfId="9" xr:uid="{00000000-0005-0000-0000-000008000000}"/>
    <cellStyle name="Accent4 - 20%" xfId="10" xr:uid="{00000000-0005-0000-0000-000009000000}"/>
    <cellStyle name="Accent4 - 40%" xfId="11" xr:uid="{00000000-0005-0000-0000-00000A000000}"/>
    <cellStyle name="Accent4 - 60%" xfId="12" xr:uid="{00000000-0005-0000-0000-00000B000000}"/>
    <cellStyle name="Accent5 - 20%" xfId="13" xr:uid="{00000000-0005-0000-0000-00000C000000}"/>
    <cellStyle name="Accent5 - 40%" xfId="14" xr:uid="{00000000-0005-0000-0000-00000D000000}"/>
    <cellStyle name="Accent5 - 60%" xfId="15" xr:uid="{00000000-0005-0000-0000-00000E000000}"/>
    <cellStyle name="Accent6 - 20%" xfId="16" xr:uid="{00000000-0005-0000-0000-00000F000000}"/>
    <cellStyle name="Accent6 - 40%" xfId="17" xr:uid="{00000000-0005-0000-0000-000010000000}"/>
    <cellStyle name="Accent6 - 60%" xfId="18" xr:uid="{00000000-0005-0000-0000-000011000000}"/>
    <cellStyle name="Comma" xfId="40" builtinId="3"/>
    <cellStyle name="Comma 16" xfId="38" xr:uid="{00000000-0005-0000-0000-000013000000}"/>
    <cellStyle name="Comma 17" xfId="32" xr:uid="{00000000-0005-0000-0000-000014000000}"/>
    <cellStyle name="Comma 2" xfId="35" xr:uid="{00000000-0005-0000-0000-000015000000}"/>
    <cellStyle name="Comma 3" xfId="42" xr:uid="{00000000-0005-0000-0000-000016000000}"/>
    <cellStyle name="Comma 3 4" xfId="46" xr:uid="{00000000-0005-0000-0000-000017000000}"/>
    <cellStyle name="Comma0" xfId="19" xr:uid="{00000000-0005-0000-0000-000018000000}"/>
    <cellStyle name="Comma1 - Style1" xfId="20" xr:uid="{00000000-0005-0000-0000-000019000000}"/>
    <cellStyle name="Currency" xfId="49" builtinId="4"/>
    <cellStyle name="Currency0" xfId="21" xr:uid="{00000000-0005-0000-0000-00001B000000}"/>
    <cellStyle name="Date" xfId="22" xr:uid="{00000000-0005-0000-0000-00001C000000}"/>
    <cellStyle name="Emphasis 1" xfId="23" xr:uid="{00000000-0005-0000-0000-00001D000000}"/>
    <cellStyle name="Emphasis 2" xfId="24" xr:uid="{00000000-0005-0000-0000-00001E000000}"/>
    <cellStyle name="Emphasis 3" xfId="25" xr:uid="{00000000-0005-0000-0000-00001F000000}"/>
    <cellStyle name="Fixed" xfId="26" xr:uid="{00000000-0005-0000-0000-000020000000}"/>
    <cellStyle name="Normal" xfId="0" builtinId="0"/>
    <cellStyle name="Normal 10" xfId="31" xr:uid="{00000000-0005-0000-0000-000022000000}"/>
    <cellStyle name="Normal 11 4 2" xfId="44" xr:uid="{00000000-0005-0000-0000-000023000000}"/>
    <cellStyle name="Normal 2" xfId="27" xr:uid="{00000000-0005-0000-0000-000024000000}"/>
    <cellStyle name="Normal 2 4" xfId="47" xr:uid="{00000000-0005-0000-0000-000025000000}"/>
    <cellStyle name="Normal 20" xfId="34" xr:uid="{00000000-0005-0000-0000-000026000000}"/>
    <cellStyle name="Normal 3" xfId="36" xr:uid="{00000000-0005-0000-0000-000027000000}"/>
    <cellStyle name="Normal 4" xfId="39" xr:uid="{00000000-0005-0000-0000-000028000000}"/>
    <cellStyle name="Normal 5" xfId="41" xr:uid="{00000000-0005-0000-0000-000029000000}"/>
    <cellStyle name="Normal 5 16" xfId="45" xr:uid="{00000000-0005-0000-0000-00002A000000}"/>
    <cellStyle name="Normal 8 2" xfId="37" xr:uid="{00000000-0005-0000-0000-00002B000000}"/>
    <cellStyle name="Percent" xfId="48" builtinId="5"/>
    <cellStyle name="Percent 2" xfId="33" xr:uid="{00000000-0005-0000-0000-00002D000000}"/>
    <cellStyle name="Percent 3" xfId="43" xr:uid="{00000000-0005-0000-0000-00002E000000}"/>
    <cellStyle name="Sheet Title" xfId="28" xr:uid="{00000000-0005-0000-0000-00002F000000}"/>
    <cellStyle name="TransnetDataEntry" xfId="29" xr:uid="{00000000-0005-0000-0000-000030000000}"/>
    <cellStyle name="TransnetTotal" xfId="30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DH\My%20Documents\Projects%20Working%20Files%20and%20Backups\Berth%20708%20R%20Bay\Saldanah%20Cost%20estimate%20Re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DV%20Server\Sustainable%20Engineering\Elgin%20Village\Cost%20Estimate\Pre%20Tender%20Estim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ROJEKTE\ATENDERS\VRYHEID\PROJEKTE\ATENDERS\MASTERS\BILL.WQ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A-NAS01\Data\BTW\BTW%20Projects\Documents\20093%20Belfast%20Water%20Works%20Upgrading\20093-Bill%20of%20Quantit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Estimate Summary"/>
      <sheetName val="Transnet Estimate"/>
      <sheetName val="Phasing"/>
      <sheetName val="Dredging and Reclamation"/>
      <sheetName val="Causeway Revetment"/>
      <sheetName val="Skeletal Quay Structure"/>
      <sheetName val="Reclaimation Bund"/>
      <sheetName val="Services"/>
      <sheetName val="Roads"/>
      <sheetName val="Environmental"/>
      <sheetName val="Fenders, Etc"/>
      <sheetName val="Causeway Revetment volumes"/>
      <sheetName val="Reclaimation Bund calcs"/>
      <sheetName val="Skeletal structure Calcs"/>
      <sheetName val="Roadwork calcs, etc"/>
      <sheetName val="Services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9">
          <cell r="B9">
            <v>3.2</v>
          </cell>
        </row>
        <row r="10">
          <cell r="B10">
            <v>6</v>
          </cell>
        </row>
        <row r="11">
          <cell r="B11">
            <v>5.2</v>
          </cell>
        </row>
        <row r="12">
          <cell r="B12">
            <v>2</v>
          </cell>
        </row>
        <row r="13">
          <cell r="B13">
            <v>1.33</v>
          </cell>
        </row>
        <row r="14">
          <cell r="B14">
            <v>1.5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D"/>
      <sheetName val="Db"/>
      <sheetName val="Dk"/>
      <sheetName val="Dm"/>
      <sheetName val="L"/>
      <sheetName val="Lb"/>
      <sheetName val="Lc"/>
      <sheetName val="Ld"/>
      <sheetName val="Le"/>
      <sheetName val="Lf"/>
      <sheetName val="Me"/>
      <sheetName val="Mf"/>
      <sheetName val="Mg"/>
      <sheetName val="Mh"/>
      <sheetName val="Mj"/>
      <sheetName val="Mk"/>
      <sheetName val="Mm"/>
      <sheetName val="Summary"/>
      <sheetName val="Calc of Tender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-1"/>
      <sheetName val="SEC-2"/>
      <sheetName val="SEC-3"/>
      <sheetName val="SEC-4"/>
      <sheetName val="SEC-5"/>
      <sheetName val="SEC-6"/>
      <sheetName val="SEC-7"/>
      <sheetName val="SEC-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I49"/>
  <sheetViews>
    <sheetView showGridLines="0" tabSelected="1" view="pageBreakPreview" topLeftCell="B13" zoomScaleNormal="100" zoomScaleSheetLayoutView="100" workbookViewId="0">
      <selection activeCell="H42" sqref="H42"/>
    </sheetView>
  </sheetViews>
  <sheetFormatPr defaultColWidth="30.08984375" defaultRowHeight="11.5" x14ac:dyDescent="0.25"/>
  <cols>
    <col min="1" max="1" width="5.54296875" style="5" customWidth="1"/>
    <col min="2" max="2" width="9.36328125" style="13" customWidth="1"/>
    <col min="3" max="3" width="11.90625" style="13" bestFit="1" customWidth="1"/>
    <col min="4" max="4" width="73" style="5" customWidth="1"/>
    <col min="5" max="5" width="10.08984375" style="5" customWidth="1"/>
    <col min="6" max="6" width="16.6328125" style="5" customWidth="1"/>
    <col min="7" max="7" width="17.90625" style="33" customWidth="1"/>
    <col min="8" max="8" width="19.453125" style="33" customWidth="1"/>
    <col min="9" max="16384" width="30.08984375" style="5"/>
  </cols>
  <sheetData>
    <row r="1" spans="2:8" ht="12" thickBot="1" x14ac:dyDescent="0.3">
      <c r="B1" s="18"/>
      <c r="C1" s="16"/>
      <c r="D1" s="19"/>
      <c r="E1" s="19"/>
      <c r="F1" s="19"/>
      <c r="G1" s="46"/>
      <c r="H1" s="28"/>
    </row>
    <row r="2" spans="2:8" ht="12" thickBot="1" x14ac:dyDescent="0.3">
      <c r="B2" s="92" t="s">
        <v>78</v>
      </c>
      <c r="C2" s="93"/>
      <c r="D2" s="93"/>
      <c r="E2" s="93"/>
      <c r="F2" s="93"/>
      <c r="G2" s="93"/>
      <c r="H2" s="94"/>
    </row>
    <row r="3" spans="2:8" ht="12" thickBot="1" x14ac:dyDescent="0.3">
      <c r="B3" s="20"/>
      <c r="G3" s="47"/>
      <c r="H3" s="29"/>
    </row>
    <row r="4" spans="2:8" ht="15.75" customHeight="1" thickBot="1" x14ac:dyDescent="0.3">
      <c r="B4" s="95" t="s">
        <v>79</v>
      </c>
      <c r="C4" s="96"/>
      <c r="D4" s="96"/>
      <c r="E4" s="96"/>
      <c r="F4" s="96"/>
      <c r="G4" s="96"/>
      <c r="H4" s="97"/>
    </row>
    <row r="5" spans="2:8" ht="12" thickBot="1" x14ac:dyDescent="0.3">
      <c r="B5" s="22"/>
      <c r="C5" s="17"/>
      <c r="D5" s="8"/>
      <c r="E5" s="8"/>
      <c r="F5" s="8"/>
      <c r="G5" s="48"/>
      <c r="H5" s="30"/>
    </row>
    <row r="6" spans="2:8" ht="22.65" customHeight="1" x14ac:dyDescent="0.25">
      <c r="B6" s="9" t="s">
        <v>6</v>
      </c>
      <c r="C6" s="25" t="s">
        <v>7</v>
      </c>
      <c r="D6" s="107"/>
      <c r="E6" s="98" t="s">
        <v>8</v>
      </c>
      <c r="F6" s="25" t="s">
        <v>30</v>
      </c>
      <c r="G6" s="49" t="s">
        <v>31</v>
      </c>
      <c r="H6" s="100" t="s">
        <v>35</v>
      </c>
    </row>
    <row r="7" spans="2:8" ht="12.75" customHeight="1" thickBot="1" x14ac:dyDescent="0.3">
      <c r="B7" s="10" t="s">
        <v>11</v>
      </c>
      <c r="C7" s="26" t="s">
        <v>12</v>
      </c>
      <c r="D7" s="108"/>
      <c r="E7" s="99"/>
      <c r="F7" s="26" t="s">
        <v>9</v>
      </c>
      <c r="G7" s="50" t="s">
        <v>10</v>
      </c>
      <c r="H7" s="105"/>
    </row>
    <row r="8" spans="2:8" ht="30.75" customHeight="1" x14ac:dyDescent="0.25">
      <c r="B8" s="12"/>
      <c r="C8" s="6" t="s">
        <v>68</v>
      </c>
      <c r="D8" s="45" t="s">
        <v>13</v>
      </c>
      <c r="E8" s="4"/>
      <c r="F8" s="4"/>
      <c r="G8" s="51"/>
      <c r="H8" s="31"/>
    </row>
    <row r="9" spans="2:8" ht="13" x14ac:dyDescent="0.25">
      <c r="B9" s="12"/>
      <c r="C9" s="6"/>
      <c r="D9" s="3"/>
      <c r="E9" s="4"/>
      <c r="F9" s="4"/>
      <c r="G9" s="51"/>
      <c r="H9" s="31"/>
    </row>
    <row r="10" spans="2:8" ht="13" x14ac:dyDescent="0.25">
      <c r="B10" s="12" t="s">
        <v>37</v>
      </c>
      <c r="C10" s="6"/>
      <c r="D10" s="45" t="s">
        <v>14</v>
      </c>
      <c r="E10" s="4"/>
      <c r="F10" s="4"/>
      <c r="G10" s="51"/>
      <c r="H10" s="31"/>
    </row>
    <row r="11" spans="2:8" ht="12.5" x14ac:dyDescent="0.25">
      <c r="B11" s="12" t="s">
        <v>38</v>
      </c>
      <c r="C11" s="6"/>
      <c r="D11" s="43" t="s">
        <v>15</v>
      </c>
      <c r="E11" s="37" t="s">
        <v>16</v>
      </c>
      <c r="F11" s="37">
        <v>1</v>
      </c>
      <c r="G11" s="51"/>
      <c r="H11" s="31">
        <f>F11*G11</f>
        <v>0</v>
      </c>
    </row>
    <row r="12" spans="2:8" ht="15" customHeight="1" x14ac:dyDescent="0.25">
      <c r="B12" s="12"/>
      <c r="C12" s="6"/>
      <c r="D12" s="43"/>
      <c r="E12" s="37"/>
      <c r="F12" s="37"/>
      <c r="G12" s="51"/>
      <c r="H12" s="31"/>
    </row>
    <row r="13" spans="2:8" ht="15" customHeight="1" x14ac:dyDescent="0.25">
      <c r="B13" s="12" t="s">
        <v>39</v>
      </c>
      <c r="C13" s="6"/>
      <c r="D13" s="45" t="s">
        <v>17</v>
      </c>
      <c r="E13" s="37"/>
      <c r="F13" s="37"/>
      <c r="G13" s="51"/>
      <c r="H13" s="31"/>
    </row>
    <row r="14" spans="2:8" ht="15" customHeight="1" x14ac:dyDescent="0.25">
      <c r="B14" s="12"/>
      <c r="C14" s="6"/>
      <c r="D14" s="43" t="s">
        <v>18</v>
      </c>
      <c r="E14" s="37" t="s">
        <v>16</v>
      </c>
      <c r="F14" s="37">
        <v>1</v>
      </c>
      <c r="G14" s="51"/>
      <c r="H14" s="31">
        <f t="shared" ref="H14:H17" si="0">F14*G14</f>
        <v>0</v>
      </c>
    </row>
    <row r="15" spans="2:8" ht="15" customHeight="1" x14ac:dyDescent="0.25">
      <c r="B15" s="12"/>
      <c r="C15" s="6"/>
      <c r="D15" s="43" t="s">
        <v>19</v>
      </c>
      <c r="E15" s="37" t="s">
        <v>16</v>
      </c>
      <c r="F15" s="37">
        <v>1</v>
      </c>
      <c r="G15" s="51"/>
      <c r="H15" s="31">
        <f t="shared" si="0"/>
        <v>0</v>
      </c>
    </row>
    <row r="16" spans="2:8" ht="15" customHeight="1" x14ac:dyDescent="0.25">
      <c r="B16" s="12"/>
      <c r="C16" s="6"/>
      <c r="D16" s="43" t="s">
        <v>20</v>
      </c>
      <c r="E16" s="37" t="s">
        <v>16</v>
      </c>
      <c r="F16" s="37">
        <v>1</v>
      </c>
      <c r="G16" s="51"/>
      <c r="H16" s="31">
        <f t="shared" si="0"/>
        <v>0</v>
      </c>
    </row>
    <row r="17" spans="1:8" ht="12.75" customHeight="1" x14ac:dyDescent="0.25">
      <c r="B17" s="12"/>
      <c r="C17" s="6"/>
      <c r="D17" s="43" t="s">
        <v>21</v>
      </c>
      <c r="E17" s="37" t="s">
        <v>16</v>
      </c>
      <c r="F17" s="37">
        <v>1</v>
      </c>
      <c r="G17" s="106"/>
      <c r="H17" s="109">
        <f t="shared" si="0"/>
        <v>0</v>
      </c>
    </row>
    <row r="18" spans="1:8" ht="15" customHeight="1" x14ac:dyDescent="0.25">
      <c r="B18" s="12"/>
      <c r="C18" s="6"/>
      <c r="D18" s="43" t="s">
        <v>22</v>
      </c>
      <c r="E18" s="37"/>
      <c r="F18" s="37"/>
      <c r="G18" s="106"/>
      <c r="H18" s="109"/>
    </row>
    <row r="19" spans="1:8" ht="15" customHeight="1" x14ac:dyDescent="0.25">
      <c r="B19" s="12"/>
      <c r="C19" s="6"/>
      <c r="D19" s="43" t="s">
        <v>23</v>
      </c>
      <c r="E19" s="37" t="s">
        <v>16</v>
      </c>
      <c r="F19" s="37">
        <v>1</v>
      </c>
      <c r="G19" s="51"/>
      <c r="H19" s="31">
        <f>F19*G19</f>
        <v>0</v>
      </c>
    </row>
    <row r="20" spans="1:8" ht="15" customHeight="1" x14ac:dyDescent="0.25">
      <c r="B20" s="12"/>
      <c r="C20" s="6"/>
      <c r="D20" s="43"/>
      <c r="E20" s="37"/>
      <c r="F20" s="37"/>
      <c r="G20" s="51"/>
      <c r="H20" s="31"/>
    </row>
    <row r="21" spans="1:8" ht="15" customHeight="1" x14ac:dyDescent="0.25">
      <c r="B21" s="12" t="s">
        <v>40</v>
      </c>
      <c r="C21" s="6"/>
      <c r="D21" s="52" t="s">
        <v>24</v>
      </c>
      <c r="E21" s="37" t="s">
        <v>16</v>
      </c>
      <c r="F21" s="37">
        <v>1</v>
      </c>
      <c r="G21" s="51"/>
      <c r="H21" s="31">
        <f>F21*G21</f>
        <v>0</v>
      </c>
    </row>
    <row r="22" spans="1:8" ht="37.5" customHeight="1" x14ac:dyDescent="0.25">
      <c r="B22" s="12"/>
      <c r="C22" s="6"/>
      <c r="D22" s="43" t="s">
        <v>47</v>
      </c>
      <c r="E22" s="37" t="s">
        <v>16</v>
      </c>
      <c r="F22" s="37">
        <v>1</v>
      </c>
      <c r="G22" s="51"/>
      <c r="H22" s="31">
        <f>F22*G22</f>
        <v>0</v>
      </c>
    </row>
    <row r="23" spans="1:8" ht="13.5" customHeight="1" x14ac:dyDescent="0.25">
      <c r="B23" s="12"/>
      <c r="C23" s="6"/>
      <c r="D23" s="43" t="s">
        <v>89</v>
      </c>
      <c r="E23" s="37" t="s">
        <v>90</v>
      </c>
      <c r="F23" s="37">
        <v>1</v>
      </c>
      <c r="G23" s="51">
        <v>180000</v>
      </c>
      <c r="H23" s="31"/>
    </row>
    <row r="24" spans="1:8" ht="10.5" customHeight="1" x14ac:dyDescent="0.25">
      <c r="B24" s="12"/>
      <c r="C24" s="6"/>
      <c r="D24" s="43" t="s">
        <v>82</v>
      </c>
      <c r="E24" s="76" t="s">
        <v>83</v>
      </c>
      <c r="F24" s="80"/>
      <c r="G24" s="51">
        <f>I22</f>
        <v>0</v>
      </c>
      <c r="H24" s="31"/>
    </row>
    <row r="25" spans="1:8" ht="46.5" customHeight="1" x14ac:dyDescent="0.25">
      <c r="B25" s="12"/>
      <c r="C25" s="6"/>
      <c r="D25" s="43" t="s">
        <v>46</v>
      </c>
      <c r="E25" s="37" t="s">
        <v>16</v>
      </c>
      <c r="F25" s="37">
        <v>1</v>
      </c>
      <c r="G25" s="51"/>
      <c r="H25" s="31">
        <f>F25*G25</f>
        <v>0</v>
      </c>
    </row>
    <row r="26" spans="1:8" ht="12.5" x14ac:dyDescent="0.25">
      <c r="B26" s="12"/>
      <c r="C26" s="6"/>
      <c r="D26" s="43"/>
      <c r="E26" s="37"/>
      <c r="F26" s="37"/>
      <c r="G26" s="51"/>
      <c r="H26" s="31"/>
    </row>
    <row r="27" spans="1:8" ht="12.5" x14ac:dyDescent="0.25">
      <c r="B27" s="12" t="s">
        <v>41</v>
      </c>
      <c r="C27" s="6"/>
      <c r="D27" s="43" t="s">
        <v>25</v>
      </c>
      <c r="E27" s="37" t="s">
        <v>16</v>
      </c>
      <c r="F27" s="37">
        <v>1</v>
      </c>
      <c r="G27" s="51"/>
      <c r="H27" s="31">
        <f>F27*G27</f>
        <v>0</v>
      </c>
    </row>
    <row r="28" spans="1:8" ht="12.5" x14ac:dyDescent="0.25">
      <c r="B28" s="12"/>
      <c r="C28" s="6"/>
      <c r="D28" s="43"/>
      <c r="E28" s="37"/>
      <c r="F28" s="37"/>
      <c r="G28" s="51"/>
      <c r="H28" s="31"/>
    </row>
    <row r="29" spans="1:8" ht="12.5" x14ac:dyDescent="0.25">
      <c r="A29" s="36"/>
      <c r="B29" s="12" t="s">
        <v>42</v>
      </c>
      <c r="C29" s="6"/>
      <c r="D29" s="45" t="s">
        <v>26</v>
      </c>
      <c r="E29" s="37"/>
      <c r="F29" s="37"/>
      <c r="G29" s="51"/>
      <c r="H29" s="31"/>
    </row>
    <row r="30" spans="1:8" ht="12.5" x14ac:dyDescent="0.25">
      <c r="B30" s="12" t="s">
        <v>43</v>
      </c>
      <c r="C30" s="6"/>
      <c r="D30" s="43" t="s">
        <v>27</v>
      </c>
      <c r="E30" s="37" t="s">
        <v>34</v>
      </c>
      <c r="F30" s="37">
        <v>2</v>
      </c>
      <c r="G30" s="51"/>
      <c r="H30" s="31">
        <f>F30*G30</f>
        <v>0</v>
      </c>
    </row>
    <row r="31" spans="1:8" ht="12.5" x14ac:dyDescent="0.25">
      <c r="B31" s="12" t="s">
        <v>44</v>
      </c>
      <c r="C31" s="6"/>
      <c r="D31" s="43" t="s">
        <v>28</v>
      </c>
      <c r="E31" s="37" t="s">
        <v>34</v>
      </c>
      <c r="F31" s="37">
        <v>2</v>
      </c>
      <c r="G31" s="51"/>
      <c r="H31" s="31">
        <f>F31*G31</f>
        <v>0</v>
      </c>
    </row>
    <row r="32" spans="1:8" ht="12.5" x14ac:dyDescent="0.25">
      <c r="B32" s="12"/>
      <c r="C32" s="6"/>
      <c r="D32" s="43"/>
      <c r="E32" s="37"/>
      <c r="F32" s="37"/>
      <c r="G32" s="51"/>
      <c r="H32" s="31"/>
    </row>
    <row r="33" spans="1:9" ht="12.5" x14ac:dyDescent="0.25">
      <c r="B33" s="12"/>
      <c r="C33" s="6"/>
      <c r="D33" s="43"/>
      <c r="E33" s="37"/>
      <c r="F33" s="51"/>
      <c r="G33" s="51"/>
      <c r="H33" s="51"/>
    </row>
    <row r="34" spans="1:9" x14ac:dyDescent="0.25">
      <c r="B34" s="23"/>
      <c r="C34" s="24"/>
      <c r="D34" s="43"/>
    </row>
    <row r="35" spans="1:9" ht="15" customHeight="1" x14ac:dyDescent="0.25">
      <c r="B35" s="2" t="s">
        <v>45</v>
      </c>
      <c r="C35" s="6"/>
      <c r="D35" s="43" t="s">
        <v>29</v>
      </c>
      <c r="E35" s="37" t="s">
        <v>34</v>
      </c>
      <c r="F35" s="37">
        <v>2</v>
      </c>
      <c r="G35" s="51"/>
      <c r="H35" s="51">
        <f t="shared" ref="H35" si="1">F35*G35</f>
        <v>0</v>
      </c>
    </row>
    <row r="36" spans="1:9" s="7" customFormat="1" ht="13" x14ac:dyDescent="0.25">
      <c r="A36" s="5"/>
      <c r="B36" s="12" t="s">
        <v>80</v>
      </c>
      <c r="C36" s="6"/>
      <c r="D36" s="43" t="s">
        <v>81</v>
      </c>
      <c r="E36" s="76" t="s">
        <v>90</v>
      </c>
      <c r="F36" s="77">
        <v>1</v>
      </c>
      <c r="G36" s="51">
        <v>50000</v>
      </c>
      <c r="H36" s="51"/>
      <c r="I36" s="79"/>
    </row>
    <row r="37" spans="1:9" s="7" customFormat="1" ht="13" x14ac:dyDescent="0.25">
      <c r="A37" s="5"/>
      <c r="B37" s="12"/>
      <c r="C37" s="6"/>
      <c r="D37" s="43" t="s">
        <v>82</v>
      </c>
      <c r="E37" s="76" t="s">
        <v>83</v>
      </c>
      <c r="F37" s="80"/>
      <c r="G37" s="51">
        <f>I35</f>
        <v>0</v>
      </c>
      <c r="H37" s="51"/>
      <c r="I37" s="79"/>
    </row>
    <row r="38" spans="1:9" s="7" customFormat="1" ht="13" x14ac:dyDescent="0.25">
      <c r="A38" s="5"/>
      <c r="B38" s="12"/>
      <c r="C38" s="6"/>
      <c r="D38" s="43"/>
      <c r="E38" s="82"/>
      <c r="F38" s="83"/>
      <c r="G38" s="51"/>
      <c r="H38" s="51"/>
      <c r="I38" s="84"/>
    </row>
    <row r="39" spans="1:9" s="7" customFormat="1" ht="13" x14ac:dyDescent="0.25">
      <c r="A39" s="5"/>
      <c r="B39" s="12"/>
      <c r="C39" s="6"/>
      <c r="D39" s="43" t="s">
        <v>84</v>
      </c>
      <c r="E39" s="77" t="s">
        <v>16</v>
      </c>
      <c r="F39" s="77">
        <v>1</v>
      </c>
      <c r="G39" s="51"/>
      <c r="H39" s="51">
        <f t="shared" ref="H39" si="2">F39*G39</f>
        <v>0</v>
      </c>
      <c r="I39" s="79"/>
    </row>
    <row r="40" spans="1:9" s="7" customFormat="1" ht="13" x14ac:dyDescent="0.25">
      <c r="A40" s="5"/>
      <c r="B40" s="12"/>
      <c r="C40" s="6"/>
      <c r="D40" s="81"/>
      <c r="E40" s="82"/>
      <c r="F40" s="83"/>
      <c r="G40" s="84"/>
      <c r="H40" s="78"/>
      <c r="I40" s="84"/>
    </row>
    <row r="41" spans="1:9" s="7" customFormat="1" ht="12" thickBot="1" x14ac:dyDescent="0.3">
      <c r="A41" s="5"/>
      <c r="B41" s="12"/>
      <c r="C41" s="6"/>
      <c r="D41" s="11"/>
      <c r="E41" s="11"/>
      <c r="F41" s="11"/>
      <c r="G41" s="53"/>
      <c r="H41" s="32"/>
    </row>
    <row r="42" spans="1:9" s="7" customFormat="1" ht="29.15" customHeight="1" thickBot="1" x14ac:dyDescent="0.3">
      <c r="A42" s="5"/>
      <c r="B42" s="131" t="s">
        <v>36</v>
      </c>
      <c r="C42" s="132"/>
      <c r="D42" s="132"/>
      <c r="E42" s="132"/>
      <c r="F42" s="132"/>
      <c r="G42" s="132"/>
      <c r="H42" s="141"/>
    </row>
    <row r="44" spans="1:9" s="7" customFormat="1" x14ac:dyDescent="0.25">
      <c r="A44" s="5"/>
      <c r="B44" s="13"/>
      <c r="C44" s="13"/>
      <c r="D44" s="5"/>
      <c r="E44" s="5"/>
      <c r="F44" s="5"/>
      <c r="G44" s="33"/>
      <c r="H44" s="33"/>
    </row>
    <row r="46" spans="1:9" s="7" customFormat="1" x14ac:dyDescent="0.25">
      <c r="A46" s="5"/>
      <c r="B46" s="13"/>
      <c r="C46" s="13"/>
      <c r="D46" s="5"/>
      <c r="E46" s="5"/>
      <c r="F46" s="5"/>
      <c r="G46" s="33"/>
      <c r="H46" s="33"/>
    </row>
    <row r="49" spans="7:7" x14ac:dyDescent="0.25">
      <c r="G49" s="54"/>
    </row>
  </sheetData>
  <mergeCells count="8">
    <mergeCell ref="B42:G42"/>
    <mergeCell ref="H6:H7"/>
    <mergeCell ref="G17:G18"/>
    <mergeCell ref="B2:H2"/>
    <mergeCell ref="B4:H4"/>
    <mergeCell ref="E6:E7"/>
    <mergeCell ref="D6:D7"/>
    <mergeCell ref="H17:H18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B1:M43"/>
  <sheetViews>
    <sheetView showGridLines="0" view="pageBreakPreview" topLeftCell="A18" zoomScale="115" zoomScaleNormal="100" zoomScaleSheetLayoutView="115" workbookViewId="0">
      <selection activeCell="B43" sqref="A43:XFD43"/>
    </sheetView>
  </sheetViews>
  <sheetFormatPr defaultColWidth="9.08984375" defaultRowHeight="11.5" x14ac:dyDescent="0.25"/>
  <cols>
    <col min="1" max="1" width="5.54296875" style="5" customWidth="1"/>
    <col min="2" max="2" width="11.54296875" style="13" bestFit="1" customWidth="1"/>
    <col min="3" max="3" width="13.453125" style="13" customWidth="1"/>
    <col min="4" max="4" width="68.54296875" style="5" bestFit="1" customWidth="1"/>
    <col min="5" max="5" width="6" style="13" bestFit="1" customWidth="1"/>
    <col min="6" max="6" width="8.54296875" style="5" bestFit="1" customWidth="1"/>
    <col min="7" max="7" width="16.90625" style="7" customWidth="1"/>
    <col min="8" max="8" width="21.54296875" style="33" customWidth="1"/>
    <col min="9" max="11" width="12.36328125" style="5" bestFit="1" customWidth="1"/>
    <col min="12" max="12" width="9.08984375" style="5"/>
    <col min="13" max="13" width="11.36328125" style="5" bestFit="1" customWidth="1"/>
    <col min="14" max="16384" width="9.08984375" style="5"/>
  </cols>
  <sheetData>
    <row r="1" spans="2:11" ht="12" thickBot="1" x14ac:dyDescent="0.3">
      <c r="B1" s="18"/>
      <c r="C1" s="16"/>
      <c r="D1" s="19"/>
      <c r="E1" s="16"/>
      <c r="F1" s="19"/>
      <c r="G1" s="34"/>
      <c r="H1" s="28"/>
    </row>
    <row r="2" spans="2:11" ht="12" thickBot="1" x14ac:dyDescent="0.3">
      <c r="B2" s="92" t="str">
        <f>'P&amp;G'!B2:H2</f>
        <v>LOWVELD NATIONAL BOTANICAL GARDENI TENDER XXX</v>
      </c>
      <c r="C2" s="93"/>
      <c r="D2" s="93"/>
      <c r="E2" s="93"/>
      <c r="F2" s="93"/>
      <c r="G2" s="93"/>
      <c r="H2" s="94"/>
    </row>
    <row r="3" spans="2:11" ht="12" thickBot="1" x14ac:dyDescent="0.3">
      <c r="B3" s="20"/>
      <c r="G3" s="21"/>
      <c r="H3" s="29"/>
    </row>
    <row r="4" spans="2:11" ht="15.75" customHeight="1" thickBot="1" x14ac:dyDescent="0.3">
      <c r="B4" s="95" t="s">
        <v>85</v>
      </c>
      <c r="C4" s="96"/>
      <c r="D4" s="96"/>
      <c r="E4" s="96"/>
      <c r="F4" s="96"/>
      <c r="G4" s="96"/>
      <c r="H4" s="97"/>
    </row>
    <row r="5" spans="2:11" ht="12" thickBot="1" x14ac:dyDescent="0.3">
      <c r="B5" s="20"/>
      <c r="G5" s="21"/>
      <c r="H5" s="29"/>
    </row>
    <row r="6" spans="2:11" ht="16.5" customHeight="1" x14ac:dyDescent="0.25">
      <c r="B6" s="90" t="s">
        <v>6</v>
      </c>
      <c r="C6" s="90" t="s">
        <v>7</v>
      </c>
      <c r="D6" s="90"/>
      <c r="E6" s="98" t="s">
        <v>8</v>
      </c>
      <c r="F6" s="25" t="s">
        <v>30</v>
      </c>
      <c r="G6" s="14" t="s">
        <v>31</v>
      </c>
      <c r="H6" s="100" t="s">
        <v>35</v>
      </c>
    </row>
    <row r="7" spans="2:11" ht="15.75" customHeight="1" thickBot="1" x14ac:dyDescent="0.3">
      <c r="B7" s="91" t="s">
        <v>11</v>
      </c>
      <c r="C7" s="91" t="s">
        <v>12</v>
      </c>
      <c r="D7" s="91"/>
      <c r="E7" s="99"/>
      <c r="F7" s="26" t="s">
        <v>9</v>
      </c>
      <c r="G7" s="15" t="s">
        <v>10</v>
      </c>
      <c r="H7" s="101"/>
    </row>
    <row r="8" spans="2:11" ht="22.5" customHeight="1" x14ac:dyDescent="0.25">
      <c r="B8" s="35"/>
      <c r="C8" s="36"/>
      <c r="D8" s="86" t="s">
        <v>88</v>
      </c>
      <c r="E8" s="37"/>
      <c r="F8" s="37"/>
      <c r="G8" s="38"/>
      <c r="H8" s="39"/>
    </row>
    <row r="9" spans="2:11" ht="22.5" customHeight="1" x14ac:dyDescent="0.3">
      <c r="B9" s="35"/>
      <c r="C9" s="36"/>
      <c r="D9" s="85" t="s">
        <v>87</v>
      </c>
      <c r="E9" s="87" t="s">
        <v>16</v>
      </c>
      <c r="F9" s="87">
        <v>1</v>
      </c>
      <c r="G9" s="88"/>
      <c r="H9" s="41">
        <f>F9*G9</f>
        <v>0</v>
      </c>
    </row>
    <row r="10" spans="2:11" ht="22.5" customHeight="1" x14ac:dyDescent="0.25">
      <c r="B10" s="35"/>
      <c r="C10" s="36"/>
      <c r="D10" s="66" t="s">
        <v>86</v>
      </c>
      <c r="E10" s="37"/>
      <c r="F10" s="37"/>
      <c r="G10" s="38"/>
      <c r="H10" s="39"/>
    </row>
    <row r="11" spans="2:11" ht="22.5" customHeight="1" x14ac:dyDescent="0.25">
      <c r="B11" s="35"/>
      <c r="C11" s="36" t="s">
        <v>53</v>
      </c>
      <c r="D11" s="36" t="s">
        <v>54</v>
      </c>
      <c r="E11" s="37"/>
      <c r="F11" s="42"/>
      <c r="G11" s="40"/>
      <c r="H11" s="41"/>
    </row>
    <row r="12" spans="2:11" ht="22.5" customHeight="1" x14ac:dyDescent="0.25">
      <c r="B12" s="35"/>
      <c r="C12" s="36">
        <v>821</v>
      </c>
      <c r="D12" s="36" t="s">
        <v>55</v>
      </c>
      <c r="E12" s="42" t="s">
        <v>56</v>
      </c>
      <c r="F12" s="69">
        <v>108</v>
      </c>
      <c r="G12" s="40"/>
      <c r="H12" s="41">
        <f>F12*G12</f>
        <v>0</v>
      </c>
      <c r="J12" s="27"/>
    </row>
    <row r="13" spans="2:11" ht="22.5" customHeight="1" x14ac:dyDescent="0.25">
      <c r="B13" s="35"/>
      <c r="C13" s="36"/>
      <c r="D13" s="36"/>
      <c r="E13" s="42"/>
      <c r="F13" s="69"/>
      <c r="G13" s="40"/>
      <c r="H13" s="41"/>
      <c r="J13" s="27"/>
    </row>
    <row r="14" spans="2:11" ht="22.5" customHeight="1" x14ac:dyDescent="0.25">
      <c r="B14" s="35"/>
      <c r="C14" s="36" t="s">
        <v>57</v>
      </c>
      <c r="D14" s="36" t="s">
        <v>58</v>
      </c>
      <c r="E14" s="42"/>
      <c r="F14" s="69"/>
      <c r="G14" s="40"/>
      <c r="H14" s="41"/>
      <c r="I14" s="27"/>
      <c r="K14" s="27"/>
    </row>
    <row r="15" spans="2:11" ht="22.5" customHeight="1" x14ac:dyDescent="0.25">
      <c r="B15" s="35"/>
      <c r="C15" s="36">
        <v>832</v>
      </c>
      <c r="D15" s="36" t="s">
        <v>59</v>
      </c>
      <c r="E15" s="42" t="s">
        <v>60</v>
      </c>
      <c r="F15" s="69">
        <f>(F12*0.6)*0.6</f>
        <v>38.879999999999995</v>
      </c>
      <c r="G15" s="40"/>
      <c r="H15" s="41">
        <f>F15*G15</f>
        <v>0</v>
      </c>
    </row>
    <row r="16" spans="2:11" ht="22.5" customHeight="1" x14ac:dyDescent="0.25">
      <c r="B16" s="35"/>
      <c r="C16" s="36">
        <v>834</v>
      </c>
      <c r="D16" s="36" t="s">
        <v>61</v>
      </c>
      <c r="E16" s="42" t="s">
        <v>66</v>
      </c>
      <c r="F16" s="69">
        <f>(F12*0.3)*0.4</f>
        <v>12.96</v>
      </c>
      <c r="G16" s="40"/>
      <c r="H16" s="41">
        <f>F16*G16</f>
        <v>0</v>
      </c>
    </row>
    <row r="17" spans="2:13" ht="22.5" customHeight="1" x14ac:dyDescent="0.25">
      <c r="B17" s="35"/>
      <c r="C17" s="36" t="s">
        <v>62</v>
      </c>
      <c r="D17" s="66" t="s">
        <v>69</v>
      </c>
      <c r="E17" s="42"/>
      <c r="F17" s="69"/>
      <c r="G17" s="40"/>
      <c r="H17" s="41"/>
      <c r="I17" s="27"/>
      <c r="J17" s="27"/>
      <c r="K17" s="27"/>
    </row>
    <row r="18" spans="2:13" ht="22.5" customHeight="1" x14ac:dyDescent="0.25">
      <c r="B18" s="35"/>
      <c r="C18" s="36">
        <v>821</v>
      </c>
      <c r="D18" s="36" t="s">
        <v>73</v>
      </c>
      <c r="E18" s="42" t="s">
        <v>66</v>
      </c>
      <c r="F18" s="69">
        <v>68</v>
      </c>
      <c r="G18" s="40"/>
      <c r="H18" s="41">
        <f>F18*G18</f>
        <v>0</v>
      </c>
      <c r="I18" s="27"/>
      <c r="J18" s="27"/>
      <c r="K18" s="27"/>
      <c r="M18" s="27"/>
    </row>
    <row r="19" spans="2:13" ht="22.5" customHeight="1" x14ac:dyDescent="0.25">
      <c r="B19" s="35"/>
      <c r="C19" s="89" t="s">
        <v>98</v>
      </c>
      <c r="D19" s="36" t="s">
        <v>99</v>
      </c>
      <c r="E19" s="42" t="s">
        <v>66</v>
      </c>
      <c r="F19" s="69">
        <v>10</v>
      </c>
      <c r="G19" s="40"/>
      <c r="H19" s="41"/>
      <c r="I19" s="27"/>
      <c r="J19" s="27"/>
      <c r="K19" s="27"/>
      <c r="M19" s="27"/>
    </row>
    <row r="20" spans="2:13" ht="22.5" customHeight="1" x14ac:dyDescent="0.25">
      <c r="B20" s="35"/>
      <c r="C20" s="89" t="s">
        <v>97</v>
      </c>
      <c r="D20" s="36" t="s">
        <v>96</v>
      </c>
      <c r="E20" s="42" t="s">
        <v>60</v>
      </c>
      <c r="F20" s="69">
        <v>10</v>
      </c>
      <c r="G20" s="40"/>
      <c r="H20" s="41"/>
      <c r="J20" s="27"/>
    </row>
    <row r="21" spans="2:13" ht="22.5" customHeight="1" x14ac:dyDescent="0.25">
      <c r="B21" s="35"/>
      <c r="C21" s="36">
        <v>822</v>
      </c>
      <c r="D21" s="36" t="s">
        <v>63</v>
      </c>
      <c r="E21" s="42" t="s">
        <v>64</v>
      </c>
      <c r="F21" s="69">
        <v>108</v>
      </c>
      <c r="G21" s="40"/>
      <c r="H21" s="41">
        <f>F21*G21</f>
        <v>0</v>
      </c>
    </row>
    <row r="22" spans="2:13" ht="24" customHeight="1" x14ac:dyDescent="0.25">
      <c r="B22" s="35"/>
      <c r="C22" s="36">
        <v>823</v>
      </c>
      <c r="D22" s="36" t="s">
        <v>65</v>
      </c>
      <c r="E22" s="42"/>
      <c r="F22" s="69"/>
      <c r="G22" s="40"/>
      <c r="H22" s="41"/>
    </row>
    <row r="23" spans="2:13" ht="34.5" x14ac:dyDescent="0.25">
      <c r="B23" s="35"/>
      <c r="C23" s="36"/>
      <c r="D23" s="36" t="s">
        <v>91</v>
      </c>
      <c r="E23" s="42" t="s">
        <v>66</v>
      </c>
      <c r="F23" s="69">
        <v>54</v>
      </c>
      <c r="G23" s="40"/>
      <c r="H23" s="41">
        <f>F23*G23</f>
        <v>0</v>
      </c>
    </row>
    <row r="24" spans="2:13" x14ac:dyDescent="0.25">
      <c r="B24" s="35"/>
      <c r="C24" s="36"/>
      <c r="D24" s="36"/>
      <c r="E24" s="42"/>
      <c r="F24" s="69"/>
      <c r="G24" s="40"/>
      <c r="H24" s="41"/>
    </row>
    <row r="25" spans="2:13" ht="31" customHeight="1" x14ac:dyDescent="0.25">
      <c r="B25" s="35"/>
      <c r="C25" s="36"/>
      <c r="D25" s="36" t="s">
        <v>92</v>
      </c>
      <c r="E25" s="42" t="s">
        <v>66</v>
      </c>
      <c r="F25" s="72">
        <v>27</v>
      </c>
      <c r="G25" s="40"/>
      <c r="H25" s="41">
        <f>F25*G25</f>
        <v>0</v>
      </c>
    </row>
    <row r="26" spans="2:13" x14ac:dyDescent="0.25">
      <c r="B26" s="35"/>
      <c r="C26" s="36"/>
      <c r="D26" s="36"/>
      <c r="E26" s="42"/>
      <c r="F26" s="69"/>
      <c r="G26" s="40"/>
      <c r="H26" s="41"/>
    </row>
    <row r="27" spans="2:13" ht="29" customHeight="1" x14ac:dyDescent="0.25">
      <c r="B27" s="35"/>
      <c r="C27" s="36"/>
      <c r="D27" s="36" t="s">
        <v>93</v>
      </c>
      <c r="E27" s="42" t="s">
        <v>66</v>
      </c>
      <c r="F27" s="69">
        <f>(1*1*1*33)</f>
        <v>33</v>
      </c>
      <c r="G27" s="40"/>
      <c r="H27" s="41">
        <f>F27*G27</f>
        <v>0</v>
      </c>
    </row>
    <row r="28" spans="2:13" x14ac:dyDescent="0.25">
      <c r="B28" s="35"/>
      <c r="C28" s="36"/>
      <c r="D28" s="36"/>
      <c r="E28" s="42"/>
      <c r="F28" s="69"/>
      <c r="G28" s="40"/>
      <c r="H28" s="41"/>
    </row>
    <row r="29" spans="2:13" ht="35" customHeight="1" x14ac:dyDescent="0.25">
      <c r="B29" s="35"/>
      <c r="C29" s="36"/>
      <c r="D29" s="36" t="s">
        <v>94</v>
      </c>
      <c r="E29" s="42" t="s">
        <v>66</v>
      </c>
      <c r="F29" s="72">
        <f>(1.5*1*1*33)</f>
        <v>49.5</v>
      </c>
      <c r="G29" s="40"/>
      <c r="H29" s="41">
        <f>F29*G29</f>
        <v>0</v>
      </c>
    </row>
    <row r="30" spans="2:13" x14ac:dyDescent="0.25">
      <c r="B30" s="35"/>
      <c r="C30" s="36"/>
      <c r="D30" s="36"/>
      <c r="E30" s="42"/>
      <c r="F30" s="72"/>
      <c r="G30" s="40"/>
      <c r="H30" s="41"/>
    </row>
    <row r="31" spans="2:13" ht="12.5" x14ac:dyDescent="0.25">
      <c r="B31" s="35"/>
      <c r="C31" s="36"/>
      <c r="D31" s="36" t="s">
        <v>95</v>
      </c>
      <c r="E31" s="42" t="s">
        <v>66</v>
      </c>
      <c r="F31" s="72">
        <v>32</v>
      </c>
      <c r="G31" s="40"/>
      <c r="H31" s="41">
        <f>F31*G31</f>
        <v>0</v>
      </c>
    </row>
    <row r="32" spans="2:13" x14ac:dyDescent="0.25">
      <c r="B32" s="35"/>
      <c r="C32" s="36"/>
      <c r="D32" s="36"/>
      <c r="E32" s="42"/>
      <c r="F32" s="69"/>
      <c r="G32" s="40"/>
      <c r="H32" s="41"/>
    </row>
    <row r="33" spans="2:8" ht="12.5" x14ac:dyDescent="0.25">
      <c r="B33" s="35"/>
      <c r="C33" s="36">
        <v>824</v>
      </c>
      <c r="D33" s="36" t="s">
        <v>67</v>
      </c>
      <c r="E33" s="42" t="s">
        <v>64</v>
      </c>
      <c r="F33" s="69">
        <v>1</v>
      </c>
      <c r="G33" s="40"/>
      <c r="H33" s="41"/>
    </row>
    <row r="34" spans="2:8" x14ac:dyDescent="0.25">
      <c r="B34" s="35"/>
      <c r="C34" s="36"/>
      <c r="D34" s="36"/>
      <c r="E34" s="42"/>
      <c r="F34" s="69"/>
      <c r="G34" s="40"/>
      <c r="H34" s="41"/>
    </row>
    <row r="35" spans="2:8" x14ac:dyDescent="0.25">
      <c r="B35" s="35"/>
      <c r="C35" s="36"/>
      <c r="D35" s="36"/>
      <c r="E35" s="42"/>
      <c r="F35" s="69"/>
      <c r="G35" s="40"/>
      <c r="H35" s="41"/>
    </row>
    <row r="36" spans="2:8" ht="13" x14ac:dyDescent="0.25">
      <c r="B36" s="35"/>
      <c r="C36" s="36">
        <v>825</v>
      </c>
      <c r="D36" s="66" t="s">
        <v>72</v>
      </c>
      <c r="E36" s="42"/>
      <c r="F36" s="69"/>
      <c r="G36" s="40"/>
      <c r="H36" s="41"/>
    </row>
    <row r="37" spans="2:8" ht="12.5" x14ac:dyDescent="0.25">
      <c r="B37" s="35"/>
      <c r="C37" s="36"/>
      <c r="D37" s="36" t="s">
        <v>51</v>
      </c>
      <c r="E37" s="42" t="s">
        <v>64</v>
      </c>
      <c r="F37" s="69">
        <v>108</v>
      </c>
      <c r="G37" s="40"/>
      <c r="H37" s="41">
        <f>F37*G37</f>
        <v>0</v>
      </c>
    </row>
    <row r="38" spans="2:8" ht="12.5" x14ac:dyDescent="0.25">
      <c r="B38" s="35"/>
      <c r="C38" s="36"/>
      <c r="D38" s="36" t="s">
        <v>52</v>
      </c>
      <c r="E38" s="42" t="s">
        <v>64</v>
      </c>
      <c r="F38" s="69">
        <v>108</v>
      </c>
      <c r="G38" s="40"/>
      <c r="H38" s="41">
        <f>F38*G38</f>
        <v>0</v>
      </c>
    </row>
    <row r="39" spans="2:8" ht="12" thickBot="1" x14ac:dyDescent="0.3">
      <c r="B39" s="35"/>
      <c r="C39" s="6"/>
      <c r="D39" s="43"/>
      <c r="E39" s="37"/>
      <c r="F39" s="37"/>
      <c r="G39" s="44"/>
      <c r="H39" s="39"/>
    </row>
    <row r="40" spans="2:8" ht="16.5" customHeight="1" thickBot="1" x14ac:dyDescent="0.3">
      <c r="B40" s="102" t="s">
        <v>74</v>
      </c>
      <c r="C40" s="103"/>
      <c r="D40" s="103"/>
      <c r="E40" s="103"/>
      <c r="F40" s="103"/>
      <c r="G40" s="104"/>
      <c r="H40" s="73">
        <f>H38+H37+H31+H29+H27+H25+H23+H21+H18+H18+H18+H18+H16+H15+H12+H9</f>
        <v>0</v>
      </c>
    </row>
    <row r="41" spans="2:8" x14ac:dyDescent="0.25">
      <c r="B41" s="35"/>
      <c r="C41" s="6"/>
      <c r="D41" s="43"/>
      <c r="E41" s="37"/>
      <c r="F41" s="37"/>
      <c r="G41" s="44"/>
      <c r="H41" s="39"/>
    </row>
    <row r="42" spans="2:8" ht="12" thickBot="1" x14ac:dyDescent="0.3">
      <c r="B42" s="136"/>
      <c r="C42" s="137"/>
      <c r="D42" s="138"/>
      <c r="E42" s="139"/>
      <c r="F42" s="139"/>
      <c r="G42" s="140"/>
      <c r="H42" s="142"/>
    </row>
    <row r="43" spans="2:8" s="144" customFormat="1" ht="30" customHeight="1" thickBot="1" x14ac:dyDescent="0.3">
      <c r="B43" s="131" t="s">
        <v>75</v>
      </c>
      <c r="C43" s="132"/>
      <c r="D43" s="132"/>
      <c r="E43" s="132"/>
      <c r="F43" s="132"/>
      <c r="G43" s="132"/>
      <c r="H43" s="143">
        <f>H40</f>
        <v>0</v>
      </c>
    </row>
  </sheetData>
  <mergeCells count="9">
    <mergeCell ref="B6:B7"/>
    <mergeCell ref="C6:C7"/>
    <mergeCell ref="B43:G43"/>
    <mergeCell ref="B2:H2"/>
    <mergeCell ref="B4:H4"/>
    <mergeCell ref="E6:E7"/>
    <mergeCell ref="D6:D7"/>
    <mergeCell ref="H6:H7"/>
    <mergeCell ref="B40:G40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view="pageBreakPreview" zoomScale="110" zoomScaleNormal="80" zoomScaleSheetLayoutView="110" workbookViewId="0">
      <pane xSplit="2" ySplit="3" topLeftCell="C4" activePane="bottomRight" state="frozen"/>
      <selection activeCell="H42" sqref="H42"/>
      <selection pane="topRight" activeCell="H42" sqref="H42"/>
      <selection pane="bottomLeft" activeCell="H42" sqref="H42"/>
      <selection pane="bottomRight" activeCell="H42" sqref="H42"/>
    </sheetView>
  </sheetViews>
  <sheetFormatPr defaultColWidth="9.08984375" defaultRowHeight="14" x14ac:dyDescent="0.3"/>
  <cols>
    <col min="1" max="1" width="2.08984375" style="55" customWidth="1"/>
    <col min="2" max="2" width="15.453125" style="56" customWidth="1"/>
    <col min="3" max="3" width="54.6328125" style="56" customWidth="1"/>
    <col min="4" max="4" width="21" style="57" customWidth="1"/>
    <col min="5" max="5" width="2.54296875" style="55" customWidth="1"/>
    <col min="6" max="6" width="9.08984375" style="55"/>
    <col min="7" max="7" width="14.36328125" style="55" bestFit="1" customWidth="1"/>
    <col min="8" max="16384" width="9.08984375" style="55"/>
  </cols>
  <sheetData>
    <row r="1" spans="1:7" ht="8.25" customHeight="1" thickBot="1" x14ac:dyDescent="0.35"/>
    <row r="2" spans="1:7" ht="15.75" customHeight="1" thickBot="1" x14ac:dyDescent="0.35">
      <c r="B2" s="110" t="s">
        <v>32</v>
      </c>
      <c r="C2" s="111"/>
      <c r="D2" s="112"/>
    </row>
    <row r="3" spans="1:7" s="58" customFormat="1" ht="21.75" customHeight="1" thickBot="1" x14ac:dyDescent="0.4">
      <c r="B3" s="59" t="s">
        <v>33</v>
      </c>
      <c r="C3" s="59" t="s">
        <v>5</v>
      </c>
      <c r="D3" s="59" t="s">
        <v>71</v>
      </c>
    </row>
    <row r="4" spans="1:7" s="60" customFormat="1" ht="19.5" customHeight="1" x14ac:dyDescent="0.25">
      <c r="B4" s="68">
        <v>1</v>
      </c>
      <c r="C4" s="68" t="str">
        <f>'P&amp;G'!D8</f>
        <v>SECTION A: PRELIMINARY &amp; GENERAL</v>
      </c>
      <c r="D4" s="70"/>
    </row>
    <row r="5" spans="1:7" s="60" customFormat="1" ht="19.5" customHeight="1" x14ac:dyDescent="0.25">
      <c r="B5" s="68"/>
      <c r="C5" s="68"/>
      <c r="D5" s="70"/>
    </row>
    <row r="6" spans="1:7" s="64" customFormat="1" ht="16.5" customHeight="1" x14ac:dyDescent="0.25">
      <c r="A6" s="60"/>
      <c r="B6" s="68">
        <v>2</v>
      </c>
      <c r="C6" s="68" t="s">
        <v>70</v>
      </c>
      <c r="D6" s="70"/>
      <c r="E6" s="60"/>
      <c r="G6" s="71"/>
    </row>
    <row r="7" spans="1:7" s="64" customFormat="1" ht="15.75" customHeight="1" x14ac:dyDescent="0.35">
      <c r="A7" s="60"/>
      <c r="B7" s="67"/>
      <c r="C7" s="62"/>
      <c r="D7" s="63"/>
      <c r="E7" s="60"/>
    </row>
    <row r="8" spans="1:7" s="64" customFormat="1" ht="15.75" customHeight="1" x14ac:dyDescent="0.25">
      <c r="A8" s="60"/>
      <c r="B8" s="67"/>
      <c r="C8" s="68" t="s">
        <v>76</v>
      </c>
      <c r="D8" s="70"/>
      <c r="E8" s="60"/>
    </row>
    <row r="9" spans="1:7" s="64" customFormat="1" ht="15.75" customHeight="1" x14ac:dyDescent="0.35">
      <c r="A9" s="60"/>
      <c r="B9" s="67"/>
      <c r="C9" s="62"/>
      <c r="D9" s="63"/>
      <c r="E9" s="60"/>
    </row>
    <row r="10" spans="1:7" s="64" customFormat="1" ht="15.75" customHeight="1" x14ac:dyDescent="0.25">
      <c r="A10" s="60"/>
      <c r="B10" s="67"/>
      <c r="C10" s="68" t="s">
        <v>49</v>
      </c>
      <c r="D10" s="70"/>
      <c r="E10" s="60"/>
    </row>
    <row r="11" spans="1:7" s="64" customFormat="1" ht="15.75" customHeight="1" x14ac:dyDescent="0.35">
      <c r="A11" s="60"/>
      <c r="B11" s="67"/>
      <c r="C11" s="62"/>
      <c r="D11" s="63"/>
      <c r="E11" s="60"/>
    </row>
    <row r="12" spans="1:7" s="64" customFormat="1" ht="15.75" customHeight="1" x14ac:dyDescent="0.25">
      <c r="A12" s="60"/>
      <c r="B12" s="61"/>
      <c r="C12" s="68" t="s">
        <v>77</v>
      </c>
      <c r="D12" s="70"/>
      <c r="E12" s="60"/>
    </row>
    <row r="13" spans="1:7" s="64" customFormat="1" ht="15.75" customHeight="1" x14ac:dyDescent="0.35">
      <c r="A13" s="60"/>
      <c r="B13" s="61"/>
      <c r="C13" s="62"/>
      <c r="D13" s="63"/>
      <c r="E13" s="60"/>
    </row>
    <row r="14" spans="1:7" s="64" customFormat="1" ht="15.75" customHeight="1" x14ac:dyDescent="0.25">
      <c r="A14" s="60"/>
      <c r="B14" s="61"/>
      <c r="C14" s="68" t="s">
        <v>48</v>
      </c>
      <c r="D14" s="70"/>
      <c r="E14" s="60"/>
    </row>
    <row r="15" spans="1:7" s="64" customFormat="1" ht="15.75" customHeight="1" thickBot="1" x14ac:dyDescent="0.4">
      <c r="A15" s="60"/>
      <c r="B15" s="61"/>
      <c r="C15" s="62"/>
      <c r="D15" s="63"/>
      <c r="E15" s="60"/>
    </row>
    <row r="16" spans="1:7" s="64" customFormat="1" ht="15.75" customHeight="1" thickBot="1" x14ac:dyDescent="0.3">
      <c r="A16" s="60"/>
      <c r="B16" s="65"/>
      <c r="C16" s="74" t="s">
        <v>50</v>
      </c>
      <c r="D16" s="75"/>
      <c r="E16" s="60"/>
    </row>
    <row r="17" ht="11.25" customHeight="1" x14ac:dyDescent="0.3"/>
    <row r="42" spans="2:8" x14ac:dyDescent="0.3">
      <c r="B42" s="133"/>
      <c r="C42" s="133"/>
      <c r="D42" s="134"/>
      <c r="E42" s="135"/>
      <c r="F42" s="135"/>
      <c r="G42" s="135"/>
      <c r="H42" s="135"/>
    </row>
  </sheetData>
  <mergeCells count="1">
    <mergeCell ref="B2:D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>
      <selection activeCell="G11" sqref="G11"/>
    </sheetView>
  </sheetViews>
  <sheetFormatPr defaultRowHeight="14.5" x14ac:dyDescent="0.35"/>
  <cols>
    <col min="8" max="8" width="11.54296875" bestFit="1" customWidth="1"/>
  </cols>
  <sheetData>
    <row r="1" spans="1:8" x14ac:dyDescent="0.35">
      <c r="A1" t="s">
        <v>0</v>
      </c>
    </row>
    <row r="2" spans="1:8" ht="15" thickBot="1" x14ac:dyDescent="0.4"/>
    <row r="3" spans="1:8" x14ac:dyDescent="0.35">
      <c r="A3" s="115" t="s">
        <v>1</v>
      </c>
      <c r="B3" s="113"/>
      <c r="C3" s="116"/>
      <c r="D3" s="125">
        <v>740000</v>
      </c>
      <c r="E3" s="126"/>
    </row>
    <row r="4" spans="1:8" x14ac:dyDescent="0.35">
      <c r="A4" s="117" t="s">
        <v>2</v>
      </c>
      <c r="B4" s="114"/>
      <c r="C4" s="118"/>
      <c r="D4" s="127">
        <f>211200+423808</f>
        <v>635008</v>
      </c>
      <c r="E4" s="128"/>
    </row>
    <row r="5" spans="1:8" x14ac:dyDescent="0.35">
      <c r="A5" s="117" t="s">
        <v>3</v>
      </c>
      <c r="B5" s="114"/>
      <c r="C5" s="118"/>
      <c r="D5" s="127">
        <v>213305</v>
      </c>
      <c r="E5" s="128"/>
      <c r="H5" s="1"/>
    </row>
    <row r="6" spans="1:8" ht="15" thickBot="1" x14ac:dyDescent="0.4">
      <c r="A6" s="119" t="s">
        <v>4</v>
      </c>
      <c r="B6" s="120"/>
      <c r="C6" s="121"/>
      <c r="D6" s="127">
        <v>-658105.44999999995</v>
      </c>
      <c r="E6" s="128"/>
    </row>
    <row r="7" spans="1:8" ht="15" thickBot="1" x14ac:dyDescent="0.4">
      <c r="A7" s="122"/>
      <c r="B7" s="123"/>
      <c r="C7" s="124"/>
      <c r="D7" s="129">
        <f>SUM(D3:E6)</f>
        <v>930207.55</v>
      </c>
      <c r="E7" s="130"/>
    </row>
    <row r="8" spans="1:8" x14ac:dyDescent="0.35">
      <c r="A8" s="113"/>
      <c r="B8" s="113"/>
      <c r="C8" s="113"/>
    </row>
    <row r="9" spans="1:8" x14ac:dyDescent="0.35">
      <c r="A9" s="114"/>
      <c r="B9" s="114"/>
      <c r="C9" s="114"/>
    </row>
    <row r="10" spans="1:8" x14ac:dyDescent="0.35">
      <c r="A10" s="114"/>
      <c r="B10" s="114"/>
      <c r="C10" s="114"/>
    </row>
  </sheetData>
  <mergeCells count="13">
    <mergeCell ref="D3:E3"/>
    <mergeCell ref="D4:E4"/>
    <mergeCell ref="D5:E5"/>
    <mergeCell ref="D6:E6"/>
    <mergeCell ref="D7:E7"/>
    <mergeCell ref="A8:C8"/>
    <mergeCell ref="A9:C9"/>
    <mergeCell ref="A10:C10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Links"><![CDATA[<?xml version="1.0" encoding="UTF-8"?><Result><NewXML><PWSLinkDataSet xmlns="http://schemas.microsoft.com/office/project/server/webservices/PWSLinkDataSet/" /></NewXML><ProjectUID>370393ec-63a7-49cd-8dfc-0c1d3614c3e0</ProjectUID><OldXML><PWSLinkDataSet xmlns="http://schemas.microsoft.com/office/project/server/webservices/PWSLinkDataSet/" /></OldXML><ItemType>3</ItemType><PSURL>http://tpt-epmapp02/pwa</PSURL></Result>]]></LongProp>
</LongProperti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E75F3B0A662D469B538A0FEF7F18EC" ma:contentTypeVersion="14" ma:contentTypeDescription="Create a new document." ma:contentTypeScope="" ma:versionID="79efb028079335c29af1dd5034b059f8">
  <xsd:schema xmlns:xsd="http://www.w3.org/2001/XMLSchema" xmlns:xs="http://www.w3.org/2001/XMLSchema" xmlns:p="http://schemas.microsoft.com/office/2006/metadata/properties" xmlns:ns3="2beac55b-2d1f-46e8-ab99-580ad31c9faf" xmlns:ns4="90a38eb7-2c30-4214-bd89-030eaa7f3740" targetNamespace="http://schemas.microsoft.com/office/2006/metadata/properties" ma:root="true" ma:fieldsID="2eb7cebd75d18d08799c81fe8ae14a02" ns3:_="" ns4:_="">
    <xsd:import namespace="2beac55b-2d1f-46e8-ab99-580ad31c9faf"/>
    <xsd:import namespace="90a38eb7-2c30-4214-bd89-030eaa7f37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ac55b-2d1f-46e8-ab99-580ad31c9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38eb7-2c30-4214-bd89-030eaa7f37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72A4F-5E66-45E2-819E-0E30F7AB9631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C8BEF391-A9A3-4CF8-80AB-E4B7768CC6BD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0a38eb7-2c30-4214-bd89-030eaa7f3740"/>
    <ds:schemaRef ds:uri="2beac55b-2d1f-46e8-ab99-580ad31c9faf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A01BDB9-04A8-4831-A9FC-BA12A94FE7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ac55b-2d1f-46e8-ab99-580ad31c9faf"/>
    <ds:schemaRef ds:uri="90a38eb7-2c30-4214-bd89-030eaa7f3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DABF87C-97CF-4798-AAB2-D988091E40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P&amp;G</vt:lpstr>
      <vt:lpstr>B.o.Q</vt:lpstr>
      <vt:lpstr>SUMMARY</vt:lpstr>
      <vt:lpstr>Paid to date</vt:lpstr>
      <vt:lpstr>B.o.Q!Print_Area</vt:lpstr>
      <vt:lpstr>'P&amp;G'!Print_Area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nobuhleh@tekoaeng.co.za</dc:creator>
  <cp:lastModifiedBy>Tanaka Mupudzi</cp:lastModifiedBy>
  <cp:lastPrinted>2026-08-26T10:06:52Z</cp:lastPrinted>
  <dcterms:created xsi:type="dcterms:W3CDTF">2009-02-01T19:10:13Z</dcterms:created>
  <dcterms:modified xsi:type="dcterms:W3CDTF">2026-08-26T10:07:23Z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Project Workspace Document</vt:lpwstr>
  </property>
  <property fmtid="{D5CDD505-2E9C-101B-9397-08002B2CF9AE}" pid="3" name="ContentTypeId">
    <vt:lpwstr>0x01010097E75F3B0A662D469B538A0FEF7F18EC</vt:lpwstr>
  </property>
</Properties>
</file>